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СкайПро\Диплом\"/>
    </mc:Choice>
  </mc:AlternateContent>
  <xr:revisionPtr revIDLastSave="0" documentId="13_ncr:1_{B99860DB-DE93-4E3D-8229-5C4B4F6CD0BC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Calculator" sheetId="4" r:id="rId1"/>
    <sheet name="Positive" sheetId="1" r:id="rId2"/>
    <sheet name="Negative" sheetId="2" r:id="rId3"/>
    <sheet name="Neutral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N19" i="3"/>
  <c r="N26" i="3"/>
  <c r="N20" i="3"/>
  <c r="N30" i="3"/>
  <c r="N31" i="3"/>
  <c r="N29" i="3"/>
  <c r="N33" i="3"/>
  <c r="N32" i="3"/>
  <c r="N34" i="3"/>
  <c r="N11" i="3"/>
  <c r="N12" i="3"/>
  <c r="N13" i="3"/>
  <c r="N7" i="3"/>
  <c r="N6" i="3"/>
  <c r="N16" i="3"/>
  <c r="N17" i="3"/>
  <c r="N15" i="3"/>
  <c r="N22" i="3"/>
  <c r="N18" i="3"/>
  <c r="N23" i="3"/>
  <c r="N21" i="3"/>
  <c r="N25" i="3"/>
  <c r="N27" i="3"/>
  <c r="N24" i="3"/>
  <c r="N9" i="3"/>
  <c r="N10" i="3"/>
  <c r="N28" i="3"/>
  <c r="N2" i="3"/>
  <c r="N3" i="3"/>
  <c r="N5" i="3"/>
  <c r="N4" i="3"/>
  <c r="N8" i="3"/>
  <c r="N14" i="3"/>
  <c r="O14" i="3"/>
  <c r="O19" i="3"/>
  <c r="O26" i="3"/>
  <c r="O20" i="3"/>
  <c r="O30" i="3"/>
  <c r="O31" i="3"/>
  <c r="O29" i="3"/>
  <c r="O33" i="3"/>
  <c r="O32" i="3"/>
  <c r="O34" i="3"/>
  <c r="O11" i="3"/>
  <c r="O12" i="3"/>
  <c r="O13" i="3"/>
  <c r="O7" i="3"/>
  <c r="O6" i="3"/>
  <c r="O16" i="3"/>
  <c r="O17" i="3"/>
  <c r="O15" i="3"/>
  <c r="O22" i="3"/>
  <c r="O18" i="3"/>
  <c r="O23" i="3"/>
  <c r="O21" i="3"/>
  <c r="O25" i="3"/>
  <c r="O27" i="3"/>
  <c r="O24" i="3"/>
  <c r="O9" i="3"/>
  <c r="O10" i="3"/>
  <c r="O28" i="3"/>
  <c r="O2" i="3"/>
  <c r="O3" i="3"/>
  <c r="O5" i="3"/>
  <c r="O4" i="3"/>
  <c r="O8" i="3"/>
  <c r="B3" i="4"/>
  <c r="B2" i="4"/>
  <c r="Q2" i="2"/>
  <c r="N3" i="2"/>
  <c r="N4" i="2"/>
  <c r="N5" i="2"/>
  <c r="N2" i="2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" i="1"/>
</calcChain>
</file>

<file path=xl/sharedStrings.xml><?xml version="1.0" encoding="utf-8"?>
<sst xmlns="http://schemas.openxmlformats.org/spreadsheetml/2006/main" count="161" uniqueCount="43">
  <si>
    <t>city</t>
  </si>
  <si>
    <t>id_trading_point</t>
  </si>
  <si>
    <t>count_test</t>
  </si>
  <si>
    <t>count_all</t>
  </si>
  <si>
    <t>percent_count</t>
  </si>
  <si>
    <t>avg_payment_test</t>
  </si>
  <si>
    <t>avg_payment_control</t>
  </si>
  <si>
    <t>diff</t>
  </si>
  <si>
    <t>sigma_test</t>
  </si>
  <si>
    <t>sigma_control</t>
  </si>
  <si>
    <t>ttest</t>
  </si>
  <si>
    <t>pvalue_ttest</t>
  </si>
  <si>
    <t>flag_result</t>
  </si>
  <si>
    <t>Санкт-Петербург</t>
  </si>
  <si>
    <t>Москва</t>
  </si>
  <si>
    <t>Владимир</t>
  </si>
  <si>
    <t>Казань</t>
  </si>
  <si>
    <t>Самара</t>
  </si>
  <si>
    <t>Positive</t>
  </si>
  <si>
    <t>Ярославль</t>
  </si>
  <si>
    <t>Волгоград</t>
  </si>
  <si>
    <t>Краснодар</t>
  </si>
  <si>
    <t>Negative</t>
  </si>
  <si>
    <t>Саратов</t>
  </si>
  <si>
    <t>Тольятти</t>
  </si>
  <si>
    <t>Мурманск</t>
  </si>
  <si>
    <t>Красноярск</t>
  </si>
  <si>
    <t>Сочи</t>
  </si>
  <si>
    <t>Дмитров</t>
  </si>
  <si>
    <t>Нижний Новгород</t>
  </si>
  <si>
    <t>Великий Новгород</t>
  </si>
  <si>
    <t>Тюмень</t>
  </si>
  <si>
    <t>Сахалинск</t>
  </si>
  <si>
    <t>Neutral</t>
  </si>
  <si>
    <t>Выручка при N клиентов</t>
  </si>
  <si>
    <t>Выручка с 1 клиента</t>
  </si>
  <si>
    <t>Количество покупателей, N</t>
  </si>
  <si>
    <t>Убыток при N клиентов</t>
  </si>
  <si>
    <t>MDE</t>
  </si>
  <si>
    <t>Требуемое кол-во наблюдений</t>
  </si>
  <si>
    <t>Торговая точка</t>
  </si>
  <si>
    <t>Коэфициент</t>
  </si>
  <si>
    <t>Требуемое количество наблюдений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</si>
</sst>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₽&quot;_-;\-* #,##0.00\ &quot;₽&quot;_-;_-* &quot;-&quot;??\ &quot;₽&quot;_-;_-@_-"/>
    <numFmt numFmtId="43" formatCode="_-* #,##0.00_-;\-* #,##0.00_-;_-* &quot;-&quot;??_-;_-@_-"/>
    <numFmt numFmtId="168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2FEC9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2" fontId="1" fillId="2" borderId="1" xfId="3" applyNumberFormat="1" applyFont="1" applyFill="1" applyBorder="1" applyAlignment="1">
      <alignment horizontal="center" vertical="top"/>
    </xf>
    <xf numFmtId="2" fontId="0" fillId="0" borderId="0" xfId="3" applyNumberFormat="1" applyFont="1"/>
    <xf numFmtId="0" fontId="1" fillId="0" borderId="3" xfId="0" applyFont="1" applyFill="1" applyBorder="1" applyAlignment="1">
      <alignment horizontal="left" vertical="top"/>
    </xf>
    <xf numFmtId="0" fontId="0" fillId="3" borderId="4" xfId="0" applyFill="1" applyBorder="1"/>
    <xf numFmtId="0" fontId="0" fillId="0" borderId="5" xfId="0" applyBorder="1"/>
    <xf numFmtId="44" fontId="3" fillId="4" borderId="6" xfId="2" applyFont="1" applyFill="1" applyBorder="1"/>
    <xf numFmtId="1" fontId="0" fillId="0" borderId="0" xfId="0" applyNumberFormat="1"/>
    <xf numFmtId="0" fontId="0" fillId="0" borderId="3" xfId="0" applyBorder="1"/>
    <xf numFmtId="44" fontId="0" fillId="3" borderId="4" xfId="2" applyFont="1" applyFill="1" applyBorder="1"/>
    <xf numFmtId="0" fontId="0" fillId="0" borderId="2" xfId="0" applyBorder="1"/>
    <xf numFmtId="0" fontId="0" fillId="2" borderId="7" xfId="0" applyFill="1" applyBorder="1"/>
    <xf numFmtId="0" fontId="0" fillId="0" borderId="8" xfId="0" applyBorder="1"/>
    <xf numFmtId="168" fontId="3" fillId="4" borderId="9" xfId="1" applyNumberFormat="1" applyFont="1" applyFill="1" applyBorder="1"/>
    <xf numFmtId="0" fontId="0" fillId="0" borderId="10" xfId="0" applyBorder="1"/>
    <xf numFmtId="44" fontId="3" fillId="4" borderId="11" xfId="2" applyFont="1" applyFill="1" applyBorder="1"/>
    <xf numFmtId="0" fontId="0" fillId="0" borderId="12" xfId="0" applyBorder="1"/>
    <xf numFmtId="44" fontId="3" fillId="5" borderId="13" xfId="2" applyFont="1" applyFill="1" applyBorder="1"/>
  </cellXfs>
  <cellStyles count="4">
    <cellStyle name="Денежный" xfId="2" builtinId="4"/>
    <cellStyle name="Обычный" xfId="0" builtinId="0"/>
    <cellStyle name="Процентный" xfId="3" builtinId="5"/>
    <cellStyle name="Финансовый" xfId="1" builtinId="3"/>
  </cellStyles>
  <dxfs count="0"/>
  <tableStyles count="0" defaultTableStyle="TableStyleMedium9" defaultPivotStyle="PivotStyleLight16"/>
  <colors>
    <mruColors>
      <color rgb="FFC2FE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D15FF-9C92-44D9-862B-7778383841F5}">
  <sheetPr>
    <tabColor rgb="FFFFFF00"/>
  </sheetPr>
  <dimension ref="A1:B7"/>
  <sheetViews>
    <sheetView tabSelected="1" workbookViewId="0">
      <selection activeCell="B16" sqref="B16"/>
    </sheetView>
  </sheetViews>
  <sheetFormatPr defaultRowHeight="14.4" x14ac:dyDescent="0.3"/>
  <cols>
    <col min="1" max="1" width="32.77734375" bestFit="1" customWidth="1"/>
    <col min="2" max="2" width="12.6640625" bestFit="1" customWidth="1"/>
  </cols>
  <sheetData>
    <row r="1" spans="1:2" ht="15" thickBot="1" x14ac:dyDescent="0.35">
      <c r="A1" s="7" t="s">
        <v>36</v>
      </c>
      <c r="B1" s="8">
        <v>100</v>
      </c>
    </row>
    <row r="2" spans="1:2" x14ac:dyDescent="0.3">
      <c r="A2" s="18" t="s">
        <v>34</v>
      </c>
      <c r="B2" s="19">
        <f>SUM(Positive!N2:N18)*B1</f>
        <v>25436.58417886421</v>
      </c>
    </row>
    <row r="3" spans="1:2" ht="15" thickBot="1" x14ac:dyDescent="0.35">
      <c r="A3" s="20" t="s">
        <v>37</v>
      </c>
      <c r="B3" s="21">
        <f>SUM(Negative!N2:N5)*B1</f>
        <v>-7922.9703961171508</v>
      </c>
    </row>
    <row r="5" spans="1:2" x14ac:dyDescent="0.3">
      <c r="A5" s="12" t="s">
        <v>38</v>
      </c>
      <c r="B5" s="13">
        <v>100</v>
      </c>
    </row>
    <row r="6" spans="1:2" ht="15" thickBot="1" x14ac:dyDescent="0.35">
      <c r="A6" s="14" t="s">
        <v>40</v>
      </c>
      <c r="B6" s="15">
        <v>112</v>
      </c>
    </row>
    <row r="7" spans="1:2" ht="15" thickBot="1" x14ac:dyDescent="0.35">
      <c r="A7" s="16" t="s">
        <v>42</v>
      </c>
      <c r="B7" s="17">
        <f>16*VLOOKUP(B6,Neutral!B:N,13,)/Calculator!B5^2</f>
        <v>197587.95700390422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DCB8467-1113-4ED1-85F6-9B4122A6C373}">
          <x14:formula1>
            <xm:f>Neutral!$B$2:$B$34</xm:f>
          </x14:formula1>
          <xm:sqref>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opLeftCell="L1" workbookViewId="0">
      <selection activeCell="P1" sqref="P1:Q2"/>
    </sheetView>
  </sheetViews>
  <sheetFormatPr defaultRowHeight="14.4" x14ac:dyDescent="0.3"/>
  <cols>
    <col min="5" max="5" width="8.88671875" style="6"/>
    <col min="14" max="14" width="13.6640625" customWidth="1"/>
    <col min="16" max="16" width="37.77734375" bestFit="1" customWidth="1"/>
    <col min="17" max="17" width="11.664062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35</v>
      </c>
      <c r="P1" s="7" t="s">
        <v>36</v>
      </c>
      <c r="Q1" s="8">
        <v>100</v>
      </c>
    </row>
    <row r="2" spans="1:17" x14ac:dyDescent="0.3">
      <c r="A2" t="s">
        <v>13</v>
      </c>
      <c r="B2">
        <v>453</v>
      </c>
      <c r="C2">
        <v>1066</v>
      </c>
      <c r="D2">
        <v>2115</v>
      </c>
      <c r="E2" s="6">
        <v>4.51</v>
      </c>
      <c r="F2">
        <v>2501.9662288930581</v>
      </c>
      <c r="G2">
        <v>1889.9237368922779</v>
      </c>
      <c r="H2">
        <v>612.0424920007797</v>
      </c>
      <c r="I2">
        <v>2993.4425401386579</v>
      </c>
      <c r="J2">
        <v>2648.6593032825899</v>
      </c>
      <c r="K2">
        <v>4.976910182958596</v>
      </c>
      <c r="L2">
        <v>6.9832069012744641E-7</v>
      </c>
      <c r="M2" t="s">
        <v>18</v>
      </c>
      <c r="N2">
        <f>H2*E2/100</f>
        <v>27.603116389235165</v>
      </c>
      <c r="P2" s="9" t="s">
        <v>34</v>
      </c>
      <c r="Q2" s="10">
        <f>SUM(N2:N18)*Q1</f>
        <v>25436.58417886421</v>
      </c>
    </row>
    <row r="3" spans="1:17" x14ac:dyDescent="0.3">
      <c r="A3" t="s">
        <v>13</v>
      </c>
      <c r="B3">
        <v>117</v>
      </c>
      <c r="C3">
        <v>625</v>
      </c>
      <c r="D3">
        <v>1212</v>
      </c>
      <c r="E3" s="6">
        <v>2.58</v>
      </c>
      <c r="F3">
        <v>2582.2975999999999</v>
      </c>
      <c r="G3">
        <v>2050.6916524701869</v>
      </c>
      <c r="H3">
        <v>531.60594752981251</v>
      </c>
      <c r="I3">
        <v>2835.0045031864101</v>
      </c>
      <c r="J3">
        <v>2595.7377919626351</v>
      </c>
      <c r="K3">
        <v>3.3981956005701761</v>
      </c>
      <c r="L3">
        <v>7.0038166313428352E-4</v>
      </c>
      <c r="M3" t="s">
        <v>18</v>
      </c>
      <c r="N3">
        <f t="shared" ref="N3:N18" si="0">H3*E3/100</f>
        <v>13.715433446269163</v>
      </c>
    </row>
    <row r="4" spans="1:17" x14ac:dyDescent="0.3">
      <c r="A4" t="s">
        <v>13</v>
      </c>
      <c r="B4">
        <v>900</v>
      </c>
      <c r="C4">
        <v>335</v>
      </c>
      <c r="D4">
        <v>676</v>
      </c>
      <c r="E4" s="6">
        <v>1.44</v>
      </c>
      <c r="F4">
        <v>2450.991044776119</v>
      </c>
      <c r="G4">
        <v>1689.7917888563049</v>
      </c>
      <c r="H4">
        <v>761.1992559198145</v>
      </c>
      <c r="I4">
        <v>2865.6073558468502</v>
      </c>
      <c r="J4">
        <v>2492.4726113410602</v>
      </c>
      <c r="K4">
        <v>3.686913572889702</v>
      </c>
      <c r="L4">
        <v>2.4525342392273629E-4</v>
      </c>
      <c r="M4" t="s">
        <v>18</v>
      </c>
      <c r="N4">
        <f t="shared" si="0"/>
        <v>10.961269285245328</v>
      </c>
    </row>
    <row r="5" spans="1:17" x14ac:dyDescent="0.3">
      <c r="A5" t="s">
        <v>13</v>
      </c>
      <c r="B5">
        <v>213</v>
      </c>
      <c r="C5">
        <v>232</v>
      </c>
      <c r="D5">
        <v>487</v>
      </c>
      <c r="E5" s="6">
        <v>1.04</v>
      </c>
      <c r="F5">
        <v>2977.629310344827</v>
      </c>
      <c r="G5">
        <v>2277.6117647058818</v>
      </c>
      <c r="H5">
        <v>700.01754563894519</v>
      </c>
      <c r="I5">
        <v>2905.4943623590088</v>
      </c>
      <c r="J5">
        <v>2710.0434132013152</v>
      </c>
      <c r="K5">
        <v>2.7507518943584151</v>
      </c>
      <c r="L5">
        <v>6.1682152950104643E-3</v>
      </c>
      <c r="M5" t="s">
        <v>18</v>
      </c>
      <c r="N5">
        <f t="shared" si="0"/>
        <v>7.2801824746450299</v>
      </c>
    </row>
    <row r="6" spans="1:17" x14ac:dyDescent="0.3">
      <c r="A6" t="s">
        <v>13</v>
      </c>
      <c r="B6">
        <v>801</v>
      </c>
      <c r="C6">
        <v>225</v>
      </c>
      <c r="D6">
        <v>437</v>
      </c>
      <c r="E6" s="6">
        <v>0.93</v>
      </c>
      <c r="F6">
        <v>2925.1422222222218</v>
      </c>
      <c r="G6">
        <v>2352.283018867925</v>
      </c>
      <c r="H6">
        <v>572.85920335429773</v>
      </c>
      <c r="I6">
        <v>2774.2920633734361</v>
      </c>
      <c r="J6">
        <v>2928.285837816502</v>
      </c>
      <c r="K6">
        <v>2.0999906224732121</v>
      </c>
      <c r="L6">
        <v>3.6305006065519063E-2</v>
      </c>
      <c r="M6" t="s">
        <v>18</v>
      </c>
      <c r="N6">
        <f t="shared" si="0"/>
        <v>5.3275905911949692</v>
      </c>
    </row>
    <row r="7" spans="1:17" x14ac:dyDescent="0.3">
      <c r="A7" t="s">
        <v>13</v>
      </c>
      <c r="B7">
        <v>573</v>
      </c>
      <c r="C7">
        <v>177</v>
      </c>
      <c r="D7">
        <v>337</v>
      </c>
      <c r="E7" s="6">
        <v>0.72</v>
      </c>
      <c r="F7">
        <v>2929.0451977401131</v>
      </c>
      <c r="G7">
        <v>1641.2125000000001</v>
      </c>
      <c r="H7">
        <v>1287.832697740113</v>
      </c>
      <c r="I7">
        <v>3201.0981368955931</v>
      </c>
      <c r="J7">
        <v>2619.044780950223</v>
      </c>
      <c r="K7">
        <v>4.0165685114334524</v>
      </c>
      <c r="L7">
        <v>7.2940741192307104E-5</v>
      </c>
      <c r="M7" t="s">
        <v>18</v>
      </c>
      <c r="N7">
        <f t="shared" si="0"/>
        <v>9.2723954237288133</v>
      </c>
    </row>
    <row r="8" spans="1:17" x14ac:dyDescent="0.3">
      <c r="A8" t="s">
        <v>13</v>
      </c>
      <c r="B8">
        <v>891</v>
      </c>
      <c r="C8">
        <v>159</v>
      </c>
      <c r="D8">
        <v>326</v>
      </c>
      <c r="E8" s="6">
        <v>0.69</v>
      </c>
      <c r="F8">
        <v>2618.949685534591</v>
      </c>
      <c r="G8">
        <v>1980.65868263473</v>
      </c>
      <c r="H8">
        <v>638.29100289986059</v>
      </c>
      <c r="I8">
        <v>2899.782464121165</v>
      </c>
      <c r="J8">
        <v>2489.571942139818</v>
      </c>
      <c r="K8">
        <v>2.135593480676524</v>
      </c>
      <c r="L8">
        <v>3.3462036844691963E-2</v>
      </c>
      <c r="M8" t="s">
        <v>18</v>
      </c>
      <c r="N8">
        <f t="shared" si="0"/>
        <v>4.4042079200090374</v>
      </c>
    </row>
    <row r="9" spans="1:17" x14ac:dyDescent="0.3">
      <c r="A9" t="s">
        <v>14</v>
      </c>
      <c r="B9">
        <v>2652</v>
      </c>
      <c r="C9">
        <v>2273</v>
      </c>
      <c r="D9">
        <v>4643</v>
      </c>
      <c r="E9" s="6">
        <v>9.89</v>
      </c>
      <c r="F9">
        <v>2506.6168059832821</v>
      </c>
      <c r="G9">
        <v>1972.847679324894</v>
      </c>
      <c r="H9">
        <v>533.76912665838768</v>
      </c>
      <c r="I9">
        <v>2842.1829484600339</v>
      </c>
      <c r="J9">
        <v>2565.878242255274</v>
      </c>
      <c r="K9">
        <v>6.7222298371764362</v>
      </c>
      <c r="L9">
        <v>2.0059224232258859E-11</v>
      </c>
      <c r="M9" t="s">
        <v>18</v>
      </c>
      <c r="N9">
        <f t="shared" si="0"/>
        <v>52.789766626514549</v>
      </c>
    </row>
    <row r="10" spans="1:17" x14ac:dyDescent="0.3">
      <c r="A10" t="s">
        <v>14</v>
      </c>
      <c r="B10">
        <v>1287</v>
      </c>
      <c r="C10">
        <v>370</v>
      </c>
      <c r="D10">
        <v>727</v>
      </c>
      <c r="E10" s="6">
        <v>1.55</v>
      </c>
      <c r="F10">
        <v>2128.5567567567568</v>
      </c>
      <c r="G10">
        <v>1394.6554621848741</v>
      </c>
      <c r="H10">
        <v>733.901294571883</v>
      </c>
      <c r="I10">
        <v>2437.376458023035</v>
      </c>
      <c r="J10">
        <v>2338.4617787149919</v>
      </c>
      <c r="K10">
        <v>4.1402972158827431</v>
      </c>
      <c r="L10">
        <v>3.876566044301065E-5</v>
      </c>
      <c r="M10" t="s">
        <v>18</v>
      </c>
      <c r="N10">
        <f t="shared" si="0"/>
        <v>11.375470065864187</v>
      </c>
    </row>
    <row r="11" spans="1:17" x14ac:dyDescent="0.3">
      <c r="A11" t="s">
        <v>14</v>
      </c>
      <c r="B11">
        <v>1654</v>
      </c>
      <c r="C11">
        <v>799</v>
      </c>
      <c r="D11">
        <v>1574</v>
      </c>
      <c r="E11" s="6">
        <v>3.35</v>
      </c>
      <c r="F11">
        <v>3132.3016270337921</v>
      </c>
      <c r="G11">
        <v>2507.8864516129029</v>
      </c>
      <c r="H11">
        <v>624.41517542088877</v>
      </c>
      <c r="I11">
        <v>3199.6602001424731</v>
      </c>
      <c r="J11">
        <v>2950.5128884516971</v>
      </c>
      <c r="K11">
        <v>4.0217392976274651</v>
      </c>
      <c r="L11">
        <v>6.0509708454923713E-5</v>
      </c>
      <c r="M11" t="s">
        <v>18</v>
      </c>
      <c r="N11">
        <f t="shared" si="0"/>
        <v>20.917908376599776</v>
      </c>
    </row>
    <row r="12" spans="1:17" x14ac:dyDescent="0.3">
      <c r="A12" t="s">
        <v>14</v>
      </c>
      <c r="B12">
        <v>1002</v>
      </c>
      <c r="C12">
        <v>138</v>
      </c>
      <c r="D12">
        <v>326</v>
      </c>
      <c r="E12" s="6">
        <v>0.69</v>
      </c>
      <c r="F12">
        <v>4121.753623188406</v>
      </c>
      <c r="G12">
        <v>1844.7872340425531</v>
      </c>
      <c r="H12">
        <v>2276.9663891458531</v>
      </c>
      <c r="I12">
        <v>4084.263175981715</v>
      </c>
      <c r="J12">
        <v>2436.5361201199148</v>
      </c>
      <c r="K12">
        <v>6.2746223040715314</v>
      </c>
      <c r="L12">
        <v>1.1223868363766531E-9</v>
      </c>
      <c r="M12" t="s">
        <v>18</v>
      </c>
      <c r="N12">
        <f t="shared" si="0"/>
        <v>15.711068085106385</v>
      </c>
    </row>
    <row r="13" spans="1:17" x14ac:dyDescent="0.3">
      <c r="A13" t="s">
        <v>15</v>
      </c>
      <c r="B13">
        <v>11</v>
      </c>
      <c r="C13">
        <v>509</v>
      </c>
      <c r="D13">
        <v>1117</v>
      </c>
      <c r="E13" s="6">
        <v>2.38</v>
      </c>
      <c r="F13">
        <v>2547.2200392927311</v>
      </c>
      <c r="G13">
        <v>2108.6101973684208</v>
      </c>
      <c r="H13">
        <v>438.60984192430942</v>
      </c>
      <c r="I13">
        <v>3023.702163626916</v>
      </c>
      <c r="J13">
        <v>2663.0383919741221</v>
      </c>
      <c r="K13">
        <v>2.576955493292318</v>
      </c>
      <c r="L13">
        <v>1.009511217035171E-2</v>
      </c>
      <c r="M13" t="s">
        <v>18</v>
      </c>
      <c r="N13">
        <f t="shared" si="0"/>
        <v>10.438914237798564</v>
      </c>
    </row>
    <row r="14" spans="1:17" x14ac:dyDescent="0.3">
      <c r="A14" t="s">
        <v>16</v>
      </c>
      <c r="B14">
        <v>991</v>
      </c>
      <c r="C14">
        <v>270</v>
      </c>
      <c r="D14">
        <v>564</v>
      </c>
      <c r="E14" s="6">
        <v>1.2</v>
      </c>
      <c r="F14">
        <v>3249.281481481481</v>
      </c>
      <c r="G14">
        <v>2452.9863945578231</v>
      </c>
      <c r="H14">
        <v>796.29508692365835</v>
      </c>
      <c r="I14">
        <v>4719.5926012698164</v>
      </c>
      <c r="J14">
        <v>3633.9358583139451</v>
      </c>
      <c r="K14">
        <v>2.2552583978062271</v>
      </c>
      <c r="L14">
        <v>2.4501004890271769E-2</v>
      </c>
      <c r="M14" t="s">
        <v>18</v>
      </c>
      <c r="N14">
        <f t="shared" si="0"/>
        <v>9.555541043083899</v>
      </c>
    </row>
    <row r="15" spans="1:17" x14ac:dyDescent="0.3">
      <c r="A15" t="s">
        <v>17</v>
      </c>
      <c r="B15">
        <v>33</v>
      </c>
      <c r="C15">
        <v>232</v>
      </c>
      <c r="D15">
        <v>490</v>
      </c>
      <c r="E15" s="6">
        <v>1.04</v>
      </c>
      <c r="F15">
        <v>4598.2198275862074</v>
      </c>
      <c r="G15">
        <v>2311.3875968992252</v>
      </c>
      <c r="H15">
        <v>2286.8322306869818</v>
      </c>
      <c r="I15">
        <v>2931.2349256860789</v>
      </c>
      <c r="J15">
        <v>2371.771295626133</v>
      </c>
      <c r="K15">
        <v>9.5328379164110402</v>
      </c>
      <c r="L15">
        <v>7.2225189745714525E-20</v>
      </c>
      <c r="M15" t="s">
        <v>18</v>
      </c>
      <c r="N15">
        <f t="shared" si="0"/>
        <v>23.783055199144609</v>
      </c>
    </row>
    <row r="16" spans="1:17" x14ac:dyDescent="0.3">
      <c r="A16" t="s">
        <v>17</v>
      </c>
      <c r="B16">
        <v>34</v>
      </c>
      <c r="C16">
        <v>225</v>
      </c>
      <c r="D16">
        <v>478</v>
      </c>
      <c r="E16" s="6">
        <v>1.02</v>
      </c>
      <c r="F16">
        <v>3104.5066666666671</v>
      </c>
      <c r="G16">
        <v>1752.608695652174</v>
      </c>
      <c r="H16">
        <v>1351.8979710144929</v>
      </c>
      <c r="I16">
        <v>2956.8269145922541</v>
      </c>
      <c r="J16">
        <v>2529.700798122044</v>
      </c>
      <c r="K16">
        <v>5.3862649969282721</v>
      </c>
      <c r="L16">
        <v>1.1327785130388309E-7</v>
      </c>
      <c r="M16" t="s">
        <v>18</v>
      </c>
      <c r="N16">
        <f t="shared" si="0"/>
        <v>13.789359304347826</v>
      </c>
    </row>
    <row r="17" spans="1:14" x14ac:dyDescent="0.3">
      <c r="A17" t="s">
        <v>17</v>
      </c>
      <c r="B17">
        <v>35</v>
      </c>
      <c r="C17">
        <v>214</v>
      </c>
      <c r="D17">
        <v>408</v>
      </c>
      <c r="E17" s="6">
        <v>0.87</v>
      </c>
      <c r="F17">
        <v>2762.2242990654199</v>
      </c>
      <c r="G17">
        <v>1508.8350515463919</v>
      </c>
      <c r="H17">
        <v>1253.3892475190289</v>
      </c>
      <c r="I17">
        <v>2977.083547216354</v>
      </c>
      <c r="J17">
        <v>2184.8080940632258</v>
      </c>
      <c r="K17">
        <v>4.8066661954145689</v>
      </c>
      <c r="L17">
        <v>2.1646756758588111E-6</v>
      </c>
      <c r="M17" t="s">
        <v>18</v>
      </c>
      <c r="N17">
        <f t="shared" si="0"/>
        <v>10.904486453415553</v>
      </c>
    </row>
    <row r="18" spans="1:14" x14ac:dyDescent="0.3">
      <c r="A18" t="s">
        <v>17</v>
      </c>
      <c r="B18">
        <v>36</v>
      </c>
      <c r="C18">
        <v>131</v>
      </c>
      <c r="D18">
        <v>272</v>
      </c>
      <c r="E18" s="6">
        <v>0.57999999999999996</v>
      </c>
      <c r="F18">
        <v>1987.3282442748091</v>
      </c>
      <c r="G18">
        <v>860.41843971631204</v>
      </c>
      <c r="H18">
        <v>1126.9098045584969</v>
      </c>
      <c r="I18">
        <v>2718.5026632115769</v>
      </c>
      <c r="J18">
        <v>1840.8266394516061</v>
      </c>
      <c r="K18">
        <v>4.0279507279668927</v>
      </c>
      <c r="L18">
        <v>7.3187580909933576E-5</v>
      </c>
      <c r="M18" t="s">
        <v>18</v>
      </c>
      <c r="N18">
        <f t="shared" si="0"/>
        <v>6.5360768664392825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"/>
  <sheetViews>
    <sheetView topLeftCell="I1" workbookViewId="0">
      <selection activeCell="P2" sqref="P2:Q2"/>
    </sheetView>
  </sheetViews>
  <sheetFormatPr defaultRowHeight="14.4" x14ac:dyDescent="0.3"/>
  <cols>
    <col min="16" max="16" width="25.5546875" bestFit="1" customWidth="1"/>
    <col min="17" max="17" width="10.8867187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P1" s="7" t="s">
        <v>36</v>
      </c>
      <c r="Q1" s="8">
        <v>100</v>
      </c>
    </row>
    <row r="2" spans="1:17" x14ac:dyDescent="0.3">
      <c r="A2" t="s">
        <v>14</v>
      </c>
      <c r="B2">
        <v>9931</v>
      </c>
      <c r="C2">
        <v>153</v>
      </c>
      <c r="D2">
        <v>290</v>
      </c>
      <c r="E2">
        <v>0.62</v>
      </c>
      <c r="F2">
        <v>1415.7843137254899</v>
      </c>
      <c r="G2">
        <v>1968.693430656934</v>
      </c>
      <c r="H2">
        <v>-552.90911693144403</v>
      </c>
      <c r="I2">
        <v>2038.164247362316</v>
      </c>
      <c r="J2">
        <v>2403.3978568404691</v>
      </c>
      <c r="K2">
        <v>-2.1191969117156009</v>
      </c>
      <c r="L2">
        <v>3.4929468998951753E-2</v>
      </c>
      <c r="M2" t="s">
        <v>22</v>
      </c>
      <c r="N2">
        <f>H2*E2/100</f>
        <v>-3.4280365249749529</v>
      </c>
      <c r="P2" s="9" t="s">
        <v>37</v>
      </c>
      <c r="Q2" s="10">
        <f>SUM(N2:N5)*Q1</f>
        <v>-7922.9703961171508</v>
      </c>
    </row>
    <row r="3" spans="1:17" x14ac:dyDescent="0.3">
      <c r="A3" t="s">
        <v>19</v>
      </c>
      <c r="B3">
        <v>46</v>
      </c>
      <c r="C3">
        <v>557</v>
      </c>
      <c r="D3">
        <v>1086</v>
      </c>
      <c r="E3">
        <v>2.31</v>
      </c>
      <c r="F3">
        <v>0</v>
      </c>
      <c r="G3">
        <v>2359.0132325141781</v>
      </c>
      <c r="H3">
        <v>-2359.0132325141781</v>
      </c>
      <c r="I3">
        <v>0</v>
      </c>
      <c r="J3">
        <v>2739.887003070995</v>
      </c>
      <c r="K3">
        <v>-20.32057185494849</v>
      </c>
      <c r="L3">
        <v>4.9011004367076215E-78</v>
      </c>
      <c r="M3" t="s">
        <v>22</v>
      </c>
      <c r="N3">
        <f t="shared" ref="N3:N5" si="0">H3*E3/100</f>
        <v>-54.493205671077511</v>
      </c>
    </row>
    <row r="4" spans="1:17" x14ac:dyDescent="0.3">
      <c r="A4" t="s">
        <v>20</v>
      </c>
      <c r="B4">
        <v>66</v>
      </c>
      <c r="C4">
        <v>657</v>
      </c>
      <c r="D4">
        <v>1360</v>
      </c>
      <c r="E4">
        <v>2.9</v>
      </c>
      <c r="F4">
        <v>2288.8706240487058</v>
      </c>
      <c r="G4">
        <v>2601.7610241820771</v>
      </c>
      <c r="H4">
        <v>-312.89040013337029</v>
      </c>
      <c r="I4">
        <v>2682.5676104733511</v>
      </c>
      <c r="J4">
        <v>2830.1937733415248</v>
      </c>
      <c r="K4">
        <v>-2.0892718943323438</v>
      </c>
      <c r="L4">
        <v>3.6868999280986539E-2</v>
      </c>
      <c r="M4" t="s">
        <v>22</v>
      </c>
      <c r="N4">
        <f t="shared" si="0"/>
        <v>-9.0738216038677386</v>
      </c>
    </row>
    <row r="5" spans="1:17" x14ac:dyDescent="0.3">
      <c r="A5" t="s">
        <v>21</v>
      </c>
      <c r="B5">
        <v>1101</v>
      </c>
      <c r="C5">
        <v>785</v>
      </c>
      <c r="D5">
        <v>1654</v>
      </c>
      <c r="E5">
        <v>3.52</v>
      </c>
      <c r="F5">
        <v>2176.0038216560511</v>
      </c>
      <c r="G5">
        <v>2523.5788262370538</v>
      </c>
      <c r="H5">
        <v>-347.57500458100321</v>
      </c>
      <c r="I5">
        <v>2722.6244937401698</v>
      </c>
      <c r="J5">
        <v>2960.3523376384078</v>
      </c>
      <c r="K5">
        <v>-2.476736308530425</v>
      </c>
      <c r="L5">
        <v>1.33584476189182E-2</v>
      </c>
      <c r="M5" t="s">
        <v>22</v>
      </c>
      <c r="N5">
        <f t="shared" si="0"/>
        <v>-12.234640161251313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4"/>
  <sheetViews>
    <sheetView topLeftCell="K1" workbookViewId="0">
      <selection activeCell="B1" sqref="B1"/>
    </sheetView>
  </sheetViews>
  <sheetFormatPr defaultRowHeight="14.4" x14ac:dyDescent="0.3"/>
  <cols>
    <col min="14" max="14" width="12" bestFit="1" customWidth="1"/>
    <col min="15" max="15" width="19.21875" style="1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41</v>
      </c>
      <c r="O1" s="11" t="s">
        <v>39</v>
      </c>
      <c r="P1" s="3" t="s">
        <v>38</v>
      </c>
      <c r="Q1">
        <v>100</v>
      </c>
    </row>
    <row r="2" spans="1:17" x14ac:dyDescent="0.3">
      <c r="A2" t="s">
        <v>28</v>
      </c>
      <c r="B2">
        <v>2</v>
      </c>
      <c r="C2">
        <v>78</v>
      </c>
      <c r="D2">
        <v>149</v>
      </c>
      <c r="E2">
        <v>0.32</v>
      </c>
      <c r="F2">
        <v>579.33333333333337</v>
      </c>
      <c r="G2">
        <v>483.45070422535213</v>
      </c>
      <c r="H2">
        <v>95.882629107981245</v>
      </c>
      <c r="I2">
        <v>1860.7624304329711</v>
      </c>
      <c r="J2">
        <v>1654.923181546782</v>
      </c>
      <c r="K2">
        <v>0.33105243476452068</v>
      </c>
      <c r="L2">
        <v>0.7410763125801646</v>
      </c>
      <c r="M2" t="s">
        <v>33</v>
      </c>
      <c r="N2">
        <f>16*I2*I2</f>
        <v>55398989.160173081</v>
      </c>
      <c r="O2" s="11">
        <f>16*I2*I2/($Q$1*$Q$1)</f>
        <v>5539.8989160173078</v>
      </c>
    </row>
    <row r="3" spans="1:17" x14ac:dyDescent="0.3">
      <c r="A3" t="s">
        <v>29</v>
      </c>
      <c r="B3">
        <v>13</v>
      </c>
      <c r="C3">
        <v>142</v>
      </c>
      <c r="D3">
        <v>292</v>
      </c>
      <c r="E3">
        <v>0.62</v>
      </c>
      <c r="F3">
        <v>1970.549295774648</v>
      </c>
      <c r="G3">
        <v>2336.186666666666</v>
      </c>
      <c r="H3">
        <v>-365.63737089201868</v>
      </c>
      <c r="I3">
        <v>2575.9447611403239</v>
      </c>
      <c r="J3">
        <v>2709.895464406135</v>
      </c>
      <c r="K3">
        <v>-1.1803812868028429</v>
      </c>
      <c r="L3">
        <v>0.23881587049495981</v>
      </c>
      <c r="M3" t="s">
        <v>33</v>
      </c>
      <c r="N3">
        <f>16*I3*I3</f>
        <v>106167862.59914048</v>
      </c>
      <c r="O3" s="11">
        <f>16*I3*I3/($Q$1*$Q$1)</f>
        <v>10616.786259914048</v>
      </c>
    </row>
    <row r="4" spans="1:17" x14ac:dyDescent="0.3">
      <c r="A4" t="s">
        <v>31</v>
      </c>
      <c r="B4">
        <v>19</v>
      </c>
      <c r="C4">
        <v>130</v>
      </c>
      <c r="D4">
        <v>276</v>
      </c>
      <c r="E4">
        <v>0.59</v>
      </c>
      <c r="F4">
        <v>2043.823076923077</v>
      </c>
      <c r="G4">
        <v>1743.3767123287671</v>
      </c>
      <c r="H4">
        <v>300.4463645943099</v>
      </c>
      <c r="I4">
        <v>2442.26678753138</v>
      </c>
      <c r="J4">
        <v>2891.3333593759371</v>
      </c>
      <c r="K4">
        <v>0.92645906346779439</v>
      </c>
      <c r="L4">
        <v>0.35502276486047568</v>
      </c>
      <c r="M4" t="s">
        <v>33</v>
      </c>
      <c r="N4">
        <f>16*I4*I4</f>
        <v>95434672.983661547</v>
      </c>
      <c r="O4" s="11">
        <f>16*I4*I4/($Q$1*$Q$1)</f>
        <v>9543.4672983661549</v>
      </c>
    </row>
    <row r="5" spans="1:17" x14ac:dyDescent="0.3">
      <c r="A5" t="s">
        <v>30</v>
      </c>
      <c r="B5">
        <v>23</v>
      </c>
      <c r="C5">
        <v>124</v>
      </c>
      <c r="D5">
        <v>231</v>
      </c>
      <c r="E5">
        <v>0.49</v>
      </c>
      <c r="F5">
        <v>1384.6290322580651</v>
      </c>
      <c r="G5">
        <v>1315.981308411215</v>
      </c>
      <c r="H5">
        <v>68.647723846849658</v>
      </c>
      <c r="I5">
        <v>2471.6917759396779</v>
      </c>
      <c r="J5">
        <v>2220.0107129662838</v>
      </c>
      <c r="K5">
        <v>0.22058740929760279</v>
      </c>
      <c r="L5">
        <v>0.82561024347929624</v>
      </c>
      <c r="M5" t="s">
        <v>33</v>
      </c>
      <c r="N5">
        <f>16*I5*I5</f>
        <v>97748163.763965428</v>
      </c>
      <c r="O5" s="11">
        <f>16*I5*I5/($Q$1*$Q$1)</f>
        <v>9774.8163763965422</v>
      </c>
    </row>
    <row r="6" spans="1:17" x14ac:dyDescent="0.3">
      <c r="A6" t="s">
        <v>25</v>
      </c>
      <c r="B6">
        <v>54</v>
      </c>
      <c r="C6">
        <v>633</v>
      </c>
      <c r="D6">
        <v>1273</v>
      </c>
      <c r="E6">
        <v>2.71</v>
      </c>
      <c r="F6">
        <v>1702.7140600315961</v>
      </c>
      <c r="G6">
        <v>1688.5125</v>
      </c>
      <c r="H6">
        <v>14.201560031595591</v>
      </c>
      <c r="I6">
        <v>2565.132439533983</v>
      </c>
      <c r="J6">
        <v>2628.0124903233682</v>
      </c>
      <c r="K6">
        <v>9.7555656950156625E-2</v>
      </c>
      <c r="L6">
        <v>0.92230051833342097</v>
      </c>
      <c r="M6" t="s">
        <v>33</v>
      </c>
      <c r="N6">
        <f>16*I6*I6</f>
        <v>105278470.917593</v>
      </c>
      <c r="O6" s="11">
        <f>16*I6*I6/($Q$1*$Q$1)</f>
        <v>10527.8470917593</v>
      </c>
    </row>
    <row r="7" spans="1:17" x14ac:dyDescent="0.3">
      <c r="A7" t="s">
        <v>25</v>
      </c>
      <c r="B7">
        <v>55</v>
      </c>
      <c r="C7">
        <v>422</v>
      </c>
      <c r="D7">
        <v>847</v>
      </c>
      <c r="E7">
        <v>1.8</v>
      </c>
      <c r="F7">
        <v>2109.1066350710898</v>
      </c>
      <c r="G7">
        <v>2111.2729411764708</v>
      </c>
      <c r="H7">
        <v>-2.1663061053809538</v>
      </c>
      <c r="I7">
        <v>2790.9933852461859</v>
      </c>
      <c r="J7">
        <v>2804.223188242775</v>
      </c>
      <c r="K7">
        <v>-1.126774587434534E-2</v>
      </c>
      <c r="L7">
        <v>0.99101248941204068</v>
      </c>
      <c r="M7" t="s">
        <v>33</v>
      </c>
      <c r="N7">
        <f>16*I7*I7</f>
        <v>124634305.22380744</v>
      </c>
      <c r="O7" s="11">
        <f>16*I7*I7/($Q$1*$Q$1)</f>
        <v>12463.430522380744</v>
      </c>
    </row>
    <row r="8" spans="1:17" x14ac:dyDescent="0.3">
      <c r="A8" t="s">
        <v>32</v>
      </c>
      <c r="B8">
        <v>69</v>
      </c>
      <c r="C8">
        <v>75</v>
      </c>
      <c r="D8">
        <v>153</v>
      </c>
      <c r="E8">
        <v>0.33</v>
      </c>
      <c r="F8">
        <v>1171.4533333333329</v>
      </c>
      <c r="G8">
        <v>600.15384615384619</v>
      </c>
      <c r="H8">
        <v>571.29948717948719</v>
      </c>
      <c r="I8">
        <v>2578.10410276325</v>
      </c>
      <c r="J8">
        <v>1690.1397550523429</v>
      </c>
      <c r="K8">
        <v>1.627060492928311</v>
      </c>
      <c r="L8">
        <v>0.105809212549273</v>
      </c>
      <c r="M8" t="s">
        <v>33</v>
      </c>
      <c r="N8">
        <f>16*I8*I8</f>
        <v>106345932.23495524</v>
      </c>
      <c r="O8" s="11">
        <f>16*I8*I8/($Q$1*$Q$1)</f>
        <v>10634.593223495523</v>
      </c>
    </row>
    <row r="9" spans="1:17" x14ac:dyDescent="0.3">
      <c r="A9" t="s">
        <v>27</v>
      </c>
      <c r="B9">
        <v>72</v>
      </c>
      <c r="C9">
        <v>609</v>
      </c>
      <c r="D9">
        <v>1248</v>
      </c>
      <c r="E9">
        <v>2.66</v>
      </c>
      <c r="F9">
        <v>2371.4334975369461</v>
      </c>
      <c r="G9">
        <v>2523.3755868544599</v>
      </c>
      <c r="H9">
        <v>-151.9420893175143</v>
      </c>
      <c r="I9">
        <v>2906.8244575313579</v>
      </c>
      <c r="J9">
        <v>2795.9171755336042</v>
      </c>
      <c r="K9">
        <v>-0.94123363535756777</v>
      </c>
      <c r="L9">
        <v>0.3467675852041211</v>
      </c>
      <c r="M9" t="s">
        <v>33</v>
      </c>
      <c r="N9">
        <f>16*I9*I9</f>
        <v>135194054.83043957</v>
      </c>
      <c r="O9" s="11">
        <f>16*I9*I9/($Q$1*$Q$1)</f>
        <v>13519.405483043956</v>
      </c>
    </row>
    <row r="10" spans="1:17" x14ac:dyDescent="0.3">
      <c r="A10" t="s">
        <v>27</v>
      </c>
      <c r="B10">
        <v>73</v>
      </c>
      <c r="C10">
        <v>187</v>
      </c>
      <c r="D10">
        <v>354</v>
      </c>
      <c r="E10">
        <v>0.75</v>
      </c>
      <c r="F10">
        <v>2092.181818181818</v>
      </c>
      <c r="G10">
        <v>2521.958083832335</v>
      </c>
      <c r="H10">
        <v>-429.77626565051742</v>
      </c>
      <c r="I10">
        <v>2530.2746480809969</v>
      </c>
      <c r="J10">
        <v>2875.4596329355891</v>
      </c>
      <c r="K10">
        <v>-1.4958446791905919</v>
      </c>
      <c r="L10">
        <v>0.13559014690618421</v>
      </c>
      <c r="M10" t="s">
        <v>33</v>
      </c>
      <c r="N10">
        <f>16*I10*I10</f>
        <v>102436636.7155426</v>
      </c>
      <c r="O10" s="11">
        <f>16*I10*I10/($Q$1*$Q$1)</f>
        <v>10243.663671554259</v>
      </c>
    </row>
    <row r="11" spans="1:17" x14ac:dyDescent="0.3">
      <c r="A11" t="s">
        <v>23</v>
      </c>
      <c r="B11">
        <v>80</v>
      </c>
      <c r="C11">
        <v>844</v>
      </c>
      <c r="D11">
        <v>1724</v>
      </c>
      <c r="E11">
        <v>3.67</v>
      </c>
      <c r="F11">
        <v>2517.3305687203788</v>
      </c>
      <c r="G11">
        <v>2511.9727272727268</v>
      </c>
      <c r="H11">
        <v>5.3578414476519356</v>
      </c>
      <c r="I11">
        <v>2797.1230332386008</v>
      </c>
      <c r="J11">
        <v>2824.7199322235688</v>
      </c>
      <c r="K11">
        <v>3.9558086467205961E-2</v>
      </c>
      <c r="L11">
        <v>0.96845002895143795</v>
      </c>
      <c r="M11" t="s">
        <v>33</v>
      </c>
      <c r="N11">
        <f>16*I11*I11</f>
        <v>125182356.20918258</v>
      </c>
      <c r="O11" s="11">
        <f>16*I11*I11/($Q$1*$Q$1)</f>
        <v>12518.235620918258</v>
      </c>
    </row>
    <row r="12" spans="1:17" x14ac:dyDescent="0.3">
      <c r="A12" t="s">
        <v>23</v>
      </c>
      <c r="B12">
        <v>82</v>
      </c>
      <c r="C12">
        <v>169</v>
      </c>
      <c r="D12">
        <v>398</v>
      </c>
      <c r="E12">
        <v>0.85</v>
      </c>
      <c r="F12">
        <v>2586.0118343195272</v>
      </c>
      <c r="G12">
        <v>2655.6724890829701</v>
      </c>
      <c r="H12">
        <v>-69.660654763442835</v>
      </c>
      <c r="I12">
        <v>2676.4355627004538</v>
      </c>
      <c r="J12">
        <v>2929.3636863964948</v>
      </c>
      <c r="K12">
        <v>-0.2431728557168128</v>
      </c>
      <c r="L12">
        <v>0.80799740556960586</v>
      </c>
      <c r="M12" t="s">
        <v>33</v>
      </c>
      <c r="N12">
        <f>16*I12*I12</f>
        <v>114612917.14060313</v>
      </c>
      <c r="O12" s="11">
        <f>16*I12*I12/($Q$1*$Q$1)</f>
        <v>11461.291714060313</v>
      </c>
    </row>
    <row r="13" spans="1:17" x14ac:dyDescent="0.3">
      <c r="A13" t="s">
        <v>24</v>
      </c>
      <c r="B13">
        <v>88</v>
      </c>
      <c r="C13">
        <v>190</v>
      </c>
      <c r="D13">
        <v>357</v>
      </c>
      <c r="E13">
        <v>0.76</v>
      </c>
      <c r="F13">
        <v>2902.410526315789</v>
      </c>
      <c r="G13">
        <v>2439.4610778443121</v>
      </c>
      <c r="H13">
        <v>462.94944847147781</v>
      </c>
      <c r="I13">
        <v>3074.6488868920242</v>
      </c>
      <c r="J13">
        <v>2689.343053091382</v>
      </c>
      <c r="K13">
        <v>1.5045563456740749</v>
      </c>
      <c r="L13">
        <v>0.1333273246710206</v>
      </c>
      <c r="M13" t="s">
        <v>33</v>
      </c>
      <c r="N13">
        <f>16*I13*I13</f>
        <v>151255452.44266182</v>
      </c>
      <c r="O13" s="11">
        <f>16*I13*I13/($Q$1*$Q$1)</f>
        <v>15125.545244266183</v>
      </c>
    </row>
    <row r="14" spans="1:17" x14ac:dyDescent="0.3">
      <c r="A14" t="s">
        <v>13</v>
      </c>
      <c r="B14">
        <v>112</v>
      </c>
      <c r="C14">
        <v>652</v>
      </c>
      <c r="D14">
        <v>1335</v>
      </c>
      <c r="E14">
        <v>2.84</v>
      </c>
      <c r="F14">
        <v>2488.1150306748468</v>
      </c>
      <c r="G14">
        <v>2218.6368960468521</v>
      </c>
      <c r="H14">
        <v>269.47813462799468</v>
      </c>
      <c r="I14">
        <v>2778.1791825699452</v>
      </c>
      <c r="J14">
        <v>2780.7906600356719</v>
      </c>
      <c r="K14">
        <v>1.770712015951776</v>
      </c>
      <c r="L14">
        <v>7.6837103037525542E-2</v>
      </c>
      <c r="M14" t="s">
        <v>33</v>
      </c>
      <c r="N14">
        <f>16*I14*I14</f>
        <v>123492473.12744014</v>
      </c>
      <c r="O14" s="11">
        <f>16*I14*I14/($Q$1*$Q$1)</f>
        <v>12349.247312744013</v>
      </c>
    </row>
    <row r="15" spans="1:17" x14ac:dyDescent="0.3">
      <c r="A15" t="s">
        <v>26</v>
      </c>
      <c r="B15">
        <v>202</v>
      </c>
      <c r="C15">
        <v>551</v>
      </c>
      <c r="D15">
        <v>1116</v>
      </c>
      <c r="E15">
        <v>2.38</v>
      </c>
      <c r="F15">
        <v>2927.341197822142</v>
      </c>
      <c r="G15">
        <v>2730.378761061947</v>
      </c>
      <c r="H15">
        <v>196.96243676019461</v>
      </c>
      <c r="I15">
        <v>2956.6862414948841</v>
      </c>
      <c r="J15">
        <v>2737.885785163031</v>
      </c>
      <c r="K15">
        <v>1.155072918440385</v>
      </c>
      <c r="L15">
        <v>0.24830826390447139</v>
      </c>
      <c r="M15" t="s">
        <v>33</v>
      </c>
      <c r="N15">
        <f>16*I15*I15</f>
        <v>139871896.49032232</v>
      </c>
      <c r="O15" s="11">
        <f>16*I15*I15/($Q$1*$Q$1)</f>
        <v>13987.189649032232</v>
      </c>
    </row>
    <row r="16" spans="1:17" x14ac:dyDescent="0.3">
      <c r="A16" t="s">
        <v>26</v>
      </c>
      <c r="B16">
        <v>212</v>
      </c>
      <c r="C16">
        <v>593</v>
      </c>
      <c r="D16">
        <v>1168</v>
      </c>
      <c r="E16">
        <v>2.4900000000000002</v>
      </c>
      <c r="F16">
        <v>2144.317032040472</v>
      </c>
      <c r="G16">
        <v>2222.052173913044</v>
      </c>
      <c r="H16">
        <v>-77.735141872571603</v>
      </c>
      <c r="I16">
        <v>2708.58872398012</v>
      </c>
      <c r="J16">
        <v>2785.116250157233</v>
      </c>
      <c r="K16">
        <v>-0.48358538550993968</v>
      </c>
      <c r="L16">
        <v>0.62877094764054164</v>
      </c>
      <c r="M16" t="s">
        <v>33</v>
      </c>
      <c r="N16">
        <f>16*I16*I16</f>
        <v>117383246.01075608</v>
      </c>
      <c r="O16" s="11">
        <f>16*I16*I16/($Q$1*$Q$1)</f>
        <v>11738.324601075608</v>
      </c>
    </row>
    <row r="17" spans="1:15" x14ac:dyDescent="0.3">
      <c r="A17" t="s">
        <v>26</v>
      </c>
      <c r="B17">
        <v>277</v>
      </c>
      <c r="C17">
        <v>708</v>
      </c>
      <c r="D17">
        <v>1417</v>
      </c>
      <c r="E17">
        <v>3.02</v>
      </c>
      <c r="F17">
        <v>2285.75</v>
      </c>
      <c r="G17">
        <v>2431.3653032440061</v>
      </c>
      <c r="H17">
        <v>-145.61530324400559</v>
      </c>
      <c r="I17">
        <v>2712.677878262808</v>
      </c>
      <c r="J17">
        <v>2868.5875686413829</v>
      </c>
      <c r="K17">
        <v>-0.98170546685316118</v>
      </c>
      <c r="L17">
        <v>0.32641278977933119</v>
      </c>
      <c r="M17" t="s">
        <v>33</v>
      </c>
      <c r="N17">
        <f>16*I17*I17</f>
        <v>117737940.33946256</v>
      </c>
      <c r="O17" s="11">
        <f>16*I17*I17/($Q$1*$Q$1)</f>
        <v>11773.794033946257</v>
      </c>
    </row>
    <row r="18" spans="1:15" x14ac:dyDescent="0.3">
      <c r="A18" t="s">
        <v>26</v>
      </c>
      <c r="B18">
        <v>278</v>
      </c>
      <c r="C18">
        <v>535</v>
      </c>
      <c r="D18">
        <v>1024</v>
      </c>
      <c r="E18">
        <v>2.1800000000000002</v>
      </c>
      <c r="F18">
        <v>2499.3457943925232</v>
      </c>
      <c r="G18">
        <v>2185.21472392638</v>
      </c>
      <c r="H18">
        <v>314.13107046614277</v>
      </c>
      <c r="I18">
        <v>2915.995328953642</v>
      </c>
      <c r="J18">
        <v>2574.9155972376088</v>
      </c>
      <c r="K18">
        <v>1.8202681201948649</v>
      </c>
      <c r="L18">
        <v>6.9010560745835017E-2</v>
      </c>
      <c r="M18" t="s">
        <v>33</v>
      </c>
      <c r="N18">
        <f>16*I18*I18</f>
        <v>136048460.13567135</v>
      </c>
      <c r="O18" s="11">
        <f>16*I18*I18/($Q$1*$Q$1)</f>
        <v>13604.846013567134</v>
      </c>
    </row>
    <row r="19" spans="1:15" x14ac:dyDescent="0.3">
      <c r="A19" t="s">
        <v>13</v>
      </c>
      <c r="B19">
        <v>309</v>
      </c>
      <c r="C19">
        <v>240</v>
      </c>
      <c r="D19">
        <v>478</v>
      </c>
      <c r="E19">
        <v>1.02</v>
      </c>
      <c r="F19">
        <v>2706.2791666666672</v>
      </c>
      <c r="G19">
        <v>2392.8949579831929</v>
      </c>
      <c r="H19">
        <v>313.38420868347339</v>
      </c>
      <c r="I19">
        <v>2814.939848860397</v>
      </c>
      <c r="J19">
        <v>2761.9387158176128</v>
      </c>
      <c r="K19">
        <v>1.228454613597767</v>
      </c>
      <c r="L19">
        <v>0.21988338416718509</v>
      </c>
      <c r="M19" t="s">
        <v>33</v>
      </c>
      <c r="N19">
        <f>16*I19*I19</f>
        <v>126782181.64323512</v>
      </c>
      <c r="O19" s="11">
        <f>16*I19*I19/($Q$1*$Q$1)</f>
        <v>12678.218164323513</v>
      </c>
    </row>
    <row r="20" spans="1:15" x14ac:dyDescent="0.3">
      <c r="A20" t="s">
        <v>13</v>
      </c>
      <c r="B20">
        <v>394</v>
      </c>
      <c r="C20">
        <v>104</v>
      </c>
      <c r="D20">
        <v>189</v>
      </c>
      <c r="E20">
        <v>0.4</v>
      </c>
      <c r="F20">
        <v>1229.6442307692309</v>
      </c>
      <c r="G20">
        <v>973.62352941176471</v>
      </c>
      <c r="H20">
        <v>256.02070135746601</v>
      </c>
      <c r="I20">
        <v>2208.2278398271678</v>
      </c>
      <c r="J20">
        <v>1940.854825024458</v>
      </c>
      <c r="K20">
        <v>0.83682539191104999</v>
      </c>
      <c r="L20">
        <v>0.40375884675107399</v>
      </c>
      <c r="M20" t="s">
        <v>33</v>
      </c>
      <c r="N20">
        <f>16*I20*I20</f>
        <v>78020323.081404164</v>
      </c>
      <c r="O20" s="11">
        <f>16*I20*I20/($Q$1*$Q$1)</f>
        <v>7802.0323081404167</v>
      </c>
    </row>
    <row r="21" spans="1:15" x14ac:dyDescent="0.3">
      <c r="A21" t="s">
        <v>16</v>
      </c>
      <c r="B21">
        <v>439</v>
      </c>
      <c r="C21">
        <v>355</v>
      </c>
      <c r="D21">
        <v>706</v>
      </c>
      <c r="E21">
        <v>1.5</v>
      </c>
      <c r="F21">
        <v>2481.9605633802821</v>
      </c>
      <c r="G21">
        <v>2400.635327635327</v>
      </c>
      <c r="H21">
        <v>81.325235744954171</v>
      </c>
      <c r="I21">
        <v>4040.441006810277</v>
      </c>
      <c r="J21">
        <v>3722.1170724360331</v>
      </c>
      <c r="K21">
        <v>0.27806735037805058</v>
      </c>
      <c r="L21">
        <v>0.78104230354142801</v>
      </c>
      <c r="M21" t="s">
        <v>33</v>
      </c>
      <c r="N21">
        <f>16*I21*I21</f>
        <v>261202616.47222471</v>
      </c>
      <c r="O21" s="11">
        <f>16*I21*I21/($Q$1*$Q$1)</f>
        <v>26120.261647222473</v>
      </c>
    </row>
    <row r="22" spans="1:15" x14ac:dyDescent="0.3">
      <c r="A22" t="s">
        <v>26</v>
      </c>
      <c r="B22">
        <v>444</v>
      </c>
      <c r="C22">
        <v>650</v>
      </c>
      <c r="D22">
        <v>1212</v>
      </c>
      <c r="E22">
        <v>2.58</v>
      </c>
      <c r="F22">
        <v>2404.106153846154</v>
      </c>
      <c r="G22">
        <v>2545.7348754448399</v>
      </c>
      <c r="H22">
        <v>-141.62872159868579</v>
      </c>
      <c r="I22">
        <v>2810.8284873546108</v>
      </c>
      <c r="J22">
        <v>2797.1387639335098</v>
      </c>
      <c r="K22">
        <v>-0.87674037193140575</v>
      </c>
      <c r="L22">
        <v>0.38080170010284242</v>
      </c>
      <c r="M22" t="s">
        <v>33</v>
      </c>
      <c r="N22">
        <f>16*I22*I22</f>
        <v>126412108.56518735</v>
      </c>
      <c r="O22" s="11">
        <f>16*I22*I22/($Q$1*$Q$1)</f>
        <v>12641.210856518735</v>
      </c>
    </row>
    <row r="23" spans="1:15" x14ac:dyDescent="0.3">
      <c r="A23" t="s">
        <v>16</v>
      </c>
      <c r="B23">
        <v>477</v>
      </c>
      <c r="C23">
        <v>382</v>
      </c>
      <c r="D23">
        <v>768</v>
      </c>
      <c r="E23">
        <v>1.64</v>
      </c>
      <c r="F23">
        <v>2259.623036649215</v>
      </c>
      <c r="G23">
        <v>2496.987046632124</v>
      </c>
      <c r="H23">
        <v>-237.36400998290989</v>
      </c>
      <c r="I23">
        <v>3482.846093734805</v>
      </c>
      <c r="J23">
        <v>3881.9947185225419</v>
      </c>
      <c r="K23">
        <v>-0.89159336291986235</v>
      </c>
      <c r="L23">
        <v>0.37289090359186572</v>
      </c>
      <c r="M23" t="s">
        <v>33</v>
      </c>
      <c r="N23">
        <f>16*I23*I23</f>
        <v>194083470.60230064</v>
      </c>
      <c r="O23" s="11">
        <f>16*I23*I23/($Q$1*$Q$1)</f>
        <v>19408.347060230066</v>
      </c>
    </row>
    <row r="24" spans="1:15" x14ac:dyDescent="0.3">
      <c r="A24" t="s">
        <v>16</v>
      </c>
      <c r="B24">
        <v>516</v>
      </c>
      <c r="C24">
        <v>634</v>
      </c>
      <c r="D24">
        <v>1270</v>
      </c>
      <c r="E24">
        <v>2.71</v>
      </c>
      <c r="F24">
        <v>3237.2003154574131</v>
      </c>
      <c r="G24">
        <v>2880.48427672956</v>
      </c>
      <c r="H24">
        <v>356.71603872785317</v>
      </c>
      <c r="I24">
        <v>4537.1038422947422</v>
      </c>
      <c r="J24">
        <v>3819.292813470583</v>
      </c>
      <c r="K24">
        <v>1.5158873899080001</v>
      </c>
      <c r="L24">
        <v>0.12979706851619149</v>
      </c>
      <c r="M24" t="s">
        <v>33</v>
      </c>
      <c r="N24">
        <f>16*I24*I24</f>
        <v>329364980.41225141</v>
      </c>
      <c r="O24" s="11">
        <f>16*I24*I24/($Q$1*$Q$1)</f>
        <v>32936.498041225139</v>
      </c>
    </row>
    <row r="25" spans="1:15" x14ac:dyDescent="0.3">
      <c r="A25" t="s">
        <v>16</v>
      </c>
      <c r="B25">
        <v>544</v>
      </c>
      <c r="C25">
        <v>377</v>
      </c>
      <c r="D25">
        <v>793</v>
      </c>
      <c r="E25">
        <v>1.69</v>
      </c>
      <c r="F25">
        <v>2621.4270557029181</v>
      </c>
      <c r="G25">
        <v>2635.5480769230771</v>
      </c>
      <c r="H25">
        <v>-14.12102122015949</v>
      </c>
      <c r="I25">
        <v>3714.8947510376902</v>
      </c>
      <c r="J25">
        <v>4639.8207461839993</v>
      </c>
      <c r="K25">
        <v>-4.6997059757738199E-2</v>
      </c>
      <c r="L25">
        <v>0.96252743362660054</v>
      </c>
      <c r="M25" t="s">
        <v>33</v>
      </c>
      <c r="N25">
        <f>16*I25*I25</f>
        <v>220807088.18059811</v>
      </c>
      <c r="O25" s="11">
        <f>16*I25*I25/($Q$1*$Q$1)</f>
        <v>22080.708818059811</v>
      </c>
    </row>
    <row r="26" spans="1:15" x14ac:dyDescent="0.3">
      <c r="A26" t="s">
        <v>13</v>
      </c>
      <c r="B26">
        <v>576</v>
      </c>
      <c r="C26">
        <v>630</v>
      </c>
      <c r="D26">
        <v>1287</v>
      </c>
      <c r="E26">
        <v>2.74</v>
      </c>
      <c r="F26">
        <v>1594.436507936508</v>
      </c>
      <c r="G26">
        <v>1342.1293759512939</v>
      </c>
      <c r="H26">
        <v>252.30713198521431</v>
      </c>
      <c r="I26">
        <v>2683.7272105777288</v>
      </c>
      <c r="J26">
        <v>2415.8226638760548</v>
      </c>
      <c r="K26">
        <v>1.7740729896541769</v>
      </c>
      <c r="L26">
        <v>7.6287833758135845E-2</v>
      </c>
      <c r="M26" t="s">
        <v>33</v>
      </c>
      <c r="N26">
        <f>16*I26*I26</f>
        <v>115238267.85272507</v>
      </c>
      <c r="O26" s="11">
        <f>16*I26*I26/($Q$1*$Q$1)</f>
        <v>11523.826785272508</v>
      </c>
    </row>
    <row r="27" spans="1:15" x14ac:dyDescent="0.3">
      <c r="A27" t="s">
        <v>16</v>
      </c>
      <c r="B27">
        <v>699</v>
      </c>
      <c r="C27">
        <v>482</v>
      </c>
      <c r="D27">
        <v>976</v>
      </c>
      <c r="E27">
        <v>2.08</v>
      </c>
      <c r="F27">
        <v>2422.286307053942</v>
      </c>
      <c r="G27">
        <v>2574.3522267206481</v>
      </c>
      <c r="H27">
        <v>-152.0659196667057</v>
      </c>
      <c r="I27">
        <v>3906.817897493851</v>
      </c>
      <c r="J27">
        <v>4082.8513558716531</v>
      </c>
      <c r="K27">
        <v>-0.59425382588472897</v>
      </c>
      <c r="L27">
        <v>0.55248035588145283</v>
      </c>
      <c r="M27" t="s">
        <v>33</v>
      </c>
      <c r="N27">
        <f>16*I27*I27</f>
        <v>244211617.34685239</v>
      </c>
      <c r="O27" s="11">
        <f>16*I27*I27/($Q$1*$Q$1)</f>
        <v>24421.16173468524</v>
      </c>
    </row>
    <row r="28" spans="1:15" x14ac:dyDescent="0.3">
      <c r="A28" t="s">
        <v>21</v>
      </c>
      <c r="B28">
        <v>1989</v>
      </c>
      <c r="C28">
        <v>239</v>
      </c>
      <c r="D28">
        <v>509</v>
      </c>
      <c r="E28">
        <v>1.08</v>
      </c>
      <c r="F28">
        <v>4407.3849372384939</v>
      </c>
      <c r="G28">
        <v>4163.9592592592589</v>
      </c>
      <c r="H28">
        <v>243.42567797923491</v>
      </c>
      <c r="I28">
        <v>2737.9007251199769</v>
      </c>
      <c r="J28">
        <v>2492.0962933115152</v>
      </c>
      <c r="K28">
        <v>1.0499935308392909</v>
      </c>
      <c r="L28">
        <v>0.29422131648059052</v>
      </c>
      <c r="M28" t="s">
        <v>33</v>
      </c>
      <c r="N28">
        <f>16*I28*I28</f>
        <v>119937606.08979993</v>
      </c>
      <c r="O28" s="11">
        <f>16*I28*I28/($Q$1*$Q$1)</f>
        <v>11993.760608979992</v>
      </c>
    </row>
    <row r="29" spans="1:15" x14ac:dyDescent="0.3">
      <c r="A29" t="s">
        <v>14</v>
      </c>
      <c r="B29">
        <v>2212</v>
      </c>
      <c r="C29">
        <v>422</v>
      </c>
      <c r="D29">
        <v>819</v>
      </c>
      <c r="E29">
        <v>1.75</v>
      </c>
      <c r="F29">
        <v>2813.168246445498</v>
      </c>
      <c r="G29">
        <v>2739.3627204030231</v>
      </c>
      <c r="H29">
        <v>73.805526042474867</v>
      </c>
      <c r="I29">
        <v>3196.8888606429418</v>
      </c>
      <c r="J29">
        <v>2446.9750361819461</v>
      </c>
      <c r="K29">
        <v>0.36933742527752028</v>
      </c>
      <c r="L29">
        <v>0.71197193509754264</v>
      </c>
      <c r="M29" t="s">
        <v>33</v>
      </c>
      <c r="N29">
        <f>16*I29*I29</f>
        <v>163521574.19684684</v>
      </c>
      <c r="O29" s="11">
        <f>16*I29*I29/($Q$1*$Q$1)</f>
        <v>16352.157419684685</v>
      </c>
    </row>
    <row r="30" spans="1:15" x14ac:dyDescent="0.3">
      <c r="A30" t="s">
        <v>14</v>
      </c>
      <c r="B30">
        <v>3786</v>
      </c>
      <c r="C30">
        <v>237</v>
      </c>
      <c r="D30">
        <v>515</v>
      </c>
      <c r="E30">
        <v>1.1000000000000001</v>
      </c>
      <c r="F30">
        <v>2613.683544303798</v>
      </c>
      <c r="G30">
        <v>2688.2302158273378</v>
      </c>
      <c r="H30">
        <v>-74.546671523540681</v>
      </c>
      <c r="I30">
        <v>2712.2358586268451</v>
      </c>
      <c r="J30">
        <v>3292.9376410463792</v>
      </c>
      <c r="K30">
        <v>-0.27739869767570208</v>
      </c>
      <c r="L30">
        <v>0.78158572976611407</v>
      </c>
      <c r="M30" t="s">
        <v>33</v>
      </c>
      <c r="N30">
        <f>16*I30*I30</f>
        <v>117699573.6451408</v>
      </c>
      <c r="O30" s="11">
        <f>16*I30*I30/($Q$1*$Q$1)</f>
        <v>11769.957364514079</v>
      </c>
    </row>
    <row r="31" spans="1:15" x14ac:dyDescent="0.3">
      <c r="A31" t="s">
        <v>14</v>
      </c>
      <c r="B31">
        <v>3987</v>
      </c>
      <c r="C31">
        <v>801</v>
      </c>
      <c r="D31">
        <v>1586</v>
      </c>
      <c r="E31">
        <v>3.38</v>
      </c>
      <c r="F31">
        <v>1602.995006242197</v>
      </c>
      <c r="G31">
        <v>1639.857324840764</v>
      </c>
      <c r="H31">
        <v>-36.862318598567072</v>
      </c>
      <c r="I31">
        <v>2518.8292052012698</v>
      </c>
      <c r="J31">
        <v>2686.3174166097542</v>
      </c>
      <c r="K31">
        <v>-0.28196520087867383</v>
      </c>
      <c r="L31">
        <v>0.77800702736032634</v>
      </c>
      <c r="M31" t="s">
        <v>33</v>
      </c>
      <c r="N31">
        <f>16*I31*I31</f>
        <v>101512009.03959776</v>
      </c>
      <c r="O31" s="11">
        <f>16*I31*I31/($Q$1*$Q$1)</f>
        <v>10151.200903959776</v>
      </c>
    </row>
    <row r="32" spans="1:15" x14ac:dyDescent="0.3">
      <c r="A32" t="s">
        <v>14</v>
      </c>
      <c r="B32">
        <v>6543</v>
      </c>
      <c r="C32">
        <v>662</v>
      </c>
      <c r="D32">
        <v>1351</v>
      </c>
      <c r="E32">
        <v>2.88</v>
      </c>
      <c r="F32">
        <v>1702.439577039275</v>
      </c>
      <c r="G32">
        <v>1528.3251088534109</v>
      </c>
      <c r="H32">
        <v>174.1144681858643</v>
      </c>
      <c r="I32">
        <v>2453.9017173783341</v>
      </c>
      <c r="J32">
        <v>2338.522063325961</v>
      </c>
      <c r="K32">
        <v>1.335377321119084</v>
      </c>
      <c r="L32">
        <v>0.18197815948321541</v>
      </c>
      <c r="M32" t="s">
        <v>33</v>
      </c>
      <c r="N32">
        <f>16*I32*I32</f>
        <v>96346138.216837391</v>
      </c>
      <c r="O32" s="11">
        <f>16*I32*I32/($Q$1*$Q$1)</f>
        <v>9634.6138216837389</v>
      </c>
    </row>
    <row r="33" spans="1:15" x14ac:dyDescent="0.3">
      <c r="A33" t="s">
        <v>14</v>
      </c>
      <c r="B33">
        <v>8543</v>
      </c>
      <c r="C33">
        <v>148</v>
      </c>
      <c r="D33">
        <v>288</v>
      </c>
      <c r="E33">
        <v>0.61</v>
      </c>
      <c r="F33">
        <v>1859.7770270270271</v>
      </c>
      <c r="G33">
        <v>1804.25</v>
      </c>
      <c r="H33">
        <v>55.527027027027088</v>
      </c>
      <c r="I33">
        <v>2568.980429381179</v>
      </c>
      <c r="J33">
        <v>3015.7266304677269</v>
      </c>
      <c r="K33">
        <v>0.16850596566670989</v>
      </c>
      <c r="L33">
        <v>0.86630435550570684</v>
      </c>
      <c r="M33" t="s">
        <v>33</v>
      </c>
      <c r="N33">
        <f>16*I33*I33</f>
        <v>105594567.1446961</v>
      </c>
      <c r="O33" s="11">
        <f>16*I33*I33/($Q$1*$Q$1)</f>
        <v>10559.45671446961</v>
      </c>
    </row>
    <row r="34" spans="1:15" x14ac:dyDescent="0.3">
      <c r="A34" t="s">
        <v>14</v>
      </c>
      <c r="B34">
        <v>9121</v>
      </c>
      <c r="C34">
        <v>131</v>
      </c>
      <c r="D34">
        <v>239</v>
      </c>
      <c r="E34">
        <v>0.51</v>
      </c>
      <c r="F34">
        <v>1976.854961832061</v>
      </c>
      <c r="G34">
        <v>1856.9444444444439</v>
      </c>
      <c r="H34">
        <v>119.91051738761669</v>
      </c>
      <c r="I34">
        <v>2605.797427400727</v>
      </c>
      <c r="J34">
        <v>2442.3261657052421</v>
      </c>
      <c r="K34">
        <v>0.36418256697602858</v>
      </c>
      <c r="L34">
        <v>0.71604638423203104</v>
      </c>
      <c r="M34" t="s">
        <v>33</v>
      </c>
      <c r="N34">
        <f>16*I34*I34</f>
        <v>108642883.72237195</v>
      </c>
      <c r="O34" s="11">
        <f>16*I34*I34/($Q$1*$Q$1)</f>
        <v>10864.288372237195</v>
      </c>
    </row>
  </sheetData>
  <sortState xmlns:xlrd2="http://schemas.microsoft.com/office/spreadsheetml/2017/richdata2" ref="A2:Q34">
    <sortCondition ref="B1:B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Calculator</vt:lpstr>
      <vt:lpstr>Positive</vt:lpstr>
      <vt:lpstr>Negative</vt:lpstr>
      <vt:lpstr>Neutral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Asus</cp:lastModifiedBy>
  <dcterms:created xsi:type="dcterms:W3CDTF">2023-10-14T14:57:06Z</dcterms:created>
  <dcterms:modified xsi:type="dcterms:W3CDTF">2023-10-14T17:15:35Z</dcterms:modified>
</cp:coreProperties>
</file>