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8e2d178247cac65/Christian Personal Files (old dropbox)/FaultLocalization_Microtasks_data/Experiment-3-2018/data/"/>
    </mc:Choice>
  </mc:AlternateContent>
  <xr:revisionPtr revIDLastSave="117" documentId="8_{EFD12B11-5597-4CD0-A8CE-056BC1AC708C}" xr6:coauthVersionLast="47" xr6:coauthVersionMax="47" xr10:uidLastSave="{B0C962E0-4DD8-4901-8B99-E6E226C6A69B}"/>
  <bookViews>
    <workbookView xWindow="-120" yWindow="-120" windowWidth="29040" windowHeight="17520" xr2:uid="{728CFB52-9423-4CAB-AB4F-264A4B82CB09}"/>
  </bookViews>
  <sheets>
    <sheet name="Data" sheetId="1" r:id="rId1"/>
    <sheet name="data collection procedure" sheetId="5" r:id="rId2"/>
    <sheet name="explanations" sheetId="4" r:id="rId3"/>
    <sheet name="correlation" sheetId="3" r:id="rId4"/>
    <sheet name="analysi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D52" i="1"/>
  <c r="E52" i="1"/>
  <c r="F52" i="1"/>
  <c r="D53" i="1"/>
  <c r="E53" i="1"/>
  <c r="F53" i="1"/>
  <c r="D54" i="1"/>
  <c r="E54" i="1"/>
  <c r="F54" i="1"/>
  <c r="D55" i="1"/>
  <c r="E55" i="1"/>
  <c r="F55" i="1"/>
  <c r="D56" i="1"/>
  <c r="E56" i="1"/>
  <c r="F56" i="1"/>
  <c r="D57" i="1"/>
  <c r="E57" i="1"/>
  <c r="F57" i="1"/>
  <c r="D58" i="1"/>
  <c r="E58" i="1"/>
  <c r="F58" i="1"/>
  <c r="D59" i="1"/>
  <c r="E59" i="1"/>
  <c r="F59" i="1"/>
  <c r="D60" i="1"/>
  <c r="E60" i="1"/>
  <c r="F60" i="1"/>
  <c r="D61" i="1"/>
  <c r="E61" i="1"/>
  <c r="F61" i="1"/>
  <c r="D62" i="1"/>
  <c r="E62" i="1"/>
  <c r="F62" i="1"/>
  <c r="D63" i="1"/>
  <c r="E63" i="1"/>
  <c r="F63" i="1"/>
  <c r="D64" i="1"/>
  <c r="E64" i="1"/>
  <c r="F64" i="1"/>
  <c r="D65" i="1"/>
  <c r="E65" i="1"/>
  <c r="F65" i="1"/>
  <c r="D66" i="1"/>
  <c r="E66" i="1"/>
  <c r="F66" i="1"/>
  <c r="D67" i="1"/>
  <c r="E67" i="1"/>
  <c r="F67" i="1"/>
  <c r="D68" i="1"/>
  <c r="E68" i="1"/>
  <c r="F68" i="1"/>
  <c r="D69" i="1"/>
  <c r="E69" i="1"/>
  <c r="F69" i="1"/>
  <c r="D70" i="1"/>
  <c r="E70" i="1"/>
  <c r="F70" i="1"/>
  <c r="D71" i="1"/>
  <c r="E71" i="1"/>
  <c r="F71" i="1"/>
  <c r="D72" i="1"/>
  <c r="E72" i="1"/>
  <c r="F72" i="1"/>
  <c r="D73" i="1"/>
  <c r="E73" i="1"/>
  <c r="F73" i="1"/>
  <c r="D74" i="1"/>
  <c r="E74" i="1"/>
  <c r="F74" i="1"/>
  <c r="D75" i="1"/>
  <c r="E75" i="1"/>
  <c r="F75" i="1"/>
  <c r="D76" i="1"/>
  <c r="E76" i="1"/>
  <c r="F76" i="1"/>
  <c r="D77" i="1"/>
  <c r="E77" i="1"/>
  <c r="F77" i="1"/>
  <c r="D78" i="1"/>
  <c r="E78" i="1"/>
  <c r="F78" i="1"/>
  <c r="D79" i="1"/>
  <c r="E79" i="1"/>
  <c r="F79" i="1"/>
  <c r="D80" i="1"/>
  <c r="E80" i="1"/>
  <c r="F80" i="1"/>
  <c r="D81" i="1"/>
  <c r="E81" i="1"/>
  <c r="F81" i="1"/>
  <c r="D82" i="1"/>
  <c r="E82" i="1"/>
  <c r="F82" i="1"/>
  <c r="D83" i="1"/>
  <c r="E83" i="1"/>
  <c r="F83" i="1"/>
  <c r="D84" i="1"/>
  <c r="E84" i="1"/>
  <c r="F84" i="1"/>
  <c r="D85" i="1"/>
  <c r="E85" i="1"/>
  <c r="F85" i="1"/>
  <c r="D86" i="1"/>
  <c r="E86" i="1"/>
  <c r="F86" i="1"/>
  <c r="D87" i="1"/>
  <c r="E87" i="1"/>
  <c r="F87" i="1"/>
  <c r="D88" i="1"/>
  <c r="E88" i="1"/>
  <c r="F88" i="1"/>
  <c r="D89" i="1"/>
  <c r="E89" i="1"/>
  <c r="F89" i="1"/>
  <c r="D90" i="1"/>
  <c r="E90" i="1"/>
  <c r="F90" i="1"/>
  <c r="D91" i="1"/>
  <c r="E91" i="1"/>
  <c r="F91" i="1"/>
  <c r="D92" i="1"/>
  <c r="E92" i="1"/>
  <c r="F92" i="1"/>
  <c r="D93" i="1"/>
  <c r="E93" i="1"/>
  <c r="F93" i="1"/>
  <c r="D94" i="1"/>
  <c r="E94" i="1"/>
  <c r="F94" i="1"/>
  <c r="D95" i="1"/>
  <c r="E95" i="1"/>
  <c r="F95" i="1"/>
  <c r="D96" i="1"/>
  <c r="E96" i="1"/>
  <c r="F96" i="1"/>
  <c r="D97" i="1"/>
  <c r="E97" i="1"/>
  <c r="F97" i="1"/>
  <c r="D98" i="1"/>
  <c r="E98" i="1"/>
  <c r="F98" i="1"/>
  <c r="D99" i="1"/>
  <c r="E99" i="1"/>
  <c r="F99" i="1"/>
  <c r="D100" i="1"/>
  <c r="E100" i="1"/>
  <c r="F100" i="1"/>
  <c r="D101" i="1"/>
  <c r="E101" i="1"/>
  <c r="F101" i="1"/>
  <c r="D102" i="1"/>
  <c r="E102" i="1"/>
  <c r="F102" i="1"/>
  <c r="D103" i="1"/>
  <c r="E103" i="1"/>
  <c r="F103" i="1"/>
  <c r="D104" i="1"/>
  <c r="E104" i="1"/>
  <c r="F104" i="1"/>
  <c r="D105" i="1"/>
  <c r="E105" i="1"/>
  <c r="F105" i="1"/>
  <c r="D106" i="1"/>
  <c r="E106" i="1"/>
  <c r="F106" i="1"/>
  <c r="D107" i="1"/>
  <c r="E107" i="1"/>
  <c r="F107" i="1"/>
  <c r="D108" i="1"/>
  <c r="E108" i="1"/>
  <c r="F108" i="1"/>
  <c r="D109" i="1"/>
  <c r="E109" i="1"/>
  <c r="F109" i="1"/>
  <c r="D110" i="1"/>
  <c r="E110" i="1"/>
  <c r="F110" i="1"/>
  <c r="D111" i="1"/>
  <c r="E111" i="1"/>
  <c r="F111" i="1"/>
  <c r="D112" i="1"/>
  <c r="E112" i="1"/>
  <c r="F112" i="1"/>
  <c r="D113" i="1"/>
  <c r="E113" i="1"/>
  <c r="F113" i="1"/>
  <c r="D114" i="1"/>
  <c r="E114" i="1"/>
  <c r="F114" i="1"/>
  <c r="D115" i="1"/>
  <c r="E115" i="1"/>
  <c r="F115" i="1"/>
  <c r="D116" i="1"/>
  <c r="E116" i="1"/>
  <c r="F116" i="1"/>
  <c r="D117" i="1"/>
  <c r="E117" i="1"/>
  <c r="F117" i="1"/>
  <c r="D118" i="1"/>
  <c r="E118" i="1"/>
  <c r="F118" i="1"/>
  <c r="D119" i="1"/>
  <c r="E119" i="1"/>
  <c r="F119" i="1"/>
  <c r="D120" i="1"/>
  <c r="E120" i="1"/>
  <c r="F120" i="1"/>
  <c r="D121" i="1"/>
  <c r="E121" i="1"/>
  <c r="F121" i="1"/>
  <c r="D122" i="1"/>
  <c r="E122" i="1"/>
  <c r="F122" i="1"/>
  <c r="F2" i="1"/>
  <c r="E2" i="1"/>
  <c r="D2" i="1"/>
  <c r="C2" i="1"/>
  <c r="C19" i="1"/>
  <c r="C20" i="1"/>
  <c r="C3" i="1"/>
  <c r="C39" i="1"/>
  <c r="C40" i="1"/>
  <c r="C16" i="1"/>
  <c r="C77" i="1"/>
  <c r="C88" i="1"/>
  <c r="C21" i="1"/>
  <c r="C22" i="1"/>
  <c r="C4" i="1"/>
  <c r="C89" i="1"/>
  <c r="C69" i="1"/>
  <c r="C90" i="1"/>
  <c r="C50" i="1"/>
  <c r="C51" i="1"/>
  <c r="C78" i="1"/>
  <c r="C91" i="1"/>
  <c r="C52" i="1"/>
  <c r="C41" i="1"/>
  <c r="C53" i="1"/>
  <c r="C92" i="1"/>
  <c r="C93" i="1"/>
  <c r="C79" i="1"/>
  <c r="C54" i="1"/>
  <c r="C80" i="1"/>
  <c r="C94" i="1"/>
  <c r="C23" i="1"/>
  <c r="C24" i="1"/>
  <c r="C42" i="1"/>
  <c r="C25" i="1"/>
  <c r="C55" i="1"/>
  <c r="C95" i="1"/>
  <c r="C26" i="1"/>
  <c r="C81" i="1"/>
  <c r="C70" i="1"/>
  <c r="C96" i="1"/>
  <c r="C5" i="1"/>
  <c r="C6" i="1"/>
  <c r="C97" i="1"/>
  <c r="C98" i="1"/>
  <c r="C56" i="1"/>
  <c r="C99" i="1"/>
  <c r="C100" i="1"/>
  <c r="C101" i="1"/>
  <c r="C102" i="1"/>
  <c r="C71" i="1"/>
  <c r="C103" i="1"/>
  <c r="C57" i="1"/>
  <c r="C58" i="1"/>
  <c r="C59" i="1"/>
  <c r="C104" i="1"/>
  <c r="C105" i="1"/>
  <c r="C72" i="1"/>
  <c r="C106" i="1"/>
  <c r="C7" i="1"/>
  <c r="C8" i="1"/>
  <c r="C43" i="1"/>
  <c r="C17" i="1"/>
  <c r="C60" i="1"/>
  <c r="C73" i="1"/>
  <c r="C9" i="1"/>
  <c r="C82" i="1"/>
  <c r="C61" i="1"/>
  <c r="C10" i="1"/>
  <c r="C62" i="1"/>
  <c r="C11" i="1"/>
  <c r="C63" i="1"/>
  <c r="C12" i="1"/>
  <c r="C74" i="1"/>
  <c r="C107" i="1"/>
  <c r="C27" i="1"/>
  <c r="C108" i="1"/>
  <c r="C109" i="1"/>
  <c r="C64" i="1"/>
  <c r="C110" i="1"/>
  <c r="C75" i="1"/>
  <c r="C83" i="1"/>
  <c r="C111" i="1"/>
  <c r="C112" i="1"/>
  <c r="C28" i="1"/>
  <c r="C84" i="1"/>
  <c r="C85" i="1"/>
  <c r="C29" i="1"/>
  <c r="C30" i="1"/>
  <c r="C113" i="1"/>
  <c r="C13" i="1"/>
  <c r="C65" i="1"/>
  <c r="C31" i="1"/>
  <c r="C86" i="1"/>
  <c r="C32" i="1"/>
  <c r="C114" i="1"/>
  <c r="C115" i="1"/>
  <c r="C33" i="1"/>
  <c r="C116" i="1"/>
  <c r="C34" i="1"/>
  <c r="C87" i="1"/>
  <c r="C35" i="1"/>
  <c r="C117" i="1"/>
  <c r="C44" i="1"/>
  <c r="C45" i="1"/>
  <c r="C118" i="1"/>
  <c r="C119" i="1"/>
  <c r="C14" i="1"/>
  <c r="C120" i="1"/>
  <c r="C121" i="1"/>
  <c r="C46" i="1"/>
  <c r="C66" i="1"/>
  <c r="C15" i="1"/>
  <c r="C36" i="1"/>
  <c r="C37" i="1"/>
  <c r="C47" i="1"/>
  <c r="C67" i="1"/>
  <c r="C48" i="1"/>
  <c r="C76" i="1"/>
  <c r="C68" i="1"/>
  <c r="C38" i="1"/>
  <c r="C122" i="1"/>
  <c r="C49" i="1"/>
  <c r="C18" i="1"/>
  <c r="F127" i="1"/>
  <c r="D136" i="1"/>
  <c r="D137" i="1"/>
  <c r="D138" i="1"/>
  <c r="D139" i="1"/>
  <c r="D135" i="1"/>
  <c r="C136" i="1"/>
  <c r="C137" i="1"/>
  <c r="C138" i="1"/>
  <c r="C139" i="1"/>
  <c r="C135" i="1"/>
  <c r="D140" i="1" l="1"/>
  <c r="C140" i="1"/>
  <c r="E6" i="2"/>
  <c r="E5" i="2"/>
  <c r="E4" i="2"/>
  <c r="E3" i="2"/>
  <c r="E2" i="2"/>
  <c r="H11" i="3"/>
  <c r="K7" i="3"/>
  <c r="J7" i="3"/>
  <c r="J6" i="3"/>
  <c r="I7" i="3"/>
  <c r="I6" i="3"/>
  <c r="I5" i="3"/>
  <c r="H4" i="3"/>
  <c r="H5" i="3"/>
  <c r="H7" i="3"/>
  <c r="H6" i="3"/>
  <c r="H123" i="1"/>
  <c r="D6" i="2"/>
  <c r="C6" i="2"/>
  <c r="B6" i="2"/>
  <c r="D5" i="2"/>
  <c r="C5" i="2"/>
  <c r="B5" i="2"/>
  <c r="D4" i="2"/>
  <c r="C4" i="2"/>
  <c r="B4" i="2"/>
  <c r="B2" i="2"/>
  <c r="D3" i="2"/>
  <c r="C3" i="2"/>
  <c r="B3" i="2"/>
  <c r="D2" i="2"/>
  <c r="C2" i="2"/>
  <c r="J123" i="1" l="1"/>
  <c r="K123" i="1"/>
  <c r="L123" i="1"/>
  <c r="M123" i="1"/>
  <c r="I123" i="1"/>
  <c r="Q1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G1" authorId="0" shapeId="0" xr:uid="{B55F2347-3963-4149-AE00-4A9BF5120489}">
      <text>
        <r>
          <rPr>
            <b/>
            <sz val="9"/>
            <color indexed="81"/>
            <rFont val="Tahoma"/>
            <charset val="1"/>
          </rPr>
          <t>Chris:</t>
        </r>
        <r>
          <rPr>
            <sz val="9"/>
            <color indexed="81"/>
            <rFont val="Tahoma"/>
            <charset val="1"/>
          </rPr>
          <t xml:space="preserve">
A- Root-cause of a bug
B- Description of the program
C- Description of the failure
D- Request for more information
E- Suggestion of a fix</t>
        </r>
      </text>
    </comment>
    <comment ref="N1" authorId="0" shapeId="0" xr:uid="{50F7BDB6-F14A-498B-B189-2ACE2E6CA029}">
      <text>
        <r>
          <rPr>
            <b/>
            <sz val="9"/>
            <color indexed="81"/>
            <rFont val="Tahoma"/>
            <charset val="1"/>
          </rPr>
          <t>Chris:</t>
        </r>
        <r>
          <rPr>
            <sz val="9"/>
            <color indexed="81"/>
            <rFont val="Tahoma"/>
            <charset val="1"/>
          </rPr>
          <t xml:space="preserve">
What is the level of confidence of the worker?
</t>
        </r>
      </text>
    </comment>
    <comment ref="O1" authorId="0" shapeId="0" xr:uid="{460DFD97-C951-4928-A707-1FE0957F8838}">
      <text>
        <r>
          <rPr>
            <b/>
            <sz val="9"/>
            <color indexed="81"/>
            <rFont val="Tahoma"/>
            <charset val="1"/>
          </rPr>
          <t>Chris:</t>
        </r>
        <r>
          <rPr>
            <sz val="9"/>
            <color indexed="81"/>
            <rFont val="Tahoma"/>
            <charset val="1"/>
          </rPr>
          <t xml:space="preserve">
What is the quality of the explanation?
</t>
        </r>
      </text>
    </comment>
    <comment ref="P1" authorId="0" shapeId="0" xr:uid="{C5619947-4295-472E-B3E5-E7629846510F}">
      <text>
        <r>
          <rPr>
            <b/>
            <sz val="9"/>
            <color indexed="81"/>
            <rFont val="Tahoma"/>
            <charset val="1"/>
          </rPr>
          <t>Chris:</t>
        </r>
        <r>
          <rPr>
            <sz val="9"/>
            <color indexed="81"/>
            <rFont val="Tahoma"/>
            <charset val="1"/>
          </rPr>
          <t xml:space="preserve">
What is your level of confidence that you understood the explanation?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B1" authorId="0" shapeId="0" xr:uid="{6B31E293-38BF-490B-9E73-EE23AB94217D}">
      <text>
        <r>
          <rPr>
            <b/>
            <sz val="9"/>
            <color indexed="81"/>
            <rFont val="Tahoma"/>
            <charset val="1"/>
          </rPr>
          <t>Chris:</t>
        </r>
        <r>
          <rPr>
            <sz val="9"/>
            <color indexed="81"/>
            <rFont val="Tahoma"/>
            <charset val="1"/>
          </rPr>
          <t xml:space="preserve">
What is the level of confidence of the worker?
</t>
        </r>
      </text>
    </comment>
    <comment ref="C1" authorId="0" shapeId="0" xr:uid="{EF5A340B-5B64-43F2-91B4-50D49A12C27E}">
      <text>
        <r>
          <rPr>
            <b/>
            <sz val="9"/>
            <color indexed="81"/>
            <rFont val="Tahoma"/>
            <charset val="1"/>
          </rPr>
          <t>Chris:</t>
        </r>
        <r>
          <rPr>
            <sz val="9"/>
            <color indexed="81"/>
            <rFont val="Tahoma"/>
            <charset val="1"/>
          </rPr>
          <t xml:space="preserve">
What is the quality of the explanation?
</t>
        </r>
      </text>
    </comment>
    <comment ref="D1" authorId="0" shapeId="0" xr:uid="{12F884E1-8F7F-45E7-B426-DF70DEC17B67}">
      <text>
        <r>
          <rPr>
            <b/>
            <sz val="9"/>
            <color indexed="81"/>
            <rFont val="Tahoma"/>
            <charset val="1"/>
          </rPr>
          <t>Chris:</t>
        </r>
        <r>
          <rPr>
            <sz val="9"/>
            <color indexed="81"/>
            <rFont val="Tahoma"/>
            <charset val="1"/>
          </rPr>
          <t xml:space="preserve">
What is your level of confidence that you understood the explanation?
</t>
        </r>
      </text>
    </comment>
  </commentList>
</comments>
</file>

<file path=xl/sharedStrings.xml><?xml version="1.0" encoding="utf-8"?>
<sst xmlns="http://schemas.openxmlformats.org/spreadsheetml/2006/main" count="2577" uniqueCount="1341">
  <si>
    <t>Participant</t>
  </si>
  <si>
    <t>ExplanationType</t>
  </si>
  <si>
    <t>Quality</t>
  </si>
  <si>
    <t>ConfidenceParticipant</t>
  </si>
  <si>
    <t>ConfidenceProgrammer</t>
  </si>
  <si>
    <t>C</t>
  </si>
  <si>
    <t>B, C, D</t>
  </si>
  <si>
    <t>C,B</t>
  </si>
  <si>
    <t>A, C</t>
  </si>
  <si>
    <t xml:space="preserve">A </t>
  </si>
  <si>
    <t>A, B, C</t>
  </si>
  <si>
    <t>A, E</t>
  </si>
  <si>
    <t>A</t>
  </si>
  <si>
    <t>ExplanationID</t>
  </si>
  <si>
    <t xml:space="preserve">A, B </t>
  </si>
  <si>
    <t>D</t>
  </si>
  <si>
    <t>B, E</t>
  </si>
  <si>
    <t>E</t>
  </si>
  <si>
    <t>Why is it outputting an object although we give it a string?</t>
  </si>
  <si>
    <t xml:space="preserve">B </t>
  </si>
  <si>
    <t>B</t>
  </si>
  <si>
    <t>What exactly does this mean for the code?</t>
  </si>
  <si>
    <t xml:space="preserve">B, C </t>
  </si>
  <si>
    <t>A, B, C, E</t>
  </si>
  <si>
    <t>What exactly would you rewrite?</t>
  </si>
  <si>
    <t>A, C, E</t>
  </si>
  <si>
    <t>Is that a fix or just the cause fo the failure?</t>
  </si>
  <si>
    <t>A,C</t>
  </si>
  <si>
    <t>B,D,E</t>
  </si>
  <si>
    <t>B, C</t>
  </si>
  <si>
    <t>A,B,C, E</t>
  </si>
  <si>
    <t xml:space="preserve">A,B </t>
  </si>
  <si>
    <t>A, B</t>
  </si>
  <si>
    <t>Which kin of faulty input should be catched?</t>
  </si>
  <si>
    <t>A, B, C, D</t>
  </si>
  <si>
    <t>Which incrementation should be removed?</t>
  </si>
  <si>
    <t>What has the error to do with arrays?</t>
  </si>
  <si>
    <t>C,E</t>
  </si>
  <si>
    <t>A, C, D</t>
  </si>
  <si>
    <t>A, B, D</t>
  </si>
  <si>
    <t>How would you improve exception handling? What checks could prevent the exceptions? Could the code be made to work with intem descriptons of shorter length?</t>
  </si>
  <si>
    <t>B, C, E</t>
  </si>
  <si>
    <t>How would you propose a fix to this?</t>
  </si>
  <si>
    <t>FollowUpQuestion</t>
  </si>
  <si>
    <t>A,B, E</t>
  </si>
  <si>
    <t>A, D</t>
  </si>
  <si>
    <t>B,C</t>
  </si>
  <si>
    <t>What is the correct way?</t>
  </si>
  <si>
    <t>B, D</t>
  </si>
  <si>
    <t>What input would lead to correct execution? Why is the input not in UTF-16?</t>
  </si>
  <si>
    <t>A.RootCause</t>
  </si>
  <si>
    <t>B.DescripProgram</t>
  </si>
  <si>
    <t>C.DescripFailure</t>
  </si>
  <si>
    <t>D.MoreInformation</t>
  </si>
  <si>
    <t>Total</t>
  </si>
  <si>
    <t>E.SuggestFaultRemoval</t>
  </si>
  <si>
    <t>Type of Explanation</t>
  </si>
  <si>
    <t xml:space="preserve">when asked to justified her suspicious about a relationship between a program statement </t>
  </si>
  <si>
    <t>and the software failure.</t>
  </si>
  <si>
    <t>We sampled approximately 30% of the largest explanations for positive answers (YES).</t>
  </si>
  <si>
    <t>size of explanations is positively correlated with accuracy of answers [REF]</t>
  </si>
  <si>
    <t>Since we were only interested in program statements related to the failure, we only analyzed explanations from positive answers (YES).</t>
  </si>
  <si>
    <t xml:space="preserve">Future work could also investigate explanations for negative answers (NO), for instance, </t>
  </si>
  <si>
    <t>infer about the correctness of program statements as means to prioritize the search space for program comprehension</t>
  </si>
  <si>
    <t>Our first step was to understand the intent of the explanations about the relationships between program statements and a software failure.</t>
  </si>
  <si>
    <t>By largest, we determined more than 100 characters. This sampling choice was based on our previous results showing that</t>
  </si>
  <si>
    <t>Shopping</t>
  </si>
  <si>
    <t>Chia</t>
  </si>
  <si>
    <t>Soy milk</t>
  </si>
  <si>
    <t>Tomatoes</t>
  </si>
  <si>
    <t>Sage tea</t>
  </si>
  <si>
    <t>Leeks</t>
  </si>
  <si>
    <t>Liquid soap</t>
  </si>
  <si>
    <t>Tofu</t>
  </si>
  <si>
    <t>Curry</t>
  </si>
  <si>
    <t>Walnuts</t>
  </si>
  <si>
    <t>Green onions</t>
  </si>
  <si>
    <t>The categorization was performed by 8 participants with an average of X years of programming experience and knowledge of X programming languages on average.</t>
  </si>
  <si>
    <t>The participants were all part of a Master program in the Hasso-Plattner Institute and were enrolled in a graduate course on software validation and verification course.</t>
  </si>
  <si>
    <t>This, in our opinion, made the participants particularly motivated and sensitive to failure and fault understanding tasks.</t>
  </si>
  <si>
    <t>The outcome of the categorization is threefold:</t>
  </si>
  <si>
    <t>Explanations are distributed across all categories and the largest category was root-cause explanations (Fig-X).</t>
  </si>
  <si>
    <t>Moreover, explanations were considered to pertain to more than one category, on average 1.8 categories per explanation.</t>
  </si>
  <si>
    <t>For explanations considered to pertain to a single category, the root-cause type was the most frequent.</t>
  </si>
  <si>
    <t>This might suggest that root-cause was considered more encompassing than the other categories.</t>
  </si>
  <si>
    <t>RootCause</t>
  </si>
  <si>
    <t>DescriptionFailure</t>
  </si>
  <si>
    <t>MoreInformation</t>
  </si>
  <si>
    <t>SuggestedFix</t>
  </si>
  <si>
    <t>RootCause&gt;MoreInformation</t>
  </si>
  <si>
    <t>DescripProgram</t>
  </si>
  <si>
    <t>DescripFailure</t>
  </si>
  <si>
    <t>More Information</t>
  </si>
  <si>
    <t>DescripProgram&gt;DescripFailure</t>
  </si>
  <si>
    <t>Bonferroni correction</t>
  </si>
  <si>
    <t>adjusted p-value</t>
  </si>
  <si>
    <t>Tests</t>
  </si>
  <si>
    <t>Non-significant</t>
  </si>
  <si>
    <t>Unique</t>
  </si>
  <si>
    <t xml:space="preserve">We also asked programmers to evaluate the quality of the explanations. </t>
  </si>
  <si>
    <t>However, we could not detect statistical significance in differences in the average quality of explanation types (p-value&gt;0.005 after Bonferroni correction for 10 comparisons).</t>
  </si>
  <si>
    <t>We chose root-cause because it was the most encompassing category,</t>
  </si>
  <si>
    <t xml:space="preserve"> while fault removal was chosen because it is the closes to the goal of evaluating the impact </t>
  </si>
  <si>
    <t>of explanations on suggestions to remove faults.</t>
  </si>
  <si>
    <t>Out of the five categories, we narrowed down to root cause and fault removal.</t>
  </si>
  <si>
    <t>Program comprehension</t>
  </si>
  <si>
    <t>Failure description</t>
  </si>
  <si>
    <t>More information</t>
  </si>
  <si>
    <t>Fault removal suggestion</t>
  </si>
  <si>
    <t>Root-cause of failure</t>
  </si>
  <si>
    <t>Unique Occurrences</t>
  </si>
  <si>
    <t>Explanations</t>
  </si>
  <si>
    <t>216</t>
  </si>
  <si>
    <t>54</t>
  </si>
  <si>
    <t>All occurrences</t>
  </si>
  <si>
    <t>Unique occurrences</t>
  </si>
  <si>
    <t>count ExplanationType</t>
  </si>
  <si>
    <t>Time</t>
  </si>
  <si>
    <t>WID</t>
  </si>
  <si>
    <t>Session</t>
  </si>
  <si>
    <t>File</t>
  </si>
  <si>
    <t>TasksID</t>
  </si>
  <si>
    <t>Code fragment</t>
  </si>
  <si>
    <t>Question</t>
  </si>
  <si>
    <t>Explanation</t>
  </si>
  <si>
    <t xml:space="preserve">08:26:53.073 [http-bio-8080-exec-8888] </t>
  </si>
  <si>
    <t>23EE-1c8E1-7-2:16eA-3g-9A-7-5-3</t>
  </si>
  <si>
    <t>40GG1e1A-5-42</t>
  </si>
  <si>
    <t>HIT02_24</t>
  </si>
  <si>
    <t>VARIABLE_DECLARATION</t>
  </si>
  <si>
    <t>Is there any issue with the use or the definition of variable "g" in the source code below that might be related to the failure?</t>
  </si>
  <si>
    <t>The exception is coming from Color, so it must be g that has a bad value.  I need to see the definition of this.lowerBound and this.upperBound to know what is wrong though.</t>
  </si>
  <si>
    <t xml:space="preserve">08:48:31.263 [http-bio-8080-exec-8925] </t>
  </si>
  <si>
    <t>27Ei-8i0A-3-59:15cG-7i7C996</t>
  </si>
  <si>
    <t>38ae9a-2G-80-4</t>
  </si>
  <si>
    <t>Is there any issue with the use or the definition of variable "value" in the source code below that might be related to the failure?</t>
  </si>
  <si>
    <t>g has to be 0-255. But you are passing in -0.5. I don't know the specifics of the lowerbound and upperbound on the min and max as I am not a Java class expert, but I reckon g comes out negative once the calculation plays out.</t>
  </si>
  <si>
    <t xml:space="preserve">08:49:55.669 [http-bio-8080-exec-8917] </t>
  </si>
  <si>
    <t>85EG-9G-9A73-8</t>
  </si>
  <si>
    <t>35ce-6E2e1-2-2</t>
  </si>
  <si>
    <t>METHOD_INVOCATION</t>
  </si>
  <si>
    <t>Is there any issue with the  method invocation(s) "Color"  at line  119 that might be related to the failure?</t>
  </si>
  <si>
    <t xml:space="preserve">The acceptable range of colors are red, green, blue. The test was looking for color black, so it was outside of the acceptable range of colors. </t>
  </si>
  <si>
    <t xml:space="preserve">08:50:35.838 [http-bio-8080-exec-8935] </t>
  </si>
  <si>
    <t>270ie-2C-4c-550:97ai0I-8C871</t>
  </si>
  <si>
    <t>436eC-9E2e70-4</t>
  </si>
  <si>
    <t>HIT01_8</t>
  </si>
  <si>
    <t>Is there any issue with the use or the definition of variable "hoursInMinutes" in the source code below that might be related to the failure?</t>
  </si>
  <si>
    <t>In the comment in the source code it says that the minutes value must be in the range -59 to +59. However, in the code it throws an exception if the minutes value is less than 0. It should only throw an exception if the minutes value is less than -59, not less than 0.</t>
  </si>
  <si>
    <t xml:space="preserve">08:51:25.205 [http-bio-8080-exec-8943] </t>
  </si>
  <si>
    <t>358ig-7C7C5-1-2:10EI0c-3A0-3-9</t>
  </si>
  <si>
    <t>36aa-2A-9a8-43</t>
  </si>
  <si>
    <t>I'm not sure if this is the issue but the fact that int g is being defined by (int) could be causing some kind of parameter error.</t>
  </si>
  <si>
    <t xml:space="preserve">08:52:38.796 [http-bio-8080-exec-8925] </t>
  </si>
  <si>
    <t>The calculation of g appears to result in a negative integer value if the parameter value is negative to begin with. Passing a negative g into Color would produce the error and there is nothing in the definition of g that seeks to prevent that. And the calculation certainly looks like it would come out negative in that scenario. Again without understanding the relevance of lowerbound and upperbound, I cannot be 100 percent certain, as a caveat.</t>
  </si>
  <si>
    <t xml:space="preserve">08:54:17.715 [http-bio-8080-exec-8936] </t>
  </si>
  <si>
    <t>Is there any issue with the use or the definition of variable "v" in the source code below that might be related to the failure?</t>
  </si>
  <si>
    <t xml:space="preserve">It looks like there should be a range identified with the max number being double v, and the minimum number being v. So if v= 2, the range would be 2-4. The test doesn't have a range in it, just -0.5. </t>
  </si>
  <si>
    <t xml:space="preserve">09:01:30.586 [http-bio-8080-exec-8983] </t>
  </si>
  <si>
    <t>33gc6e0c6-99</t>
  </si>
  <si>
    <t>It appears there's an issue with this method because there is no other place that exception could be thrown. The Math functions would throw an exception about "Color".</t>
  </si>
  <si>
    <t xml:space="preserve">09:06:55.652 [http-bio-8080-exec-9002] </t>
  </si>
  <si>
    <t>817EE-1e2C78-7:129eE4a-1E-24-3</t>
  </si>
  <si>
    <t>32aA0c6c1-9-1</t>
  </si>
  <si>
    <t>depending on the upperBound and lowerBound values, "g" might exceed -255 or 255 which is not a valid value for the Color object.</t>
  </si>
  <si>
    <t xml:space="preserve">09:08:43.642 [http-bio-8080-exec-9006] </t>
  </si>
  <si>
    <t>881AC0I2E-625:135cI3E-7e8-86</t>
  </si>
  <si>
    <t>430AC4g-3a-3-7-8</t>
  </si>
  <si>
    <t>IF_CONDITIONAL</t>
  </si>
  <si>
    <t>Is there any issue with the conditional clause between lines 279 and 281 that might be related to the failure?</t>
  </si>
  <si>
    <t>The argument -15 is less than 0, which causes the if statement conditional on line 279 to pass. This results in the exception on line 280 being thrown. According to the comment block above the method, minutesOffset should be checked for below -59 or above 59.</t>
  </si>
  <si>
    <t xml:space="preserve">09:14:58.972 [http-bio-8080-exec-9025] </t>
  </si>
  <si>
    <t>94CA2E-8e-485:14aa-9a8A-9-86</t>
  </si>
  <si>
    <t>431Ei4C0g-1-85</t>
  </si>
  <si>
    <t>Is there any issue with the conditional clause between lines 285 and 289 that might be related to the failure?</t>
  </si>
  <si>
    <t xml:space="preserve">The code will never reach line 285 in this case as the minutesOffset in this case is -15. Line 279 will check for the value of minutesOffset and throw a java.lang.IllegalArgumentException as you have received. </t>
  </si>
  <si>
    <t xml:space="preserve">09:17:44.734 [http-bio-8080-exec-9006] </t>
  </si>
  <si>
    <t>832cg-7G1i-462:73eI-8E-2g-985</t>
  </si>
  <si>
    <t>230EA-4E-3E0-21</t>
  </si>
  <si>
    <t>HIT03_6</t>
  </si>
  <si>
    <t>Is there any issue with the  method invocation(s) "length"  at line  83 that might be related to the failure?</t>
  </si>
  <si>
    <t>length returns how long theCharSequence is, it is not starting with 0 for 1 length. 0 would mean it is 0 length, therefore it would be empty. It is 1 too high for length, you should subtract 1 from length() to correct it.</t>
  </si>
  <si>
    <t xml:space="preserve">09:19:07.814 [http-bio-8080-exec-9034] </t>
  </si>
  <si>
    <t>178Ci-7G0E5-62</t>
  </si>
  <si>
    <t>228cA8e5g6-45</t>
  </si>
  <si>
    <t>Is there any issue with the use or the definition of variable "consumed" in the source code below that might be related to the failure?</t>
  </si>
  <si>
    <t>Translate is a function of type void, but you are trying to assign the return of translate to an int.</t>
  </si>
  <si>
    <t xml:space="preserve">09:27:36.941 [http-bio-8080-exec-9028] </t>
  </si>
  <si>
    <t>94iC8I-7g2-6-9:176ac-2C-6e7-94</t>
  </si>
  <si>
    <t>227Ii-4a-6c-64-6</t>
  </si>
  <si>
    <t>Is there any issue with the use or the definition of variable "pt" in the source code below that might be related to the failure?</t>
  </si>
  <si>
    <t>the pt variable can go beyond what the pos variable can go beyond what the input variable has as it's termination point.</t>
  </si>
  <si>
    <t xml:space="preserve">09:28:00.158 [http-bio-8080-exec-9057] </t>
  </si>
  <si>
    <t>226ei6e2E461</t>
  </si>
  <si>
    <t>Is there any issue with the use or the definition of variable "len" in the source code below that might be related to the failure?</t>
  </si>
  <si>
    <t>The input "\uD83D\uDE30" results in a one character (what appears to be an emoji face). The input length may be counted as more than one character, but the actual string is less.</t>
  </si>
  <si>
    <t xml:space="preserve">09:32:30.445 [http-bio-8080-exec-8997] </t>
  </si>
  <si>
    <t>214ea9G9i04-1</t>
  </si>
  <si>
    <t>221gI-9E7a1-3-9</t>
  </si>
  <si>
    <t>Is there any issue with the  method invocation(s) "translate"  at line  85 that might be related to the failure?</t>
  </si>
  <si>
    <t>In my experience, the translate method accepts a pair of statements - (x, y) or (top, left), etc... As we have (input, pos, out), this could be causing an error. I'm not 100 percent confident, however.</t>
  </si>
  <si>
    <t xml:space="preserve">09:35:30.227 [http-bio-8080-exec-9065] </t>
  </si>
  <si>
    <t>Is there any issue with the  method invocation(s) "charCount, codePointAt"  at line  95 that might be related to the failure?</t>
  </si>
  <si>
    <t>If the codePointAt method returns a unicode character value greater than 0x10000, then charCount returns 2, which would be potentially added to pos to create a larger index value than the string length.</t>
  </si>
  <si>
    <t xml:space="preserve">09:35:59.434 [http-bio-8080-exec-9039] </t>
  </si>
  <si>
    <t>208Ic-2C0G2-11</t>
  </si>
  <si>
    <t>423Ca0C-7G6-24</t>
  </si>
  <si>
    <t>This code would not produce the correct result in the case where the input hoursOffset and minutesOffset were both less than zero, although the true source of the error is in lines 279-281 as it throws an error for negative minutesOffset values that the comments indicate are to be handled explicitly by the function.</t>
  </si>
  <si>
    <t xml:space="preserve">09:44:46.023 [http-bio-8080-exec-9118] </t>
  </si>
  <si>
    <t>844Cg1g5e1-17:255ei-8G8E85-8</t>
  </si>
  <si>
    <t>216EE-9E5A-5-77</t>
  </si>
  <si>
    <t>FOR_LOOP</t>
  </si>
  <si>
    <t>Is there any issue with the For-loop between lines 94 and 96 that might be related to the failure?</t>
  </si>
  <si>
    <t>While I am not sure exactly what this portion of the program is trying to accomplish I believe that there is a high likelihood that it could cause the program to crash.  My thoughts are that on line 95 we are incrementing pos by a value associated with input, and then we are repeating this while an unrelated condition (pt &lt; consumed) holds true.  I think there is a strong possibility this would cause us to step out of bounds on input and get the StringIndexOutOfBoundsException we see in the error.</t>
  </si>
  <si>
    <t xml:space="preserve">09:45:49.693 [http-bio-8080-exec-9076] </t>
  </si>
  <si>
    <t>262IG-2i-1e-860</t>
  </si>
  <si>
    <t>211aC9G-4a20-4</t>
  </si>
  <si>
    <t>Is there any issue with the conditional clause between lines 76 and 78 that might be related to the failure?</t>
  </si>
  <si>
    <t xml:space="preserve">I think you should use a throw and catch blocs instead of "throws," because I do not see anywhere that the code actually deals with faulty input. </t>
  </si>
  <si>
    <t xml:space="preserve">09:45:51.280 [http-bio-8080-exec-9120] </t>
  </si>
  <si>
    <t>222Gc-1i-5C-96-1</t>
  </si>
  <si>
    <t>There could be an issue in the definition of the variable if the translate function throws back an illegal argument exception because then you are trying to define an integer with a string.</t>
  </si>
  <si>
    <t xml:space="preserve">09:53:27.490 [http-bio-8080-exec-9126] </t>
  </si>
  <si>
    <t>270eG-5c6A3-46:65eI-2i-2I-9-36</t>
  </si>
  <si>
    <t>418Ai0a7g-212</t>
  </si>
  <si>
    <t>According to the comments, the minute value should be between -59 and +59, but the conditional statement is checking for a value between 0 and 59.</t>
  </si>
  <si>
    <t xml:space="preserve">09:54:06.877 [http-bio-8080-exec-9130] </t>
  </si>
  <si>
    <t>286Ig-9C0E170</t>
  </si>
  <si>
    <t>417AC-1e-3I5-50</t>
  </si>
  <si>
    <t>Is there any issue with the use or the definition of variable "minutesOffset" in the source code below that might be related to the failure?</t>
  </si>
  <si>
    <t>In the code there is a check that 0 &lt;= minutes &lt; 60 and the minutesOffset is -15 which does not fall into these prarmeters thus throwing an Exception</t>
  </si>
  <si>
    <t xml:space="preserve">09:54:37.349 [http-bio-8080-exec-9122] </t>
  </si>
  <si>
    <t>WHILE_LOOP</t>
  </si>
  <si>
    <t>Is there any issue with the While-loop between lines 84 and 97 that might be related to the failure?</t>
  </si>
  <si>
    <t xml:space="preserve">The while loop has a potential to be infinite if the array c is null (I believe Java allows arrays of size 0). </t>
  </si>
  <si>
    <t xml:space="preserve">10:03:19.734 [http-bio-8080-exec-9153] </t>
  </si>
  <si>
    <t>33ac-3i3I5-8-3:72ag4C-7e4-1-9</t>
  </si>
  <si>
    <t>217Ai-7G4i-354</t>
  </si>
  <si>
    <t>I'm a little fuzzy on what is going on with this code because I'm not up on all the details of handling unicode but the purpose of this sections seems to be dealing with the fact that in things like UTF-8 sometimes you get characters that are one byte and sometimes 2. Anyway, the issue seems to be with the for loop on line 94. We are incrementing the variable pt and checking that it is less than consumed but we are accessing the input via the pos variable.    If consumed == 0 on line 86 then we increment pos on line 89. Pos appears to always be incremented at a value of greater than or equal to one for every character in the input. The point is that pos gets incremented at a rate faster than characters from the input are consumed and can become longer than the input length which will raise an error on line 95 when consumed is greater than zero.</t>
  </si>
  <si>
    <t xml:space="preserve">10:04:58.232 [http-bio-8080-exec-9152] </t>
  </si>
  <si>
    <t>202eI6G3c-180</t>
  </si>
  <si>
    <t>The pos counter is being incremented in line 89 and line 95 within the while, so it could be incremented beyond the len variable.</t>
  </si>
  <si>
    <t xml:space="preserve">10:15:42.269 [http-bio-8080-exec-9188] </t>
  </si>
  <si>
    <t>815aA-9g-4e44-8:182Ae3g-6i-30-5</t>
  </si>
  <si>
    <t>224Ag-3c-5c303</t>
  </si>
  <si>
    <t>Is there any issue with the  method invocation(s) "toChars, codePointAt"  at line  87 that might be related to the failure?</t>
  </si>
  <si>
    <t>Character.codePointAt is attempting to access the index of a CharSequence at index "pos" and may be going out of bounds. This is due to "pos" being incremented on line 89 inside the While loop.</t>
  </si>
  <si>
    <t xml:space="preserve">10:19:04.784 [http-bio-8080-exec-9181] </t>
  </si>
  <si>
    <t>If "pos" is the code pointer and it is going out of bounds at line 87, it is because "len" is set too high, causing the While loop to execute one too many times.</t>
  </si>
  <si>
    <t xml:space="preserve">10:20:11.058 [http-bio-8080-exec-9207] </t>
  </si>
  <si>
    <t>396ie3E5A9-5-3</t>
  </si>
  <si>
    <t>192Ga-1i0i67-8</t>
  </si>
  <si>
    <t>consumed is defined as an int and as a function of translate(input, pos, out) but the input is bad to begin with because it is a string.</t>
  </si>
  <si>
    <t xml:space="preserve">10:23:26.297 [http-bio-8080-exec-9216] </t>
  </si>
  <si>
    <t>355Aa-2E7e8-97</t>
  </si>
  <si>
    <t>195ga9I2e-3-3-2</t>
  </si>
  <si>
    <t>Is there any issue with the use or the definition of variable "input" in the source code below that might be related to the failure?</t>
  </si>
  <si>
    <t>The exception is occurring when trying to return the character at a certain location in the CharSequence input. The exception is thrown when trying to return a character at a position that doesn't exist. For example, trying to return the char at position 5 when the CharSequence is only 2 characters long.</t>
  </si>
  <si>
    <t xml:space="preserve">10:23:39.783 [http-bio-8080-exec-9210] </t>
  </si>
  <si>
    <t>1504ic8g0I130:312cI-5a9I-1-82:10eG-8i5a-618</t>
  </si>
  <si>
    <t>199eg3C-2i94-7</t>
  </si>
  <si>
    <t>The only place in the code where they are using arrays and dealing with array indexes, high probability of issue being present here</t>
  </si>
  <si>
    <t xml:space="preserve">10:26:49.753 [http-bio-8080-exec-9228] </t>
  </si>
  <si>
    <t>242Cg7E7G-60-3</t>
  </si>
  <si>
    <t>213Ii-4e-7i068</t>
  </si>
  <si>
    <t>Is there any issue with the use or the definition of variable "c" in the source code below that might be related to the failure?</t>
  </si>
  <si>
    <t>codePointAt method will throw java.lang.StringIndexOutOfBoundsException error when pos index is negative or not less than the length of input, which happens when pos=2</t>
  </si>
  <si>
    <t xml:space="preserve">10:27:55.448 [http-bio-8080-exec-9228] </t>
  </si>
  <si>
    <t>It isn't directly related to the error, but the variable c is populated with the character that is returned from the codePointAt method. The codePointAt method is where the exception is occurring.</t>
  </si>
  <si>
    <t xml:space="preserve">10:29:51.289 [http-bio-8080-exec-9217] </t>
  </si>
  <si>
    <t>59gA3i5E2-7-9:249IE-2a8E-92-1</t>
  </si>
  <si>
    <t>410Ac-6A7C2-8-3</t>
  </si>
  <si>
    <t>Yes, this line is exactly the one that produces the exception when minutesOffset is &lt;0. As minutesOffset, being the second argument in the function, gets the value -15 in the call to DateTimeZone.forOffsetHoursMinutes(-2, -15)</t>
  </si>
  <si>
    <t xml:space="preserve">10:32:22.826 [http-bio-8080-exec-9217] </t>
  </si>
  <si>
    <t>645ca0i0i87-5:419ee1I0A201</t>
  </si>
  <si>
    <t>711gE8i-5c9-20</t>
  </si>
  <si>
    <t>HIT04_7</t>
  </si>
  <si>
    <t>Is there any issue with the  method invocation(s) "getTime, getEnd, getPeriod, getDataItem"  at line  301 that might be related to the failure?</t>
  </si>
  <si>
    <t>Line 301 is calling assessor functions to set variables to be used to calculate the MaxMiddleIndex. Since the assertion fails when checking the MaxMiddleIndex it is likely there is something wrong with the assessor functions or how the value they return is being manipulated.</t>
  </si>
  <si>
    <t xml:space="preserve">10:34:09.679 [http-bio-8080-exec-9198] </t>
  </si>
  <si>
    <t>709Ie8c8G8-4-1</t>
  </si>
  <si>
    <t>Is there any issue with the conditional clause between lines 304 and 306 that might be related to the failure?</t>
  </si>
  <si>
    <t>This line is causing a 3 to be returned, but it's not clear what the function is supposed to do so I can't say for sure.</t>
  </si>
  <si>
    <t xml:space="preserve">10:51:21.720 [http-bio-8080-exec-9243] </t>
  </si>
  <si>
    <t>90Ai-9A0a-8-28</t>
  </si>
  <si>
    <t>700Ie6G5i836</t>
  </si>
  <si>
    <t>Is there any issue with the  method invocation(s) "getTime, getStart, getPeriod, getDataItem"  at line  299 that might be related to the failure?</t>
  </si>
  <si>
    <t xml:space="preserve">I beleive the getTime will cause a problem, because you are trying to set s to be variable of type "long", and getTime is going to return a time value. </t>
  </si>
  <si>
    <t xml:space="preserve">10:53:25.949 [http-bio-8080-exec-9195] </t>
  </si>
  <si>
    <t>21Ig2A-5e0-88:292CE-5a2c86-4:60ei9e-5I04-3</t>
  </si>
  <si>
    <t>704Gg4A7e-5-33</t>
  </si>
  <si>
    <t>Is there any issue with the use or the definition of variable "minMiddle" in the source code below that might be related to the failure?</t>
  </si>
  <si>
    <t>I would say it's very possible that the setting of minMiddle is related to the error. I don't know exactly what these methods do (maxMiddleIndex, minMiddleIndex, etc) but I can see that this.minMiddleIndex is set based on the value of minMiddle, and this.minMiddleIndex is evaluated in the block that checks (and sets) maxMiddleIndex, where the assertion is failing in the expected value.</t>
  </si>
  <si>
    <t xml:space="preserve">10:53:53.690 [http-bio-8080-exec-9250] </t>
  </si>
  <si>
    <t>1221iC8A5A242:495CC9e6a691:11aE2c-4c-9-86</t>
  </si>
  <si>
    <t>409ea6a7c-5-10</t>
  </si>
  <si>
    <t>There is a logical check for if minuteOffset is less than 0 or greater than 59 causing it to throw an exception because the value is out of bounds (negative number)</t>
  </si>
  <si>
    <t xml:space="preserve">11:09:53.186 [http-bio-8080-exec-9284] </t>
  </si>
  <si>
    <t>582GG-6a-7c31-1:310Ei-2a5i-4-17</t>
  </si>
  <si>
    <t>200ic0e8e-601</t>
  </si>
  <si>
    <t xml:space="preserve">In assertEquals, the comparison of surrogate pair strings throws a string index out of range exception; it seems to be misunderstanding the length of one of the strings. In that sense, there is some relationship to the input.length () check. </t>
  </si>
  <si>
    <t xml:space="preserve">11:13:54.273 [http-bio-8080-exec-9252] </t>
  </si>
  <si>
    <t>499Ig1e5E736</t>
  </si>
  <si>
    <t>695CC4g-7g3-62</t>
  </si>
  <si>
    <t>Is there any issue with the conditional clause between lines 312 and 321 that might be related to the failure?</t>
  </si>
  <si>
    <t>Since MinEndIndex starts at -1, the if clause of the conditional (greater than or equal to 0) is not true, so the else clause takes effect. This assigns MinEndIndex to the value of the index which, in the case of the SimpleTimePeriod test set, is 3 and not 1.</t>
  </si>
  <si>
    <t xml:space="preserve">11:24:57.707 [http-bio-8080-exec-9331] </t>
  </si>
  <si>
    <t>494gg-5i2I0-76</t>
  </si>
  <si>
    <t>688cI0C1C011</t>
  </si>
  <si>
    <t>Is there any issue with the use or the definition of variable "s" in the source code below that might be related to the failure?</t>
  </si>
  <si>
    <t>There might be an error that makes the MaxMiddleIndex take the value of the index and cause the assertion failure.</t>
  </si>
  <si>
    <t xml:space="preserve">11:28:51.592 [http-bio-8080-exec-9334] </t>
  </si>
  <si>
    <t>It seems that s in the source code is shorthand for "start" (since e seems to be shorthand for "end") and yet we defined s in the test as a new set of data values. The code would cause overwriting of the test data set?</t>
  </si>
  <si>
    <t xml:space="preserve">11:41:27.916 [http-bio-8080-exec-9372] </t>
  </si>
  <si>
    <t>555aC0a8e4-8-3:535CE8A-5e-95-2</t>
  </si>
  <si>
    <t>405Ia1I6a-1-88</t>
  </si>
  <si>
    <t>Is there any issue with the  method invocation(s) "forOffsetMillis"  at line  294 that might be related to the failure?</t>
  </si>
  <si>
    <t>Yes there is an issue but the issue is not at line 294 for the method "forOffsetMillis" because the code never reaches that point. The problem is at line 279 in the static method "forOffsetHoursMinutes" where on line 279 the code reads "if (minutesOffset &lt; 0 || minutesOffset &gt; 59)" where minutesOffset &lt; 0 so an IllegalArgumentException is thrown because part of the old code from version 2.3 is still there, whereas line 279 should be "if (minutesOffset &lt; -59 || minutesOffset &gt; 59)". Line 294 is not where the exception is thrown because the code never reaches that point. The code never reaches the method "forOffsetHours(int hoursOffset)" so it never reaches "forOffsetMillis(int millisOffset)" either, which means the exception under this method is never reached either because the exception was thrown earlier in the method "forOffsetHoursMinutes(...)". The fact the exception thrown readss "Minutes out of range..." versus "Millis out of range..." tells us this.</t>
  </si>
  <si>
    <t xml:space="preserve">11:44:16.529 [http-bio-8080-exec-9325] </t>
  </si>
  <si>
    <t>41eI0e3i-806:568Ae7g8c-7-1-2</t>
  </si>
  <si>
    <t>184IC-2c-1a140</t>
  </si>
  <si>
    <t>input.length() returns the number of 16-bit chars in the sequence, \uD83D\uDE30 is not a UTF-16 encode.</t>
  </si>
  <si>
    <t xml:space="preserve">11:45:36.344 [http-bio-8080-exec-9376] </t>
  </si>
  <si>
    <t>Is there any issue with the use or the definition of variable "offset" in the source code below that might be related to the failure?</t>
  </si>
  <si>
    <t>As I seem to have misunderstood the previous question, for the sake of consistency, I will declare Yes, there is an issue BUT No, it is not with the variable "offset". The issue can be attributed to line 279 because the variable "minutesOffSet" is still parameterized to throw an exception if it is &lt; 0, rather it should be: &lt; -59 to correct this issue.</t>
  </si>
  <si>
    <t xml:space="preserve">11:47:41.771 [http-bio-8080-exec-9385] </t>
  </si>
  <si>
    <t>588IC-1C8c-145</t>
  </si>
  <si>
    <t>675II2C-2C23-4</t>
  </si>
  <si>
    <t>s.add method expects one parameter of type timeperiod - in the test, the s.add method is called with two parameters.</t>
  </si>
  <si>
    <t xml:space="preserve">11:49:58.272 [http-bio-8080-exec-9393] </t>
  </si>
  <si>
    <t>YES. The issue is on line 279 (as I explained in my first question, of which I misunderstood that I was only being asked about the specific issue, not generalized issue). On line 279 the variable "minutesOffSet" is parameterized to throw an exception if it is &lt; 0 or &gt; 59. Line 279 should read "if (minutesOffset &lt; -59 || minutesOffset &gt; 59) {" because now the method can take in the number of minutes as a negative and will allow the method to properly progress to invoke/call further methods such as those asked about in the two previous questions.</t>
  </si>
  <si>
    <t xml:space="preserve">11:53:24.478 [http-bio-8080-exec-9398] </t>
  </si>
  <si>
    <t>181eE8C3c98-9</t>
  </si>
  <si>
    <t xml:space="preserve">lines 84-97 reference character counts, which seems much more correlated to the concept in the failure of being out of range. It almost seems like the amount should be 0 and that is causing the error. </t>
  </si>
  <si>
    <t xml:space="preserve">11:55:48.160 [http-bio-8080-exec-9364] </t>
  </si>
  <si>
    <t>1506IC2A8e2-20:615gC7g-8i-21-3:85aA-1G-5e8-11:89cG-4a4I-5-15</t>
  </si>
  <si>
    <t>180ee-4A-8C-9-6-8</t>
  </si>
  <si>
    <t xml:space="preserve">I do not believe that you can set an int this way,translate(input, pos, out) is not a valid argument. </t>
  </si>
  <si>
    <t xml:space="preserve">11:57:32.164 [http-bio-8080-exec-9364] </t>
  </si>
  <si>
    <t>581Aa2A0a9-60</t>
  </si>
  <si>
    <t>676AI5I-9a27-5</t>
  </si>
  <si>
    <t>Is there any issue with the conditional clause between lines 298 and 310 that might be related to the failure?</t>
  </si>
  <si>
    <t>In the initialization of e and s, the parameters for getDataItem is this.minMiddleIndex. It should be this.maxMiddleIndex</t>
  </si>
  <si>
    <t xml:space="preserve">12:02:54.867 [http-bio-8080-exec-9418] </t>
  </si>
  <si>
    <t>656AI5G0i-32-5</t>
  </si>
  <si>
    <t>402GE-6C2C-7-50</t>
  </si>
  <si>
    <t>You are passing it a negative offset value (-15) and the conditionals are set to reject any offset that is less than 0 or greater than 59 and throw a new exception.</t>
  </si>
  <si>
    <t xml:space="preserve">12:15:02.475 [http-bio-8080-exec-9450] </t>
  </si>
  <si>
    <t>666cg2a-4C2-83</t>
  </si>
  <si>
    <t>662gC-2i-9i6-6-4</t>
  </si>
  <si>
    <t xml:space="preserve">long maxMiddle = s + (e - s) / 2;              if (middle &gt; maxMiddle) {                  this.maxMiddleIndex = index;   </t>
  </si>
  <si>
    <t xml:space="preserve">12:33:30.094 [http-bio-8080-exec-9504] </t>
  </si>
  <si>
    <t>999ga-2G-2G995:687Ci0C-3e-4-55</t>
  </si>
  <si>
    <t>658Ic-4g-6g95-4</t>
  </si>
  <si>
    <t>Is there any issue with the use or the definition of variable "maxMiddle" in the source code below that might be related to the failure?</t>
  </si>
  <si>
    <t xml:space="preserve">There could be a problem with integer arithmetic cut off in expression "(e - s) / 2", ie. (10-3)/2 == 7/2 == 3 which depending on the context might not be the expected result. </t>
  </si>
  <si>
    <t xml:space="preserve">12:36:01.459 [http-bio-8080-exec-9466] </t>
  </si>
  <si>
    <t>998eE-6g-2A350:631gg-5g6c-980</t>
  </si>
  <si>
    <t>176Ga-7E-7E1-70</t>
  </si>
  <si>
    <t>Is there any issue with the use or the definition of variable "out" in the source code below that might be related to the failure?</t>
  </si>
  <si>
    <t>I don't like the use of "out" as it keeps making me think of the keyword "out". I think "output" would have been a better choice. (Actually, upon looking it up I see Java does not have "out" but since most programmers have experience in more than 1 language I still find it confusing, but this is just nitpicking)    I also am not sure what .escapeCsv() does or how translate would be getting called from your test, nor am I particularly familiar with Java. If one of the strings needs .escapeCsv(), does the other? Does .escapeCsv() call translate? I am assuming it must.    A line number for the error would be helpful.    On line 85, translate is being passed 3 arguments when it only takes 2 parameters. I'm not sure how this is possible. Its return value is also being assigned to the int "consumed" yet it is a void function. Furthermore, the function seems to be recursively calling itself in a way that would not advance progression (still with incorrect arguments).    On first call of translate, for example, it would, itself, call translate with  (input, 0, out) which are invalid arguments and would just lead to translate calling itself again with the same arguments. I can see in the loop where pos WOULD increment but it recursively calls Translate first.    I am assuming I am just missing some of the ins and outs of Java, so anyway,  the only thing I can guess might be wrong with out is that translate it passing it as a third parameter to itself with no apparent override that actually takes 3 parameters.</t>
  </si>
  <si>
    <t xml:space="preserve">12:46:37.427 [http-bio-8080-exec-9526] </t>
  </si>
  <si>
    <t>toChars() seems to return a character array, which c is, and takes a codePoint, which is being given. I must admit I do not know of codePoints, but from what I understand, it returns some series of numbers, which is being added to c, and the length of which is then added to pos. As pos seems to be used as an indexer, it is possible it is growing too quickly and thus triggering out of bounds.</t>
  </si>
  <si>
    <t xml:space="preserve">12:53:11.336 [http-bio-8080-exec-9528] </t>
  </si>
  <si>
    <t>Is there any issue with the use or the definition of variable "index" in the source code below that might be related to the failure?</t>
  </si>
  <si>
    <t>There is certainly and issue with call to updateBounds from method add. In line 31, we have   updateBounds(item.getPeriod(), this.data.size() - 1);  this.data.size() - 1 is passed to int which may cause integer overflow depending on what type this.data.size() returns and how big returned number is.</t>
  </si>
  <si>
    <t xml:space="preserve">12:54:05.458 [http-bio-8080-exec-9546] </t>
  </si>
  <si>
    <t>30Cg4i-6C-3-52</t>
  </si>
  <si>
    <t>The variable "value" is incorrectly used on line 117, where the variable "v" should be used in its place. The variable "value" can exist beyond the range of "this.lowerBound" and "this.upperBound" and is causing this error.</t>
  </si>
  <si>
    <t xml:space="preserve">13:07:30.143 [http-bio-8080-exec-9537] </t>
  </si>
  <si>
    <t>892CA6a-8c802:759GA-8a-5a-285</t>
  </si>
  <si>
    <t>396eE-2g-7i-6-65</t>
  </si>
  <si>
    <t>I"m guessing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t>
  </si>
  <si>
    <t xml:space="preserve">13:09:35.953 [http-bio-8080-exec-9555] </t>
  </si>
  <si>
    <t>Is there any issue with the conditional clause between lines 273 and 275 that might be related to the failure?</t>
  </si>
  <si>
    <t xml:space="preserve">The same problem as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</si>
  <si>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 xml:space="preserve">13:10:20.892 [http-bio-8080-exec-9580] </t>
  </si>
  <si>
    <t>397ee5C2C608</t>
  </si>
  <si>
    <t>The variable "minutesOffset" is checked incorrectly by the IF statement on line 279. Any negative value for "minutesOffset" will throw this exception, while the documentation states that "minutesOffset" can be negative in some cases.</t>
  </si>
  <si>
    <t xml:space="preserve">13:10:31.809 [http-bio-8080-exec-9528] </t>
  </si>
  <si>
    <t>Is there any issue with the  method invocation(s) "safeMultiply"  at line  290 that might be related to the failure?</t>
  </si>
  <si>
    <t xml:space="preserve">The same answer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t>
  </si>
  <si>
    <t xml:space="preserve">13:20:30.822 [http-bio-8080-exec-9592] </t>
  </si>
  <si>
    <t>635iI1a-2A2-53</t>
  </si>
  <si>
    <t>The method call on line 299 and on line 301 are being invocated on the wrong object. The object should be "this.maxMiddleIndex" instead of "this.minMiddleIndex".</t>
  </si>
  <si>
    <t xml:space="preserve">13:23:10.344 [http-bio-8080-exec-9552] </t>
  </si>
  <si>
    <t>452Ig6c-9G-502:768Ga1I8G-27-2:69eC6i-8G00-4</t>
  </si>
  <si>
    <t>398iE-2e-2g2-6-6</t>
  </si>
  <si>
    <t>the code is incomplete. it properly checks for greater than 59 but neglects to take into account if the hours are negative before rejecting minutes for being negative. it would be more correct though not completely to check for less than -59 instead of less than 0</t>
  </si>
  <si>
    <t xml:space="preserve">13:27:46.020 [http-bio-8080-exec-9622] </t>
  </si>
  <si>
    <t>817Ec-1A8c-194</t>
  </si>
  <si>
    <t>630Ig1g-1c-828</t>
  </si>
  <si>
    <t>Is there any issue with the  method invocation(s) "getTime, getStart"  at line  258 that might be related to the failure?</t>
  </si>
  <si>
    <t>Yes because period.getStart().getTime(); does not have period()getStart().getTime(); replace . with ()</t>
  </si>
  <si>
    <t xml:space="preserve">13:31:55.798 [http-bio-8080-exec-9627] </t>
  </si>
  <si>
    <t>519CE-1a-8G700:117Ec-7c4a-50-9:93Ce-7c-8i-69-4</t>
  </si>
  <si>
    <t>169aE4I3A020</t>
  </si>
  <si>
    <t>number of arguments did not match from calling method to called methods i.e line 85 have 3 args where as 75 line accepts only 2 args , Need to overload method translate having 2 params</t>
  </si>
  <si>
    <t xml:space="preserve">13:39:30.135 [http-bio-8080-exec-9657] </t>
  </si>
  <si>
    <t>755ec4i1a-48-7</t>
  </si>
  <si>
    <t>634gg-9G-6e-62-8</t>
  </si>
  <si>
    <t>Is there any issue with the use or the definition of variable "e" in the source code below that might be related to the failure?</t>
  </si>
  <si>
    <t>When we are calculating maxMiddleIndex the value to be considered should be   long e = getDataItem(this.maxMiddleIndex).getPeriod().getEnd()                  .getTime();  instead  long e = getDataItem(this.minMiddleIndex).getPeriod().getEnd()                  .getTime();  is used.  I think changing this value to maxMiddleIndex should work as the mean would be calculated properly.</t>
  </si>
  <si>
    <t xml:space="preserve">13:41:42.053 [http-bio-8080-exec-9639] </t>
  </si>
  <si>
    <t>855ce-6e-8A-7-3-2</t>
  </si>
  <si>
    <t>621EI3G-5G-2-10_q</t>
  </si>
  <si>
    <t>The variable e is used in two locations which are both reachable by the program (because both minMiddleIndex and maxMiddleIndex are values that can both evaluate to greater than 0) and it can be changed unintentionally.</t>
  </si>
  <si>
    <t xml:space="preserve">13:51:14.921 [http-bio-8080-exec-9708] </t>
  </si>
  <si>
    <t>307Cg-5C7a4-4-3:881AI5C9I3-85</t>
  </si>
  <si>
    <t>621EI3G-5G-2-10</t>
  </si>
  <si>
    <t>From looking at the source code, perhaps you would want to check with the getDataItem parameter. You are passing minMiddleIndex, though we are checking for maxMiddleIndex.</t>
  </si>
  <si>
    <t xml:space="preserve">14:15:19.025 [http-bio-8080-exec-9773] </t>
  </si>
  <si>
    <t>913Ec-1a-5G896</t>
  </si>
  <si>
    <t>25aa9E2C4-5-8</t>
  </si>
  <si>
    <t>I think it is because the Color function doesn't accept a negative number, and it is being passed -0.5 from the getPaint function.</t>
  </si>
  <si>
    <t xml:space="preserve">14:47:02.885 [http-bio-8080-exec-9859] </t>
  </si>
  <si>
    <t>10Ei5i-5c-61-9</t>
  </si>
  <si>
    <t>775cA-3g8i-52-3</t>
  </si>
  <si>
    <t>HIT07_33</t>
  </si>
  <si>
    <t>Is there any issue with the For-loop between lines 909 and 911 that might be related to the failure?</t>
  </si>
  <si>
    <t>I think when it gets to array[i] when I is 1. It references null   So calling getClass() on null will give null pointer exception</t>
  </si>
  <si>
    <t xml:space="preserve">14:56:50.989 [http-bio-8080-exec-9839] </t>
  </si>
  <si>
    <t>942IE9e7E7-95</t>
  </si>
  <si>
    <t>HIT08_54</t>
  </si>
  <si>
    <t>Is there any issue with the conditional clause between lines 115 and 117 that might be related to the failure?</t>
  </si>
  <si>
    <t>The country code is missing. Or rather lines 115/117 are looking at '_P' and the underscore fails the validation.</t>
  </si>
  <si>
    <t xml:space="preserve">14:57:36.633 [http-bio-8080-exec-9864] </t>
  </si>
  <si>
    <t>8EI3i9I949:931ii-1c6G-5-95</t>
  </si>
  <si>
    <t>104AA-5a0I-3-10</t>
  </si>
  <si>
    <t>HIT05_35</t>
  </si>
  <si>
    <t>Is there any issue with the conditional clause at line 3288 that might be related to the failure?</t>
  </si>
  <si>
    <t xml:space="preserve">Both the first conditional statment and nested conditional statement are false, therefore the line sets the variable type=Object.class. Since the failure relates to an attempt to cast an object to a string, it seems that this could be where the type object is introduced and therefore may be related to the failure. </t>
  </si>
  <si>
    <t xml:space="preserve">14:58:28.037 [http-bio-8080-exec-9836] </t>
  </si>
  <si>
    <t xml:space="preserve">Before calling codePointAt(), you need to check that the index is within bounds. If it's not, that's the equivalent if your JavaScript code getting a NaN from charCodeAt(). This would, however, complicate the rest of the code considerably.  </t>
  </si>
  <si>
    <t xml:space="preserve">15:02:54.043 [http-bio-8080-exec-9873] </t>
  </si>
  <si>
    <t>19cI3G-7E-6-6-2</t>
  </si>
  <si>
    <t>440gI-1G-6a8-3-5</t>
  </si>
  <si>
    <t>hoursInMinutes = hoursOffset*60 has no problem because an integer can hold negative numbers as well. On the other hand for Offset hours minutes has 2 values in it when it's only looking for 1 value</t>
  </si>
  <si>
    <t xml:space="preserve">15:07:30.920 [http-bio-8080-exec-9875] </t>
  </si>
  <si>
    <t>772CE-5G6e8-10</t>
  </si>
  <si>
    <t>The second element of our input array is null. When we call the getClass method on null a NullPointerException is raised.</t>
  </si>
  <si>
    <t xml:space="preserve">15:13:01.368 [http-bio-8080-exec-9875] </t>
  </si>
  <si>
    <t>52ce6C-7G-1-1-1</t>
  </si>
  <si>
    <t>940ea4c-9A9-59</t>
  </si>
  <si>
    <t>Is there any issue with the conditional clause between lines 99 and 101 that might be related to the failure?</t>
  </si>
  <si>
    <t>fr__POSIX is 9 Characters long, this will cause the Illegal Argument Exception since it's not 2, not 5, and it is greater than 7.</t>
  </si>
  <si>
    <t xml:space="preserve">15:15:06.194 [http-bio-8080-exec-9915] </t>
  </si>
  <si>
    <t>938Ii9a-4A1-40</t>
  </si>
  <si>
    <t>Is there any issue with the  method invocation(s) "charAt"  at line  121 that might be related to the failure?</t>
  </si>
  <si>
    <t>The highlighted line throws the exception "invalid locale format" when the string passed does not have a "_" in the fifth charactar position. "fr__POSIX" does not have an "_" at this position, but an "O", so it is this line which produces the failure.</t>
  </si>
  <si>
    <t xml:space="preserve">15:17:05.645 [http-bio-8080-exec-9837] </t>
  </si>
  <si>
    <t>Is there any issue with the use or the definition of variable "ch3" in the source code below that might be related to the failure?</t>
  </si>
  <si>
    <t>ch3 is assigned a "_" value. This value throws a failure in line 115, as it is not a letter between A and Z.</t>
  </si>
  <si>
    <t xml:space="preserve">15:20:00.083 [http-bio-8080-exec-9906] </t>
  </si>
  <si>
    <t>355Ig-2e-9g-284</t>
  </si>
  <si>
    <t>HIT06_51</t>
  </si>
  <si>
    <t>Is there any issue with the  method invocation(s) "add"  at line  243 that might be related to the failure?</t>
  </si>
  <si>
    <t>This is on comparison of function/method, obviously non-null strings, for example assertEquals("a", "b").</t>
  </si>
  <si>
    <t xml:space="preserve">15:25:03.984 [http-bio-8080-exec-9936] </t>
  </si>
  <si>
    <t>78cA-9e4a2-6-7</t>
  </si>
  <si>
    <t>437iG-6a-4G-7-79</t>
  </si>
  <si>
    <t>This variable contains a value of -15 as set by DateTimeZone.forOffsetHoursMinutes(-2, -15). Line 279 checks to see if is a valid value, meaning that is between 0 and 59. Since it is not, an exception error is thrown in line 280.</t>
  </si>
  <si>
    <t xml:space="preserve">15:25:05.189 [http-bio-8080-exec-9909] </t>
  </si>
  <si>
    <t>352eG6G8I245</t>
  </si>
  <si>
    <t>Is there any issue with the conditional clause between lines 257 and 261 that might be related to the failure?</t>
  </si>
  <si>
    <t>I don't know what the "add()" method does for sure, but it seems to only build strings. Looks to me like it should be // if (exp &gt;0) // in order to get the correct output.</t>
  </si>
  <si>
    <t xml:space="preserve">15:25:39.174 [http-bio-8080-exec-9837] </t>
  </si>
  <si>
    <t>61ae4E2e164</t>
  </si>
  <si>
    <t>937gi-6E2g-2-10</t>
  </si>
  <si>
    <t>Is there any issue with the  method invocation(s) "charAt"  at line  113 that might be related to the failure?</t>
  </si>
  <si>
    <t>as I explained in the previous answer, the procedure expects characters at positions 3 and 4 to be uppercase letters; but in the input "fr__POSIX" the character at position 3 is "_"; thus an exception is thrown at line 116</t>
  </si>
  <si>
    <t xml:space="preserve">15:26:52.551 [http-bio-8080-exec-9917] </t>
  </si>
  <si>
    <t>767CC9A2c04-4</t>
  </si>
  <si>
    <t>Is there any issue with the  method invocation(s) "getClass"  at line  910 that might be related to the failure?</t>
  </si>
  <si>
    <t>Not sure if it's possible, but it could be because you're trying to do get class on null at array position 1.</t>
  </si>
  <si>
    <t xml:space="preserve">15:27:27.071 [http-bio-8080-exec-9920] </t>
  </si>
  <si>
    <t>932aE1a7A-5-30</t>
  </si>
  <si>
    <t>Is there any issue with the  method invocation(s) "Locale, substring, substring"  at line  119 that might be related to the failure?</t>
  </si>
  <si>
    <t>Since the length of the string is 9 then this would not qualify and line 119 would not fire. But that said, there is a problem with it in that if the length of the string is 5, then it cannot start at index 3 and get 5 characters back. An exception will be thrown.</t>
  </si>
  <si>
    <t xml:space="preserve">15:29:54.285 [http-bio-8080-exec-9920] </t>
  </si>
  <si>
    <t>768aG-5i-9g6-2-3</t>
  </si>
  <si>
    <t>Is there any issue with the conditional clause between lines 903 and 907 that might be related to the failure?</t>
  </si>
  <si>
    <t>The line 904 returns null when the array passed to the function as an argument is null. This null value then passes up to the call to assertTrue (as ClassUtils.toClass is called with a new object, which would return a null value in toClass). Then assertTrue might throw the java.lang.NullPointerException. This could be avoided if 904 returned other value instead of null.</t>
  </si>
  <si>
    <t xml:space="preserve">15:32:23.825 [http-bio-8080-exec-9947] </t>
  </si>
  <si>
    <t>929ia-7A-6c-87-5</t>
  </si>
  <si>
    <t>Is there any issue with the  method invocation(s) "Locale, substring, substring, substring"  at line  124 that might be related to the failure?</t>
  </si>
  <si>
    <t xml:space="preserve">Common lang libraries has a utility method to parse and validate locale strings: LocaleUtils.toLocale(String).  After that, you just have to check whether the variant is empty  You could also extract all available Locales with getAvailableLocales() and search them for display names.    Validate.isTrue( StringUtils.isBlank( locale.getVariant() ) );    </t>
  </si>
  <si>
    <t xml:space="preserve">15:39:01.327 [http-bio-8080-exec-9972] </t>
  </si>
  <si>
    <t>101cC-8g8E5-3-8</t>
  </si>
  <si>
    <t>The inferred type for the array is Object. However, sa which will be bound to the return value has a type of String[]. As the error message states Java can not cast an Object array to a String array.</t>
  </si>
  <si>
    <t xml:space="preserve">15:39:39.184 [http-bio-8080-exec-9923] </t>
  </si>
  <si>
    <t>765ce-7a-9E-4-62</t>
  </si>
  <si>
    <t xml:space="preserve">A null pointer exception means that one of the variables you are passing is null.    This error occurs when you try to refer to a null object instance. I strongly recommend you that use exception handling to avoid unexpected program behavior.  </t>
  </si>
  <si>
    <t xml:space="preserve">15:40:53.332 [http-bio-8080-exec-9965] </t>
  </si>
  <si>
    <t>766ie4g2a8-5-8</t>
  </si>
  <si>
    <t xml:space="preserve">The for loop itself looks fine. However, the code contained within the for loop on line 910 may be causing the problem, because it may not handle the case where array[i] is null. </t>
  </si>
  <si>
    <t xml:space="preserve">15:45:38.249 [http-bio-8080-exec-9966] </t>
  </si>
  <si>
    <t>Is there any issue with the use or the definition of variable "classes" in the source code below that might be related to the failure?</t>
  </si>
  <si>
    <t>The syntax was missing.    There is no "class definition" of an array (you can't find it in any .class file), they're a part of the language itself.</t>
  </si>
  <si>
    <t xml:space="preserve">15:46:37.354 [http-bio-8080-exec-9975] </t>
  </si>
  <si>
    <t>104eE-2E-5a05-8</t>
  </si>
  <si>
    <t>99aA6a1A0-7-9</t>
  </si>
  <si>
    <t>Is there any issue with the use or the definition of variable "type" in the source code below that might be related to the failure?</t>
  </si>
  <si>
    <t xml:space="preserve">That was my first impression, that the use of generics enforces type, and the copyArrayGrow1 method should return an object of type array, or the code will break. However, I could be wrong. </t>
  </si>
  <si>
    <t xml:space="preserve">15:48:17.792 [http-bio-8080-exec-9931] </t>
  </si>
  <si>
    <t>349ac-4C8G-621</t>
  </si>
  <si>
    <t>Is there any issue with the  method invocation(s) "add, toString"  at line  260 that might be related to the failure?</t>
  </si>
  <si>
    <t>The problem is that a [-0.] is expected, but not returned. The call to add passes as an argument the string of value that could not be possibly be [-0] as it formerly was a long number, which has no sign on 0. This is the place where the -0. expected might be loss.</t>
  </si>
  <si>
    <t xml:space="preserve">15:54:47.216 [http-bio-8080-exec-10011] </t>
  </si>
  <si>
    <t>91Cc4i3a000</t>
  </si>
  <si>
    <t>Is there any issue with the  method invocation(s) "getClass"  at line  3288 that might be related to the failure?</t>
  </si>
  <si>
    <t xml:space="preserve">Getting an object of type List&lt;String&gt; and trying to convert it into List&lt;Object[]&gt; instead. This won't work. When you're doing listObj.add(), it is adding an object to the list. </t>
  </si>
  <si>
    <t xml:space="preserve">16:11:55.084 [http-bio-8080-exec-10004] </t>
  </si>
  <si>
    <t>138iA3e-9A-85-8</t>
  </si>
  <si>
    <t>758CE-9g-9g1-8-2</t>
  </si>
  <si>
    <t>There should be some code that says that if array[i] == null, to not attempt to getClass() and just class[i] = null;</t>
  </si>
  <si>
    <t xml:space="preserve">16:15:50.177 [http-bio-8080-exec-10038] </t>
  </si>
  <si>
    <t>9gG8A-6g-1-55:601eI7I-3a-5-5-6</t>
  </si>
  <si>
    <t>90Ca-3i-3E04-4</t>
  </si>
  <si>
    <t>Yes because the element which is a string is equal to null so it is trying to set it to Object.class.</t>
  </si>
  <si>
    <t xml:space="preserve">16:22:51.495 [http-bio-8080-exec-10066] </t>
  </si>
  <si>
    <t>917IG-6C-5G-4-12</t>
  </si>
  <si>
    <t>Is there any issue with the conditional clause between lines 118 and 125 that might be related to the failure?</t>
  </si>
  <si>
    <t xml:space="preserve">All checks leading up to the conditional clause in line 118 are fine. The condition in line 118 is false, so the else statement runs. The else statement checks to see if the character in position 5 is an underscore - it is an "S" so an exception is thrown, causing the failure message. </t>
  </si>
  <si>
    <t xml:space="preserve">16:27:59.740 [http-bio-8080-exec-10065] </t>
  </si>
  <si>
    <t>56gc-4g1E-7-43</t>
  </si>
  <si>
    <t>341Ec-3G1i8-2-4</t>
  </si>
  <si>
    <t>Is there any issue with the use or the definition of variable "x" in the source code below that might be related to the failure?</t>
  </si>
  <si>
    <t>It could be an issue as you double and long are basically the same thing. Perhaps converting double to long is not allowed</t>
  </si>
  <si>
    <t xml:space="preserve">16:28:25.551 [http-bio-8080-exec-10066] </t>
  </si>
  <si>
    <t>191CA-4G6G-4-20</t>
  </si>
  <si>
    <t>918eA-7G-1g-107</t>
  </si>
  <si>
    <t>ch3 is an underscore, not an A-Z character. These lines of code tell it to throw an error when ch3 is not A-Z.</t>
  </si>
  <si>
    <t xml:space="preserve">16:31:41.685 [http-bio-8080-exec-10057] </t>
  </si>
  <si>
    <t>229Ai0A-8I-240</t>
  </si>
  <si>
    <t>Is there any issue with the  method invocation(s) "write"  at line  88 that might be related to the failure?</t>
  </si>
  <si>
    <t>This line may have something to do with the error as it is writing out the string which would cause the error to show up if the index is negative, greater than, or in some cases the same size as the string.</t>
  </si>
  <si>
    <t xml:space="preserve">16:33:04.963 [http-bio-8080-exec-10070] </t>
  </si>
  <si>
    <t>Is there any issue with the conditional clause between lines 107 and 126 that might be related to the failure?</t>
  </si>
  <si>
    <t>We still have the problem from line 115 with ch3 not being a-z, but if that weren't the problem, then line 121-122 would cause the failure as well. Ch5 isn't an underscore.</t>
  </si>
  <si>
    <t xml:space="preserve">16:34:10.302 [http-bio-8080-exec-10070] </t>
  </si>
  <si>
    <t>96CE1c7G35-1:591ga-7E0E9-88</t>
  </si>
  <si>
    <t>921cI-9g6E9-75</t>
  </si>
  <si>
    <t xml:space="preserve">There is an issue because there is not enough information to do 6 strings there is only up to 5. So that would give you this error. </t>
  </si>
  <si>
    <t xml:space="preserve">16:34:20.347 [http-bio-8080-exec-10066] </t>
  </si>
  <si>
    <t>222cC-5A1E364</t>
  </si>
  <si>
    <t>914II-6A8I-65-1</t>
  </si>
  <si>
    <t>The statement is made to throw an exception if the fifth position in the string does not equal "_". In this case, the string position does not contain "_". Therefore, the exception is thrown given the input.</t>
  </si>
  <si>
    <t xml:space="preserve">16:35:31.437 [http-bio-8080-exec-10066] </t>
  </si>
  <si>
    <t>There is an issue because there is not enough information to do 6 strings there is only up to 5. So that would give you this error. There is not a 4 or 1 either.</t>
  </si>
  <si>
    <t xml:space="preserve">16:35:45.174 [http-bio-8080-exec-10066] </t>
  </si>
  <si>
    <t>Is there any issue with the use or the definition of variable "ch1" in the source code below that might be related to the failure?</t>
  </si>
  <si>
    <t xml:space="preserve">16:40:25.769 [http-bio-8080-exec-10083] </t>
  </si>
  <si>
    <t>172Cg2C7i-8-1-4</t>
  </si>
  <si>
    <t>757ei9e8e476</t>
  </si>
  <si>
    <t>Is there any issue with the use or the definition of variable "array" in the source code below that might be related to the failure?</t>
  </si>
  <si>
    <t>The issue is actually with the use of one of the members of the array variable. On line 910, there is no check for whether array[i] is null before array[i] is dereferenced; the second member of the test input array is null, causing the exception to be thrown.</t>
  </si>
  <si>
    <t xml:space="preserve">16:41:48.855 [http-bio-8080-exec-10087] </t>
  </si>
  <si>
    <t>The for-loop dereferences members of the array without first checking whether they're null (this is the issue I was referring to before, though it's not technically with the variable "array.")</t>
  </si>
  <si>
    <t xml:space="preserve">16:57:21.253 [http-bio-8080-exec-10103] </t>
  </si>
  <si>
    <t>This code is probably the cause of the StringIndexOutOfBoundsException error.  The String index out of range 2 message seem to indicate that the variable pos is going beyond the size of variable input. On each iteration through the loop, pos is being incremented but it could already be at the end of input, so after it is incremented again, pos is going to be invalid, causing a StringIndexOutOfBoundsException error.</t>
  </si>
  <si>
    <t xml:space="preserve">16:58:59.392 [http-bio-8080-exec-10107] </t>
  </si>
  <si>
    <t>244AC3a5C68-6</t>
  </si>
  <si>
    <t>911ac-6C8A-642</t>
  </si>
  <si>
    <t>Is there any issue with the conditional clause between lines 95 and 97 that might be related to the failure?</t>
  </si>
  <si>
    <t>The check only verifies the string passed is not a null pointer, but does not ensure the string is not empty.</t>
  </si>
  <si>
    <t xml:space="preserve">17:09:38.095 [http-bio-8080-exec-10147] </t>
  </si>
  <si>
    <t>using minMiddleMindex there ... ? whoops! maybe if the variable names were less insane and verbose (and the methods less verbose) then they would more easily catch errors like that.</t>
  </si>
  <si>
    <t xml:space="preserve">17:22:47.710 [http-bio-8080-exec-10134] </t>
  </si>
  <si>
    <t>75IG0G-7C6-30:286AC-3A-2g0-74:3aI0C8I-9-2-5</t>
  </si>
  <si>
    <t>223GE-9I-6a92-9</t>
  </si>
  <si>
    <t>On line 95, there is a space between pos and += which I feel is the wrong syntax. Instead, it should be pos+=. I suspect this threw an exception.</t>
  </si>
  <si>
    <t xml:space="preserve">17:25:06.903 [http-bio-8080-exec-10134] </t>
  </si>
  <si>
    <t>338Ca5A6E5-41</t>
  </si>
  <si>
    <t>Is there any issue with the conditional clause between lines 251 and 256 that might be related to the failure?</t>
  </si>
  <si>
    <t>The Math.abs function is taking away the negative symbol, but the line is terminated by the semi-colon.</t>
  </si>
  <si>
    <t xml:space="preserve">17:25:56.056 [http-bio-8080-exec-10172] </t>
  </si>
  <si>
    <t>92ea8E5i07-8:77cc-5c0G32-4</t>
  </si>
  <si>
    <t>752Gc-2E9A20-8</t>
  </si>
  <si>
    <t>a null check should be included here. Check if array[i] is null. Check its not null then execute line 910.</t>
  </si>
  <si>
    <t xml:space="preserve">17:34:08.228 [http-bio-8080-exec-10182] </t>
  </si>
  <si>
    <t>133Ac-8e0G-703:189Ii1E-1G-123</t>
  </si>
  <si>
    <t>94ag5g2C696</t>
  </si>
  <si>
    <t>Is there any issue with the use or the definition of variable "newArray" in the source code below that might be related to the failure?</t>
  </si>
  <si>
    <t>The type variable being used at line 3290 is set up at line 3288. There we see if array and element both are null, then it is set to Object.class. Object classes are not implicitly converted to Strings because this can fail if the Object does not convert directly to a String (it could, but maybe not - thus the fail).    So, you are expecting an IllegalArgumentException from add, but there is no coding of this. You might try throwing an error instead of using Object.class by default. Something on the lines of:    Class&lt;?&gt; type;  if (array != null) {    type = array.getClass().getComponentType(); // if it isn't an array class, fail  } else if (element != null) {    type = element.getClass(); // build the collection on this type otherwise  } else {    throw new IllegalArgumentException("Arguments must not both be null!");  }</t>
  </si>
  <si>
    <t xml:space="preserve">17:34:58.614 [http-bio-8080-exec-10175] </t>
  </si>
  <si>
    <t>The assertEquals method seems to be comparing two objects to check if they are equal. In this case, the objects are 1 and the value returned by s.getMaxMiddleIndex. In lines 304 and 306, the index value may be incorrect, leading to the error.</t>
  </si>
  <si>
    <t xml:space="preserve">17:39:16.592 [http-bio-8080-exec-10195] </t>
  </si>
  <si>
    <t>Right, this is the error I mentioned in the last answer. Defaulting to Object.class if everything is null will cause the implicit cast from Object to String to fail. Defaulting to a String class would only mask the problem - other types would still be suspect. Throwing an exception on both arguments being null is best all around.</t>
  </si>
  <si>
    <t xml:space="preserve">17:43:57.548 [http-bio-8080-exec-10200] </t>
  </si>
  <si>
    <t>Is there any issue with the use or the definition of variable "element" in the source code below that might be related to the failure?</t>
  </si>
  <si>
    <t>While element isn't a problem as defined here, it does elicit the erroneous behavior in this instance because it's null. That is to say, the fact that it and array are both null activates the erroneous code segment.</t>
  </si>
  <si>
    <t xml:space="preserve">17:54:10.153 [http-bio-8080-exec-10198] </t>
  </si>
  <si>
    <t>230GE3I5a522</t>
  </si>
  <si>
    <t>902gI-4G9e5-76</t>
  </si>
  <si>
    <t>code condition at 110 is throwing exception.    if (str.charAt(2) != '_') {                  throw new IllegalArgumentException("Invalid locale format: " + str);              }</t>
  </si>
  <si>
    <t xml:space="preserve">18:05:01.168 [http-bio-8080-exec-10199] </t>
  </si>
  <si>
    <t>749Ci-2C7G64-1</t>
  </si>
  <si>
    <t>input for the method is passed with null,     new Class[]{String.class, null, Double.class}, ClassUtils.toClass(new Object[]{"Test",null,99d}</t>
  </si>
  <si>
    <t xml:space="preserve">18:13:16.609 [http-bio-8080-exec-10227] </t>
  </si>
  <si>
    <t>748Ce-3E4I-110</t>
  </si>
  <si>
    <t>I'm not sure if the .getClass() call is actually calling anything that is defined in the programming. This could potentially be causing a null exception.</t>
  </si>
  <si>
    <t xml:space="preserve">18:14:58.834 [http-bio-8080-exec-10216] </t>
  </si>
  <si>
    <t>321Ei-7C3c96-3</t>
  </si>
  <si>
    <t>747GA3e-1C4-4-7</t>
  </si>
  <si>
    <t>This checks array length, which is acceptable.  But first it looks like it's trying to look at each array object but instead is looking at array. Should be array[i] and within the loop.</t>
  </si>
  <si>
    <t xml:space="preserve">18:18:20.518 [http-bio-8080-exec-10230] </t>
  </si>
  <si>
    <t>333aA2c-1a4-28</t>
  </si>
  <si>
    <t>900Ge-9E-6A00-6</t>
  </si>
  <si>
    <t>I did some research, and according to this post, the javadoc says that a variant is allowed with just a country code or just a language code:    https://issues.apache.org/jira/browse/LANG-328    "LocaleUtils.toLocale() throws an exception on strings containing a language and a variant but no country code. For example : fr__POSIX    This string can be produced with the JDK by instanciating a Locale with an empty string for the country : new Locale("fr", "", "POSIX").toString(). According to the javadoc for the Locale class a variant is allowed with just a language code or just a country code."    I would say this is is an issue, and that the line of code in question is not handling the case where the country code is null.</t>
  </si>
  <si>
    <t xml:space="preserve">18:19:11.412 [http-bio-8080-exec-10224] </t>
  </si>
  <si>
    <t>898gg-5I8a-5-24</t>
  </si>
  <si>
    <t>If I'm reading this correctly, I believe this part is checking to see if the character in the 5th position is a '_' and if not, return the error that you're getting in the test so I think this could be the issue.</t>
  </si>
  <si>
    <t xml:space="preserve">18:26:44.290 [http-bio-8080-exec-10224] </t>
  </si>
  <si>
    <t>901Ic1g-1i8-60</t>
  </si>
  <si>
    <t>The listed code doesn't take into account the fact that it is permissible to create a Locale without having both the language and the country. For instance, as here, we have the French language without France the country and we simply want the POSIX variant. This case is not handled by the code, and a rewrite is necessary in light of that fact.    The code between 118 and 125 is making length checks based on the assumption that both language and country are provided. If, as in our case, we provide a language, no country, and a variant, str.charAt(5) will not equal '_' and an exception is erroneously thrown.</t>
  </si>
  <si>
    <t xml:space="preserve">18:34:25.751 [http-bio-8080-exec-10244] </t>
  </si>
  <si>
    <t>207GI-1i3I004</t>
  </si>
  <si>
    <t>706GE-5I6e7-4-8</t>
  </si>
  <si>
    <t>the variable is declared to have the same value as the variable s. the min or maxmiddle index value will be the same.</t>
  </si>
  <si>
    <t xml:space="preserve">18:45:41.283 [http-bio-8080-exec-10253] </t>
  </si>
  <si>
    <t>80ee4g-1a636</t>
  </si>
  <si>
    <t xml:space="preserve">element != null ? element.getClass() : Object.class  -- the object is null so this is returning an Object type.    </t>
  </si>
  <si>
    <t xml:space="preserve">18:57:41.721 [http-bio-8080-exec-10264] </t>
  </si>
  <si>
    <t>390iE-1e-1e-908</t>
  </si>
  <si>
    <t>895CG4c5i0-2-4</t>
  </si>
  <si>
    <t>Is there any issue with the  method invocation(s) "charAt"  at line  114 that might be related to the failure?</t>
  </si>
  <si>
    <t xml:space="preserve">I would say that if the length of the string that you pass in as a parameter is of length 3 or less, and you are trying to access the fourth position of that string, which does not exist, it will give you this error. </t>
  </si>
  <si>
    <t xml:space="preserve">19:07:30.406 [http-bio-8080-exec-10245] </t>
  </si>
  <si>
    <t>393gE6C1e-964</t>
  </si>
  <si>
    <t>893II8i9e-4-38</t>
  </si>
  <si>
    <t>The IllegalArgumentException could have if the length of the string is 5 and the character string is an underscore. There is no issue.  The code is doing exactly what it should be which is throwing an exception if the string is in an invalid format.</t>
  </si>
  <si>
    <t xml:space="preserve">19:24:34.500 [http-bio-8080-exec-10312] </t>
  </si>
  <si>
    <t>743II5A6A1-85</t>
  </si>
  <si>
    <t>As we iterate through Object's dimensions, there are null arrays in the middle. getClass doesn't work on nulls and throws a NullPointerException. You might try testing for these nulls at line 910 like so:    classes[i] = array[i] == null ? null : array[i].getClass();</t>
  </si>
  <si>
    <t xml:space="preserve">19:55:56.062 [http-bio-8080-exec-10330] </t>
  </si>
  <si>
    <t>428iG0c6A-7-8-1</t>
  </si>
  <si>
    <t>76ie5E-9e8-3-7</t>
  </si>
  <si>
    <t>You need to change the method to throw IllegalArgumentException when both parameters are null.  It works fine as long as one of the parameters are not null.</t>
  </si>
  <si>
    <t xml:space="preserve">20:06:13.782 [http-bio-8080-exec-10329] </t>
  </si>
  <si>
    <t>28Gc-2i-9C-18-2:442cA-6G6i-749</t>
  </si>
  <si>
    <t>888eA0c4i38-1</t>
  </si>
  <si>
    <t>Is there any issue with the use or the definition of variable "str" in the source code below that might be related to the failure?</t>
  </si>
  <si>
    <t>The variable 'str' could be more descriptively, like 'localStr'.  Other than that, I don't think there's a problem.</t>
  </si>
  <si>
    <t xml:space="preserve">20:10:18.425 [http-bio-8080-exec-10325] </t>
  </si>
  <si>
    <t>74IE5g1C5-97</t>
  </si>
  <si>
    <t>I'm not confident in this one but I think it's possible that this could be causing a class cast exception because you are attempting to get the class of an element here within an array. There may be an issue with the type of variable there</t>
  </si>
  <si>
    <t xml:space="preserve">20:11:25.380 [http-bio-8080-exec-10325] </t>
  </si>
  <si>
    <t>I believe the error is likely to be somewhere in this line given that the failure is a class cast exception and this is the line where the classes are being retrieved. I'm not confident in which part specifically the issue is though.</t>
  </si>
  <si>
    <t xml:space="preserve">20:17:39.419 [http-bio-8080-exec-10311] </t>
  </si>
  <si>
    <t>737EG0i4g82-2</t>
  </si>
  <si>
    <t>The FOR loop should check if the element (array[i]) is null.  If yes, then set classes[i] to null.  Else, assign classes[i] to the return of getClass().</t>
  </si>
  <si>
    <t xml:space="preserve">20:23:30.316 [http-bio-8080-exec-10334] </t>
  </si>
  <si>
    <t>458eA4a-4i44-9</t>
  </si>
  <si>
    <t>886aC-8a2C8-36</t>
  </si>
  <si>
    <t>Given that the format of the locale appears to be cc__CCCCC (c for character), the third character of the locale will always contain an underscore. Which in ASCII has a greater value than 'Z' causing the "ch3 &gt; 'Z'" portion of the if statement on line 115 to be true and throw the exception.</t>
  </si>
  <si>
    <t xml:space="preserve">20:37:02.681 [http-bio-8080-exec-10357] </t>
  </si>
  <si>
    <t>447Ic-4a0e0-7-3</t>
  </si>
  <si>
    <t>71Ee9c8c655</t>
  </si>
  <si>
    <t>Trying to put an object into a string, the code ends up outputting as an object but can't cast it into a string.</t>
  </si>
  <si>
    <t xml:space="preserve">20:37:44.711 [http-bio-8080-exec-10361] </t>
  </si>
  <si>
    <t>72Gg1g-5e9-1-4</t>
  </si>
  <si>
    <t>Is there any issue with the  method invocation(s) "copyArrayGrow1"  at line  3290 that might be related to the failure?</t>
  </si>
  <si>
    <t>Because (null, null) is being passed into ArrayUtils.add(), the resulting array from copyArrayGrow1 will be an Object array and not a String array.  However, T is String so line 3290 will try to cast the returned Object array into a String array, which is disallowed.</t>
  </si>
  <si>
    <t xml:space="preserve">20:44:09.882 [http-bio-8080-exec-10367] </t>
  </si>
  <si>
    <t>471gc-7A-8e4-73</t>
  </si>
  <si>
    <t>884ie3e-3A-66-7</t>
  </si>
  <si>
    <t>Line 115 provides the comparison. The provided value at that point in the string triggers the error. Change the invocation to Locale locale = LocaleUtils.toLocale("fr"); and the code will execute fine.</t>
  </si>
  <si>
    <t xml:space="preserve">20:49:08.916 [http-bio-8080-exec-10380] </t>
  </si>
  <si>
    <t>347ci9I0e-1-60</t>
  </si>
  <si>
    <t>882Ci4g9g-8-58</t>
  </si>
  <si>
    <t>This can't handle cases where the country code is omitted, but there are extensions in the locale string.</t>
  </si>
  <si>
    <t xml:space="preserve">20:55:28.936 [http-bio-8080-exec-10390] </t>
  </si>
  <si>
    <t>484Ec-5E-6C52-2</t>
  </si>
  <si>
    <t>877IE-2i2A-74-9</t>
  </si>
  <si>
    <t>The format that is required for the string (which is 6+ characters) to be accepted as a legal locale has to contain first two letters indicating the language, then underscore, then two more letters indicating the country, then another underscore and any other characters after that. The code between lines 118 and 125 checks for that second underscore, which should be at position 5 (note: character positions in Java start counting from 0). In the string "fr__POSIX" there's no underscore at position 5. Instead the program finds letter 'O' and throws an exception.</t>
  </si>
  <si>
    <t xml:space="preserve">20:56:34.323 [http-bio-8080-exec-10372] </t>
  </si>
  <si>
    <t>94ce-5I9a-4-3-6:477Gi5i-7I316</t>
  </si>
  <si>
    <t>880Ca-1e8g7-7-1</t>
  </si>
  <si>
    <t>Is there any issue with the use or the definition of variable "ch4" in the source code below that might be related to the failure?</t>
  </si>
  <si>
    <t>The line that's actually causing this specific failure seems to be the definition for ch3, but they're broken in the same way. ch3 and ch4 are hard-coded to take the 4th and 5th characters of the locale string, because they're meant to catch the beginning of the country code. In the test string "fr__POSIX", which is a legal locale string, no country code is present, so ch3 gets and underscore and ch4 gets a P, which is not the portion of the string they were meant to capture.</t>
  </si>
  <si>
    <t xml:space="preserve">21:00:59.762 [http-bio-8080-exec-10368] </t>
  </si>
  <si>
    <t>326EG0e-7c495</t>
  </si>
  <si>
    <t>Is there any issue with the conditional clause between lines 241 and 245 that might be related to the failure?</t>
  </si>
  <si>
    <t>I think it's possible the error may be here. If the variable tested was -0.0 and this conditional looks for something less than zero, it's possible it is throwing off the response that you're expecting to get by reading that as something less than zero when it really isn't.</t>
  </si>
  <si>
    <t xml:space="preserve">21:01:19.237 [http-bio-8080-exec-10402] </t>
  </si>
  <si>
    <t>Is there any issue with the  method invocation(s) "charAt"  at line  103 that might be related to the failure?</t>
  </si>
  <si>
    <t>It's not the specific cause of the failure, but it's an issue with the method used to parse the locale string. ch1 is hardcoded to take the second character of the locale string to use as part of the language code, but it's legal to have a locale string that does not specify a language. In that case, the locale string will start with an underscore, and the second character will be the first character of the country code, which is not the data ch1 is meant to capture.</t>
  </si>
  <si>
    <t xml:space="preserve">21:18:04.493 [http-bio-8080-exec-10374] </t>
  </si>
  <si>
    <t>481cg-5C9A77-5</t>
  </si>
  <si>
    <t>881Ai-4A7C-63-5</t>
  </si>
  <si>
    <t>The third substring (str.substring(6)) in the method consists of a single character "S" and hence the value of that string length will be 1.when it runs through the line 99 those conditions for string length equal to 2,5 or not less than 7 does not get satisfied and it throws an exception .</t>
  </si>
  <si>
    <t xml:space="preserve">21:35:22.945 [http-bio-8080-exec-10461] </t>
  </si>
  <si>
    <t>515IG1e8A-9-36</t>
  </si>
  <si>
    <t>728gI1C-1g-976</t>
  </si>
  <si>
    <t>The second element of the array is null (which has no class), and the getClass method with produce a NullPointerException in this case.</t>
  </si>
  <si>
    <t xml:space="preserve">21:46:20.736 [http-bio-8080-exec-10443] </t>
  </si>
  <si>
    <t>527ei-7g-8c1-70</t>
  </si>
  <si>
    <t>861ii9e0e5-1-5</t>
  </si>
  <si>
    <t>Line 121 requires 6th character of the input string to be an underscore in order to be a valid input. The 6th character of "fr__POSIX" is O, throwing the exception.</t>
  </si>
  <si>
    <t xml:space="preserve">22:07:34.668 [http-bio-8080-exec-10487] </t>
  </si>
  <si>
    <t>553Ic-5c-3E0-81</t>
  </si>
  <si>
    <t>858eI1G-7i415</t>
  </si>
  <si>
    <t>The method is trying to make sure that the 5th character in the String fr__POSIX is an _. If we count the number of characters starting at f = character 0, we see that the character at space 5 is an O. This tells us that it is an invalid locale.</t>
  </si>
  <si>
    <t xml:space="preserve">22:57:09.254 [http-bio-8080-exec-10511] </t>
  </si>
  <si>
    <t>319Ac6g-7i-519</t>
  </si>
  <si>
    <t>Yes. The problem is exactly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t>
  </si>
  <si>
    <t xml:space="preserve">23:12:30.653 [http-bio-8080-exec-10531] </t>
  </si>
  <si>
    <t>594eG-2e-7C12-9</t>
  </si>
  <si>
    <t>851ac6e-8g-8-3-7</t>
  </si>
  <si>
    <t>Is there any issue with the conditional clause between lines 121 and 123 that might be related to the failure?</t>
  </si>
  <si>
    <t>This exception occur because french locale is not found in the target system.  Because of this is an IllegalArgumentException this will match the conditional clause between the lines 121 and 123.</t>
  </si>
  <si>
    <t xml:space="preserve">23:16:37.729 [http-bio-8080-exec-10531] </t>
  </si>
  <si>
    <t>106iG8G-9I-9-80:590CG-6G-7i-71-9</t>
  </si>
  <si>
    <t>63cE4c6e-4-94</t>
  </si>
  <si>
    <t>array is passed as null, so type is taken from newArrayComponentType. This is Object.class, meaning the array returned is an array of Objects. The array of objects can't be cast to an array of Strings after being returned.</t>
  </si>
  <si>
    <t xml:space="preserve">23:18:18.588 [http-bio-8080-exec-10522] </t>
  </si>
  <si>
    <t>The default is Object.class, however this doesn't necessarily match the template parameters, and therefore may result in an invalid upcast from return of copyArrayGrow1</t>
  </si>
  <si>
    <t xml:space="preserve">23:27:55.237 [http-bio-8080-exec-10552] </t>
  </si>
  <si>
    <t xml:space="preserve">The type should be directly inferred from the Template argument types. The array should be made of the type specified, not the getClass() of either the array or the element. </t>
  </si>
  <si>
    <t xml:space="preserve">23:30:18.623 [http-bio-8080-exec-10555] </t>
  </si>
  <si>
    <t>318ac-1A-2G-3-57</t>
  </si>
  <si>
    <t>Is there any issue with the While-loop between lines 252 and 255 that might be related to the failure?</t>
  </si>
  <si>
    <t>This is a continuous while loop that you will never exit. While "(mantissa...==value) {" the loop will continue to run and inside the loop, "mantissa" will be divided by 10 each time and "exp" will increment by 1, which means that the while condition is now while mantissa/10*10^2 ==value" is true still. The while condition will remain true so the loop will never exit.</t>
  </si>
  <si>
    <t xml:space="preserve">23:35:19.184 [http-bio-8080-exec-10545] </t>
  </si>
  <si>
    <t>Is there any issue with the conditional clause between lines 247 and 264 that might be related to the failure?</t>
  </si>
  <si>
    <t>The error is in the while loop within the clause which will never be able to exit the loop, for the same reasons I wrote in the first question. Because the error is within the loop, the loop will continue and never reach the end of the method "addNumber" and as such the add method will never be called from outside the source code.</t>
  </si>
  <si>
    <t xml:space="preserve">23:40:46.022 [http-bio-8080-exec-10561] </t>
  </si>
  <si>
    <t>562ag5I-9E-7-5-6</t>
  </si>
  <si>
    <t>719CI4C-9i091</t>
  </si>
  <si>
    <t>Yes, I think that the NullPointerException is thrown when .getClass is called on the null listing in the middle of the arrays.</t>
  </si>
  <si>
    <t xml:space="preserve">23:48:07.039 [http-bio-8080-exec-10540] </t>
  </si>
  <si>
    <t>611eg3E-4C-3-1-2</t>
  </si>
  <si>
    <t>843EG-1I8i-68-2</t>
  </si>
  <si>
    <t>str.charAt(5) = "O" since "fr__P" already charAt count as 0,1,2,3,4 so "O" is the 5th character which triggers the failure.</t>
  </si>
  <si>
    <t xml:space="preserve">23:48:57.330 [http-bio-8080-exec-10559] </t>
  </si>
  <si>
    <t>48AI-2e-3i700:595II-6A9A7-4-4</t>
  </si>
  <si>
    <t>846Ca5G0E-9-1-4</t>
  </si>
  <si>
    <t>The failure occurs during the execution of lines 115 - 116.  In line 113, ch3 is set to be "_".  In the if statement of line 115, ch3 is checked for being less than 'A', which is false, but it is also checked for being greater than 'Z', and it turns out that the value for '_' is greater than 'Z'.  Since this is so, this particular if statement executes, and throws out the failure outlined above.</t>
  </si>
  <si>
    <t xml:space="preserve">23:55:11.973 [http-bio-8080-exec-10587] </t>
  </si>
  <si>
    <t>Is there any issue with the use or the definition of variable "ch0" in the source code below that might be related to the failure?</t>
  </si>
  <si>
    <t>because ch0 will contain the first letter of string = "f". and the condition given will always result to "false" because operator used was in a "reverse". example "f" &lt; "a" = FALSE</t>
  </si>
  <si>
    <t xml:space="preserve">23:57:03.752 [http-bio-8080-exec-10586] </t>
  </si>
  <si>
    <t>605cg-2c6g-665</t>
  </si>
  <si>
    <t>60Ia4e4I0-5-7</t>
  </si>
  <si>
    <t xml:space="preserve">While the syntax is correct, the method return an Object rather than a string, which should be the reason of the issue. </t>
  </si>
  <si>
    <t xml:space="preserve">00:07:45.116 [http-bio-8080-exec-10606] </t>
  </si>
  <si>
    <t>604Ic-1I5i105</t>
  </si>
  <si>
    <t>838ga0C1a-799</t>
  </si>
  <si>
    <t>The fourth character must be the beginning of the country code per the defined format for the string version of locale.  Therefore, characters 3 and 4 represent the country code.  The input is defined strictly requiring these characters to be upper case.  In the test example given, the third character is an underscore ("_") which is not allowed.  Therefore, this code threw the proper exception letting the user know that the string input ("fr__POSIX") was an incorrect format.</t>
  </si>
  <si>
    <t xml:space="preserve">00:19:01.506 [http-bio-8080-exec-10609] </t>
  </si>
  <si>
    <t>In this example, the exception is still thrown based on the conditional statement at line 115.  However, there would also be an issue with line 121.  Since the string is greater than 5 characters, and the fifth character is not the expected underscore("_"), this would also throw an exception.</t>
  </si>
  <si>
    <t xml:space="preserve">00:20:51.372 [http-bio-8080-exec-10603] </t>
  </si>
  <si>
    <t>57cG6A3i2-13</t>
  </si>
  <si>
    <t>While I would attempt to give an answer one way or another, I myself am just learning Javascript (after transitioning from C++), so I am not quite familiar with Java enough to give a definite answer.  However, copyArrayGrow1 at line 3290 does seem to be related to the failure, because "null" is not an object in Java (I believe), but it attempting to be casted inside the function call copyArrayGrow1 as an object.</t>
  </si>
  <si>
    <t xml:space="preserve">00:35:51.582 [http-bio-8080-exec-10618] </t>
  </si>
  <si>
    <t>311GE-5A-9E050</t>
  </si>
  <si>
    <t>Yes, since 0.0 == -0.0 the double type is not appropriate here. A Double should be passed instead to allow for proper conversion after if an accurate string representation of -0.0 is expected.</t>
  </si>
  <si>
    <t xml:space="preserve">00:41:38.597 [http-bio-8080-exec-10618] </t>
  </si>
  <si>
    <t>862EG-5a2c9-12</t>
  </si>
  <si>
    <t>The str variable must be the correct length and start with two lowercase letters, which can be followed by an underscore, two uppercase letters, another underscore, and three lowercase letters. Lines 107 to 126 are validating this with if statements. If the str variable does not meet this criteria, an IllegalArgumentException is thrown. The str varible with a value of fr__POSIX seems to be valid up until line 121 where the if statement checks to see if the 6th character in str in an underscore. Since it is not, an IllegalArgumentException error is thrown with the message Invalid locale format:fr__POSIX</t>
  </si>
  <si>
    <t xml:space="preserve">00:48:35.182 [http-bio-8080-exec-10627] </t>
  </si>
  <si>
    <t>661ee-4e-8c4-5-6</t>
  </si>
  <si>
    <t>834eI-4A3E9-3-9</t>
  </si>
  <si>
    <t>Yes, if "fr__POSIX" has two underscores then the character at index 3 will lead to an exception being thrown.</t>
  </si>
  <si>
    <t xml:space="preserve">00:49:31.349 [http-bio-8080-exec-10621] </t>
  </si>
  <si>
    <t>663Eg0E6G90-1</t>
  </si>
  <si>
    <t>833Gc-6G-8G-79-6</t>
  </si>
  <si>
    <t>thats where we get ch3 which turns out to be an underscore not a letter and thus causes the exception on line 116</t>
  </si>
  <si>
    <t xml:space="preserve">00:54:55.332 [http-bio-8080-exec-10639] </t>
  </si>
  <si>
    <t>310AC-3g0C-37-8</t>
  </si>
  <si>
    <t>Is there any issue with the use or the definition of variable "prev" in the source code below that might be related to the failure?</t>
  </si>
  <si>
    <t>it doesn't make sense that prev is supposed to be the final character of the string. the problem here is some asshole called it "last" which has an ambiguous meaning.</t>
  </si>
  <si>
    <t xml:space="preserve">01:07:54.661 [http-bio-8080-exec-10651] </t>
  </si>
  <si>
    <t>676ec6g2C1-2-9</t>
  </si>
  <si>
    <t>830EC-5I-3a1-95</t>
  </si>
  <si>
    <t xml:space="preserve">It is checking the 3rd and 4th characters are uppercase. The fourth character is an underscore. Write more descriptive errors next time. </t>
  </si>
  <si>
    <t xml:space="preserve">01:09:19.600 [http-bio-8080-exec-10643] </t>
  </si>
  <si>
    <t xml:space="preserve">this is the same problem as last time..... line 115 is not going to like the 4th character being an underscore. </t>
  </si>
  <si>
    <t xml:space="preserve">01:13:49.523 [http-bio-8080-exec-10644] </t>
  </si>
  <si>
    <t>673eG3G4e074</t>
  </si>
  <si>
    <t>831gi-6e6c-60-8</t>
  </si>
  <si>
    <t>The 4th char ("P") is a capital letter, and the opening description &lt;pre&gt; plainly states that newer versions of Javascript require capital letters for nation ID ("fr" should be "FR", and __POSIX should be __posix). The program runs as intended,(but does nothing to correct the string format).</t>
  </si>
  <si>
    <t xml:space="preserve">01:18:50.685 [http-bio-8080-exec-10643] </t>
  </si>
  <si>
    <t>51CG-8A0G-219</t>
  </si>
  <si>
    <t>copyGrowlArray is return an Object array which line 3290 is attempting to cast into a string array and thus the cast exception.</t>
  </si>
  <si>
    <t xml:space="preserve">01:19:54.693 [http-bio-8080-exec-10661] </t>
  </si>
  <si>
    <t>Is there any issue with the conditional clause between lines 104 and 106 that might be related to the failure?</t>
  </si>
  <si>
    <t>Newer forms of Javascript require the locale format of FR__posix, while the string fr__POSIX would trigger the stated "invalid locale format :" etc. The "national ID" tag for France should be in CAPITAL letters ("FR") not ("fr"). [I remember 20 years ago how frustrated C++ \ Basic programmers were about Java being "case sensitive"! They HAD to really watch their spelling. Good for internet passwords etc.)</t>
  </si>
  <si>
    <t xml:space="preserve">01:21:52.034 [http-bio-8080-exec-10643] </t>
  </si>
  <si>
    <t>669Ce-6e1a4-71</t>
  </si>
  <si>
    <t>53Ea3G0g-6-40</t>
  </si>
  <si>
    <t xml:space="preserve">The getClass() isn't instantiating a String instance, so it's just an Object later, causing the error. </t>
  </si>
  <si>
    <t xml:space="preserve">01:23:14.027 [http-bio-8080-exec-10664] </t>
  </si>
  <si>
    <t>610AC-4i9c4-2-7</t>
  </si>
  <si>
    <t>309ag-3C5G094</t>
  </si>
  <si>
    <t>Is there any issue with the  method invocation(s) "add, toString"  at line  258 that might be related to the failure?</t>
  </si>
  <si>
    <t>The if statement in line 19 has a condition that attempts to compare a char variable named "c" to a string "//" using the comparison operator "==". I imagine that there might be something wrong with the assertEquals call in the test but I'm not familiar enough with that method to figure it out in timely manner.</t>
  </si>
  <si>
    <t xml:space="preserve">01:23:55.924 [http-bio-8080-exec-10647] </t>
  </si>
  <si>
    <t>This appears related to the first issue in that the type variable is set to the Object class and then copyGrowlArray returns an Object array which is attempted to be cast to an String array on line 3290.</t>
  </si>
  <si>
    <t xml:space="preserve">01:24:44.193 [http-bio-8080-exec-10667] </t>
  </si>
  <si>
    <t>686GG7a1c856</t>
  </si>
  <si>
    <t>828IE-8A-7G-50-6</t>
  </si>
  <si>
    <t>Yes, because you could have a String that was very very long and it would not be caught by this.  I think the less than 7 is the danger.</t>
  </si>
  <si>
    <t xml:space="preserve">01:25:07.724 [http-bio-8080-exec-10673] </t>
  </si>
  <si>
    <t>54eg7E-6a0-35</t>
  </si>
  <si>
    <t xml:space="preserve">At line 3290, type ends up as Object if both array and element are null (as is the case in example code above), leading to a ClassCastException. No IllegalArgumentException seems to be thrown from the code for this or any other circumstance. </t>
  </si>
  <si>
    <t xml:space="preserve">01:27:44.997 [http-bio-8080-exec-10671] </t>
  </si>
  <si>
    <t>Yes, as with the previous problems "type" gets set to the Object class when both "array" and "element" are null.</t>
  </si>
  <si>
    <t xml:space="preserve">01:29:01.403 [http-bio-8080-exec-10671] </t>
  </si>
  <si>
    <t xml:space="preserve">When both element and array are null in the add method, type ends up as Object, which then results in ClassCastException. If we are expecting that it should fail with IllegalArgumentException, then that exception should be thrown when both are null. </t>
  </si>
  <si>
    <t xml:space="preserve">01:29:54.611 [http-bio-8080-exec-10676] </t>
  </si>
  <si>
    <t xml:space="preserve">Yes, type gets set to Object when both parameters to add are null which is what causes the ClassCastException. </t>
  </si>
  <si>
    <t xml:space="preserve">02:06:13.133 [http-bio-8080-exec-10660] </t>
  </si>
  <si>
    <t>707eg-6e-2a05-2</t>
  </si>
  <si>
    <t>46aa0I3i00-6</t>
  </si>
  <si>
    <t>ArrayUtils.add() method accepts Object parameters only and not String. So using T type converts your runtime objects to String and not as Objects.  So modify the class to use Objects instead of T type for this operation alone. Use a cast check if required, but stick to Objects for this. Alternatively, you can write your own add() method if you want it to accept String readily.</t>
  </si>
  <si>
    <t xml:space="preserve">02:08:22.159 [http-bio-8080-exec-10708] </t>
  </si>
  <si>
    <t>ArrayUtils.add() method accepts Object parameters and not String. So using T type converts your runtime objects to String and not as Objects.  So modify the class to use Objects instead of T type for this operation alone. Use a cast check if required, but stick to Object classtype for this. Alternatively, you can write your own add() method. Ask me if you need more help on this.</t>
  </si>
  <si>
    <t xml:space="preserve">02:11:54.047 [http-bio-8080-exec-10705] </t>
  </si>
  <si>
    <t>This type could be the chief reason for the error happening. It shouldn't be passed readily. Have an if check before you pass the highlighted variable directly to add() method.</t>
  </si>
  <si>
    <t xml:space="preserve">02:12:59.148 [http-bio-8080-exec-10701] </t>
  </si>
  <si>
    <t>679cc3G-4E-7-7-3</t>
  </si>
  <si>
    <t>301eI0c0i27-2</t>
  </si>
  <si>
    <t>I seems odd that one would tried to add the elements of an empty character vector. This might cause an issue</t>
  </si>
  <si>
    <t xml:space="preserve">03:02:57.664 [http-bio-8080-exec-10723] </t>
  </si>
  <si>
    <t>823eE-7g6c-50-6</t>
  </si>
  <si>
    <t>Yes; it finds '_' and because that's outside the range it's testing for, it returns the error message 'invalid locale format'</t>
  </si>
  <si>
    <t xml:space="preserve">03:28:56.766 [http-bio-8080-exec-10744] </t>
  </si>
  <si>
    <t>739Gg9c-2G37-5</t>
  </si>
  <si>
    <t>820ic-5a-4E6-24</t>
  </si>
  <si>
    <t>It gives illegalArgument Exception, that means the argument given to the function is not legal or correct</t>
  </si>
  <si>
    <t xml:space="preserve">03:30:52.738 [http-bio-8080-exec-10751] </t>
  </si>
  <si>
    <t>741Ec-1c3C-7-2-5</t>
  </si>
  <si>
    <t>819gC-8a1g-608</t>
  </si>
  <si>
    <t>Because the clause between the lines is dealing with the charAt(5), which is 6 when 1-indexed, which in the string "fr__POSIX" is the character 'O' which is not a '_'.</t>
  </si>
  <si>
    <t xml:space="preserve">03:36:56.013 [http-bio-8080-exec-10750] </t>
  </si>
  <si>
    <t>729GG8e-8G-263:66AA0C-8E701</t>
  </si>
  <si>
    <t>300aA-1c4a-47-1</t>
  </si>
  <si>
    <t>(long)x will cast double to long. However, they might not be equal in many cases when x will have any decimal place. So, if clause may not be true in many cases.</t>
  </si>
  <si>
    <t xml:space="preserve">04:12:19.631 [http-bio-8080-exec-10750] </t>
  </si>
  <si>
    <t>740Ce1I9I-71-7</t>
  </si>
  <si>
    <t>294IA6I-2e-2-96</t>
  </si>
  <si>
    <t>Try with separate () brackets for sub expressions, as you need. For e.g. while ((mantissa / 10) * Math.pow(10, exp + 1) == value)</t>
  </si>
  <si>
    <t xml:space="preserve">04:49:15.048 [http-bio-8080-exec-10771] </t>
  </si>
  <si>
    <t>293eI4e4e95-7</t>
  </si>
  <si>
    <t>Is there any issue with the  method invocation(s) "pow"  at line  252 that might be related to the failure?</t>
  </si>
  <si>
    <t>Because (mantissa / 10 * Math.pow(10, exp + 1) must be within a bracket, to specify first the expression must be calculated and then the comparison must be done.</t>
  </si>
  <si>
    <t xml:space="preserve">05:06:43.120 [http-bio-8080-exec-10780] </t>
  </si>
  <si>
    <t>771eE-2I5c-40-7</t>
  </si>
  <si>
    <t>37cG9g-6c-990</t>
  </si>
  <si>
    <t>The variable g must be an integer between 0 and 255 .If the output for the statement line 117 results in  an negative integer there may be a color parameter out of range exception.</t>
  </si>
  <si>
    <t xml:space="preserve">06:09:07.345 [http-bio-8080-exec-10848] </t>
  </si>
  <si>
    <t>781gE-5a0I-2-8-5</t>
  </si>
  <si>
    <t>the for loop is limited up to the value of consumed, while pos is incremented, possibly past the end of input since there are no check conditions.</t>
  </si>
  <si>
    <t xml:space="preserve">06:09:23.331 [http-bio-8080-exec-10847] </t>
  </si>
  <si>
    <t>214EA5i-7I-977</t>
  </si>
  <si>
    <t xml:space="preserve">Yes, there is an exception with surrogate pairs, so there is an issue in line 95 which deals with surrogate pairs I think. Don't understand Unicode and UTF-16 handling well enough to pinpoint the problem. </t>
  </si>
  <si>
    <t xml:space="preserve">06:17:32.228 [http-bio-8080-exec-10836] </t>
  </si>
  <si>
    <t>the variable consumed could be equal to the length of the string, improperly limiting the loop.  &amp;&amp; pos might also be a condition to prevent the StringIndexOutOfBounds exception since it at least has a chance of being set inside the loop.</t>
  </si>
  <si>
    <t xml:space="preserve">06:22:06.217 [http-bio-8080-exec-10848] </t>
  </si>
  <si>
    <t>789ga-6I1C50-4</t>
  </si>
  <si>
    <t>692ec-1E-8e6-96</t>
  </si>
  <si>
    <t>Is there any issue with the use or the definition of variable "middle" in the source code below that might be related to the failure?</t>
  </si>
  <si>
    <t xml:space="preserve">Because middle ends up being 1.5, the value of MaxMiddleIndex ends up being changed to the value of index, which is 3.0. </t>
  </si>
  <si>
    <t xml:space="preserve">06:40:46.631 [http-bio-8080-exec-10857] </t>
  </si>
  <si>
    <t>801iG-2I-2G450</t>
  </si>
  <si>
    <t>691IA-5C6I-71-3</t>
  </si>
  <si>
    <t>Is there any issue with the conditional clause between lines 262 and 271 that might be related to the failure?</t>
  </si>
  <si>
    <t>this.minStartIndex could be either negative or positive, and in both cases this.minstartIndex = index, then there is not need of the if statement</t>
  </si>
  <si>
    <t xml:space="preserve">06:58:28.757 [http-bio-8080-exec-10847] </t>
  </si>
  <si>
    <t>34eC-6a5e826</t>
  </si>
  <si>
    <t>Since the exception seems to be thrown up by Color constructor (seeing message - color parameter outside of expected range), there is a problem with the value of g.</t>
  </si>
  <si>
    <t xml:space="preserve">07:10:32.798 [http-bio-8080-exec-10850] </t>
  </si>
  <si>
    <t>813AE9c-9a-61-1</t>
  </si>
  <si>
    <t>689ca-9I-2G-455</t>
  </si>
  <si>
    <t>Is there any issue with the  method invocation(s) "getTime, getEnd, getPeriod, getDataItem"  at line  324 that might be related to the failure?</t>
  </si>
  <si>
    <t>I think the 3.0 version doesnt support the argument as 3.0 you can try with the value 1.0 they may be chance to overcome the bug.</t>
  </si>
  <si>
    <t xml:space="preserve">07:11:07.962 [http-bio-8080-exec-10857] </t>
  </si>
  <si>
    <t>809cE-2g-5i-8-5-7</t>
  </si>
  <si>
    <t>Is there any issue with the conditional clause between lines 326 and 328 that might be related to the failure?</t>
  </si>
  <si>
    <t>i'm not sure about this answer. i think, instead of 3.0, we need to put 1.0.  s.add(new SimpleTimePeriod(0L, 50L), 1.0);</t>
  </si>
  <si>
    <t xml:space="preserve">07:17:20.325 [http-bio-8080-exec-10857] </t>
  </si>
  <si>
    <t>because that line is the instantiation of Color object, the value of "g" may not match the expected range of Red,Green and Blue.</t>
  </si>
  <si>
    <t xml:space="preserve">07:30:02.355 [http-bio-8080-exec-10860] </t>
  </si>
  <si>
    <t>114eE1e0a9-5-8:820Ie-3c1C-85-5</t>
  </si>
  <si>
    <t>Nothing in this method checks that the lower range of value is positive -- therefore a negative number is not sanitized.</t>
  </si>
  <si>
    <t xml:space="preserve">07:32:02.165 [http-bio-8080-exec-10859] </t>
  </si>
  <si>
    <t>Is there any issue with the  method invocation(s) "max"  at line  115 that might be related to the failure?</t>
  </si>
  <si>
    <t>You might consider getting the absolute value of 'value' before calling max.  As it stands now, line 115 can still evaluate to a negative number.</t>
  </si>
  <si>
    <t xml:space="preserve">08:07:54.952 [http-bio-8080-exec-10865] </t>
  </si>
  <si>
    <t>290ag4A6E-6-80</t>
  </si>
  <si>
    <t>The functionality of this method is not entirely clear. There is no documentation on "addNumber", and the test calls the method "parsePrint" which is not shown here. However, it seems likely that the conditional clause between 241 and 245 is part of the problem, since the test involved the variable "x" set to a value of negative zero, and the conditional clause checks for "x" less than zero. I cannot propose a solution without seeing the source code of the method "parsePrint".</t>
  </si>
  <si>
    <t xml:space="preserve">08:09:29.972 [http-bio-8080-exec-10862] </t>
  </si>
  <si>
    <t>831AG1c-9G-3-45</t>
  </si>
  <si>
    <t>31eE-6I-5G490</t>
  </si>
  <si>
    <t>Yes, the exception is being called here. "value" in line 117 should be v and the Color cnostructor doesn't take negative values, which is what it's being given.</t>
  </si>
  <si>
    <t xml:space="preserve">08:11:21.587 [http-bio-8080-exec-10855] </t>
  </si>
  <si>
    <t>value in line 117 should be v and the Color constructor doesn't take negative values, which is what it's being given. "v" is being initialized but not used.</t>
  </si>
  <si>
    <t xml:space="preserve">08:17:52.775 [http-bio-8080-exec-10887] </t>
  </si>
  <si>
    <t>289eA2G0i-63-9</t>
  </si>
  <si>
    <t>value would be a long, which does not have a decimal place, that is what was happening in the error. There was only 0, no decimal, meaning that x was either not a float, or double, or it was being floored, or ceilinged just be fore the end.</t>
  </si>
  <si>
    <t xml:space="preserve">08:23:09.505 [http-bio-8080-exec-10880] </t>
  </si>
  <si>
    <t>810ci0g1G-3-62</t>
  </si>
  <si>
    <t>Indeed this would cause the issue.  This line of code looks for an '_' as the sixth character of the string, but the sixth character of the string is 'S' so it would throw the exception!</t>
  </si>
  <si>
    <t xml:space="preserve">08:36:06.993 [http-bio-8080-exec-10898] </t>
  </si>
  <si>
    <t>809Gc3e-6c-4-78</t>
  </si>
  <si>
    <t>It is checking a string for a substring that would start at the 4th char , and end at the 6th char in the string you passed in. However you did not pass in a country code, so it is not able to correctly find on in those locations.</t>
  </si>
  <si>
    <t xml:space="preserve">09:02:35.830 [http-bio-8080-exec-10889] </t>
  </si>
  <si>
    <t>867ee0c4I-76-3</t>
  </si>
  <si>
    <t>681gI5g7c-520</t>
  </si>
  <si>
    <t>Is there any issue with the use or the definition of variable "minEnd" in the source code below that might be related to the failure?</t>
  </si>
  <si>
    <t>You're comparing two different Array objects. You can use assertArrayEquals to compare arrays instead.</t>
  </si>
  <si>
    <t xml:space="preserve">09:04:37.101 [http-bio-8080-exec-10919] </t>
  </si>
  <si>
    <t>Is there any issue with the  method invocation(s) "getTime, getStart, getPeriod, getDataItem"  at line  285 that might be related to the failure?</t>
  </si>
  <si>
    <t>is pass-by-value. You increment the variable in the execute method. This has zero effect on the count variable in the calling method.</t>
  </si>
  <si>
    <t xml:space="preserve">09:14:41.319 [http-bio-8080-exec-10920] </t>
  </si>
  <si>
    <t>103Ee-8a6i-3-7-8:873AG0a3i770</t>
  </si>
  <si>
    <t>680ia-6e6a-9-7-9</t>
  </si>
  <si>
    <t>Is there any issue with the  method invocation(s) "getTime, getEnd, getPeriod, getDataItem"  at line  313 that might be related to the failure?</t>
  </si>
  <si>
    <t xml:space="preserve">It simply tells that the assertion to test for equality fails since it is expecting a value of 1 but was given another value. </t>
  </si>
  <si>
    <t xml:space="preserve">09:36:51.469 [http-bio-8080-exec-10933] </t>
  </si>
  <si>
    <t>679aI-1E-5I-84-8</t>
  </si>
  <si>
    <t>The middle variable there ends up being greater than the maxMiddle variable on line 303, which causes the maxMiddleIndex to be the index argument. This results in the maxMiddleIndex being 3.</t>
  </si>
  <si>
    <t xml:space="preserve">09:37:22.324 [http-bio-8080-exec-10928] </t>
  </si>
  <si>
    <t>845EI-3g-3E700</t>
  </si>
  <si>
    <t>29Ag6i0i-96-9</t>
  </si>
  <si>
    <t>Yes, the issue is that we don't actually use it. We declare it correctly and assign values to it correctly, but we don't proceed to actually using this variable. As I mentioned before, the problem lies on line 117. Before, on lines 115 and 116, we checked to make sure our "value" lies within the bounds and eventually produced a new variable "v" which has either our value (if it lies within the bounds) or the appropriate bound if our value is outside of it. Then, on line 117, we should've used this safe "v" variable instead of "value". The way the code is implemented now is that we do the boundary check and don't use its results and instead go ahead with our "value" no matter what value it holds. This will throw an exception, since -0.5 is an invalid argument to Color.</t>
  </si>
  <si>
    <t xml:space="preserve">09:45:11.368 [http-bio-8080-exec-10942] </t>
  </si>
  <si>
    <t>26EA-1i6G920</t>
  </si>
  <si>
    <t>The argument value is checked against the lowerBound and upperBound variables, but the resulting variable v is never used in the code. Therefore, the value being -0.5 in this case results in a negative integer value, which is outside the expected 0 to 255 range for a color.</t>
  </si>
  <si>
    <t xml:space="preserve">10:26:54.479 [http-bio-8080-exec-10964] </t>
  </si>
  <si>
    <t>28ae-7i-8E-28-8</t>
  </si>
  <si>
    <t>There is a problem with the argument  public class IllegalArgumentException extends RuntimeException thrown when a method is passed an illegal or inappropriate argument.</t>
  </si>
  <si>
    <t xml:space="preserve">10:28:17.756 [http-bio-8080-exec-10957] </t>
  </si>
  <si>
    <t>909Ee-1C5I-65-5</t>
  </si>
  <si>
    <t>805Ic3e-5c-435</t>
  </si>
  <si>
    <t>If the exception is not thrown earlier due to lines 115 and 116, Lines 121 and 122 would throw the exception since str.char(5) is not an underscore.</t>
  </si>
  <si>
    <t xml:space="preserve">10:31:06.499 [http-bio-8080-exec-10965] </t>
  </si>
  <si>
    <t xml:space="preserve">public class IllegalArgumentException extends RuntimeException thrown when a method is passed an illegal or inappropriate argument.    Methods inherited from class java.lang.Throwable  getCause, getLocalizedMessage, getMessage, initCause, printStackTrace, printStackTrace, printStackTrace, toString  </t>
  </si>
  <si>
    <t xml:space="preserve">10:35:31.718 [http-bio-8080-exec-10977] </t>
  </si>
  <si>
    <t>Color is receiving an argument, g, outside the range of its acceptable values. This is likely caused in preceding lines. Value on line 117 should probably be v to be strictly within bounds.</t>
  </si>
  <si>
    <t xml:space="preserve">10:37:24.649 [http-bio-8080-exec-10970] </t>
  </si>
  <si>
    <t>Believe value in line 117 should be replaced with variable "v". "v" has gone through bound checking while value has not.</t>
  </si>
  <si>
    <t xml:space="preserve">10:46:54.601 [http-bio-8080-exec-10970] </t>
  </si>
  <si>
    <t>922iC0E-2E713:117cA2E0I8-80</t>
  </si>
  <si>
    <t>669ee3i7g27-5</t>
  </si>
  <si>
    <t>In order to do it right, we should communicate the thread's termination state to the main thread..... I think so</t>
  </si>
  <si>
    <t xml:space="preserve">10:52:41.616 [http-bio-8080-exec-10943] </t>
  </si>
  <si>
    <t>Look at your function s definition. If you forget using "()" after function declaration somewhere, you will get plenty of errors with the same format.</t>
  </si>
  <si>
    <t xml:space="preserve">10:54:04.346 [http-bio-8080-exec-10991] </t>
  </si>
  <si>
    <t>205AE-3A6G7-13</t>
  </si>
  <si>
    <t xml:space="preserve">I don't understand why there is final void here...  It's three completely different things:    public means that the method is visible and can be called from other objects of other types. Other alternatives are private, protected, package and package-private. See here for more details.    static means that the method is associated with the class, not a specific instance (object) of that class. This means that you can call a static method without creating an object of the class.    void means that the method has no return value. If the method returned an int you would write int instead of void.    The combination of all three of these is most commonly seen on the main method which most tutorials will include.  </t>
  </si>
  <si>
    <t xml:space="preserve">11:32:54.286 [http-bio-8080-exec-11005] </t>
  </si>
  <si>
    <t>671ai-9g-2a801</t>
  </si>
  <si>
    <t>Is there any issue with the conditional clause between lines 276 and 278 that might be related to the failure?</t>
  </si>
  <si>
    <t>I think this is a problem. We only update this.maxStartIndex if start is greater than maxStart, which comes from using the current this.maxStartIndex and getting the milliseconds from it. The thing is that if start == maxStart, we don't set the index. I'm assuming that if start == maxStart, that means we have two values in milliseconds that are equal in the series, therefore they would have different indexes. I'm thinking that if start == maxStart, we should set this.maxStartIndex to the greater of the current this.maxStartIndex, or index that is passed into the function.</t>
  </si>
  <si>
    <t xml:space="preserve">11:46:09.764 [http-bio-8080-exec-11017] </t>
  </si>
  <si>
    <t>941eE-4G9i-56-4:283Aa7E0I474</t>
  </si>
  <si>
    <t>803ia-7I0A508</t>
  </si>
  <si>
    <t>The character of the input at location 5 does not equal "_" thus the if statement is true and it is programmed to throw the IllegalArgumentException error</t>
  </si>
  <si>
    <t xml:space="preserve">12:04:28.673 [http-bio-8080-exec-11004] </t>
  </si>
  <si>
    <t>957cC5C0E4-4-5</t>
  </si>
  <si>
    <t>659iI6G1a604</t>
  </si>
  <si>
    <t>At line 301 the argument of "getDataItem" should be "this.maxMiddleIndex" but is instead "this.minMiddleIndex".This call is part of a method that updates bounds for all index variables( "minStartIndex", "maxStartIndex", "minMiddleIndex", etc)and more specifically the section of that code that updates the "maxMiddleIndex". Information that was retrieved using the "getTime" method erroneously retrieved it from the "minMiddleIndex" which led to bounds being updated incorrectly.</t>
  </si>
  <si>
    <t xml:space="preserve">12:14:42.075 [http-bio-8080-exec-11004] </t>
  </si>
  <si>
    <t>973gC1A-4g040</t>
  </si>
  <si>
    <t>280AE-4I-2A-450</t>
  </si>
  <si>
    <t>Is there any issue with the use or the definition of variable "mantissa" in the source code below that might be related to the failure?</t>
  </si>
  <si>
    <t>I'm not comfortable with line 252, in which the mantissa is divided out into it exponent.  Without crunching examples, it looks like its end condition could be weak.</t>
  </si>
  <si>
    <t xml:space="preserve">12:56:39.681 [http-bio-8080-exec-11054] </t>
  </si>
  <si>
    <t>830gA-8i-9I517</t>
  </si>
  <si>
    <t>649cg-3e8A0-50</t>
  </si>
  <si>
    <t>use try catch blocks.You initialise count to 0, then you never change that value. You assert that it is expected to be 1. The method is behaving correctly.</t>
  </si>
  <si>
    <t xml:space="preserve">12:58:15.419 [http-bio-8080-exec-11041] </t>
  </si>
  <si>
    <t>You initialise count to 0, then you never change that value. You assert that it is expected to be 1. The method is behaving correctly.</t>
  </si>
  <si>
    <t xml:space="preserve">12:58:35.297 [http-bio-8080-exec-11041] </t>
  </si>
  <si>
    <t>Is there any issue with the conditional clause between lines 265 and 267 that might be related to the failure?</t>
  </si>
  <si>
    <t xml:space="preserve">13:20:32.387 [http-bio-8080-exec-11069] </t>
  </si>
  <si>
    <t>1014aA5c4G-408:694aI4G-3E-8-3-6</t>
  </si>
  <si>
    <t>799eC-7I7i-305</t>
  </si>
  <si>
    <t>ch3 variable has _ as its value and its ASCII is greater than Z's ASCII.  It goes into the if condition and throws the given exception.</t>
  </si>
  <si>
    <t xml:space="preserve">13:23:06.257 [http-bio-8080-exec-11066] </t>
  </si>
  <si>
    <t>20GI-5i-1I-1-47</t>
  </si>
  <si>
    <t>You are calling the Color constructor with three float parameters so the values are allowed to be between 0.0 and 1.0.</t>
  </si>
  <si>
    <t xml:space="preserve">13:40:07.747 [http-bio-8080-exec-11060] </t>
  </si>
  <si>
    <t>1010Cc7a3A2-9-6</t>
  </si>
  <si>
    <t>275Ge-5G4e-20-1</t>
  </si>
  <si>
    <t>a double (floating point) variable is being cast as a long int; potentially this conversion could be meaningless depending on how large Java's integers and floats are (Python for instance has arbitrary length integers but Java does not or there would be no need to distinguish long from int)</t>
  </si>
  <si>
    <t xml:space="preserve">13:49:44.257 [http-bio-8080-exec-11100] </t>
  </si>
  <si>
    <t>great care must be taken when using floating point numbers; errors can accumulate over repeated operations and they cannot generally be converted to integer form; floating point numbers are really only for use with (scientific) calculations and everything else should be done with integers if possible; the task at hand appears to be parsing source code, so there was never any need for using floating point numbers anyway; the use of String.valueOf(x) in line 263 could produce unexpected behavior depending on how String.valueOf(x) converts floating point x to a string; and there's the problem of converting double to long discussed in the previous section</t>
  </si>
  <si>
    <t xml:space="preserve">14:12:44.960 [http-bio-8080-exec-11095] </t>
  </si>
  <si>
    <t>1013GI0e-3C-869</t>
  </si>
  <si>
    <t>797CE-4a4C8-2-2</t>
  </si>
  <si>
    <t>since the print option - throw new IllegalArgumentException("Invalid locale format: " + str); is given, there is a chance it has thrown exception.</t>
  </si>
  <si>
    <t xml:space="preserve">14:28:40.510 [http-bio-8080-exec-11095] </t>
  </si>
  <si>
    <t>1049cG0C6I034</t>
  </si>
  <si>
    <t>640Ag-3I-4I1-7-3</t>
  </si>
  <si>
    <t>Is there any issue with the  method invocation(s) "getTime, getEnd, getPeriod, getDataItem"  at line  287 that might be related to the failure?</t>
  </si>
  <si>
    <t>There could possible be an issue with index being passed in as an integer, but being assigned to a long in the preceding conditional. This would cause an issue on lines 326-328</t>
  </si>
  <si>
    <t xml:space="preserve">14:39:55.069 [http-bio-8080-exec-11091] </t>
  </si>
  <si>
    <t>1059Ec7i-9C0-64</t>
  </si>
  <si>
    <t>You're initializing assertEquals to believe the count will be one, while the actual count is three.  You need to change the 1 to a 3 on assertEquals.</t>
  </si>
  <si>
    <t xml:space="preserve">15:04:17.333 [http-bio-8080-exec-11121] </t>
  </si>
  <si>
    <t>1057Ce-9i-9E-105</t>
  </si>
  <si>
    <t>795AG8c-7E-929</t>
  </si>
  <si>
    <t>It throws that if the charAt(5) is not a "_" and for your string "fr__POSIX", the charAt(5) for that is "O" so it meets those conditions.    Hey but do you know what would be really easy, make small changes to each of the throw exceptions so you can see which one is being called, maybe instea of "Invalud locale format" you say "The 6th character isn't a _."</t>
  </si>
  <si>
    <t xml:space="preserve">15:09:56.405 [http-bio-8080-exec-11130] </t>
  </si>
  <si>
    <t>1080iE3G5I-102</t>
  </si>
  <si>
    <t>794CG-1i6C603</t>
  </si>
  <si>
    <t>charAt method returns the character at the specified index in a string. The index of the first character is 5, empty string may cause a error</t>
  </si>
  <si>
    <t xml:space="preserve">15:10:10.131 [http-bio-8080-exec-11134] </t>
  </si>
  <si>
    <t>966EA3a-3A1-1-5</t>
  </si>
  <si>
    <t>270ic8A-6c-9-1-3</t>
  </si>
  <si>
    <t>Could not understand the test case but since most of the processing is happening in this code block so it is probable.</t>
  </si>
  <si>
    <t xml:space="preserve">15:16:53.908 [http-bio-8080-exec-11125] </t>
  </si>
  <si>
    <t>793ge3g1G454</t>
  </si>
  <si>
    <t>Firstly, fr__POSIX is not a valid locale or language.  Secondly you are casting it backwards, it should be something similar to  LocaleUtils.toLocale("fr_FR") = new locale ("fr", "FR" )</t>
  </si>
  <si>
    <t xml:space="preserve">15:44:43.725 [http-bio-8080-exec-11159] </t>
  </si>
  <si>
    <t>268Ii-5G-6e-5-6-8</t>
  </si>
  <si>
    <t>I think unit test Comparison Failure has an expression that evaluates to null as the unexpected argument of an variable mantissa</t>
  </si>
  <si>
    <t xml:space="preserve">16:25:13.049 [http-bio-8080-exec-11158] </t>
  </si>
  <si>
    <t>1085iG9e-2C-6-57</t>
  </si>
  <si>
    <t>267gi9i0a9-8-4</t>
  </si>
  <si>
    <t xml:space="preserve">This could fail if addNumber() is called again. The parsing is kind enough to allow one E in the String to be parsed eg: "4.7E-4". But if you have another E like "3.2E3E4" it might fail.    Since there is no info on how you call addNumber(), it is tough to predict how you are running the code. </t>
  </si>
  <si>
    <t xml:space="preserve">16:50:47.879 [http-bio-8080-exec-11185] </t>
  </si>
  <si>
    <t>627EE6g0A-193</t>
  </si>
  <si>
    <t>There is not an issue with the definition or declaration of the variable "middle" but there seems to be an issue with its use somewhere in the source code. I've searched through and did not find one but debugging is admittedly not my strong suit; I prefer to run the code using JUnit Tests that I would write to specifically test the variable and pause at every variable change having to do with the variable error, which is what I would do in this case with "middle" and any method or clause that involved "middle" or the chancing of another variable to the value of "middle".</t>
  </si>
  <si>
    <t xml:space="preserve">16:52:56.033 [http-bio-8080-exec-11185] </t>
  </si>
  <si>
    <t>67AI-8G5A71-3:163Aa0i0a963:161eg5c5I-649</t>
  </si>
  <si>
    <t>790GE-5E4e-3-2-7</t>
  </si>
  <si>
    <t>The comments say it validates strictly.  There is no Country code ... one could argue it's null I guess.   There are consecutive underscores so ch3 is an underscore and not a Capital Letter so the exception is thrown at line 116.</t>
  </si>
  <si>
    <t xml:space="preserve">18:21:53.200 [http-bio-8080-exec-11176] </t>
  </si>
  <si>
    <t>1157ca-1E-5e-564</t>
  </si>
  <si>
    <t>You would presumably want the end to refer to maxMiddleIndex.    long e = getDataItem(this.maxMiddleIndex).getPeriod().getEnd().getTime();</t>
  </si>
  <si>
    <t xml:space="preserve">18:33:30.269 [http-bio-8080-exec-11186] </t>
  </si>
  <si>
    <t>1159AI-9A9g2-1-9</t>
  </si>
  <si>
    <t>786CI6g0C-93-4</t>
  </si>
  <si>
    <t>This line mandates the 6th character in the string be an underscore.  In the above, it is the letter "O".  This seems consistent with the precondition, and means the test is probably wrong.</t>
  </si>
  <si>
    <t xml:space="preserve">18:33:35.679 [http-bio-8080-exec-11196] </t>
  </si>
  <si>
    <t>787ei0G-5C-92-5</t>
  </si>
  <si>
    <t>The 5th indexed character in "fr__POSIX" is 'O'. It is not equal to '_' and an error is thrown. However in lines 115-117 it checks for char 3 not being greater than 'Z'. An underscore is greater than Z in ascii value, so this error would be thrown as well.</t>
  </si>
  <si>
    <t xml:space="preserve">18:43:43.332 [http-bio-8080-exec-11186] </t>
  </si>
  <si>
    <t>1160gG0A0g516</t>
  </si>
  <si>
    <t>619EA-1g3e253</t>
  </si>
  <si>
    <t>index is defined as an int and there are several instances where the code is trying to set a long variable equal to it.</t>
  </si>
  <si>
    <t xml:space="preserve">18:51:08.597 [http-bio-8080-exec-11176] </t>
  </si>
  <si>
    <t>1171ea-4g-6C-73-8</t>
  </si>
  <si>
    <t>260ga1a-2i582</t>
  </si>
  <si>
    <t>The if statement is not properly setting the value of X and therefore is throwing an error due to the space.</t>
  </si>
  <si>
    <t xml:space="preserve">18:52:26.354 [http-bio-8080-exec-11208] </t>
  </si>
  <si>
    <t>Is there any issue with the  method invocation(s) "toString"  at line  258 that might be related to the failure?</t>
  </si>
  <si>
    <t>i think the issue is trying to go from a data type of Long to a data type of Integer therefore causing an error.</t>
  </si>
  <si>
    <t xml:space="preserve">19:32:15.448 [http-bio-8080-exec-11176] </t>
  </si>
  <si>
    <t>1198eA8G-7e7-7-3:120Gc-7G5G4-5-4</t>
  </si>
  <si>
    <t>256ge2g-3E-508</t>
  </si>
  <si>
    <t xml:space="preserve">prev is attempting to get the last character yet we compare it against '-' which appears at the beginning. </t>
  </si>
  <si>
    <t xml:space="preserve">19:32:44.737 [http-bio-8080-exec-11208] </t>
  </si>
  <si>
    <t>1209ci-9E-1I0-11</t>
  </si>
  <si>
    <t>255gg-8E4E432</t>
  </si>
  <si>
    <t>It seems that the problem is that the toString is not returning anything at all because it is blank, when it should still be returning a (-)0 value</t>
  </si>
  <si>
    <t xml:space="preserve">19:36:44.088 [http-bio-8080-exec-11208] </t>
  </si>
  <si>
    <t>Is there any issue with the  method invocation(s) "getLastChar"  at line  240 that might be related to the failure?</t>
  </si>
  <si>
    <t>It seems that the issue would lie here, although I'm not exactly sure what it is, because this is where the number is not being output in the error.</t>
  </si>
  <si>
    <t xml:space="preserve">19:37:32.571 [http-bio-8080-exec-11208] </t>
  </si>
  <si>
    <t>1206iA4i-9C6-8-3</t>
  </si>
  <si>
    <t>253Gi-3I9C141</t>
  </si>
  <si>
    <t>As far as I remember, there is no "add()" invocation in java. The typical use for the add invocation is when working with an arraylist. Plus, the add function is not even calling an object, there is no dot operator</t>
  </si>
  <si>
    <t xml:space="preserve">22:17:23.556 [http-bio-8080-exec-11273] </t>
  </si>
  <si>
    <t>1266Gc-4I7C152</t>
  </si>
  <si>
    <t>194Cc3A7A-28-4</t>
  </si>
  <si>
    <t>If the length of the character sequence position of the input is does not match with the translated output an out of range exception may occur.</t>
  </si>
  <si>
    <t xml:space="preserve">22:30:28.929 [http-bio-8080-exec-11257] </t>
  </si>
  <si>
    <t>1254gg5C-2C06-7</t>
  </si>
  <si>
    <t>241Gc0g8a-5-8-3</t>
  </si>
  <si>
    <t>I believe that the problem must be in the add method. I do not see the problem in the code that is shown. I think the problem might be in the maybeEndStatement method.</t>
  </si>
  <si>
    <t xml:space="preserve">00:36:02.429 [http-bio-8080-exec-11288] </t>
  </si>
  <si>
    <t>1297gA-5c-6e-204</t>
  </si>
  <si>
    <t>605gg-8i4C-3-3-8</t>
  </si>
  <si>
    <t>Is there any issue with the conditional clause between lines 284 and 296 that might be related to the failure?</t>
  </si>
  <si>
    <t xml:space="preserve">I guess the formula for getting the value of long e 'long minMiddle = s + (e - s) / 2' has to be changed.    It reads the index value long e and long s, but not both at a time. Finally it shows a bad comparison failure message when using assertEquals(String, String). </t>
  </si>
  <si>
    <t xml:space="preserve">09:13:54.724 [http-bio-8080-exec-11291] </t>
  </si>
  <si>
    <t>1371aa-3i6A-67-2</t>
  </si>
  <si>
    <t>593Ie4A8c874</t>
  </si>
  <si>
    <t>The error seems to come from the calculation of the MaxMiddleIndex and finding the MaxMiddle goes hand in hand with it</t>
  </si>
  <si>
    <t xml:space="preserve">12:15:04.877 [http-bio-8080-exec-11346] </t>
  </si>
  <si>
    <t>66AC-5a0g-47-9:1443IA-7C-6e967</t>
  </si>
  <si>
    <t>583aC0A0G970</t>
  </si>
  <si>
    <t xml:space="preserve">In the code, in the previous if, you are checking whether maxIndex is greater than 0, but then using MinIndex(L 298). You should check, before calling that code, whether it's within index. </t>
  </si>
  <si>
    <t xml:space="preserve">12:16:27.796 [http-bio-8080-exec-11331] </t>
  </si>
  <si>
    <t>Is there any issue with the conditional clause between lines 273 and 282 that might be related to the failure?</t>
  </si>
  <si>
    <t>I think you should be checking for the upper bound of the index, in the iff at line 273. Also, at 276, you need to have something happen if the condition is false. again, no upper bound check here.</t>
  </si>
  <si>
    <t xml:space="preserve">12:17:25.102 [http-bio-8080-exec-11354] </t>
  </si>
  <si>
    <t>1457Ee7C-8c4-51:836Ii-6G-5c-819</t>
  </si>
  <si>
    <t xml:space="preserve">In the comments, it provides guidelines for the meaning of the code in terms of the combinations of sign for the hour and minute. It is a bit confusing to tell how it is working. Why are (in line 260 and 262)... the result the same? It seems like something is wrong here, but the comments shouldn't be wrong. -ve and -ve is -ve again? I'm confused here. It's a bit confusing to me what this code is actually trying to do. </t>
  </si>
  <si>
    <t xml:space="preserve">12:33:19.958 [http-bio-8080-exec-11381] </t>
  </si>
  <si>
    <t>1456eI-3g8a-22-2:488gG-7E2G-8-68</t>
  </si>
  <si>
    <t>Line 279 written as "minutesOffset &lt; 0" makes it clear it's the one throwing the Exception, as the -15 in the minutes spot is clearly less than 0.</t>
  </si>
  <si>
    <t xml:space="preserve">12:35:28.630 [http-bio-8080-exec-11388] </t>
  </si>
  <si>
    <t>1471CA8i0C-225</t>
  </si>
  <si>
    <t>426Ig-1e7i56-9</t>
  </si>
  <si>
    <t>this cause assumes all negative minutes are bad. from the comment, negative minutes are ok when the hours are negative too. the comments specifically say its bad when the mins are negative but the hours are positive. there is a line break in the middle of that part of the comment which could lead a programmer to miss half of the info.</t>
  </si>
  <si>
    <t xml:space="preserve">12:41:43.130 [http-bio-8080-exec-11378] </t>
  </si>
  <si>
    <t>1449GA0I-4C14-1</t>
  </si>
  <si>
    <t>429gI-2e1G4-36</t>
  </si>
  <si>
    <t>Yes, the variable gets set to -15 through the arguments above. The code specifically encounters the error on line 279 when it tests if minutesOffset &lt; 0, (-15) which is the case, so it throws the error on line 280 : Minutes out of range: with the value provided for that argument -15.</t>
  </si>
  <si>
    <t xml:space="preserve">12:46:08.240 [http-bio-8080-exec-11380] </t>
  </si>
  <si>
    <t>425cg-3C-4I8-7-1</t>
  </si>
  <si>
    <t>As noted in the comments, valid input for minutes must be in the rage -59 to +59 but on line 279 of the source minutesOffset is checked for &lt; 0. Instead it should be minutesOFfset &lt; -59 . Also noted in comments is that versions before 2.3 minutes had to be zero or positive. "Minutes out of range: + minutesOffset" is our error.</t>
  </si>
  <si>
    <t xml:space="preserve">13:00:10.245 [http-bio-8080-exec-11397] </t>
  </si>
  <si>
    <t>422Gg1i4g727</t>
  </si>
  <si>
    <t>Yes , this conditional clause is exactly the place from where the exception is thrown , because it is not in valid range of "minutes"</t>
  </si>
  <si>
    <t xml:space="preserve">13:26:51.429 [http-bio-8080-exec-11441] </t>
  </si>
  <si>
    <t>191gg2G-4a-8-8-2</t>
  </si>
  <si>
    <t>Is there any issue with the use or the definition of variable "pos" in the source code below that might be related to the failure?</t>
  </si>
  <si>
    <t>Checking a character in the string with pos most likely causes an error since the error is a string out of bounds</t>
  </si>
  <si>
    <t xml:space="preserve">13:30:46.858 [http-bio-8080-exec-11451] </t>
  </si>
  <si>
    <t>translate() is called with the wrong number of parameters and it is a void function so it should not be assigned to the variable consumed</t>
  </si>
  <si>
    <t xml:space="preserve">13:32:53.775 [http-bio-8080-exec-11441] </t>
  </si>
  <si>
    <t>1535eC4G4g-8-85:827Ca-4g2e-90-5</t>
  </si>
  <si>
    <t>411ae-5e1i-426</t>
  </si>
  <si>
    <t>value for time parameters should not be negative,there's time mentioned in negative which is out of range for language</t>
  </si>
  <si>
    <t xml:space="preserve">13:35:18.424 [http-bio-8080-exec-11441] </t>
  </si>
  <si>
    <t>1503ge-6g-9C95-7</t>
  </si>
  <si>
    <t>575EC4e-2E-2-16</t>
  </si>
  <si>
    <t>I am not sure about my explanation.  The issue is you are trying to compare the references of arrays.  But assertEquals method is intended to the lists</t>
  </si>
  <si>
    <t xml:space="preserve">14:18:37.535 [http-bio-8080-exec-11478] </t>
  </si>
  <si>
    <t>1572IG5e2A7-8-1</t>
  </si>
  <si>
    <t>565ei2i0E-121</t>
  </si>
  <si>
    <t>1 is an integer. If we were to ensure that s was also an integer, assertEquals would not fail because the data types are matched.</t>
  </si>
  <si>
    <t xml:space="preserve">14:18:44.036 [http-bio-8080-exec-11467] </t>
  </si>
  <si>
    <t>1573Ic-9c3a-7-13</t>
  </si>
  <si>
    <t>564ig-2e1C6-93</t>
  </si>
  <si>
    <t>List and array are two different things.  Hence here we are returning an array of strings rather than list of strings.</t>
  </si>
  <si>
    <t xml:space="preserve">14:47:05.220 [http-bio-8080-exec-11524] </t>
  </si>
  <si>
    <t>Yes there could be an issue with the parameters passed it will finally give answer millis out of range</t>
  </si>
  <si>
    <t xml:space="preserve">14:49:25.811 [http-bio-8080-exec-11524] </t>
  </si>
  <si>
    <t>1566Gg-1I7G-1-4-3</t>
  </si>
  <si>
    <t>Is there any issue with the use or the definition of variable "hoursOffset" in the source code below that might be related to the failure?</t>
  </si>
  <si>
    <t>The value of hoursoffset variable is lying in an invalid argument zone. hence the conditional statements inside this method will not be invoked and an exception of Invalid Argument will be shown to the user.</t>
  </si>
  <si>
    <t xml:space="preserve">14:49:46.639 [http-bio-8080-exec-11530] </t>
  </si>
  <si>
    <t>The value of minutes offset does not have valid argument as a result this method will not be called as and argument exception will be displayed.</t>
  </si>
  <si>
    <t xml:space="preserve">14:53:02.206 [http-bio-8080-exec-11525] </t>
  </si>
  <si>
    <t>1583cG-5E-8C-6-50</t>
  </si>
  <si>
    <t>185iA-3g-8A250</t>
  </si>
  <si>
    <t>On line 85, a recursive call is made to the function with an improper number of arguments and expecting a return value.</t>
  </si>
  <si>
    <t xml:space="preserve">14:54:50.847 [http-bio-8080-exec-11541] </t>
  </si>
  <si>
    <t>1598AG0g-8e-9-32</t>
  </si>
  <si>
    <t>393Ee-8I-9i-16-3</t>
  </si>
  <si>
    <t>yep, they are checking if minutesOffset &lt; 0 to throw an exception, and as -15 &lt;0, it gets thrown. looks like they updated the comments but not the code. and this is why comments are evil liars that can't be trusted!</t>
  </si>
  <si>
    <t xml:space="preserve">14:56:45.692 [http-bio-8080-exec-11536] </t>
  </si>
  <si>
    <t>1600Cc-8c9E841:67GE4A0g-870</t>
  </si>
  <si>
    <t>562ce7c-8g6-2-5</t>
  </si>
  <si>
    <t>Is there any issue with the conditional clause between lines 315 and 317 that might be related to the failure?</t>
  </si>
  <si>
    <t xml:space="preserve">The endminindex is less than 0 and the index passed in as a param is less than 0, then endminindex is set to less than 0. </t>
  </si>
  <si>
    <t xml:space="preserve">15:29:46.940 [http-bio-8080-exec-11573] </t>
  </si>
  <si>
    <t>83gE-9E9a-176:1609ca8I0E-894</t>
  </si>
  <si>
    <t>389cE-1e-7i43-3</t>
  </si>
  <si>
    <t>The error is stemming from line 279 because the value of -15 for minutesOffset is &lt; 0. The line should be     if (minutesOffset &lt; -59 || minutesOffset &gt; 59) {</t>
  </si>
  <si>
    <t xml:space="preserve">15:45:08.700 [http-bio-8080-exec-11595] </t>
  </si>
  <si>
    <t>1638EA0g0c-27-2</t>
  </si>
  <si>
    <t>553EI0G0C990</t>
  </si>
  <si>
    <t>The line "assertEquals(1, s.getMaxMiddleIndex());" states that 1 is expected and s.getMaxMiddleIndex() is the actual. The error received tells us that this assertion failed.</t>
  </si>
  <si>
    <t xml:space="preserve">16:11:56.830 [http-bio-8080-exec-11566] </t>
  </si>
  <si>
    <t>1608Ic8c-7G-423</t>
  </si>
  <si>
    <t>557ce0c2e-495</t>
  </si>
  <si>
    <t>It is essentially pointless. Regardless the outcome of the conditional this.maxstartindex is set to equal index. they may as well have written only this.maxstartindex = index; because it exectues either way</t>
  </si>
  <si>
    <t xml:space="preserve">20:14:02.757 [http-bio-8080-exec-11718] </t>
  </si>
  <si>
    <t>18ii-3A8a-2-2-3:17cC4a2e-8-2-6</t>
  </si>
  <si>
    <t>113IG4E4A7-4-9</t>
  </si>
  <si>
    <t>The issue is with the string that is passed in.  At line 115 it checks the 4th character of the string and throws the exception if it isn't a letter and the in the "fr__POSIX" string being passed in the 4th character is an underscore '_'</t>
  </si>
  <si>
    <t xml:space="preserve">20:22:45.613 [http-bio-8080-exec-11712] </t>
  </si>
  <si>
    <t>17aA-9e6i460</t>
  </si>
  <si>
    <t>76ga4A9i41-7</t>
  </si>
  <si>
    <t xml:space="preserve">I'm guessing that the conditional this.minStartIndex &gt;= 0 is false and it gets set to the int index in updateBounds. </t>
  </si>
  <si>
    <t xml:space="preserve">20:24:48.903 [http-bio-8080-exec-11725] </t>
  </si>
  <si>
    <t>9GI2A-8C06-5</t>
  </si>
  <si>
    <t>77Ic-6e4C1-50</t>
  </si>
  <si>
    <t>You want to check for maxMiddleIndex to see if its value makes sense with the updated bounds. However, when calculating the maxMiddleIndex, you use this.minMiddleIndex instead of this.maxMiddleIndex as your index for retrieving the period. This should give you the wrong time span.</t>
  </si>
  <si>
    <t xml:space="preserve">20:25:11.504 [http-bio-8080-exec-11734] </t>
  </si>
  <si>
    <t>111aI2g9C-508</t>
  </si>
  <si>
    <t>The if statement in line 115 is checking the character at locations 3 and 4, which in this case would be the fourth and fifth characters, "_P". It seems to be checking to make sure they are capital letters, which ch3 is not and rather is an underscore. Therefore either ch3 &lt; 'A' or ch3 &gt; 'Z' would return false, prompting the throwing of the IllegalArgumentException.      There are other possibilities for this same exception to be thrown before line 116, but our string should pass those without any issues.</t>
  </si>
  <si>
    <t xml:space="preserve">20:28:00.041 [http-bio-8080-exec-11738] </t>
  </si>
  <si>
    <t>1AI-7e-8i090</t>
  </si>
  <si>
    <t>80aI-4E8I487</t>
  </si>
  <si>
    <t>it does seem a little short sighted at best. instead of carefully checking related values and setting to the index on initialization, it skips all that and simply sets it to the input index value with no bounds or sanity checking when equals -1 as it would be here.</t>
  </si>
  <si>
    <t xml:space="preserve">20:28:42.319 [http-bio-8080-exec-11722] </t>
  </si>
  <si>
    <t>Yes. Since the length of the string is not 2, it would proceed to the else block. Within that, it would pass the first if statement without issues but would throw an exception after the second if statement, where ch3 and ch4 are checked. The issue would arise not because of ch4, which would pass (be true), but rather ch3 which it expects to be a capital letter and it is an underscore in the string passed. The exception we receive would be thrown at line 116.</t>
  </si>
  <si>
    <t xml:space="preserve">20:34:01.159 [http-bio-8080-exec-11737] </t>
  </si>
  <si>
    <t>22Ig2g-2E000</t>
  </si>
  <si>
    <t>The error has to be in this block.  There seems to be another translate function defined that takes 3 arguments and returns an int so it's possible the error is in there. It's possible that pos is getting increased too much at line 95 also and the error is occurring at that line.</t>
  </si>
  <si>
    <t xml:space="preserve">20:43:41.774 [http-bio-8080-exec-11752] </t>
  </si>
  <si>
    <t>47Gi2a9C33-3</t>
  </si>
  <si>
    <t>41ei-3C-2i61-8</t>
  </si>
  <si>
    <t>I don't see how the while condition is ever satisfied until mantissa is effectively zero via underflow.</t>
  </si>
  <si>
    <t xml:space="preserve">20:46:53.687 [http-bio-8080-exec-11752] </t>
  </si>
  <si>
    <t>45ea8E6e0-10:95cg-5I0I151</t>
  </si>
  <si>
    <t>108Ic-3G6A8-41</t>
  </si>
  <si>
    <t>In reviewing the previous conditionals that inspect the string, they do not satisfy any condition that would throw the exception for string "fr__POSIX".  However, since the fifth character of that string is "P".  Since that is not an underscore (_), the condition dictates that the IllegalArgumentException be thrown.</t>
  </si>
  <si>
    <t xml:space="preserve">20:49:14.145 [http-bio-8080-exec-11761] </t>
  </si>
  <si>
    <t>Is there any issue with the  method invocation(s) "charAt"  at line  110 that might be related to the failure?</t>
  </si>
  <si>
    <t>The second character is actually an "f" and not an underscore (_).  Since _ is not equal to f, then the condition evaluates as true.  That triggers the IllegalArgumentException to be thrown.</t>
  </si>
  <si>
    <t xml:space="preserve">20:55:31.873 [http-bio-8080-exec-11762] </t>
  </si>
  <si>
    <t>40Ag4a-1c-41-2</t>
  </si>
  <si>
    <t>7AE9I-8I-27-8</t>
  </si>
  <si>
    <t xml:space="preserve">If the element is null it shouldn't be set to Object.class, that way it doesn't trigger an exception since it's set to an object instead. </t>
  </si>
  <si>
    <t xml:space="preserve">21:06:45.927 [http-bio-8080-exec-11778] </t>
  </si>
  <si>
    <t>106AC0e0e-331</t>
  </si>
  <si>
    <t>The line assumes that the string is a valid locale because it has 6 chars and an underscore. There should be more string format check before the conversion.</t>
  </si>
  <si>
    <t xml:space="preserve">21:08:42.667 [http-bio-8080-exec-11768] </t>
  </si>
  <si>
    <t>87iA5i-8C-1-79</t>
  </si>
  <si>
    <t xml:space="preserve">I believe index 1 in the array being looped through is a null; so this would cause an exception since getClass expects an object, not null. </t>
  </si>
  <si>
    <t xml:space="preserve">21:19:36.887 [http-bio-8080-exec-11778] </t>
  </si>
  <si>
    <t>68ic-4C-3c-3-6-9</t>
  </si>
  <si>
    <t>Well, since I cannot see how "getDataItem" is defined within the class, I am not sure if it is throwing that error or not.  Plus, I don't see where there could be a try ... catch block that could throw the AssertionFailedError.  It could be something in the "getDataItem" method or one of the subsequent stacked method calls that are after it.  There is truly not enough code to make a decision.</t>
  </si>
  <si>
    <t xml:space="preserve">21:24:31.030 [http-bio-8080-exec-11781] </t>
  </si>
  <si>
    <t>Since the stacked method calls could return a non usable object or variable, it could cause an Assertion error to be thrown.  The problem is that all the code an assumptions made in the called methods would have to be inspected to make sure it wouldn't happen.  There is not enough information about the method being used and the objects returned.</t>
  </si>
  <si>
    <t xml:space="preserve">21:25:38.956 [http-bio-8080-exec-11782] </t>
  </si>
  <si>
    <t>73EA0a-7i-7-8-9</t>
  </si>
  <si>
    <t>67IC4a-1i-84-4</t>
  </si>
  <si>
    <t>At line 299, it should be "getDataItem(this.maxMiddleIndex)" instead of "getDataItem(this.minMiddleIndex)". As the code is currently written, it compares a possible new maxMiddle against the current minMiddle, when it should be comparing against the maxMiddle on that line and the next line (299 and 300).</t>
  </si>
  <si>
    <t xml:space="preserve">21:27:16.761 [http-bio-8080-exec-11771] </t>
  </si>
  <si>
    <t>20eC-6E-1E8-96</t>
  </si>
  <si>
    <t>I could see a possible issue in this FOR loop but I'm not sure because I don't know what is returned in line 85.  In this example, there could be a problem if consumed = 2 because the FOR loop would try to run twice.  However, "Character.charCount(Character.codePointAt(input, pos))" will return 2 and increment pos to 2.  On the second run (when pt = 1), it would try to call Character.codePointAt() with a pos of 2, which is out of bounds.</t>
  </si>
  <si>
    <t xml:space="preserve">21:28:55.238 [http-bio-8080-exec-11779] </t>
  </si>
  <si>
    <t>71gE-6g-5A-3-20</t>
  </si>
  <si>
    <t>103GA1c1a37-5</t>
  </si>
  <si>
    <t>The input 'fr__POSIX' is not following the expected format outlined in the javadoc: the fourth character is part of the country code and "must be uppercase" (not an underscore)</t>
  </si>
  <si>
    <t xml:space="preserve">21:37:07.407 [http-bio-8080-exec-11779] </t>
  </si>
  <si>
    <t>36eE-4g2c001</t>
  </si>
  <si>
    <t>if the function getLastChar() returns a - value the arguments for the function add is set to be empty at line 243.Therefore the value var x=[]0 may contain empty values.</t>
  </si>
  <si>
    <t xml:space="preserve">22:03:14.675 [http-bio-8080-exec-11776] </t>
  </si>
  <si>
    <t>63GI-8C5a906:400EE-2a-6c-4-89</t>
  </si>
  <si>
    <t>69Ai0g-1i043</t>
  </si>
  <si>
    <t>Is there any issue with the use or the definition of variable "maxEnd" in the source code below that might be related to the failure?</t>
  </si>
  <si>
    <t>Phew! confusing to wallow through! TimePeriodValues - no space before s. confusing! Also: s is defined as long, as is maxEnd. Yet you're throwing an ascii string ["Test"] into it.</t>
  </si>
  <si>
    <t xml:space="preserve">22:04:15.858 [http-bio-8080-exec-11784] </t>
  </si>
  <si>
    <t>66Ag-7g4e-2-8-1</t>
  </si>
  <si>
    <t>The problem is in the case of the updateBounds() call during the call to add() where the index is set to this.data.size() - 1, which will be 0.  All the following if statements compare to &gt;= 0, but the min/max/Start/End/Index vars are all still -1 at this point.  The ifs should be comparing &gt; 0 instead (I think).  But as it is, I'm surprised it isn't throwing an exception when trying to do getStart() and getEnd() based on min/max/Start/End/Index vars that are either -1 or have unknown values.</t>
  </si>
  <si>
    <t xml:space="preserve">22:22:07.402 [http-bio-8080-exec-11789] </t>
  </si>
  <si>
    <t>??!! both s and e are Long!  maybe just me, but this confuses (play with 's')! There is no TimePeriodValues in pgm.  TimePeriodValues s = new TimePeriodValues("Test");</t>
  </si>
  <si>
    <t xml:space="preserve">22:22:27.956 [http-bio-8080-exec-11781] </t>
  </si>
  <si>
    <t>59eA3i6i030:86GA-3G-4C8-5-2</t>
  </si>
  <si>
    <t>19Ai6a-6G-62-7</t>
  </si>
  <si>
    <t>As I said in my previous answer, I'm pretty sure the issue is with one of the Character.codePointAt method calls.  It also would require the "pos" variable to reach the value of 2 to have thrown the error listed above.  I can't figure out any way for the "pos" variable to reach a value of 2 and still execute another iteration of the loop (which might lead to the execution of line 87 and an exception there).  Each time the "pos" variable is changed (potentially to an invalid amount) the continue keyword sends the program back to line 84 where the "pos" value is checked against the "len" variable for validity.    Therefore, it seems that the only place where the exception could be coming from is line 95.</t>
  </si>
  <si>
    <t xml:space="preserve">00:40:18.582 [http-bio-8080-exec-11788] </t>
  </si>
  <si>
    <t>5Gg-6G3I2-7-1</t>
  </si>
  <si>
    <t>getClass only works if there's an instance and since StringArray is null, there is no instance. It's not so much the use of getClass, it's the not checking for Null as is done in line 13 before using it, so I'm not quite clear on how to answer the question here.</t>
  </si>
  <si>
    <t xml:space="preserve">00:45:25.139 [http-bio-8080-exec-11791] </t>
  </si>
  <si>
    <t>As mentioned before, we need to first verify that array parm is not null before using getClass on it so that there will be an instance that allows getClass to work. If it were me, I would write a simple if statement that's easy to understand.  The use of the : ? type statement is concise I guess, but when you start nesting them like this you're just begging for trouble, or just showing off in my not so humble opinion.</t>
  </si>
  <si>
    <t xml:space="preserve">01:53:28.695 [http-bio-8080-exec-11784] </t>
  </si>
  <si>
    <t>4iC6I-6i-8-2-1</t>
  </si>
  <si>
    <t>I think this could be answered "Yes" or "No" legitimately.  The locus of the problem seems, to me, to be the choice of using a generic here, and particularly how it was typed in line 3288.  So, in that sense one might say that "No" there is not a problem.    However, this line we are examining in this equation, line 3290, does contain the definition of the variable "newArray" which is then able to be assigned the "offending" Object type.  So in that sense, there IS something wrong here with the use or definition of the variable.</t>
  </si>
  <si>
    <t xml:space="preserve">02:01:19.759 [http-bio-8080-exec-11781] </t>
  </si>
  <si>
    <t>This is another yes and no type situation.  No, there's nothing directly wrong with how getClass is being used in that statement per se.  However, the choice to use it and/or the generics in general is clearly at the heart of the failures.  The code does not adequately handle a case where both the array and its element are null.    Thus, what is wrong with getClass is that it is not called without regard to the state of the array and/or that no precaution is taken for the possibility of a null in a null array.</t>
  </si>
  <si>
    <t xml:space="preserve">03:14:11.042 [http-bio-8080-exec-11776] </t>
  </si>
  <si>
    <t>100iI-7A-7g-505:15ge-4I9c-31-7</t>
  </si>
  <si>
    <t>33cC-2a-5e054</t>
  </si>
  <si>
    <t>I believe that the code between lines 252 and 255 are not proper. Specificly mantissa and math.pow exp +1</t>
  </si>
  <si>
    <t xml:space="preserve">03:48:07.340 [http-bio-8080-exec-11791] </t>
  </si>
  <si>
    <t>99gE6A1I9-8-9</t>
  </si>
  <si>
    <t>This is kind of a "yes and no" situation.  Yes, the fact that the character in position 3, an underscore, is assigned to ch3 is directly responsible for this string passing the ensuing conditional check and throwing the exception at line 116.    I say it is "yes and no" because arguably this line in and of itself is not an issue.</t>
  </si>
  <si>
    <t xml:space="preserve">05:06:40.807 [http-bio-8080-exec-11778] </t>
  </si>
  <si>
    <t>98EG8i7a0-3-5</t>
  </si>
  <si>
    <t>charAt(3) is an underline, which means the check for alphebetic characters on line 115 will fail and throw this exception</t>
  </si>
  <si>
    <t xml:space="preserve">05:36:39.240 [http-bio-8080-exec-11778] </t>
  </si>
  <si>
    <t>107Ce2c-1i556:801ei3E-4g6-34</t>
  </si>
  <si>
    <t>32II-9G7c751</t>
  </si>
  <si>
    <t>there is no issue with variable x but we should difficult to guess which variable is used for what so better use naming convention for variable</t>
  </si>
  <si>
    <t xml:space="preserve">07:13:26.546 [http-bio-8080-exec-11776] </t>
  </si>
  <si>
    <t>14Aa-7C3i9-22</t>
  </si>
  <si>
    <t>I think you're incrementing 'pos' by two in line 89 then when it gets to 95 you're asking for the code point at position 2 but since there are only 2 positions, the highest address is 1 and that's why you're getting index out of bounds.</t>
  </si>
  <si>
    <t xml:space="preserve">09:34:43.873 [http-bio-8080-exec-11828] </t>
  </si>
  <si>
    <t>80ca6g0i-1-49:23iE-4i0a1-40</t>
  </si>
  <si>
    <t>19IE6A8e3-3-1</t>
  </si>
  <si>
    <t>It does not define correctly and therefore creates blank strings for index 2 and therefore causes the error</t>
  </si>
  <si>
    <t xml:space="preserve">09:43:59.921 [http-bio-8080-exec-11820] </t>
  </si>
  <si>
    <t>7ie5i9i-213</t>
  </si>
  <si>
    <t>Because a new object array is being copied to a string type array some elements of the array could not be cast appropriately.</t>
  </si>
  <si>
    <t xml:space="preserve">09:54:42.946 [http-bio-8080-exec-11828] </t>
  </si>
  <si>
    <t>33IE-8g0A9-7-8</t>
  </si>
  <si>
    <t>35CE8e9c52-9</t>
  </si>
  <si>
    <t>Is there any issue with the use or the definition of variable "exp" in the source code below that might be related to the failure?</t>
  </si>
  <si>
    <t xml:space="preserve">Yes there is. The exp variable is a decision tree on what char will be printed/included in the expression. Since the value of exp is defined in the while loop, any result of it will be decision on what chars to be added in the expression. </t>
  </si>
  <si>
    <t xml:space="preserve">10:00:15.046 [http-bio-8080-exec-11838] </t>
  </si>
  <si>
    <t xml:space="preserve">Yes there is. This is because this is the part of the code which defines what characters are included in the expression. </t>
  </si>
  <si>
    <t xml:space="preserve">10:27:26.186 [http-bio-8080-exec-11826] </t>
  </si>
  <si>
    <t>18ce3C-2I214</t>
  </si>
  <si>
    <t xml:space="preserve">Yes and it is more specific to the codePoint method since it is trying to get the code on the specific index. Since the index doesn't exists, this results into the error. </t>
  </si>
  <si>
    <t xml:space="preserve">11:22:03.895 [http-bio-8080-exec-11872] </t>
  </si>
  <si>
    <t>64AA-7C1e0-89</t>
  </si>
  <si>
    <t xml:space="preserve">Yes, since the method invocations are part of an expression to get the value for variable e where its result impacts the value to set for the maxMiddleIndex variable. But there should be no issue or error on the usage of the method invocations. The error encountered is just a result of an assertion where the expected result is different from the one being returned.  </t>
  </si>
  <si>
    <t xml:space="preserve">11:28:26.706 [http-bio-8080-exec-11864] </t>
  </si>
  <si>
    <t>Is there any issue with the use or the definition of variable "end" in the source code below that might be related to the failure?</t>
  </si>
  <si>
    <t xml:space="preserve">Yes, the end variable is one of the values used to determine the value for the middle variable which in turn is very necessary to determine the value of maxMiddleIndex variable. In terms of issue if it is causing any error in the code, there should be none. The error encountered is a result of a condition where the expected value is different from the actual value. </t>
  </si>
  <si>
    <t xml:space="preserve">12:05:07.887 [http-bio-8080-exec-11876] </t>
  </si>
  <si>
    <t>83AA6G-2C-583</t>
  </si>
  <si>
    <t>30gI-3g-4A8-31</t>
  </si>
  <si>
    <t xml:space="preserve">Variable prev is defined by function getLastChar(); that returns a value based off of a variable string "code" which I don't see as being defined anywhere ... </t>
  </si>
  <si>
    <t xml:space="preserve">12:13:38.362 [http-bio-8080-exec-11868] </t>
  </si>
  <si>
    <t>92iC-9I-5C-1-9-7</t>
  </si>
  <si>
    <t>59Ae-6C-7a-730</t>
  </si>
  <si>
    <t>Well, I said yes because its not a complete program, so the code is calling on something that is not actually there.</t>
  </si>
  <si>
    <t xml:space="preserve">12:15:52.954 [http-bio-8080-exec-11880] </t>
  </si>
  <si>
    <t>Is there any issue with the  method invocation(s) "getTime, getStart, getPeriod, getDataItem"  at line  263 that might be related to the failure?</t>
  </si>
  <si>
    <t>This is because, they are all together in the same line whereas they should be separate and specifying their called upon action.</t>
  </si>
  <si>
    <t xml:space="preserve">12:27:44.605 [http-bio-8080-exec-11868] </t>
  </si>
  <si>
    <t>90Ge-2g-4c24-7</t>
  </si>
  <si>
    <t>57EE5E4g0-6-4</t>
  </si>
  <si>
    <t>line number 299-302 should be like below :     long s = getDataItem(this.maxMiddleIndex).getPeriod().getStart()                  .getTime();              long e = getDataItem(this.maxMiddleIndex).getPeriod().getEnd()                  .getTime();</t>
  </si>
  <si>
    <t xml:space="preserve">12:42:09.097 [http-bio-8080-exec-11898] </t>
  </si>
  <si>
    <t>99IG-7e4g019</t>
  </si>
  <si>
    <t>56ae-8G3c7-6-5</t>
  </si>
  <si>
    <t>I'm going to assume TimePeriodValues have a constructor that takes a String and first line is okay. However, I don't see an add method in TimePeriodValues that take a SimpleTimePeriod and a double.  I'm lead to belief there's some else in the code I can't see that's calling a method with the signature TimePeriodValues.add(SimpleTimePeriod, double).  Because the output indicates the code compiles and doesn't receive a runtime exception.    Assuming the method with the signature TimePeriodValues.add(SimpleTimePeriod, double) is calling updateBounds(TimePeriod, int), this seems a little off because updateBounds takes an int.    There seems to be a few type mismatch issues in the code above and below.  Also, I feel like I'm missing additional code if the output above is returned.</t>
  </si>
  <si>
    <t xml:space="preserve">12:45:29.014 [http-bio-8080-exec-11879] </t>
  </si>
  <si>
    <t>Is there any issue with the use or the definition of variable "maxStart" in the source code below that might be related to the failure?</t>
  </si>
  <si>
    <t>Max start is a long.  I cannot see what getDataItem is returning.  I'm assuming it's a TimePeriodValue.  A call to TimePeriodValue.getPeriod returns a period.  This should generate a compile time error.</t>
  </si>
  <si>
    <t xml:space="preserve">12:52:53.827 [http-bio-8080-exec-11889] </t>
  </si>
  <si>
    <t>106EC-9i-4a-718</t>
  </si>
  <si>
    <t>55Eg-3i3c0-65</t>
  </si>
  <si>
    <t>line 299 should be:      long s = getDataItem(this.maxMiddleIndex).getPeriod().getStart().getTime();    and line 300 should also be corrected, otherwise there will be another assertion failure:      long e = getDataItem(this.maxMiddleIndex).getPeriod().getEnd().getTime();</t>
  </si>
  <si>
    <t xml:space="preserve">12:58:38.224 [http-bio-8080-exec-11902] </t>
  </si>
  <si>
    <t>line 309 will be executed for a scenario not in the code below.  The code below is not sufficient for the output above.</t>
  </si>
  <si>
    <t xml:space="preserve">16:31:07.507 [http-bio-8080-exec-11901] </t>
  </si>
  <si>
    <t>48gE-1G-6C9-22:113Ac-6g-2G-310</t>
  </si>
  <si>
    <t>52ii8A9c-30-9</t>
  </si>
  <si>
    <t xml:space="preserve">s.add(new SimpleTimePeriod(0L, 50), 3.0);  this line calls a the function "SimpleTimePerion()" but was not predeclared in the source </t>
  </si>
  <si>
    <t xml:space="preserve">17:30:32.867 [http-bio-8080-exec-11879] </t>
  </si>
  <si>
    <t>71Ae-9i-4i-79-6</t>
  </si>
  <si>
    <t>class field length, which contains the number of components of the array. length may be positive or zero, this conditions seems to be correct to me.</t>
  </si>
  <si>
    <t xml:space="preserve">23:41:49.129 [http-bio-8080-exec-11942] </t>
  </si>
  <si>
    <t>4EE9g-2g7-44</t>
  </si>
  <si>
    <t>The calling of copyArrayGrowl() is somewhat related to the failure. Ultimately this is a casting issue related to the code resorting to a basic Object type since both the array and the element being added to it are null.    copyArrayGrowl() would be used to return an empty copy of a String array in this case. However, the logic at line 3288 that sets "type" (which copyArrayGrowl() uses) sets it to a basic Object type since both the array and the value are null. Typically, copyArrayGrowl() would match the array type, but since the array is null it uses the value that we pass from "type" to create it. Thus, copyArrayGrowl() returns an array of type Object[], which is not what we need if we're adding a string to it.</t>
  </si>
  <si>
    <t xml:space="preserve">23:47:41.261 [http-bio-8080-exec-11943] </t>
  </si>
  <si>
    <t>Yes, this is related to the failure (though not where the failure actually occurs). The logic here first checks the array type if it's not null, but because the array is null in our case, it sets "type" to a basic Object type. This value gets passed to copyArrayGrowl() which returns a copy of the array.     The "type" that's set in this line would usually be a backup value in case the array is null, but since the array is both null and the "type" value passed is a basic Object type, the array that's returned is an Object[] array, causing the failure later on.</t>
  </si>
  <si>
    <t xml:space="preserve">14:55:08.523 [http-bio-8080-exec-12019] </t>
  </si>
  <si>
    <t>47iC7C7I-8-2-2</t>
  </si>
  <si>
    <t>4CE5a-5e-79-6</t>
  </si>
  <si>
    <t>here the range of the char array has not been dimensioned nor does the assignment in line 87 specify the elements of the character array hence the returned error.</t>
  </si>
  <si>
    <t>How the data was collected</t>
  </si>
  <si>
    <t>Failure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</si>
</sst>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6" tint="-0.49998474074526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6" fillId="0" borderId="0" applyFont="0" applyFill="0" applyBorder="0" applyAlignment="0" applyProtection="0"/>
  </cellStyleXfs>
  <cellXfs count="4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xf numFmtId="0" fontId="5" fillId="0" borderId="2" xfId="0" applyFont="1" applyBorder="1" applyAlignment="1">
      <alignment horizontal="center" vertical="center"/>
    </xf>
    <xf numFmtId="2" fontId="4" fillId="0" borderId="2" xfId="0" applyNumberFormat="1" applyFont="1" applyBorder="1"/>
    <xf numFmtId="0" fontId="5" fillId="0" borderId="2" xfId="0" applyFont="1" applyBorder="1"/>
    <xf numFmtId="0" fontId="4" fillId="0" borderId="2" xfId="0" applyFont="1" applyBorder="1" applyAlignment="1">
      <alignment horizontal="center" vertical="center"/>
    </xf>
    <xf numFmtId="165" fontId="0" fillId="0" borderId="0" xfId="0" applyNumberFormat="1" applyAlignment="1">
      <alignment horizontal="center" vertical="center"/>
    </xf>
    <xf numFmtId="0" fontId="4" fillId="0" borderId="0" xfId="0" applyFont="1" applyAlignment="1">
      <alignment horizontal="left" vertical="center"/>
    </xf>
    <xf numFmtId="164" fontId="0" fillId="0" borderId="2" xfId="0" applyNumberFormat="1" applyBorder="1"/>
    <xf numFmtId="0" fontId="3" fillId="0" borderId="2" xfId="0" applyFont="1" applyBorder="1"/>
    <xf numFmtId="0" fontId="3"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3" xfId="0" applyFont="1" applyBorder="1"/>
    <xf numFmtId="0" fontId="3" fillId="0" borderId="4" xfId="0" applyFont="1" applyBorder="1"/>
    <xf numFmtId="0" fontId="3" fillId="0" borderId="5" xfId="0" applyFont="1" applyBorder="1"/>
    <xf numFmtId="0" fontId="3" fillId="0" borderId="0" xfId="0" applyFont="1" applyAlignment="1">
      <alignment horizontal="center" vertical="center"/>
    </xf>
    <xf numFmtId="9" fontId="0" fillId="0" borderId="0" xfId="1" applyFont="1" applyAlignment="1">
      <alignment horizontal="center" vertical="center"/>
    </xf>
    <xf numFmtId="0" fontId="4"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0" fontId="4" fillId="0" borderId="0" xfId="0" applyFont="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0" fillId="0" borderId="3" xfId="0" applyBorder="1" applyAlignment="1">
      <alignment horizontal="center" vertical="center" wrapText="1"/>
    </xf>
    <xf numFmtId="0" fontId="5" fillId="0" borderId="0" xfId="0" applyFont="1" applyAlignment="1">
      <alignment horizontal="left" vertical="center"/>
    </xf>
    <xf numFmtId="0" fontId="0" fillId="0" borderId="0" xfId="0" applyAlignment="1">
      <alignment horizontal="left"/>
    </xf>
    <xf numFmtId="0" fontId="0" fillId="0" borderId="2"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9" fontId="0" fillId="0" borderId="0" xfId="1" applyFont="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cellXfs>
  <cellStyles count="2">
    <cellStyle name="Normal" xfId="0" builtinId="0"/>
    <cellStyle name="Percent" xfId="1" builtinId="5"/>
  </cellStyles>
  <dxfs count="6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9" tint="-0.2499465926084170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Explanation count by</a:t>
            </a:r>
            <a:r>
              <a:rPr lang="en-US" sz="1200" baseline="0"/>
              <a:t> type</a:t>
            </a:r>
            <a:endParaRPr lang="en-US" sz="1200"/>
          </a:p>
        </c:rich>
      </c:tx>
      <c:layout>
        <c:manualLayout>
          <c:xMode val="edge"/>
          <c:yMode val="edge"/>
          <c:x val="0.33212065616025022"/>
          <c:y val="2.5823135783510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08475540056747"/>
          <c:y val="0.14279038329100455"/>
          <c:w val="0.86835965680841887"/>
          <c:h val="0.58265634621901408"/>
        </c:manualLayout>
      </c:layout>
      <c:barChart>
        <c:barDir val="col"/>
        <c:grouping val="clustered"/>
        <c:varyColors val="0"/>
        <c:ser>
          <c:idx val="0"/>
          <c:order val="0"/>
          <c:tx>
            <c:strRef>
              <c:f>Data!$C$126</c:f>
              <c:strCache>
                <c:ptCount val="1"/>
                <c:pt idx="0">
                  <c:v>All occurrences</c:v>
                </c:pt>
              </c:strCache>
            </c:strRef>
          </c:tx>
          <c:spPr>
            <a:solidFill>
              <a:schemeClr val="dk1">
                <a:tint val="88500"/>
              </a:schemeClr>
            </a:solidFill>
            <a:ln>
              <a:noFill/>
            </a:ln>
            <a:effectLst/>
          </c:spPr>
          <c:invertIfNegative val="0"/>
          <c:cat>
            <c:strRef>
              <c:f>Data!$B$127:$B$131</c:f>
              <c:strCache>
                <c:ptCount val="5"/>
                <c:pt idx="0">
                  <c:v>Root-cause of failure</c:v>
                </c:pt>
                <c:pt idx="1">
                  <c:v>Program comprehension</c:v>
                </c:pt>
                <c:pt idx="2">
                  <c:v>Failure description</c:v>
                </c:pt>
                <c:pt idx="3">
                  <c:v>Fault removal suggestion</c:v>
                </c:pt>
                <c:pt idx="4">
                  <c:v>More information</c:v>
                </c:pt>
              </c:strCache>
            </c:strRef>
          </c:cat>
          <c:val>
            <c:numRef>
              <c:f>Data!$C$127:$C$131</c:f>
              <c:numCache>
                <c:formatCode>General</c:formatCode>
                <c:ptCount val="5"/>
                <c:pt idx="0">
                  <c:v>75</c:v>
                </c:pt>
                <c:pt idx="1">
                  <c:v>51</c:v>
                </c:pt>
                <c:pt idx="2">
                  <c:v>46</c:v>
                </c:pt>
                <c:pt idx="3">
                  <c:v>29</c:v>
                </c:pt>
                <c:pt idx="4">
                  <c:v>15</c:v>
                </c:pt>
              </c:numCache>
            </c:numRef>
          </c:val>
          <c:extLst>
            <c:ext xmlns:c16="http://schemas.microsoft.com/office/drawing/2014/chart" uri="{C3380CC4-5D6E-409C-BE32-E72D297353CC}">
              <c16:uniqueId val="{00000000-062E-450F-B155-F363684D188E}"/>
            </c:ext>
          </c:extLst>
        </c:ser>
        <c:ser>
          <c:idx val="1"/>
          <c:order val="1"/>
          <c:tx>
            <c:strRef>
              <c:f>Data!$D$126</c:f>
              <c:strCache>
                <c:ptCount val="1"/>
                <c:pt idx="0">
                  <c:v>Unique occurrences</c:v>
                </c:pt>
              </c:strCache>
            </c:strRef>
          </c:tx>
          <c:spPr>
            <a:solidFill>
              <a:schemeClr val="dk1">
                <a:tint val="55000"/>
              </a:schemeClr>
            </a:solidFill>
            <a:ln>
              <a:noFill/>
            </a:ln>
            <a:effectLst/>
          </c:spPr>
          <c:invertIfNegative val="0"/>
          <c:cat>
            <c:strRef>
              <c:f>Data!$B$127:$B$131</c:f>
              <c:strCache>
                <c:ptCount val="5"/>
                <c:pt idx="0">
                  <c:v>Root-cause of failure</c:v>
                </c:pt>
                <c:pt idx="1">
                  <c:v>Program comprehension</c:v>
                </c:pt>
                <c:pt idx="2">
                  <c:v>Failure description</c:v>
                </c:pt>
                <c:pt idx="3">
                  <c:v>Fault removal suggestion</c:v>
                </c:pt>
                <c:pt idx="4">
                  <c:v>More information</c:v>
                </c:pt>
              </c:strCache>
            </c:strRef>
          </c:cat>
          <c:val>
            <c:numRef>
              <c:f>Data!$D$127:$D$131</c:f>
              <c:numCache>
                <c:formatCode>General</c:formatCode>
                <c:ptCount val="5"/>
                <c:pt idx="0">
                  <c:v>31</c:v>
                </c:pt>
                <c:pt idx="1">
                  <c:v>7</c:v>
                </c:pt>
                <c:pt idx="2">
                  <c:v>6</c:v>
                </c:pt>
                <c:pt idx="3">
                  <c:v>3</c:v>
                </c:pt>
                <c:pt idx="4">
                  <c:v>7</c:v>
                </c:pt>
              </c:numCache>
            </c:numRef>
          </c:val>
          <c:extLst>
            <c:ext xmlns:c16="http://schemas.microsoft.com/office/drawing/2014/chart" uri="{C3380CC4-5D6E-409C-BE32-E72D297353CC}">
              <c16:uniqueId val="{00000001-062E-450F-B155-F363684D188E}"/>
            </c:ext>
          </c:extLst>
        </c:ser>
        <c:dLbls>
          <c:showLegendKey val="0"/>
          <c:showVal val="0"/>
          <c:showCatName val="0"/>
          <c:showSerName val="0"/>
          <c:showPercent val="0"/>
          <c:showBubbleSize val="0"/>
        </c:dLbls>
        <c:gapWidth val="219"/>
        <c:overlap val="-27"/>
        <c:axId val="530821480"/>
        <c:axId val="530824104"/>
      </c:barChart>
      <c:catAx>
        <c:axId val="53082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Explanation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4104"/>
        <c:crosses val="autoZero"/>
        <c:auto val="1"/>
        <c:lblAlgn val="ctr"/>
        <c:lblOffset val="100"/>
        <c:noMultiLvlLbl val="0"/>
      </c:catAx>
      <c:valAx>
        <c:axId val="5308241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1480"/>
        <c:crosses val="autoZero"/>
        <c:crossBetween val="between"/>
      </c:valAx>
      <c:spPr>
        <a:noFill/>
        <a:ln>
          <a:noFill/>
        </a:ln>
        <a:effectLst/>
      </c:spPr>
    </c:plotArea>
    <c:legend>
      <c:legendPos val="b"/>
      <c:layout>
        <c:manualLayout>
          <c:xMode val="edge"/>
          <c:yMode val="edge"/>
          <c:x val="0.50359699359223553"/>
          <c:y val="0.19851724791301528"/>
          <c:w val="0.49640307888225599"/>
          <c:h val="0.11111185998850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58092738407699"/>
          <c:y val="0.17171296296296296"/>
          <c:w val="0.85286351706036745"/>
          <c:h val="0.60579432779235942"/>
        </c:manualLayout>
      </c:layout>
      <c:barChart>
        <c:barDir val="col"/>
        <c:grouping val="clustered"/>
        <c:varyColors val="0"/>
        <c:ser>
          <c:idx val="0"/>
          <c:order val="0"/>
          <c:tx>
            <c:strRef>
              <c:f>Data!$C$126</c:f>
              <c:strCache>
                <c:ptCount val="1"/>
                <c:pt idx="0">
                  <c:v>All occurrences</c:v>
                </c:pt>
              </c:strCache>
            </c:strRef>
          </c:tx>
          <c:spPr>
            <a:solidFill>
              <a:schemeClr val="accent1">
                <a:shade val="76000"/>
              </a:schemeClr>
            </a:solidFill>
            <a:ln>
              <a:noFill/>
            </a:ln>
            <a:effectLst/>
          </c:spPr>
          <c:invertIfNegative val="0"/>
          <c:cat>
            <c:strRef>
              <c:f>Data!$B$135:$B$139</c:f>
              <c:strCache>
                <c:ptCount val="5"/>
                <c:pt idx="0">
                  <c:v>Root-cause of failure</c:v>
                </c:pt>
                <c:pt idx="1">
                  <c:v>Program comprehension</c:v>
                </c:pt>
                <c:pt idx="2">
                  <c:v>Failure description</c:v>
                </c:pt>
                <c:pt idx="3">
                  <c:v>Fault removal suggestion</c:v>
                </c:pt>
                <c:pt idx="4">
                  <c:v>More information</c:v>
                </c:pt>
              </c:strCache>
            </c:strRef>
          </c:cat>
          <c:val>
            <c:numRef>
              <c:f>Data!$C$135:$C$139</c:f>
              <c:numCache>
                <c:formatCode>0%</c:formatCode>
                <c:ptCount val="5"/>
                <c:pt idx="0">
                  <c:v>0.34722222222222221</c:v>
                </c:pt>
                <c:pt idx="1">
                  <c:v>0.2361111111111111</c:v>
                </c:pt>
                <c:pt idx="2">
                  <c:v>0.21296296296296297</c:v>
                </c:pt>
                <c:pt idx="3">
                  <c:v>0.13425925925925927</c:v>
                </c:pt>
                <c:pt idx="4">
                  <c:v>6.9444444444444448E-2</c:v>
                </c:pt>
              </c:numCache>
            </c:numRef>
          </c:val>
          <c:extLst>
            <c:ext xmlns:c16="http://schemas.microsoft.com/office/drawing/2014/chart" uri="{C3380CC4-5D6E-409C-BE32-E72D297353CC}">
              <c16:uniqueId val="{00000000-0C43-45F7-8003-2930146261CA}"/>
            </c:ext>
          </c:extLst>
        </c:ser>
        <c:ser>
          <c:idx val="1"/>
          <c:order val="1"/>
          <c:tx>
            <c:strRef>
              <c:f>Data!$D$126</c:f>
              <c:strCache>
                <c:ptCount val="1"/>
                <c:pt idx="0">
                  <c:v>Unique occurrences</c:v>
                </c:pt>
              </c:strCache>
            </c:strRef>
          </c:tx>
          <c:spPr>
            <a:solidFill>
              <a:schemeClr val="accent1">
                <a:tint val="77000"/>
              </a:schemeClr>
            </a:solidFill>
            <a:ln>
              <a:noFill/>
            </a:ln>
            <a:effectLst/>
          </c:spPr>
          <c:invertIfNegative val="0"/>
          <c:cat>
            <c:strRef>
              <c:f>Data!$B$135:$B$139</c:f>
              <c:strCache>
                <c:ptCount val="5"/>
                <c:pt idx="0">
                  <c:v>Root-cause of failure</c:v>
                </c:pt>
                <c:pt idx="1">
                  <c:v>Program comprehension</c:v>
                </c:pt>
                <c:pt idx="2">
                  <c:v>Failure description</c:v>
                </c:pt>
                <c:pt idx="3">
                  <c:v>Fault removal suggestion</c:v>
                </c:pt>
                <c:pt idx="4">
                  <c:v>More information</c:v>
                </c:pt>
              </c:strCache>
            </c:strRef>
          </c:cat>
          <c:val>
            <c:numRef>
              <c:f>Data!$D$135:$D$139</c:f>
              <c:numCache>
                <c:formatCode>0%</c:formatCode>
                <c:ptCount val="5"/>
                <c:pt idx="0">
                  <c:v>0.57407407407407407</c:v>
                </c:pt>
                <c:pt idx="1">
                  <c:v>0.12962962962962962</c:v>
                </c:pt>
                <c:pt idx="2">
                  <c:v>0.1111111111111111</c:v>
                </c:pt>
                <c:pt idx="3">
                  <c:v>5.5555555555555552E-2</c:v>
                </c:pt>
                <c:pt idx="4">
                  <c:v>0.12962962962962962</c:v>
                </c:pt>
              </c:numCache>
            </c:numRef>
          </c:val>
          <c:extLst>
            <c:ext xmlns:c16="http://schemas.microsoft.com/office/drawing/2014/chart" uri="{C3380CC4-5D6E-409C-BE32-E72D297353CC}">
              <c16:uniqueId val="{00000001-0C43-45F7-8003-2930146261CA}"/>
            </c:ext>
          </c:extLst>
        </c:ser>
        <c:dLbls>
          <c:showLegendKey val="0"/>
          <c:showVal val="0"/>
          <c:showCatName val="0"/>
          <c:showSerName val="0"/>
          <c:showPercent val="0"/>
          <c:showBubbleSize val="0"/>
        </c:dLbls>
        <c:gapWidth val="219"/>
        <c:overlap val="-27"/>
        <c:axId val="530821480"/>
        <c:axId val="530824104"/>
      </c:barChart>
      <c:catAx>
        <c:axId val="53082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Explanation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4104"/>
        <c:crosses val="autoZero"/>
        <c:auto val="1"/>
        <c:lblAlgn val="ctr"/>
        <c:lblOffset val="100"/>
        <c:noMultiLvlLbl val="0"/>
      </c:catAx>
      <c:valAx>
        <c:axId val="530824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1480"/>
        <c:crosses val="autoZero"/>
        <c:crossBetween val="between"/>
      </c:valAx>
      <c:spPr>
        <a:noFill/>
        <a:ln>
          <a:noFill/>
        </a:ln>
        <a:effectLst/>
      </c:spPr>
    </c:plotArea>
    <c:legend>
      <c:legendPos val="b"/>
      <c:layout>
        <c:manualLayout>
          <c:xMode val="edge"/>
          <c:yMode val="edge"/>
          <c:x val="0.50359711286089237"/>
          <c:y val="0.25057815689705448"/>
          <c:w val="0.465027996500437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140493</xdr:colOff>
      <xdr:row>124</xdr:row>
      <xdr:rowOff>71439</xdr:rowOff>
    </xdr:from>
    <xdr:to>
      <xdr:col>8</xdr:col>
      <xdr:colOff>509587</xdr:colOff>
      <xdr:row>135</xdr:row>
      <xdr:rowOff>9527</xdr:rowOff>
    </xdr:to>
    <xdr:graphicFrame macro="">
      <xdr:nvGraphicFramePr>
        <xdr:cNvPr id="2" name="Chart 1">
          <a:extLst>
            <a:ext uri="{FF2B5EF4-FFF2-40B4-BE49-F238E27FC236}">
              <a16:creationId xmlns:a16="http://schemas.microsoft.com/office/drawing/2014/main" id="{2524DA7B-563B-40B8-A204-995792E4A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14285</xdr:colOff>
      <xdr:row>141</xdr:row>
      <xdr:rowOff>4762</xdr:rowOff>
    </xdr:from>
    <xdr:to>
      <xdr:col>4</xdr:col>
      <xdr:colOff>376237</xdr:colOff>
      <xdr:row>156</xdr:row>
      <xdr:rowOff>33337</xdr:rowOff>
    </xdr:to>
    <xdr:graphicFrame macro="">
      <xdr:nvGraphicFramePr>
        <xdr:cNvPr id="3" name="Chart 2">
          <a:extLst>
            <a:ext uri="{FF2B5EF4-FFF2-40B4-BE49-F238E27FC236}">
              <a16:creationId xmlns:a16="http://schemas.microsoft.com/office/drawing/2014/main" id="{D7CEB199-8E73-4FAB-9E65-F54B19C08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FDDD9E-295B-4146-91DB-4A6009A63950}" name="Table1" displayName="Table1" ref="A1:Q123" totalsRowCount="1" headerRowDxfId="49" dataDxfId="48">
  <autoFilter ref="A1:Q122" xr:uid="{06A57053-15D3-4F4E-A766-BF55AB005F91}"/>
  <sortState xmlns:xlrd2="http://schemas.microsoft.com/office/spreadsheetml/2017/richdata2" ref="A2:Q122">
    <sortCondition ref="C1:C122"/>
  </sortState>
  <tableColumns count="17">
    <tableColumn id="1" xr3:uid="{1CD763FD-2079-4E85-836F-3C64F2B3B0DA}" name="Participant" totalsRowLabel="Total" dataDxfId="35" totalsRowDxfId="15"/>
    <tableColumn id="2" xr3:uid="{A4CD00CA-965A-41D0-BF8F-24EBD4998C96}" name="ExplanationID" dataDxfId="34" totalsRowDxfId="14"/>
    <tableColumn id="14" xr3:uid="{81E80836-E79D-4D90-8D6C-F254A10B59F3}" name="File" dataDxfId="33" totalsRowDxfId="13">
      <calculatedColumnFormula>INDEX(explanations!$E$2:$E$334,MATCH(B2,explanations!$A$2:$A$334,0))</calculatedColumnFormula>
    </tableColumn>
    <tableColumn id="17" xr3:uid="{CFF2C3FC-0C04-491A-B1A8-C5ECE8930814}" name="Code fragment" dataDxfId="22" totalsRowDxfId="12">
      <calculatedColumnFormula>INDEX(explanations!$G$2:$G$334,MATCH(B2,explanations!$A$2:$A$334,0))</calculatedColumnFormula>
    </tableColumn>
    <tableColumn id="16" xr3:uid="{63FCDF7A-511F-44F7-8F09-F6DF570E979C}" name="Question" dataDxfId="21" totalsRowDxfId="11">
      <calculatedColumnFormula>INDEX(explanations!$H$2:$H$334,MATCH(B2,explanations!$A$2:$A$334,0))</calculatedColumnFormula>
    </tableColumn>
    <tableColumn id="15" xr3:uid="{84E36A79-41B5-40AB-B1B0-B1FF3302B51C}" name="Explanation" dataDxfId="20" totalsRowDxfId="10">
      <calculatedColumnFormula>INDEX(explanations!$I$2:$I$334,MATCH(B2,explanations!$A$2:$A$334,0))</calculatedColumnFormula>
    </tableColumn>
    <tableColumn id="3" xr3:uid="{A409B629-E04E-4824-89F3-D0BD2A7452C3}" name="ExplanationType" dataDxfId="32" totalsRowDxfId="9"/>
    <tableColumn id="13" xr3:uid="{FA160FAB-EA70-47F9-83B6-953112AC99C3}" name="count ExplanationType" totalsRowFunction="average" dataDxfId="31" totalsRowDxfId="8"/>
    <tableColumn id="12" xr3:uid="{B0D27411-6932-4FBB-A1D2-DB481F82D8C8}" name="A.RootCause" totalsRowFunction="count" dataDxfId="30" totalsRowDxfId="7"/>
    <tableColumn id="11" xr3:uid="{2290BEEC-F01D-4AC2-BDD7-B76FB74E08FA}" name="B.DescripProgram" totalsRowFunction="count" dataDxfId="29" totalsRowDxfId="6"/>
    <tableColumn id="10" xr3:uid="{C742D0A1-30A7-40E5-A69E-46A6ABC8CA5C}" name="C.DescripFailure" totalsRowFunction="count" dataDxfId="28" totalsRowDxfId="5"/>
    <tableColumn id="9" xr3:uid="{2A0F9DF6-6A47-4748-9CB7-A5B18FD7C2EE}" name="D.MoreInformation" totalsRowFunction="count" dataDxfId="27" totalsRowDxfId="4"/>
    <tableColumn id="8" xr3:uid="{01AE2BA0-4718-4B07-9801-6F9CB435330C}" name="E.SuggestFaultRemoval" totalsRowFunction="count" dataDxfId="26" totalsRowDxfId="3"/>
    <tableColumn id="4" xr3:uid="{D2E6BBC5-8605-4DB6-BADD-F08F0EB0B7BF}" name="ConfidenceProgrammer" dataDxfId="25" totalsRowDxfId="2"/>
    <tableColumn id="5" xr3:uid="{99BCF0A1-D609-443C-8F94-C4F1CE406744}" name="Quality" dataDxfId="24" totalsRowDxfId="1"/>
    <tableColumn id="6" xr3:uid="{BB899BC7-3BBB-4BEB-9274-E2C321A8AC91}" name="ConfidenceParticipant" dataDxfId="23" totalsRowDxfId="0"/>
    <tableColumn id="7" xr3:uid="{3E7F72CC-F62E-4D45-BAD6-7A899D3F6F07}" name="FollowUpQuestion"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344515-C768-4D54-9D24-09AFA05C2CC8}" name="Table2" displayName="Table2" ref="B126:D132" totalsRowCount="1" headerRowDxfId="47">
  <sortState xmlns:xlrd2="http://schemas.microsoft.com/office/spreadsheetml/2017/richdata2" ref="B127:D131">
    <sortCondition descending="1" ref="C126:C131"/>
  </sortState>
  <tableColumns count="3">
    <tableColumn id="1" xr3:uid="{4103FAA8-FF52-448D-BD13-89123B692239}" name="Explanations" totalsRowLabel="Total" dataDxfId="46" totalsRowDxfId="45"/>
    <tableColumn id="2" xr3:uid="{87AD5654-6B5A-4582-8076-F4989716071C}" name="All occurrences" totalsRowLabel="216" dataDxfId="44" totalsRowDxfId="43"/>
    <tableColumn id="3" xr3:uid="{DFABB890-E989-4D0B-A4FD-6BEA31B147E9}" name="Unique occurrences" totalsRowLabel="54" dataDxfId="19" totalsRowDxfId="1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1C8144-D6AD-4C22-B025-6EAF9457F569}" name="Table24" displayName="Table24" ref="B134:D140" totalsRowCount="1" headerRowDxfId="42">
  <sortState xmlns:xlrd2="http://schemas.microsoft.com/office/spreadsheetml/2017/richdata2" ref="B135:D139">
    <sortCondition descending="1" ref="C126:C131"/>
  </sortState>
  <tableColumns count="3">
    <tableColumn id="1" xr3:uid="{A3D2786A-03C5-4FC0-AA90-48B132C45862}" name="Explanations" totalsRowLabel="Total" dataDxfId="41" totalsRowDxfId="40"/>
    <tableColumn id="2" xr3:uid="{3C38781C-AE60-46DF-ABD5-3575D677ACDB}" name="All occurrences" totalsRowFunction="sum" dataDxfId="39" totalsRowDxfId="38" dataCellStyle="Percent" totalsRowCellStyle="Percent">
      <calculatedColumnFormula>C127/Table2[[#Totals],[All occurrences]]</calculatedColumnFormula>
    </tableColumn>
    <tableColumn id="3" xr3:uid="{FC91AA3A-652E-4C02-9720-169D3FF79CAA}" name="Unique Occurrences" totalsRowFunction="sum" dataDxfId="17" totalsRowDxfId="16" dataCellStyle="Percent" totalsRowCellStyle="Percent">
      <calculatedColumnFormula>D127/Table2[[#Totals],[Unique occurrences]]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F6D4A1-9CA9-4C2C-ABCE-10F2857A75C0}" name="Table15" displayName="Table15" ref="A1:J334" totalsRowShown="0" headerRowDxfId="63" dataDxfId="61" headerRowBorderDxfId="62" tableBorderDxfId="60" totalsRowBorderDxfId="59">
  <autoFilter ref="A1:J334" xr:uid="{2EF6D4A1-9CA9-4C2C-ABCE-10F2857A75C0}"/>
  <tableColumns count="10">
    <tableColumn id="1" xr3:uid="{47EE413D-0454-4D76-B3FF-DFCC75654F0F}" name="ExplanationID" dataDxfId="58"/>
    <tableColumn id="2" xr3:uid="{105BA7AE-C578-4DBE-BEE0-03268DE4DAF0}" name="Time" dataDxfId="57"/>
    <tableColumn id="3" xr3:uid="{B9DE125B-9CD6-4B7B-B8E0-E8A5E297181B}" name="WID" dataDxfId="56"/>
    <tableColumn id="4" xr3:uid="{FDFCD29E-534A-4516-AC31-2DE960BFC585}" name="Session" dataDxfId="55"/>
    <tableColumn id="5" xr3:uid="{F53416B9-9308-4C3E-8BBE-D8DC8F24DAF6}" name="File" dataDxfId="54"/>
    <tableColumn id="6" xr3:uid="{A1C41042-E5D7-4FF5-922C-C62C9198A849}" name="TasksID" dataDxfId="53"/>
    <tableColumn id="7" xr3:uid="{CFDD27B7-DDC0-44B4-89C1-D45FBFEB05FE}" name="Code fragment" dataDxfId="52"/>
    <tableColumn id="8" xr3:uid="{6CCBA212-4992-4797-BE08-743F25B62035}" name="Question" dataDxfId="51"/>
    <tableColumn id="9" xr3:uid="{BC10247C-357F-414B-A2F6-C50C04954C69}" name="Explanation" dataDxfId="50"/>
    <tableColumn id="10" xr3:uid="{01EA89C1-171C-4AF4-BD16-027B116F1822}" name="Failure Explanation" dataDxfId="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1EF6-2DBF-446E-AB0E-9F27911496A1}">
  <dimension ref="A1:Q140"/>
  <sheetViews>
    <sheetView tabSelected="1" workbookViewId="0">
      <selection activeCell="K1" sqref="K1"/>
    </sheetView>
  </sheetViews>
  <sheetFormatPr defaultRowHeight="15" x14ac:dyDescent="0.25"/>
  <cols>
    <col min="1" max="1" width="13" style="1" customWidth="1"/>
    <col min="2" max="2" width="9.85546875" style="1" customWidth="1"/>
    <col min="3" max="3" width="11.28515625" style="1" customWidth="1"/>
    <col min="4" max="4" width="19" style="31" customWidth="1"/>
    <col min="5" max="5" width="30.5703125" style="31" customWidth="1"/>
    <col min="6" max="6" width="60.85546875" style="31" customWidth="1"/>
    <col min="7" max="9" width="17.85546875" style="1" customWidth="1"/>
    <col min="10" max="10" width="21.85546875" style="1" customWidth="1"/>
    <col min="11" max="11" width="22" style="1" customWidth="1"/>
    <col min="12" max="12" width="20.42578125" style="1" customWidth="1"/>
    <col min="13" max="13" width="27.7109375" customWidth="1"/>
  </cols>
  <sheetData>
    <row r="1" spans="1:17" x14ac:dyDescent="0.25">
      <c r="A1" s="1" t="s">
        <v>0</v>
      </c>
      <c r="B1" s="1" t="s">
        <v>13</v>
      </c>
      <c r="C1" s="1" t="s">
        <v>120</v>
      </c>
      <c r="D1" s="31" t="s">
        <v>122</v>
      </c>
      <c r="E1" s="31" t="s">
        <v>123</v>
      </c>
      <c r="F1" s="31" t="s">
        <v>124</v>
      </c>
      <c r="G1" s="1" t="s">
        <v>1</v>
      </c>
      <c r="H1" s="1" t="s">
        <v>116</v>
      </c>
      <c r="I1" s="44" t="s">
        <v>50</v>
      </c>
      <c r="J1" s="45" t="s">
        <v>51</v>
      </c>
      <c r="K1" s="44" t="s">
        <v>52</v>
      </c>
      <c r="L1" s="45" t="s">
        <v>53</v>
      </c>
      <c r="M1" s="44" t="s">
        <v>55</v>
      </c>
      <c r="N1" s="1" t="s">
        <v>4</v>
      </c>
      <c r="O1" s="1" t="s">
        <v>2</v>
      </c>
      <c r="P1" s="1" t="s">
        <v>3</v>
      </c>
      <c r="Q1" s="1" t="s">
        <v>43</v>
      </c>
    </row>
    <row r="2" spans="1:17" ht="93" customHeight="1" x14ac:dyDescent="0.25">
      <c r="A2" s="1">
        <v>3</v>
      </c>
      <c r="B2" s="1">
        <v>18</v>
      </c>
      <c r="C2" s="1" t="str">
        <f>INDEX(explanations!$E$2:$E$334,MATCH(B2,explanations!$A$2:$A$334,0))</f>
        <v>HIT01_8</v>
      </c>
      <c r="D2" s="31" t="str">
        <f>INDEX(explanations!$G$2:$G$334,MATCH(B2,explanations!$A$2:$A$334,0))</f>
        <v>IF_CONDITIONAL</v>
      </c>
      <c r="E2" s="33" t="str">
        <f>INDEX(explanations!$H$2:$H$334,MATCH(B2,explanations!$A$2:$A$334,0))</f>
        <v>Is there any issue with the conditional clause between lines 285 and 289 that might be related to the failure?</v>
      </c>
      <c r="F2" s="31" t="str">
        <f>INDEX(explanations!$I$2:$I$334,MATCH(B2,explanations!$A$2:$A$334,0))</f>
        <v>This code would not produce the correct result in the case where the input hoursOffset and minutesOffset were both less than zero, although the true source of the error is in lines 279-281 as it throws an error for negative minutesOffset values that the comments indicate are to be handled explicitly by the function.</v>
      </c>
      <c r="G2" s="1" t="s">
        <v>23</v>
      </c>
      <c r="H2" s="1">
        <v>4</v>
      </c>
      <c r="I2" s="1" t="b">
        <v>1</v>
      </c>
      <c r="J2" s="1" t="b">
        <v>1</v>
      </c>
      <c r="K2" s="1" t="b">
        <v>1</v>
      </c>
      <c r="M2" s="1" t="b">
        <v>1</v>
      </c>
      <c r="N2" s="1">
        <v>5</v>
      </c>
      <c r="O2" s="1">
        <v>5</v>
      </c>
      <c r="P2" s="1">
        <v>4</v>
      </c>
    </row>
    <row r="3" spans="1:17" ht="75" x14ac:dyDescent="0.25">
      <c r="A3" s="1">
        <v>3</v>
      </c>
      <c r="B3" s="1">
        <v>23</v>
      </c>
      <c r="C3" s="1" t="str">
        <f>INDEX(explanations!$E$2:$E$334,MATCH(B3,explanations!$A$2:$A$334,0))</f>
        <v>HIT01_8</v>
      </c>
      <c r="D3" s="31" t="str">
        <f>INDEX(explanations!$G$2:$G$334,MATCH(B3,explanations!$A$2:$A$334,0))</f>
        <v>VARIABLE_DECLARATION</v>
      </c>
      <c r="E3" s="41" t="str">
        <f>INDEX(explanations!$H$2:$H$334,MATCH(B3,explanations!$A$2:$A$334,0))</f>
        <v>Is there any issue with the use or the definition of variable "minutesOffset" in the source code below that might be related to the failure?</v>
      </c>
      <c r="F3" s="31" t="str">
        <f>INDEX(explanations!$I$2:$I$334,MATCH(B3,explanations!$A$2:$A$334,0))</f>
        <v>In the code there is a check that 0 &lt;= minutes &lt; 60 and the minutesOffset is -15 which does not fall into these prarmeters thus throwing an Exception</v>
      </c>
      <c r="G3" s="1" t="s">
        <v>29</v>
      </c>
      <c r="H3" s="1">
        <v>2</v>
      </c>
      <c r="J3" s="1" t="b">
        <v>1</v>
      </c>
      <c r="K3" s="1" t="b">
        <v>1</v>
      </c>
      <c r="M3" s="1"/>
      <c r="N3" s="1">
        <v>5</v>
      </c>
      <c r="O3" s="1">
        <v>3</v>
      </c>
      <c r="P3" s="1">
        <v>4</v>
      </c>
    </row>
    <row r="4" spans="1:17" ht="75" x14ac:dyDescent="0.25">
      <c r="A4" s="1">
        <v>7</v>
      </c>
      <c r="B4" s="1">
        <v>75</v>
      </c>
      <c r="C4" s="1" t="str">
        <f>INDEX(explanations!$E$2:$E$334,MATCH(B4,explanations!$A$2:$A$334,0))</f>
        <v>HIT01_8</v>
      </c>
      <c r="D4" s="31" t="str">
        <f>INDEX(explanations!$G$2:$G$334,MATCH(B4,explanations!$A$2:$A$334,0))</f>
        <v>VARIABLE_DECLARATION</v>
      </c>
      <c r="E4" s="41" t="str">
        <f>INDEX(explanations!$H$2:$H$334,MATCH(B4,explanations!$A$2:$A$334,0))</f>
        <v>Is there any issue with the use or the definition of variable "hoursInMinutes" in the source code below that might be related to the failure?</v>
      </c>
      <c r="F4" s="31" t="str">
        <f>INDEX(explanations!$I$2:$I$334,MATCH(B4,explanations!$A$2:$A$334,0))</f>
        <v>hoursInMinutes = hoursOffset*60 has no problem because an integer can hold negative numbers as well. On the other hand for Offset hours minutes has 2 values in it when it's only looking for 1 value</v>
      </c>
      <c r="G4" s="1" t="s">
        <v>12</v>
      </c>
      <c r="H4" s="1">
        <v>1</v>
      </c>
      <c r="I4" s="1" t="b">
        <v>1</v>
      </c>
      <c r="M4" s="1"/>
      <c r="N4" s="1">
        <v>3</v>
      </c>
      <c r="O4" s="1">
        <v>1</v>
      </c>
      <c r="P4" s="1">
        <v>1</v>
      </c>
    </row>
    <row r="5" spans="1:17" ht="105" x14ac:dyDescent="0.25">
      <c r="A5" s="1">
        <v>3</v>
      </c>
      <c r="B5" s="1">
        <v>34</v>
      </c>
      <c r="C5" s="1" t="str">
        <f>INDEX(explanations!$E$2:$E$334,MATCH(B5,explanations!$A$2:$A$334,0))</f>
        <v>HIT01_8</v>
      </c>
      <c r="D5" s="31" t="str">
        <f>INDEX(explanations!$G$2:$G$334,MATCH(B5,explanations!$A$2:$A$334,0))</f>
        <v>IF_CONDITIONAL</v>
      </c>
      <c r="E5" s="41" t="str">
        <f>INDEX(explanations!$H$2:$H$334,MATCH(B5,explanations!$A$2:$A$334,0))</f>
        <v>Is there any issue with the conditional clause between lines 279 and 281 that might be related to the failure?</v>
      </c>
      <c r="F5" s="31" t="str">
        <f>INDEX(explanations!$I$2:$I$334,MATCH(B5,explanations!$A$2:$A$334,0))</f>
        <v>Yes, this line is exactly the one that produces the exception when minutesOffset is &lt;0. As minutesOffset, being the second argument in the function, gets the value -15 in the call to DateTimeZone.forOffsetHoursMinutes(-2, -15)</v>
      </c>
      <c r="G5" s="1" t="s">
        <v>10</v>
      </c>
      <c r="H5" s="1">
        <v>3</v>
      </c>
      <c r="I5" s="1" t="b">
        <v>1</v>
      </c>
      <c r="J5" s="1" t="b">
        <v>1</v>
      </c>
      <c r="K5" s="1" t="b">
        <v>1</v>
      </c>
      <c r="M5" s="1"/>
      <c r="N5" s="1">
        <v>5</v>
      </c>
      <c r="O5" s="1">
        <v>3</v>
      </c>
      <c r="P5" s="1">
        <v>4</v>
      </c>
    </row>
    <row r="6" spans="1:17" ht="375" x14ac:dyDescent="0.25">
      <c r="A6" s="1">
        <v>1</v>
      </c>
      <c r="B6" s="1">
        <v>44</v>
      </c>
      <c r="C6" s="1" t="str">
        <f>INDEX(explanations!$E$2:$E$334,MATCH(B6,explanations!$A$2:$A$334,0))</f>
        <v>HIT01_8</v>
      </c>
      <c r="D6" s="31" t="str">
        <f>INDEX(explanations!$G$2:$G$334,MATCH(B6,explanations!$A$2:$A$334,0))</f>
        <v>METHOD_INVOCATION</v>
      </c>
      <c r="E6" s="41" t="str">
        <f>INDEX(explanations!$H$2:$H$334,MATCH(B6,explanations!$A$2:$A$334,0))</f>
        <v>Is there any issue with the  method invocation(s) "forOffsetMillis"  at line  294 that might be related to the failure?</v>
      </c>
      <c r="F6" s="31" t="str">
        <f>INDEX(explanations!$I$2:$I$334,MATCH(B6,explanations!$A$2:$A$334,0))</f>
        <v>Yes there is an issue but the issue is not at line 294 for the method "forOffsetMillis" because the code never reaches that point. The problem is at line 279 in the static method "forOffsetHoursMinutes" where on line 279 the code reads "if (minutesOffset &lt; 0 || minutesOffset &gt; 59)" where minutesOffset &lt; 0 so an IllegalArgumentException is thrown because part of the old code from version 2.3 is still there, whereas line 279 should be "if (minutesOffset &lt; -59 || minutesOffset &gt; 59)". Line 294 is not where the exception is thrown because the code never reaches that point. The code never reaches the method "forOffsetHours(int hoursOffset)" so it never reaches "forOffsetMillis(int millisOffset)" either, which means the exception under this method is never reached either because the exception was thrown earlier in the method "forOffsetHoursMinutes(...)". The fact the exception thrown readss "Minutes out of range..." versus "Millis out of range..." tells us this.</v>
      </c>
      <c r="G6" s="1" t="s">
        <v>23</v>
      </c>
      <c r="H6" s="1">
        <v>4</v>
      </c>
      <c r="I6" s="1" t="b">
        <v>1</v>
      </c>
      <c r="J6" s="1" t="b">
        <v>1</v>
      </c>
      <c r="K6" s="1" t="b">
        <v>1</v>
      </c>
      <c r="M6" s="1" t="b">
        <v>1</v>
      </c>
      <c r="N6" s="1">
        <v>5</v>
      </c>
      <c r="O6" s="1">
        <v>5</v>
      </c>
      <c r="P6" s="1">
        <v>5</v>
      </c>
    </row>
    <row r="7" spans="1:17" ht="135" x14ac:dyDescent="0.25">
      <c r="A7" s="1">
        <v>1</v>
      </c>
      <c r="B7" s="1">
        <v>46</v>
      </c>
      <c r="C7" s="1" t="str">
        <f>INDEX(explanations!$E$2:$E$334,MATCH(B7,explanations!$A$2:$A$334,0))</f>
        <v>HIT01_8</v>
      </c>
      <c r="D7" s="31" t="str">
        <f>INDEX(explanations!$G$2:$G$334,MATCH(B7,explanations!$A$2:$A$334,0))</f>
        <v>VARIABLE_DECLARATION</v>
      </c>
      <c r="E7" s="41" t="str">
        <f>INDEX(explanations!$H$2:$H$334,MATCH(B7,explanations!$A$2:$A$334,0))</f>
        <v>Is there any issue with the use or the definition of variable "offset" in the source code below that might be related to the failure?</v>
      </c>
      <c r="F7" s="31" t="str">
        <f>INDEX(explanations!$I$2:$I$334,MATCH(B7,explanations!$A$2:$A$334,0))</f>
        <v>As I seem to have misunderstood the previous question, for the sake of consistency, I will declare Yes, there is an issue BUT No, it is not with the variable "offset". The issue can be attributed to line 279 because the variable "minutesOffSet" is still parameterized to throw an exception if it is &lt; 0, rather it should be: &lt; -59 to correct this issue.</v>
      </c>
      <c r="G7" s="1" t="s">
        <v>41</v>
      </c>
      <c r="H7" s="1">
        <v>3</v>
      </c>
      <c r="J7" s="1" t="b">
        <v>1</v>
      </c>
      <c r="K7" s="1" t="b">
        <v>1</v>
      </c>
      <c r="M7" s="1" t="b">
        <v>1</v>
      </c>
      <c r="N7" s="1">
        <v>4</v>
      </c>
      <c r="O7" s="1">
        <v>4</v>
      </c>
      <c r="P7" s="1">
        <v>5</v>
      </c>
    </row>
    <row r="8" spans="1:17" ht="60" x14ac:dyDescent="0.25">
      <c r="A8" s="1">
        <v>1</v>
      </c>
      <c r="B8" s="1">
        <v>52</v>
      </c>
      <c r="C8" s="1" t="str">
        <f>INDEX(explanations!$E$2:$E$334,MATCH(B8,explanations!$A$2:$A$334,0))</f>
        <v>HIT01_8</v>
      </c>
      <c r="D8" s="31" t="str">
        <f>INDEX(explanations!$G$2:$G$334,MATCH(B8,explanations!$A$2:$A$334,0))</f>
        <v>IF_CONDITIONAL</v>
      </c>
      <c r="E8" s="41" t="str">
        <f>INDEX(explanations!$H$2:$H$334,MATCH(B8,explanations!$A$2:$A$334,0))</f>
        <v>Is there any issue with the conditional clause between lines 279 and 281 that might be related to the failure?</v>
      </c>
      <c r="F8" s="31" t="str">
        <f>INDEX(explanations!$I$2:$I$334,MATCH(B8,explanations!$A$2:$A$334,0))</f>
        <v>You are passing it a negative offset value (-15) and the conditionals are set to reject any offset that is less than 0 or greater than 59 and throw a new exception.</v>
      </c>
      <c r="G8" s="1" t="s">
        <v>46</v>
      </c>
      <c r="H8" s="1">
        <v>2</v>
      </c>
      <c r="J8" s="1" t="b">
        <v>1</v>
      </c>
      <c r="K8" s="1" t="b">
        <v>1</v>
      </c>
      <c r="M8" s="1"/>
      <c r="N8" s="1">
        <v>4</v>
      </c>
      <c r="O8" s="1">
        <v>4</v>
      </c>
      <c r="P8" s="1">
        <v>5</v>
      </c>
    </row>
    <row r="9" spans="1:17" ht="210" x14ac:dyDescent="0.25">
      <c r="A9" s="1">
        <v>1</v>
      </c>
      <c r="B9" s="1">
        <v>59</v>
      </c>
      <c r="C9" s="1" t="str">
        <f>INDEX(explanations!$E$2:$E$334,MATCH(B9,explanations!$A$2:$A$334,0))</f>
        <v>HIT01_8</v>
      </c>
      <c r="D9" s="31" t="str">
        <f>INDEX(explanations!$G$2:$G$334,MATCH(B9,explanations!$A$2:$A$334,0))</f>
        <v>VARIABLE_DECLARATION</v>
      </c>
      <c r="E9" s="41" t="str">
        <f>INDEX(explanations!$H$2:$H$334,MATCH(B9,explanations!$A$2:$A$334,0))</f>
        <v>Is there any issue with the use or the definition of variable "hoursInMinutes" in the source code below that might be related to the failure?</v>
      </c>
      <c r="F9" s="31" t="str">
        <f>INDEX(explanations!$I$2:$I$334,MATCH(B9,explanations!$A$2:$A$334,0))</f>
        <v>I"m guessing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v>
      </c>
      <c r="G9" s="1" t="s">
        <v>6</v>
      </c>
      <c r="H9" s="1">
        <v>3</v>
      </c>
      <c r="J9" s="1" t="b">
        <v>1</v>
      </c>
      <c r="K9" s="1" t="b">
        <v>1</v>
      </c>
      <c r="L9" s="1" t="b">
        <v>1</v>
      </c>
      <c r="M9" s="1"/>
      <c r="N9" s="1">
        <v>4</v>
      </c>
      <c r="O9" s="1">
        <v>3</v>
      </c>
      <c r="P9" s="1">
        <v>4</v>
      </c>
      <c r="Q9" t="s">
        <v>40</v>
      </c>
    </row>
    <row r="10" spans="1:17" ht="90" x14ac:dyDescent="0.25">
      <c r="A10" s="1">
        <v>1</v>
      </c>
      <c r="B10" s="1">
        <v>61</v>
      </c>
      <c r="C10" s="1" t="str">
        <f>INDEX(explanations!$E$2:$E$334,MATCH(B10,explanations!$A$2:$A$334,0))</f>
        <v>HIT01_8</v>
      </c>
      <c r="D10" s="31" t="str">
        <f>INDEX(explanations!$G$2:$G$334,MATCH(B10,explanations!$A$2:$A$334,0))</f>
        <v>VARIABLE_DECLARATION</v>
      </c>
      <c r="E10" s="41" t="str">
        <f>INDEX(explanations!$H$2:$H$334,MATCH(B10,explanations!$A$2:$A$334,0))</f>
        <v>Is there any issue with the use or the definition of variable "minutesOffset" in the source code below that might be related to the failure?</v>
      </c>
      <c r="F10" s="31" t="str">
        <f>INDEX(explanations!$I$2:$I$334,MATCH(B10,explanations!$A$2:$A$334,0))</f>
        <v>The variable "minutesOffset" is checked incorrectly by the IF statement on line 279. Any negative value for "minutesOffset" will throw this exception, while the documentation states that "minutesOffset" can be negative in some cases.</v>
      </c>
      <c r="G10" s="1" t="s">
        <v>38</v>
      </c>
      <c r="H10" s="1">
        <v>3</v>
      </c>
      <c r="I10" s="1" t="b">
        <v>1</v>
      </c>
      <c r="K10" s="1" t="b">
        <v>1</v>
      </c>
      <c r="L10" s="1" t="b">
        <v>1</v>
      </c>
      <c r="M10" s="1"/>
      <c r="N10" s="1">
        <v>2</v>
      </c>
      <c r="O10" s="1">
        <v>5</v>
      </c>
      <c r="P10" s="1">
        <v>3</v>
      </c>
    </row>
    <row r="11" spans="1:17" ht="225" x14ac:dyDescent="0.25">
      <c r="A11" s="1">
        <v>1</v>
      </c>
      <c r="B11" s="1">
        <v>62</v>
      </c>
      <c r="C11" s="1" t="str">
        <f>INDEX(explanations!$E$2:$E$334,MATCH(B11,explanations!$A$2:$A$334,0))</f>
        <v>HIT01_8</v>
      </c>
      <c r="D11" s="31" t="str">
        <f>INDEX(explanations!$G$2:$G$334,MATCH(B11,explanations!$A$2:$A$334,0))</f>
        <v>METHOD_INVOCATION</v>
      </c>
      <c r="E11" s="41" t="str">
        <f>INDEX(explanations!$H$2:$H$334,MATCH(B11,explanations!$A$2:$A$334,0))</f>
        <v>Is there any issue with the  method invocation(s) "safeMultiply"  at line  290 that might be related to the failure?</v>
      </c>
      <c r="F11" s="31" t="str">
        <f>INDEX(explanations!$I$2:$I$334,MATCH(B11,explanations!$A$2:$A$334,0))</f>
        <v xml:space="preserve">The same answer because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v>
      </c>
      <c r="G11" s="1" t="s">
        <v>41</v>
      </c>
      <c r="H11" s="1">
        <v>3</v>
      </c>
      <c r="J11" s="1" t="b">
        <v>1</v>
      </c>
      <c r="K11" s="1" t="b">
        <v>1</v>
      </c>
      <c r="M11" s="1" t="b">
        <v>1</v>
      </c>
      <c r="N11" s="1">
        <v>3</v>
      </c>
      <c r="O11" s="1">
        <v>4</v>
      </c>
      <c r="P11" s="1">
        <v>4</v>
      </c>
    </row>
    <row r="12" spans="1:17" ht="105" x14ac:dyDescent="0.25">
      <c r="A12" s="1">
        <v>1</v>
      </c>
      <c r="B12" s="1">
        <v>64</v>
      </c>
      <c r="C12" s="1" t="str">
        <f>INDEX(explanations!$E$2:$E$334,MATCH(B12,explanations!$A$2:$A$334,0))</f>
        <v>HIT01_8</v>
      </c>
      <c r="D12" s="31" t="str">
        <f>INDEX(explanations!$G$2:$G$334,MATCH(B12,explanations!$A$2:$A$334,0))</f>
        <v>IF_CONDITIONAL</v>
      </c>
      <c r="E12" s="41" t="str">
        <f>INDEX(explanations!$H$2:$H$334,MATCH(B12,explanations!$A$2:$A$334,0))</f>
        <v>Is there any issue with the conditional clause between lines 279 and 281 that might be related to the failure?</v>
      </c>
      <c r="F12" s="31" t="str">
        <f>INDEX(explanations!$I$2:$I$334,MATCH(B12,explanations!$A$2:$A$334,0))</f>
        <v>the code is incomplete. it properly checks for greater than 59 but neglects to take into account if the hours are negative before rejecting minutes for being negative. it would be more correct though not completely to check for less than -59 instead of less than 0</v>
      </c>
      <c r="G12" s="1" t="s">
        <v>29</v>
      </c>
      <c r="H12" s="1">
        <v>2</v>
      </c>
      <c r="J12" s="1" t="b">
        <v>1</v>
      </c>
      <c r="K12" s="1" t="b">
        <v>1</v>
      </c>
      <c r="M12" s="1"/>
      <c r="N12" s="1">
        <v>4</v>
      </c>
      <c r="O12" s="1">
        <v>5</v>
      </c>
      <c r="P12" s="1">
        <v>5</v>
      </c>
    </row>
    <row r="13" spans="1:17" ht="60" x14ac:dyDescent="0.25">
      <c r="A13" s="1">
        <v>3</v>
      </c>
      <c r="B13" s="1">
        <v>22</v>
      </c>
      <c r="C13" s="1" t="str">
        <f>INDEX(explanations!$E$2:$E$334,MATCH(B13,explanations!$A$2:$A$334,0))</f>
        <v>HIT01_8</v>
      </c>
      <c r="D13" s="31" t="str">
        <f>INDEX(explanations!$G$2:$G$334,MATCH(B13,explanations!$A$2:$A$334,0))</f>
        <v>IF_CONDITIONAL</v>
      </c>
      <c r="E13" s="41" t="str">
        <f>INDEX(explanations!$H$2:$H$334,MATCH(B13,explanations!$A$2:$A$334,0))</f>
        <v>Is there any issue with the conditional clause between lines 279 and 281 that might be related to the failure?</v>
      </c>
      <c r="F13" s="31" t="str">
        <f>INDEX(explanations!$I$2:$I$334,MATCH(B13,explanations!$A$2:$A$334,0))</f>
        <v>According to the comments, the minute value should be between -59 and +59, but the conditional statement is checking for a value between 0 and 59.</v>
      </c>
      <c r="G13" s="1" t="s">
        <v>32</v>
      </c>
      <c r="H13" s="1">
        <v>2</v>
      </c>
      <c r="I13" s="1" t="b">
        <v>1</v>
      </c>
      <c r="J13" s="1" t="b">
        <v>1</v>
      </c>
      <c r="M13" s="1"/>
      <c r="N13" s="1">
        <v>5</v>
      </c>
      <c r="O13" s="1">
        <v>3</v>
      </c>
      <c r="P13" s="1">
        <v>3</v>
      </c>
    </row>
    <row r="14" spans="1:17" ht="210" x14ac:dyDescent="0.25">
      <c r="A14" s="1">
        <v>1</v>
      </c>
      <c r="B14" s="1">
        <v>60</v>
      </c>
      <c r="C14" s="1" t="str">
        <f>INDEX(explanations!$E$2:$E$334,MATCH(B14,explanations!$A$2:$A$334,0))</f>
        <v>HIT01_8</v>
      </c>
      <c r="D14" s="31" t="str">
        <f>INDEX(explanations!$G$2:$G$334,MATCH(B14,explanations!$A$2:$A$334,0))</f>
        <v>IF_CONDITIONAL</v>
      </c>
      <c r="E14" s="41" t="str">
        <f>INDEX(explanations!$H$2:$H$334,MATCH(B14,explanations!$A$2:$A$334,0))</f>
        <v>Is there any issue with the conditional clause between lines 273 and 275 that might be related to the failure?</v>
      </c>
      <c r="F14" s="31" t="str">
        <f>INDEX(explanations!$I$2:$I$334,MATCH(B14,explanations!$A$2:$A$334,0))</f>
        <v xml:space="preserve">The same problem as the string is trying to sub string a Null value. But wouldn't the ".length() &gt; 0" part eliminate that issue?    No, calling itemdescription.length() when itemdescription is null would not generate a StringIndexOutOfBoundsException, but rather a NullPointerException since you would essentially be trying to call a method on null.    As others have indicated, StringIndexOutOfBoundsException indicates that itemdescription is not at least 38 characters long. You probably want to handle both conditions (I assuming you want to truncate):  </v>
      </c>
      <c r="G14" s="1" t="s">
        <v>39</v>
      </c>
      <c r="H14" s="1">
        <v>3</v>
      </c>
      <c r="I14" s="1" t="b">
        <v>1</v>
      </c>
      <c r="J14" s="1" t="b">
        <v>1</v>
      </c>
      <c r="L14" s="1" t="b">
        <v>1</v>
      </c>
      <c r="M14" s="1"/>
      <c r="N14" s="1">
        <v>3</v>
      </c>
      <c r="O14" s="1">
        <v>4</v>
      </c>
      <c r="P14" s="1">
        <v>3</v>
      </c>
    </row>
    <row r="15" spans="1:17" ht="210" x14ac:dyDescent="0.25">
      <c r="A15" s="1">
        <v>1</v>
      </c>
      <c r="B15" s="1">
        <v>48</v>
      </c>
      <c r="C15" s="1" t="str">
        <f>INDEX(explanations!$E$2:$E$334,MATCH(B15,explanations!$A$2:$A$334,0))</f>
        <v>HIT01_8</v>
      </c>
      <c r="D15" s="31" t="str">
        <f>INDEX(explanations!$G$2:$G$334,MATCH(B15,explanations!$A$2:$A$334,0))</f>
        <v>VARIABLE_DECLARATION</v>
      </c>
      <c r="E15" s="41" t="str">
        <f>INDEX(explanations!$H$2:$H$334,MATCH(B15,explanations!$A$2:$A$334,0))</f>
        <v>Is there any issue with the use or the definition of variable "minutesOffset" in the source code below that might be related to the failure?</v>
      </c>
      <c r="F15" s="31" t="str">
        <f>INDEX(explanations!$I$2:$I$334,MATCH(B15,explanations!$A$2:$A$334,0))</f>
        <v>YES. The issue is on line 279 (as I explained in my first question, of which I misunderstood that I was only being asked about the specific issue, not generalized issue). On line 279 the variable "minutesOffSet" is parameterized to throw an exception if it is &lt; 0 or &gt; 59. Line 279 should read "if (minutesOffset &lt; -59 || minutesOffset &gt; 59) {" because now the method can take in the number of minutes as a negative and will allow the method to properly progress to invoke/call further methods such as those asked about in the two previous questions.</v>
      </c>
      <c r="G15" s="1" t="s">
        <v>44</v>
      </c>
      <c r="H15" s="1">
        <v>3</v>
      </c>
      <c r="I15" s="1" t="b">
        <v>1</v>
      </c>
      <c r="J15" s="1" t="b">
        <v>1</v>
      </c>
      <c r="M15" s="1" t="b">
        <v>1</v>
      </c>
      <c r="N15" s="1">
        <v>5</v>
      </c>
      <c r="O15" s="1">
        <v>5</v>
      </c>
      <c r="P15" s="1">
        <v>5</v>
      </c>
    </row>
    <row r="16" spans="1:17" ht="60" x14ac:dyDescent="0.25">
      <c r="A16" s="1">
        <v>7</v>
      </c>
      <c r="B16" s="1">
        <v>70</v>
      </c>
      <c r="C16" s="1" t="str">
        <f>INDEX(explanations!$E$2:$E$334,MATCH(B16,explanations!$A$2:$A$334,0))</f>
        <v>HIT02_24</v>
      </c>
      <c r="D16" s="31" t="str">
        <f>INDEX(explanations!$G$2:$G$334,MATCH(B16,explanations!$A$2:$A$334,0))</f>
        <v>METHOD_INVOCATION</v>
      </c>
      <c r="E16" s="41" t="str">
        <f>INDEX(explanations!$H$2:$H$334,MATCH(B16,explanations!$A$2:$A$334,0))</f>
        <v>Is there any issue with the  method invocation(s) "Color"  at line  119 that might be related to the failure?</v>
      </c>
      <c r="F16" s="31" t="str">
        <f>INDEX(explanations!$I$2:$I$334,MATCH(B16,explanations!$A$2:$A$334,0))</f>
        <v>I think it is because the Color function doesn't accept a negative number, and it is being passed -0.5 from the getPaint function.</v>
      </c>
      <c r="G16" s="1" t="s">
        <v>9</v>
      </c>
      <c r="H16" s="1">
        <v>1</v>
      </c>
      <c r="I16" s="1" t="b">
        <v>1</v>
      </c>
      <c r="M16" s="1"/>
      <c r="N16" s="1">
        <v>3</v>
      </c>
      <c r="O16" s="1">
        <v>5</v>
      </c>
      <c r="P16" s="1">
        <v>5</v>
      </c>
    </row>
    <row r="17" spans="1:17" ht="90" x14ac:dyDescent="0.25">
      <c r="A17" s="1">
        <v>1</v>
      </c>
      <c r="B17" s="1">
        <v>58</v>
      </c>
      <c r="C17" s="1" t="str">
        <f>INDEX(explanations!$E$2:$E$334,MATCH(B17,explanations!$A$2:$A$334,0))</f>
        <v>HIT02_24</v>
      </c>
      <c r="D17" s="31" t="str">
        <f>INDEX(explanations!$G$2:$G$334,MATCH(B17,explanations!$A$2:$A$334,0))</f>
        <v>VARIABLE_DECLARATION</v>
      </c>
      <c r="E17" s="41" t="str">
        <f>INDEX(explanations!$H$2:$H$334,MATCH(B17,explanations!$A$2:$A$334,0))</f>
        <v>Is there any issue with the use or the definition of variable "value" in the source code below that might be related to the failure?</v>
      </c>
      <c r="F17" s="31" t="str">
        <f>INDEX(explanations!$I$2:$I$334,MATCH(B17,explanations!$A$2:$A$334,0))</f>
        <v>The variable "value" is incorrectly used on line 117, where the variable "v" should be used in its place. The variable "value" can exist beyond the range of "this.lowerBound" and "this.upperBound" and is causing this error.</v>
      </c>
      <c r="G17" s="1" t="s">
        <v>37</v>
      </c>
      <c r="H17" s="1">
        <v>2</v>
      </c>
      <c r="K17" s="1" t="b">
        <v>1</v>
      </c>
      <c r="M17" s="1" t="b">
        <v>1</v>
      </c>
      <c r="N17" s="1">
        <v>5</v>
      </c>
      <c r="O17" s="1">
        <v>5</v>
      </c>
      <c r="P17" s="1">
        <v>4</v>
      </c>
    </row>
    <row r="18" spans="1:17" ht="90" x14ac:dyDescent="0.25">
      <c r="A18" s="1">
        <v>3</v>
      </c>
      <c r="B18" s="1">
        <v>17</v>
      </c>
      <c r="C18" s="1" t="str">
        <f>INDEX(explanations!$E$2:$E$334,MATCH(B18,explanations!$A$2:$A$334,0))</f>
        <v>HIT03_6</v>
      </c>
      <c r="D18" s="31" t="str">
        <f>INDEX(explanations!$G$2:$G$334,MATCH(B18,explanations!$A$2:$A$334,0))</f>
        <v>METHOD_INVOCATION</v>
      </c>
      <c r="E18" s="41" t="str">
        <f>INDEX(explanations!$H$2:$H$334,MATCH(B18,explanations!$A$2:$A$334,0))</f>
        <v>Is there any issue with the  method invocation(s) "charCount, codePointAt"  at line  95 that might be related to the failure?</v>
      </c>
      <c r="F18" s="31" t="str">
        <f>INDEX(explanations!$I$2:$I$334,MATCH(B18,explanations!$A$2:$A$334,0))</f>
        <v>If the codePointAt method returns a unicode character value greater than 0x10000, then charCount returns 2, which would be potentially added to pos to create a larger index value than the string length.</v>
      </c>
      <c r="G18" s="1" t="s">
        <v>29</v>
      </c>
      <c r="H18" s="1">
        <v>2</v>
      </c>
      <c r="J18" s="1" t="b">
        <v>1</v>
      </c>
      <c r="K18" s="1" t="b">
        <v>1</v>
      </c>
      <c r="M18" s="1"/>
      <c r="N18" s="1">
        <v>5</v>
      </c>
      <c r="O18" s="1">
        <v>4</v>
      </c>
      <c r="P18" s="1">
        <v>3</v>
      </c>
    </row>
    <row r="19" spans="1:17" ht="195" x14ac:dyDescent="0.25">
      <c r="A19" s="1">
        <v>3</v>
      </c>
      <c r="B19" s="1">
        <v>19</v>
      </c>
      <c r="C19" s="1" t="str">
        <f>INDEX(explanations!$E$2:$E$334,MATCH(B19,explanations!$A$2:$A$334,0))</f>
        <v>HIT03_6</v>
      </c>
      <c r="D19" s="31" t="str">
        <f>INDEX(explanations!$G$2:$G$334,MATCH(B19,explanations!$A$2:$A$334,0))</f>
        <v>FOR_LOOP</v>
      </c>
      <c r="E19" s="41" t="str">
        <f>INDEX(explanations!$H$2:$H$334,MATCH(B19,explanations!$A$2:$A$334,0))</f>
        <v>Is there any issue with the For-loop between lines 94 and 96 that might be related to the failure?</v>
      </c>
      <c r="F19" s="31" t="str">
        <f>INDEX(explanations!$I$2:$I$334,MATCH(B19,explanations!$A$2:$A$334,0))</f>
        <v>While I am not sure exactly what this portion of the program is trying to accomplish I believe that there is a high likelihood that it could cause the program to crash.  My thoughts are that on line 95 we are incrementing pos by a value associated with input, and then we are repeating this while an unrelated condition (pt &lt; consumed) holds true.  I think there is a strong possibility this would cause us to step out of bounds on input and get the StringIndexOutOfBoundsException we see in the error.</v>
      </c>
      <c r="G19" s="1" t="s">
        <v>5</v>
      </c>
      <c r="H19" s="1">
        <v>1</v>
      </c>
      <c r="K19" s="1" t="b">
        <v>1</v>
      </c>
      <c r="M19" s="1"/>
      <c r="N19" s="1">
        <v>4</v>
      </c>
      <c r="O19" s="1">
        <v>4</v>
      </c>
      <c r="P19" s="1">
        <v>4</v>
      </c>
    </row>
    <row r="20" spans="1:17" ht="75" x14ac:dyDescent="0.25">
      <c r="A20" s="1">
        <v>3</v>
      </c>
      <c r="B20" s="1">
        <v>21</v>
      </c>
      <c r="C20" s="1" t="str">
        <f>INDEX(explanations!$E$2:$E$334,MATCH(B20,explanations!$A$2:$A$334,0))</f>
        <v>HIT03_6</v>
      </c>
      <c r="D20" s="31" t="str">
        <f>INDEX(explanations!$G$2:$G$334,MATCH(B20,explanations!$A$2:$A$334,0))</f>
        <v>VARIABLE_DECLARATION</v>
      </c>
      <c r="E20" s="41" t="str">
        <f>INDEX(explanations!$H$2:$H$334,MATCH(B20,explanations!$A$2:$A$334,0))</f>
        <v>Is there any issue with the use or the definition of variable "consumed" in the source code below that might be related to the failure?</v>
      </c>
      <c r="F20" s="31" t="str">
        <f>INDEX(explanations!$I$2:$I$334,MATCH(B20,explanations!$A$2:$A$334,0))</f>
        <v>There could be an issue in the definition of the variable if the translate function throws back an illegal argument exception because then you are trying to define an integer with a string.</v>
      </c>
      <c r="G20" s="1" t="s">
        <v>29</v>
      </c>
      <c r="H20" s="1">
        <v>2</v>
      </c>
      <c r="J20" s="1" t="b">
        <v>1</v>
      </c>
      <c r="K20" s="1" t="b">
        <v>1</v>
      </c>
      <c r="M20" s="1"/>
      <c r="N20" s="1">
        <v>4</v>
      </c>
      <c r="O20" s="1">
        <v>3</v>
      </c>
      <c r="P20" s="1">
        <v>3</v>
      </c>
    </row>
    <row r="21" spans="1:17" ht="315" x14ac:dyDescent="0.25">
      <c r="A21" s="1">
        <v>3</v>
      </c>
      <c r="B21" s="1">
        <v>25</v>
      </c>
      <c r="C21" s="1" t="str">
        <f>INDEX(explanations!$E$2:$E$334,MATCH(B21,explanations!$A$2:$A$334,0))</f>
        <v>HIT03_6</v>
      </c>
      <c r="D21" s="31" t="str">
        <f>INDEX(explanations!$G$2:$G$334,MATCH(B21,explanations!$A$2:$A$334,0))</f>
        <v>WHILE_LOOP</v>
      </c>
      <c r="E21" s="41" t="str">
        <f>INDEX(explanations!$H$2:$H$334,MATCH(B21,explanations!$A$2:$A$334,0))</f>
        <v>Is there any issue with the While-loop between lines 84 and 97 that might be related to the failure?</v>
      </c>
      <c r="F21" s="31" t="str">
        <f>INDEX(explanations!$I$2:$I$334,MATCH(B21,explanations!$A$2:$A$334,0))</f>
        <v>I'm a little fuzzy on what is going on with this code because I'm not up on all the details of handling unicode but the purpose of this sections seems to be dealing with the fact that in things like UTF-8 sometimes you get characters that are one byte and sometimes 2. Anyway, the issue seems to be with the for loop on line 94. We are incrementing the variable pt and checking that it is less than consumed but we are accessing the input via the pos variable.    If consumed == 0 on line 86 then we increment pos on line 89. Pos appears to always be incremented at a value of greater than or equal to one for every character in the input. The point is that pos gets incremented at a rate faster than characters from the input are consumed and can become longer than the input length which will raise an error on line 95 when consumed is greater than zero.</v>
      </c>
      <c r="G21" s="1" t="s">
        <v>34</v>
      </c>
      <c r="H21" s="1">
        <v>4</v>
      </c>
      <c r="I21" s="1" t="b">
        <v>1</v>
      </c>
      <c r="J21" s="1" t="b">
        <v>1</v>
      </c>
      <c r="K21" s="1" t="b">
        <v>1</v>
      </c>
      <c r="L21" s="1" t="b">
        <v>1</v>
      </c>
      <c r="M21" s="1"/>
      <c r="N21" s="1">
        <v>4</v>
      </c>
      <c r="O21" s="1">
        <v>4</v>
      </c>
      <c r="P21" s="1">
        <v>3</v>
      </c>
    </row>
    <row r="22" spans="1:17" ht="90" x14ac:dyDescent="0.25">
      <c r="A22" s="1">
        <v>7</v>
      </c>
      <c r="B22" s="1">
        <v>74</v>
      </c>
      <c r="C22" s="1" t="str">
        <f>INDEX(explanations!$E$2:$E$334,MATCH(B22,explanations!$A$2:$A$334,0))</f>
        <v>HIT03_6</v>
      </c>
      <c r="D22" s="31" t="str">
        <f>INDEX(explanations!$G$2:$G$334,MATCH(B22,explanations!$A$2:$A$334,0))</f>
        <v>METHOD_INVOCATION</v>
      </c>
      <c r="E22" s="41" t="str">
        <f>INDEX(explanations!$H$2:$H$334,MATCH(B22,explanations!$A$2:$A$334,0))</f>
        <v>Is there any issue with the  method invocation(s) "toChars, codePointAt"  at line  87 that might be related to the failure?</v>
      </c>
      <c r="F22" s="31" t="str">
        <f>INDEX(explanations!$I$2:$I$334,MATCH(B22,explanations!$A$2:$A$334,0))</f>
        <v xml:space="preserve">Before calling codePointAt(), you need to check that the index is within bounds. If it's not, that's the equivalent if your JavaScript code getting a NaN from charCodeAt(). This would, however, complicate the rest of the code considerably.  </v>
      </c>
      <c r="G22" s="1" t="s">
        <v>11</v>
      </c>
      <c r="H22" s="1">
        <v>2</v>
      </c>
      <c r="I22" s="1" t="b">
        <v>1</v>
      </c>
      <c r="M22" s="1" t="b">
        <v>1</v>
      </c>
      <c r="N22" s="1">
        <v>5</v>
      </c>
      <c r="O22" s="1">
        <v>1</v>
      </c>
      <c r="P22" s="1">
        <v>4</v>
      </c>
    </row>
    <row r="23" spans="1:17" ht="90" x14ac:dyDescent="0.25">
      <c r="A23" s="1">
        <v>3</v>
      </c>
      <c r="B23" s="1">
        <v>27</v>
      </c>
      <c r="C23" s="1" t="str">
        <f>INDEX(explanations!$E$2:$E$334,MATCH(B23,explanations!$A$2:$A$334,0))</f>
        <v>HIT03_6</v>
      </c>
      <c r="D23" s="31" t="str">
        <f>INDEX(explanations!$G$2:$G$334,MATCH(B23,explanations!$A$2:$A$334,0))</f>
        <v>METHOD_INVOCATION</v>
      </c>
      <c r="E23" s="41" t="str">
        <f>INDEX(explanations!$H$2:$H$334,MATCH(B23,explanations!$A$2:$A$334,0))</f>
        <v>Is there any issue with the  method invocation(s) "toChars, codePointAt"  at line  87 that might be related to the failure?</v>
      </c>
      <c r="F23" s="31" t="str">
        <f>INDEX(explanations!$I$2:$I$334,MATCH(B23,explanations!$A$2:$A$334,0))</f>
        <v>Character.codePointAt is attempting to access the index of a CharSequence at index "pos" and may be going out of bounds. This is due to "pos" being incremented on line 89 inside the While loop.</v>
      </c>
      <c r="G23" s="1" t="s">
        <v>10</v>
      </c>
      <c r="H23" s="1">
        <v>3</v>
      </c>
      <c r="I23" s="1" t="b">
        <v>1</v>
      </c>
      <c r="J23" s="1" t="b">
        <v>1</v>
      </c>
      <c r="K23" s="1" t="b">
        <v>1</v>
      </c>
      <c r="M23" s="1"/>
      <c r="N23" s="1">
        <v>5</v>
      </c>
      <c r="O23" s="1">
        <v>4</v>
      </c>
      <c r="P23" s="1">
        <v>4</v>
      </c>
    </row>
    <row r="24" spans="1:17" ht="60" x14ac:dyDescent="0.25">
      <c r="A24" s="1">
        <v>3</v>
      </c>
      <c r="B24" s="1">
        <v>28</v>
      </c>
      <c r="C24" s="1" t="str">
        <f>INDEX(explanations!$E$2:$E$334,MATCH(B24,explanations!$A$2:$A$334,0))</f>
        <v>HIT03_6</v>
      </c>
      <c r="D24" s="31" t="str">
        <f>INDEX(explanations!$G$2:$G$334,MATCH(B24,explanations!$A$2:$A$334,0))</f>
        <v>METHOD_INVOCATION</v>
      </c>
      <c r="E24" s="41" t="str">
        <f>INDEX(explanations!$H$2:$H$334,MATCH(B24,explanations!$A$2:$A$334,0))</f>
        <v>Is there any issue with the  method invocation(s) "length"  at line  83 that might be related to the failure?</v>
      </c>
      <c r="F24" s="31" t="str">
        <f>INDEX(explanations!$I$2:$I$334,MATCH(B24,explanations!$A$2:$A$334,0))</f>
        <v>If "pos" is the code pointer and it is going out of bounds at line 87, it is because "len" is set too high, causing the While loop to execute one too many times.</v>
      </c>
      <c r="G24" s="1" t="s">
        <v>5</v>
      </c>
      <c r="H24" s="1">
        <v>1</v>
      </c>
      <c r="K24" s="1" t="b">
        <v>1</v>
      </c>
      <c r="M24" s="1"/>
      <c r="N24" s="1">
        <v>3</v>
      </c>
      <c r="O24" s="1">
        <v>2</v>
      </c>
      <c r="P24" s="1">
        <v>2</v>
      </c>
    </row>
    <row r="25" spans="1:17" ht="105" x14ac:dyDescent="0.25">
      <c r="A25" s="1">
        <v>3</v>
      </c>
      <c r="B25" s="1">
        <v>30</v>
      </c>
      <c r="C25" s="1" t="str">
        <f>INDEX(explanations!$E$2:$E$334,MATCH(B25,explanations!$A$2:$A$334,0))</f>
        <v>HIT03_6</v>
      </c>
      <c r="D25" s="31" t="str">
        <f>INDEX(explanations!$G$2:$G$334,MATCH(B25,explanations!$A$2:$A$334,0))</f>
        <v>VARIABLE_DECLARATION</v>
      </c>
      <c r="E25" s="41" t="str">
        <f>INDEX(explanations!$H$2:$H$334,MATCH(B25,explanations!$A$2:$A$334,0))</f>
        <v>Is there any issue with the use or the definition of variable "input" in the source code below that might be related to the failure?</v>
      </c>
      <c r="F25" s="31" t="str">
        <f>INDEX(explanations!$I$2:$I$334,MATCH(B25,explanations!$A$2:$A$334,0))</f>
        <v>The exception is occurring when trying to return the character at a certain location in the CharSequence input. The exception is thrown when trying to return a character at a position that doesn't exist. For example, trying to return the char at position 5 when the CharSequence is only 2 characters long.</v>
      </c>
      <c r="G25" s="1" t="s">
        <v>29</v>
      </c>
      <c r="H25" s="1">
        <v>2</v>
      </c>
      <c r="J25" s="1" t="b">
        <v>1</v>
      </c>
      <c r="K25" s="1" t="b">
        <v>1</v>
      </c>
      <c r="M25" s="1"/>
      <c r="N25" s="1">
        <v>5</v>
      </c>
      <c r="O25" s="1">
        <v>3</v>
      </c>
      <c r="P25" s="1">
        <v>3</v>
      </c>
    </row>
    <row r="26" spans="1:17" ht="75" x14ac:dyDescent="0.25">
      <c r="A26" s="1">
        <v>3</v>
      </c>
      <c r="B26" s="1">
        <v>32</v>
      </c>
      <c r="C26" s="1" t="str">
        <f>INDEX(explanations!$E$2:$E$334,MATCH(B26,explanations!$A$2:$A$334,0))</f>
        <v>HIT03_6</v>
      </c>
      <c r="D26" s="31" t="str">
        <f>INDEX(explanations!$G$2:$G$334,MATCH(B26,explanations!$A$2:$A$334,0))</f>
        <v>VARIABLE_DECLARATION</v>
      </c>
      <c r="E26" s="41" t="str">
        <f>INDEX(explanations!$H$2:$H$334,MATCH(B26,explanations!$A$2:$A$334,0))</f>
        <v>Is there any issue with the use or the definition of variable "c" in the source code below that might be related to the failure?</v>
      </c>
      <c r="F26" s="31" t="str">
        <f>INDEX(explanations!$I$2:$I$334,MATCH(B26,explanations!$A$2:$A$334,0))</f>
        <v>codePointAt method will throw java.lang.StringIndexOutOfBoundsException error when pos index is negative or not less than the length of input, which happens when pos=2</v>
      </c>
      <c r="G26" s="1" t="s">
        <v>5</v>
      </c>
      <c r="H26" s="1">
        <v>1</v>
      </c>
      <c r="K26" s="1" t="b">
        <v>1</v>
      </c>
      <c r="M26" s="1"/>
      <c r="N26" s="1">
        <v>5</v>
      </c>
      <c r="O26" s="1">
        <v>4</v>
      </c>
      <c r="P26" s="1">
        <v>4</v>
      </c>
    </row>
    <row r="27" spans="1:17" ht="75" x14ac:dyDescent="0.25">
      <c r="A27" s="1">
        <v>3</v>
      </c>
      <c r="B27" s="1">
        <v>100</v>
      </c>
      <c r="C27" s="1" t="str">
        <f>INDEX(explanations!$E$2:$E$334,MATCH(B27,explanations!$A$2:$A$334,0))</f>
        <v>HIT03_6</v>
      </c>
      <c r="D27" s="31" t="str">
        <f>INDEX(explanations!$G$2:$G$334,MATCH(B27,explanations!$A$2:$A$334,0))</f>
        <v>METHOD_INVOCATION</v>
      </c>
      <c r="E27" s="41" t="str">
        <f>INDEX(explanations!$H$2:$H$334,MATCH(B27,explanations!$A$2:$A$334,0))</f>
        <v>Is there any issue with the  method invocation(s) "write"  at line  88 that might be related to the failure?</v>
      </c>
      <c r="F27" s="31" t="str">
        <f>INDEX(explanations!$I$2:$I$334,MATCH(B27,explanations!$A$2:$A$334,0))</f>
        <v>This line may have something to do with the error as it is writing out the string which would cause the error to show up if the index is negative, greater than, or in some cases the same size as the string.</v>
      </c>
      <c r="G27" s="1" t="s">
        <v>20</v>
      </c>
      <c r="H27" s="1">
        <v>1</v>
      </c>
      <c r="J27" s="1" t="b">
        <v>1</v>
      </c>
      <c r="M27" s="1"/>
      <c r="N27" s="1">
        <v>3</v>
      </c>
      <c r="O27" s="1">
        <v>2</v>
      </c>
      <c r="P27" s="1">
        <v>4</v>
      </c>
    </row>
    <row r="28" spans="1:17" ht="75" x14ac:dyDescent="0.25">
      <c r="A28" s="1">
        <v>3</v>
      </c>
      <c r="B28" s="1">
        <v>16</v>
      </c>
      <c r="C28" s="1" t="str">
        <f>INDEX(explanations!$E$2:$E$334,MATCH(B28,explanations!$A$2:$A$334,0))</f>
        <v>HIT03_6</v>
      </c>
      <c r="D28" s="31" t="str">
        <f>INDEX(explanations!$G$2:$G$334,MATCH(B28,explanations!$A$2:$A$334,0))</f>
        <v>METHOD_INVOCATION</v>
      </c>
      <c r="E28" s="41" t="str">
        <f>INDEX(explanations!$H$2:$H$334,MATCH(B28,explanations!$A$2:$A$334,0))</f>
        <v>Is there any issue with the  method invocation(s) "translate"  at line  85 that might be related to the failure?</v>
      </c>
      <c r="F28" s="31" t="str">
        <f>INDEX(explanations!$I$2:$I$334,MATCH(B28,explanations!$A$2:$A$334,0))</f>
        <v>In my experience, the translate method accepts a pair of statements - (x, y) or (top, left), etc... As we have (input, pos, out), this could be causing an error. I'm not 100 percent confident, however.</v>
      </c>
      <c r="G28" s="1" t="s">
        <v>31</v>
      </c>
      <c r="H28" s="1">
        <v>2</v>
      </c>
      <c r="I28" s="1" t="b">
        <v>1</v>
      </c>
      <c r="J28" s="1" t="b">
        <v>1</v>
      </c>
      <c r="M28" s="1"/>
      <c r="N28" s="1">
        <v>3</v>
      </c>
      <c r="O28" s="1">
        <v>1</v>
      </c>
      <c r="P28" s="1">
        <v>4</v>
      </c>
    </row>
    <row r="29" spans="1:17" ht="165" x14ac:dyDescent="0.25">
      <c r="A29" s="1">
        <v>3</v>
      </c>
      <c r="B29" s="1">
        <v>108</v>
      </c>
      <c r="C29" s="1" t="str">
        <f>INDEX(explanations!$E$2:$E$334,MATCH(B29,explanations!$A$2:$A$334,0))</f>
        <v>HIT03_6</v>
      </c>
      <c r="D29" s="31" t="str">
        <f>INDEX(explanations!$G$2:$G$334,MATCH(B29,explanations!$A$2:$A$334,0))</f>
        <v>WHILE_LOOP</v>
      </c>
      <c r="E29" s="41" t="str">
        <f>INDEX(explanations!$H$2:$H$334,MATCH(B29,explanations!$A$2:$A$334,0))</f>
        <v>Is there any issue with the While-loop between lines 84 and 97 that might be related to the failure?</v>
      </c>
      <c r="F29" s="31" t="str">
        <f>INDEX(explanations!$I$2:$I$334,MATCH(B29,explanations!$A$2:$A$334,0))</f>
        <v>This code is probably the cause of the StringIndexOutOfBoundsException error.  The String index out of range 2 message seem to indicate that the variable pos is going beyond the size of variable input. On each iteration through the loop, pos is being incremented but it could already be at the end of input, so after it is incremented again, pos is going to be invalid, causing a StringIndexOutOfBoundsException error.</v>
      </c>
      <c r="G29" s="1" t="s">
        <v>30</v>
      </c>
      <c r="H29" s="1">
        <v>4</v>
      </c>
      <c r="I29" s="1" t="b">
        <v>1</v>
      </c>
      <c r="J29" s="1" t="b">
        <v>1</v>
      </c>
      <c r="K29" s="1" t="b">
        <v>1</v>
      </c>
      <c r="M29" s="1" t="b">
        <v>1</v>
      </c>
      <c r="N29" s="1">
        <v>5</v>
      </c>
      <c r="O29" s="1">
        <v>5</v>
      </c>
      <c r="P29" s="1">
        <v>5</v>
      </c>
    </row>
    <row r="30" spans="1:17" ht="60" x14ac:dyDescent="0.25">
      <c r="A30" s="1">
        <v>3</v>
      </c>
      <c r="B30" s="1">
        <v>20</v>
      </c>
      <c r="C30" s="1" t="str">
        <f>INDEX(explanations!$E$2:$E$334,MATCH(B30,explanations!$A$2:$A$334,0))</f>
        <v>HIT03_6</v>
      </c>
      <c r="D30" s="31" t="str">
        <f>INDEX(explanations!$G$2:$G$334,MATCH(B30,explanations!$A$2:$A$334,0))</f>
        <v>IF_CONDITIONAL</v>
      </c>
      <c r="E30" s="41" t="str">
        <f>INDEX(explanations!$H$2:$H$334,MATCH(B30,explanations!$A$2:$A$334,0))</f>
        <v>Is there any issue with the conditional clause between lines 76 and 78 that might be related to the failure?</v>
      </c>
      <c r="F30" s="31" t="str">
        <f>INDEX(explanations!$I$2:$I$334,MATCH(B30,explanations!$A$2:$A$334,0))</f>
        <v xml:space="preserve">I think you should use a throw and catch blocs instead of "throws," because I do not see anywhere that the code actually deals with faulty input. </v>
      </c>
      <c r="G30" s="1" t="s">
        <v>17</v>
      </c>
      <c r="H30" s="1">
        <v>1</v>
      </c>
      <c r="M30" s="1"/>
      <c r="N30" s="1">
        <v>5</v>
      </c>
      <c r="O30" s="1">
        <v>2</v>
      </c>
      <c r="P30" s="1">
        <v>4</v>
      </c>
      <c r="Q30" t="s">
        <v>33</v>
      </c>
    </row>
    <row r="31" spans="1:17" ht="60" x14ac:dyDescent="0.25">
      <c r="A31" s="1">
        <v>3</v>
      </c>
      <c r="B31" s="1">
        <v>24</v>
      </c>
      <c r="C31" s="1" t="str">
        <f>INDEX(explanations!$E$2:$E$334,MATCH(B31,explanations!$A$2:$A$334,0))</f>
        <v>HIT03_6</v>
      </c>
      <c r="D31" s="31" t="str">
        <f>INDEX(explanations!$G$2:$G$334,MATCH(B31,explanations!$A$2:$A$334,0))</f>
        <v>WHILE_LOOP</v>
      </c>
      <c r="E31" s="41" t="str">
        <f>INDEX(explanations!$H$2:$H$334,MATCH(B31,explanations!$A$2:$A$334,0))</f>
        <v>Is there any issue with the While-loop between lines 84 and 97 that might be related to the failure?</v>
      </c>
      <c r="F31" s="31" t="str">
        <f>INDEX(explanations!$I$2:$I$334,MATCH(B31,explanations!$A$2:$A$334,0))</f>
        <v xml:space="preserve">The while loop has a potential to be infinite if the array c is null (I believe Java allows arrays of size 0). </v>
      </c>
      <c r="G31" s="1" t="s">
        <v>32</v>
      </c>
      <c r="H31" s="1">
        <v>2</v>
      </c>
      <c r="I31" s="1" t="b">
        <v>1</v>
      </c>
      <c r="J31" s="1" t="b">
        <v>1</v>
      </c>
      <c r="M31" s="1"/>
      <c r="N31" s="1">
        <v>4</v>
      </c>
      <c r="O31" s="1">
        <v>2</v>
      </c>
      <c r="P31" s="1">
        <v>4</v>
      </c>
    </row>
    <row r="32" spans="1:17" ht="75" x14ac:dyDescent="0.25">
      <c r="A32" s="1">
        <v>3</v>
      </c>
      <c r="B32" s="1">
        <v>26</v>
      </c>
      <c r="C32" s="1" t="str">
        <f>INDEX(explanations!$E$2:$E$334,MATCH(B32,explanations!$A$2:$A$334,0))</f>
        <v>HIT03_6</v>
      </c>
      <c r="D32" s="31" t="str">
        <f>INDEX(explanations!$G$2:$G$334,MATCH(B32,explanations!$A$2:$A$334,0))</f>
        <v>METHOD_INVOCATION</v>
      </c>
      <c r="E32" s="41" t="str">
        <f>INDEX(explanations!$H$2:$H$334,MATCH(B32,explanations!$A$2:$A$334,0))</f>
        <v>Is there any issue with the  method invocation(s) "charCount, codePointAt"  at line  95 that might be related to the failure?</v>
      </c>
      <c r="F32" s="31" t="str">
        <f>INDEX(explanations!$I$2:$I$334,MATCH(B32,explanations!$A$2:$A$334,0))</f>
        <v>The pos counter is being incremented in line 89 and line 95 within the while, so it could be incremented beyond the len variable.</v>
      </c>
      <c r="G32" s="1" t="s">
        <v>32</v>
      </c>
      <c r="H32" s="1">
        <v>2</v>
      </c>
      <c r="I32" s="1" t="b">
        <v>1</v>
      </c>
      <c r="J32" s="1" t="b">
        <v>1</v>
      </c>
      <c r="M32" s="1"/>
      <c r="N32" s="1">
        <v>5</v>
      </c>
      <c r="O32" s="1">
        <v>3</v>
      </c>
      <c r="P32" s="1">
        <v>4</v>
      </c>
      <c r="Q32" t="s">
        <v>35</v>
      </c>
    </row>
    <row r="33" spans="1:17" ht="75" x14ac:dyDescent="0.25">
      <c r="A33" s="1">
        <v>3</v>
      </c>
      <c r="B33" s="1">
        <v>29</v>
      </c>
      <c r="C33" s="1" t="str">
        <f>INDEX(explanations!$E$2:$E$334,MATCH(B33,explanations!$A$2:$A$334,0))</f>
        <v>HIT03_6</v>
      </c>
      <c r="D33" s="31" t="str">
        <f>INDEX(explanations!$G$2:$G$334,MATCH(B33,explanations!$A$2:$A$334,0))</f>
        <v>VARIABLE_DECLARATION</v>
      </c>
      <c r="E33" s="41" t="str">
        <f>INDEX(explanations!$H$2:$H$334,MATCH(B33,explanations!$A$2:$A$334,0))</f>
        <v>Is there any issue with the use or the definition of variable "consumed" in the source code below that might be related to the failure?</v>
      </c>
      <c r="F33" s="31" t="str">
        <f>INDEX(explanations!$I$2:$I$334,MATCH(B33,explanations!$A$2:$A$334,0))</f>
        <v>consumed is defined as an int and as a function of translate(input, pos, out) but the input is bad to begin with because it is a string.</v>
      </c>
      <c r="G33" s="1" t="s">
        <v>32</v>
      </c>
      <c r="H33" s="1">
        <v>2</v>
      </c>
      <c r="I33" s="1" t="b">
        <v>1</v>
      </c>
      <c r="J33" s="1" t="b">
        <v>1</v>
      </c>
      <c r="M33" s="1"/>
      <c r="N33" s="1">
        <v>4</v>
      </c>
      <c r="O33" s="1">
        <v>2</v>
      </c>
      <c r="P33" s="1">
        <v>1</v>
      </c>
    </row>
    <row r="34" spans="1:17" ht="60" x14ac:dyDescent="0.25">
      <c r="A34" s="1">
        <v>3</v>
      </c>
      <c r="B34" s="1">
        <v>31</v>
      </c>
      <c r="C34" s="1" t="str">
        <f>INDEX(explanations!$E$2:$E$334,MATCH(B34,explanations!$A$2:$A$334,0))</f>
        <v>HIT03_6</v>
      </c>
      <c r="D34" s="31" t="str">
        <f>INDEX(explanations!$G$2:$G$334,MATCH(B34,explanations!$A$2:$A$334,0))</f>
        <v>WHILE_LOOP</v>
      </c>
      <c r="E34" s="41" t="str">
        <f>INDEX(explanations!$H$2:$H$334,MATCH(B34,explanations!$A$2:$A$334,0))</f>
        <v>Is there any issue with the While-loop between lines 84 and 97 that might be related to the failure?</v>
      </c>
      <c r="F34" s="31" t="str">
        <f>INDEX(explanations!$I$2:$I$334,MATCH(B34,explanations!$A$2:$A$334,0))</f>
        <v>The only place in the code where they are using arrays and dealing with array indexes, high probability of issue being present here</v>
      </c>
      <c r="G34" s="1" t="s">
        <v>20</v>
      </c>
      <c r="H34" s="1">
        <v>1</v>
      </c>
      <c r="J34" s="1" t="b">
        <v>1</v>
      </c>
      <c r="M34" s="1"/>
      <c r="N34" s="1">
        <v>4</v>
      </c>
      <c r="O34" s="1">
        <v>1</v>
      </c>
      <c r="P34" s="1">
        <v>1</v>
      </c>
      <c r="Q34" t="s">
        <v>36</v>
      </c>
    </row>
    <row r="35" spans="1:17" ht="75" x14ac:dyDescent="0.25">
      <c r="A35" s="1">
        <v>3</v>
      </c>
      <c r="B35" s="1">
        <v>33</v>
      </c>
      <c r="C35" s="1" t="str">
        <f>INDEX(explanations!$E$2:$E$334,MATCH(B35,explanations!$A$2:$A$334,0))</f>
        <v>HIT03_6</v>
      </c>
      <c r="D35" s="31" t="str">
        <f>INDEX(explanations!$G$2:$G$334,MATCH(B35,explanations!$A$2:$A$334,0))</f>
        <v>VARIABLE_DECLARATION</v>
      </c>
      <c r="E35" s="41" t="str">
        <f>INDEX(explanations!$H$2:$H$334,MATCH(B35,explanations!$A$2:$A$334,0))</f>
        <v>Is there any issue with the use or the definition of variable "c" in the source code below that might be related to the failure?</v>
      </c>
      <c r="F35" s="31" t="str">
        <f>INDEX(explanations!$I$2:$I$334,MATCH(B35,explanations!$A$2:$A$334,0))</f>
        <v>It isn't directly related to the error, but the variable c is populated with the character that is returned from the codePointAt method. The codePointAt method is where the exception is occurring.</v>
      </c>
      <c r="G35" s="1" t="s">
        <v>20</v>
      </c>
      <c r="H35" s="1">
        <v>1</v>
      </c>
      <c r="J35" s="1" t="b">
        <v>1</v>
      </c>
      <c r="M35" s="1"/>
      <c r="N35" s="1">
        <v>4</v>
      </c>
      <c r="O35" s="1">
        <v>2</v>
      </c>
      <c r="P35" s="1">
        <v>2</v>
      </c>
    </row>
    <row r="36" spans="1:17" ht="75" x14ac:dyDescent="0.25">
      <c r="A36" s="1">
        <v>1</v>
      </c>
      <c r="B36" s="1">
        <v>49</v>
      </c>
      <c r="C36" s="1" t="str">
        <f>INDEX(explanations!$E$2:$E$334,MATCH(B36,explanations!$A$2:$A$334,0))</f>
        <v>HIT03_6</v>
      </c>
      <c r="D36" s="31" t="str">
        <f>INDEX(explanations!$G$2:$G$334,MATCH(B36,explanations!$A$2:$A$334,0))</f>
        <v>WHILE_LOOP</v>
      </c>
      <c r="E36" s="41" t="str">
        <f>INDEX(explanations!$H$2:$H$334,MATCH(B36,explanations!$A$2:$A$334,0))</f>
        <v>Is there any issue with the While-loop between lines 84 and 97 that might be related to the failure?</v>
      </c>
      <c r="F36" s="31" t="str">
        <f>INDEX(explanations!$I$2:$I$334,MATCH(B36,explanations!$A$2:$A$334,0))</f>
        <v xml:space="preserve">lines 84-97 reference character counts, which seems much more correlated to the concept in the failure of being out of range. It almost seems like the amount should be 0 and that is causing the error. </v>
      </c>
      <c r="G36" s="1" t="s">
        <v>15</v>
      </c>
      <c r="H36" s="1">
        <v>1</v>
      </c>
      <c r="L36" s="1" t="b">
        <v>1</v>
      </c>
      <c r="M36" s="1"/>
      <c r="N36" s="1">
        <v>2</v>
      </c>
      <c r="O36" s="1">
        <v>2</v>
      </c>
      <c r="P36" s="1">
        <v>2</v>
      </c>
    </row>
    <row r="37" spans="1:17" ht="75" x14ac:dyDescent="0.25">
      <c r="A37" s="1">
        <v>1</v>
      </c>
      <c r="B37" s="1">
        <v>50</v>
      </c>
      <c r="C37" s="1" t="str">
        <f>INDEX(explanations!$E$2:$E$334,MATCH(B37,explanations!$A$2:$A$334,0))</f>
        <v>HIT03_6</v>
      </c>
      <c r="D37" s="31" t="str">
        <f>INDEX(explanations!$G$2:$G$334,MATCH(B37,explanations!$A$2:$A$334,0))</f>
        <v>VARIABLE_DECLARATION</v>
      </c>
      <c r="E37" s="41" t="str">
        <f>INDEX(explanations!$H$2:$H$334,MATCH(B37,explanations!$A$2:$A$334,0))</f>
        <v>Is there any issue with the use or the definition of variable "consumed" in the source code below that might be related to the failure?</v>
      </c>
      <c r="F37" s="31" t="str">
        <f>INDEX(explanations!$I$2:$I$334,MATCH(B37,explanations!$A$2:$A$334,0))</f>
        <v xml:space="preserve">I do not believe that you can set an int this way,translate(input, pos, out) is not a valid argument. </v>
      </c>
      <c r="G37" s="1" t="s">
        <v>45</v>
      </c>
      <c r="H37" s="1">
        <v>2</v>
      </c>
      <c r="I37" s="1" t="b">
        <v>1</v>
      </c>
      <c r="L37" s="1" t="b">
        <v>1</v>
      </c>
      <c r="M37" s="1"/>
      <c r="N37" s="1">
        <v>2</v>
      </c>
      <c r="O37" s="1">
        <v>3</v>
      </c>
      <c r="P37" s="1">
        <v>2</v>
      </c>
      <c r="Q37" t="s">
        <v>47</v>
      </c>
    </row>
    <row r="38" spans="1:17" ht="75" x14ac:dyDescent="0.25">
      <c r="A38" s="1">
        <v>1</v>
      </c>
      <c r="B38" s="1">
        <v>45</v>
      </c>
      <c r="C38" s="1" t="str">
        <f>INDEX(explanations!$E$2:$E$334,MATCH(B38,explanations!$A$2:$A$334,0))</f>
        <v>HIT03_6</v>
      </c>
      <c r="D38" s="31" t="str">
        <f>INDEX(explanations!$G$2:$G$334,MATCH(B38,explanations!$A$2:$A$334,0))</f>
        <v>VARIABLE_DECLARATION</v>
      </c>
      <c r="E38" s="41" t="str">
        <f>INDEX(explanations!$H$2:$H$334,MATCH(B38,explanations!$A$2:$A$334,0))</f>
        <v>Is there any issue with the use or the definition of variable "len" in the source code below that might be related to the failure?</v>
      </c>
      <c r="F38" s="31" t="str">
        <f>INDEX(explanations!$I$2:$I$334,MATCH(B38,explanations!$A$2:$A$334,0))</f>
        <v>input.length() returns the number of 16-bit chars in the sequence, \uD83D\uDE30 is not a UTF-16 encode.</v>
      </c>
      <c r="G38" s="1" t="s">
        <v>48</v>
      </c>
      <c r="H38" s="1">
        <v>2</v>
      </c>
      <c r="J38" s="1" t="b">
        <v>1</v>
      </c>
      <c r="L38" s="1" t="b">
        <v>1</v>
      </c>
      <c r="M38" s="1"/>
      <c r="N38" s="1">
        <v>4</v>
      </c>
      <c r="O38" s="1">
        <v>1</v>
      </c>
      <c r="P38" s="1">
        <v>2</v>
      </c>
      <c r="Q38" t="s">
        <v>49</v>
      </c>
    </row>
    <row r="39" spans="1:17" ht="90" x14ac:dyDescent="0.25">
      <c r="A39" s="1">
        <v>7</v>
      </c>
      <c r="B39" s="1">
        <v>68</v>
      </c>
      <c r="C39" s="1" t="str">
        <f>INDEX(explanations!$E$2:$E$334,MATCH(B39,explanations!$A$2:$A$334,0))</f>
        <v>HIT04_7</v>
      </c>
      <c r="D39" s="31" t="str">
        <f>INDEX(explanations!$G$2:$G$334,MATCH(B39,explanations!$A$2:$A$334,0))</f>
        <v>VARIABLE_DECLARATION</v>
      </c>
      <c r="E39" s="41" t="str">
        <f>INDEX(explanations!$H$2:$H$334,MATCH(B39,explanations!$A$2:$A$334,0))</f>
        <v>Is there any issue with the use or the definition of variable "e" in the source code below that might be related to the failure?</v>
      </c>
      <c r="F39" s="31" t="str">
        <f>INDEX(explanations!$I$2:$I$334,MATCH(B39,explanations!$A$2:$A$334,0))</f>
        <v>The variable e is used in two locations which are both reachable by the program (because both minMiddleIndex and maxMiddleIndex are values that can both evaluate to greater than 0) and it can be changed unintentionally.</v>
      </c>
      <c r="G39" s="1" t="s">
        <v>9</v>
      </c>
      <c r="H39" s="1">
        <v>1</v>
      </c>
      <c r="I39" s="1" t="b">
        <v>1</v>
      </c>
      <c r="M39" s="1"/>
      <c r="N39" s="1">
        <v>3</v>
      </c>
      <c r="O39" s="1">
        <v>2</v>
      </c>
      <c r="P39" s="1">
        <v>3</v>
      </c>
    </row>
    <row r="40" spans="1:17" ht="75" x14ac:dyDescent="0.25">
      <c r="A40" s="1">
        <v>7</v>
      </c>
      <c r="B40" s="1">
        <v>69</v>
      </c>
      <c r="C40" s="1" t="str">
        <f>INDEX(explanations!$E$2:$E$334,MATCH(B40,explanations!$A$2:$A$334,0))</f>
        <v>HIT04_7</v>
      </c>
      <c r="D40" s="31" t="str">
        <f>INDEX(explanations!$G$2:$G$334,MATCH(B40,explanations!$A$2:$A$334,0))</f>
        <v>VARIABLE_DECLARATION</v>
      </c>
      <c r="E40" s="41" t="str">
        <f>INDEX(explanations!$H$2:$H$334,MATCH(B40,explanations!$A$2:$A$334,0))</f>
        <v>Is there any issue with the use or the definition of variable "e" in the source code below that might be related to the failure?</v>
      </c>
      <c r="F40" s="31" t="str">
        <f>INDEX(explanations!$I$2:$I$334,MATCH(B40,explanations!$A$2:$A$334,0))</f>
        <v>From looking at the source code, perhaps you would want to check with the getDataItem parameter. You are passing minMiddleIndex, though we are checking for maxMiddleIndex.</v>
      </c>
      <c r="G40" s="1" t="s">
        <v>9</v>
      </c>
      <c r="H40" s="1">
        <v>1</v>
      </c>
      <c r="I40" s="1" t="b">
        <v>1</v>
      </c>
      <c r="M40" s="1"/>
      <c r="N40" s="1">
        <v>2</v>
      </c>
      <c r="O40" s="1">
        <v>1</v>
      </c>
      <c r="P40" s="1">
        <v>5</v>
      </c>
    </row>
    <row r="41" spans="1:17" ht="60" x14ac:dyDescent="0.25">
      <c r="A41" s="1">
        <v>6</v>
      </c>
      <c r="B41" s="1">
        <v>125</v>
      </c>
      <c r="C41" s="1" t="str">
        <f>INDEX(explanations!$E$2:$E$334,MATCH(B41,explanations!$A$2:$A$334,0))</f>
        <v>HIT04_7</v>
      </c>
      <c r="D41" s="31" t="str">
        <f>INDEX(explanations!$G$2:$G$334,MATCH(B41,explanations!$A$2:$A$334,0))</f>
        <v>VARIABLE_DECLARATION</v>
      </c>
      <c r="E41" s="41" t="str">
        <f>INDEX(explanations!$H$2:$H$334,MATCH(B41,explanations!$A$2:$A$334,0))</f>
        <v>Is there any issue with the use or the definition of variable "e" in the source code below that might be related to the failure?</v>
      </c>
      <c r="F41" s="31" t="str">
        <f>INDEX(explanations!$I$2:$I$334,MATCH(B41,explanations!$A$2:$A$334,0))</f>
        <v>the variable is declared to have the same value as the variable s. the min or maxmiddle index value will be the same.</v>
      </c>
      <c r="G41" s="1" t="s">
        <v>19</v>
      </c>
      <c r="H41" s="1">
        <v>1</v>
      </c>
      <c r="J41" s="1" t="b">
        <v>1</v>
      </c>
      <c r="M41" s="1"/>
      <c r="N41" s="1">
        <v>5</v>
      </c>
      <c r="O41" s="1">
        <v>2</v>
      </c>
      <c r="P41" s="1">
        <v>2</v>
      </c>
    </row>
    <row r="42" spans="1:17" ht="90" x14ac:dyDescent="0.25">
      <c r="A42" s="1">
        <v>6</v>
      </c>
      <c r="B42" s="1">
        <v>115</v>
      </c>
      <c r="C42" s="1" t="str">
        <f>INDEX(explanations!$E$2:$E$334,MATCH(B42,explanations!$A$2:$A$334,0))</f>
        <v>HIT04_7</v>
      </c>
      <c r="D42" s="31" t="str">
        <f>INDEX(explanations!$G$2:$G$334,MATCH(B42,explanations!$A$2:$A$334,0))</f>
        <v>IF_CONDITIONAL</v>
      </c>
      <c r="E42" s="41" t="str">
        <f>INDEX(explanations!$H$2:$H$334,MATCH(B42,explanations!$A$2:$A$334,0))</f>
        <v>Is there any issue with the conditional clause between lines 304 and 306 that might be related to the failure?</v>
      </c>
      <c r="F42" s="31" t="str">
        <f>INDEX(explanations!$I$2:$I$334,MATCH(B42,explanations!$A$2:$A$334,0))</f>
        <v>The assertEquals method seems to be comparing two objects to check if they are equal. In this case, the objects are 1 and the value returned by s.getMaxMiddleIndex. In lines 304 and 306, the index value may be incorrect, leading to the error.</v>
      </c>
      <c r="G42" s="1" t="s">
        <v>14</v>
      </c>
      <c r="H42" s="1">
        <v>2</v>
      </c>
      <c r="I42" s="1" t="b">
        <v>1</v>
      </c>
      <c r="J42" s="1" t="b">
        <v>1</v>
      </c>
      <c r="M42" s="1"/>
      <c r="N42" s="1">
        <v>3</v>
      </c>
      <c r="O42" s="1">
        <v>2</v>
      </c>
      <c r="P42" s="1">
        <v>4</v>
      </c>
    </row>
    <row r="43" spans="1:17" ht="75" x14ac:dyDescent="0.25">
      <c r="A43" s="1">
        <v>1</v>
      </c>
      <c r="B43" s="1">
        <v>54</v>
      </c>
      <c r="C43" s="1" t="str">
        <f>INDEX(explanations!$E$2:$E$334,MATCH(B43,explanations!$A$2:$A$334,0))</f>
        <v>HIT04_7</v>
      </c>
      <c r="D43" s="31" t="str">
        <f>INDEX(explanations!$G$2:$G$334,MATCH(B43,explanations!$A$2:$A$334,0))</f>
        <v>VARIABLE_DECLARATION</v>
      </c>
      <c r="E43" s="41" t="str">
        <f>INDEX(explanations!$H$2:$H$334,MATCH(B43,explanations!$A$2:$A$334,0))</f>
        <v>Is there any issue with the use or the definition of variable "maxMiddle" in the source code below that might be related to the failure?</v>
      </c>
      <c r="F43" s="31" t="str">
        <f>INDEX(explanations!$I$2:$I$334,MATCH(B43,explanations!$A$2:$A$334,0))</f>
        <v xml:space="preserve">There could be a problem with integer arithmetic cut off in expression "(e - s) / 2", ie. (10-3)/2 == 7/2 == 3 which depending on the context might not be the expected result. </v>
      </c>
      <c r="G43" s="1" t="s">
        <v>10</v>
      </c>
      <c r="H43" s="1">
        <v>3</v>
      </c>
      <c r="I43" s="1" t="b">
        <v>1</v>
      </c>
      <c r="J43" s="1" t="b">
        <v>1</v>
      </c>
      <c r="K43" s="1" t="b">
        <v>1</v>
      </c>
      <c r="M43" s="1"/>
      <c r="N43" s="1">
        <v>4</v>
      </c>
      <c r="O43" s="1">
        <v>4</v>
      </c>
      <c r="P43" s="1">
        <v>5</v>
      </c>
    </row>
    <row r="44" spans="1:17" ht="105" x14ac:dyDescent="0.25">
      <c r="A44" s="1">
        <v>3</v>
      </c>
      <c r="B44" s="1">
        <v>35</v>
      </c>
      <c r="C44" s="1" t="str">
        <f>INDEX(explanations!$E$2:$E$334,MATCH(B44,explanations!$A$2:$A$334,0))</f>
        <v>HIT04_7</v>
      </c>
      <c r="D44" s="31" t="str">
        <f>INDEX(explanations!$G$2:$G$334,MATCH(B44,explanations!$A$2:$A$334,0))</f>
        <v>METHOD_INVOCATION</v>
      </c>
      <c r="E44" s="41" t="str">
        <f>INDEX(explanations!$H$2:$H$334,MATCH(B44,explanations!$A$2:$A$334,0))</f>
        <v>Is there any issue with the  method invocation(s) "getTime, getEnd, getPeriod, getDataItem"  at line  301 that might be related to the failure?</v>
      </c>
      <c r="F44" s="31" t="str">
        <f>INDEX(explanations!$I$2:$I$334,MATCH(B44,explanations!$A$2:$A$334,0))</f>
        <v>Line 301 is calling assessor functions to set variables to be used to calculate the MaxMiddleIndex. Since the assertion fails when checking the MaxMiddleIndex it is likely there is something wrong with the assessor functions or how the value they return is being manipulated.</v>
      </c>
      <c r="G44" s="1" t="s">
        <v>12</v>
      </c>
      <c r="H44" s="1">
        <v>1</v>
      </c>
      <c r="I44" s="1" t="b">
        <v>1</v>
      </c>
      <c r="M44" s="1"/>
      <c r="N44" s="1">
        <v>3</v>
      </c>
      <c r="O44" s="1">
        <v>2</v>
      </c>
      <c r="P44" s="1">
        <v>4</v>
      </c>
    </row>
    <row r="45" spans="1:17" ht="60" x14ac:dyDescent="0.25">
      <c r="A45" s="1">
        <v>3</v>
      </c>
      <c r="B45" s="1">
        <v>36</v>
      </c>
      <c r="C45" s="1" t="str">
        <f>INDEX(explanations!$E$2:$E$334,MATCH(B45,explanations!$A$2:$A$334,0))</f>
        <v>HIT04_7</v>
      </c>
      <c r="D45" s="31" t="str">
        <f>INDEX(explanations!$G$2:$G$334,MATCH(B45,explanations!$A$2:$A$334,0))</f>
        <v>IF_CONDITIONAL</v>
      </c>
      <c r="E45" s="41" t="str">
        <f>INDEX(explanations!$H$2:$H$334,MATCH(B45,explanations!$A$2:$A$334,0))</f>
        <v>Is there any issue with the conditional clause between lines 304 and 306 that might be related to the failure?</v>
      </c>
      <c r="F45" s="31" t="str">
        <f>INDEX(explanations!$I$2:$I$334,MATCH(B45,explanations!$A$2:$A$334,0))</f>
        <v>This line is causing a 3 to be returned, but it's not clear what the function is supposed to do so I can't say for sure.</v>
      </c>
      <c r="G45" s="1" t="s">
        <v>15</v>
      </c>
      <c r="H45" s="1">
        <v>1</v>
      </c>
      <c r="L45" s="1" t="b">
        <v>1</v>
      </c>
      <c r="M45" s="1"/>
      <c r="N45" s="1">
        <v>1</v>
      </c>
      <c r="O45" s="1">
        <v>1</v>
      </c>
      <c r="P45" s="1">
        <v>1</v>
      </c>
    </row>
    <row r="46" spans="1:17" ht="75" x14ac:dyDescent="0.25">
      <c r="A46" s="1">
        <v>1</v>
      </c>
      <c r="B46" s="1">
        <v>63</v>
      </c>
      <c r="C46" s="1" t="str">
        <f>INDEX(explanations!$E$2:$E$334,MATCH(B46,explanations!$A$2:$A$334,0))</f>
        <v>HIT04_7</v>
      </c>
      <c r="D46" s="31" t="str">
        <f>INDEX(explanations!$G$2:$G$334,MATCH(B46,explanations!$A$2:$A$334,0))</f>
        <v>METHOD_INVOCATION</v>
      </c>
      <c r="E46" s="41" t="str">
        <f>INDEX(explanations!$H$2:$H$334,MATCH(B46,explanations!$A$2:$A$334,0))</f>
        <v>Is there any issue with the  method invocation(s) "getTime, getStart, getPeriod, getDataItem"  at line  299 that might be related to the failure?</v>
      </c>
      <c r="F46" s="31" t="str">
        <f>INDEX(explanations!$I$2:$I$334,MATCH(B46,explanations!$A$2:$A$334,0))</f>
        <v>The method call on line 299 and on line 301 are being invocated on the wrong object. The object should be "this.maxMiddleIndex" instead of "this.minMiddleIndex".</v>
      </c>
      <c r="G46" s="1" t="s">
        <v>39</v>
      </c>
      <c r="H46" s="1">
        <v>3</v>
      </c>
      <c r="I46" s="1" t="b">
        <v>1</v>
      </c>
      <c r="J46" s="1" t="b">
        <v>1</v>
      </c>
      <c r="L46" s="1" t="b">
        <v>1</v>
      </c>
      <c r="M46" s="1"/>
      <c r="N46" s="1">
        <v>3</v>
      </c>
      <c r="O46" s="1">
        <v>5</v>
      </c>
      <c r="P46" s="1">
        <v>4</v>
      </c>
      <c r="Q46" t="s">
        <v>42</v>
      </c>
    </row>
    <row r="47" spans="1:17" ht="60" x14ac:dyDescent="0.25">
      <c r="A47" s="1">
        <v>1</v>
      </c>
      <c r="B47" s="1">
        <v>51</v>
      </c>
      <c r="C47" s="1" t="str">
        <f>INDEX(explanations!$E$2:$E$334,MATCH(B47,explanations!$A$2:$A$334,0))</f>
        <v>HIT04_7</v>
      </c>
      <c r="D47" s="31" t="str">
        <f>INDEX(explanations!$G$2:$G$334,MATCH(B47,explanations!$A$2:$A$334,0))</f>
        <v>IF_CONDITIONAL</v>
      </c>
      <c r="E47" s="41" t="str">
        <f>INDEX(explanations!$H$2:$H$334,MATCH(B47,explanations!$A$2:$A$334,0))</f>
        <v>Is there any issue with the conditional clause between lines 298 and 310 that might be related to the failure?</v>
      </c>
      <c r="F47" s="31" t="str">
        <f>INDEX(explanations!$I$2:$I$334,MATCH(B47,explanations!$A$2:$A$334,0))</f>
        <v>In the initialization of e and s, the parameters for getDataItem is this.minMiddleIndex. It should be this.maxMiddleIndex</v>
      </c>
      <c r="G47" s="1" t="s">
        <v>11</v>
      </c>
      <c r="H47" s="1">
        <v>2</v>
      </c>
      <c r="I47" s="1" t="b">
        <v>1</v>
      </c>
      <c r="M47" s="1" t="b">
        <v>1</v>
      </c>
      <c r="N47" s="1">
        <v>5</v>
      </c>
      <c r="O47" s="1">
        <v>3</v>
      </c>
      <c r="P47" s="1">
        <v>5</v>
      </c>
    </row>
    <row r="48" spans="1:17" ht="60" x14ac:dyDescent="0.25">
      <c r="A48" s="1">
        <v>1</v>
      </c>
      <c r="B48" s="1">
        <v>53</v>
      </c>
      <c r="C48" s="1" t="str">
        <f>INDEX(explanations!$E$2:$E$334,MATCH(B48,explanations!$A$2:$A$334,0))</f>
        <v>HIT04_7</v>
      </c>
      <c r="D48" s="31" t="str">
        <f>INDEX(explanations!$G$2:$G$334,MATCH(B48,explanations!$A$2:$A$334,0))</f>
        <v>VARIABLE_DECLARATION</v>
      </c>
      <c r="E48" s="41" t="str">
        <f>INDEX(explanations!$H$2:$H$334,MATCH(B48,explanations!$A$2:$A$334,0))</f>
        <v>Is there any issue with the use or the definition of variable "s" in the source code below that might be related to the failure?</v>
      </c>
      <c r="F48" s="31" t="str">
        <f>INDEX(explanations!$I$2:$I$334,MATCH(B48,explanations!$A$2:$A$334,0))</f>
        <v xml:space="preserve">long maxMiddle = s + (e - s) / 2;              if (middle &gt; maxMiddle) {                  this.maxMiddleIndex = index;   </v>
      </c>
      <c r="G48" s="1" t="s">
        <v>15</v>
      </c>
      <c r="H48" s="1">
        <v>1</v>
      </c>
      <c r="L48" s="1" t="b">
        <v>1</v>
      </c>
      <c r="M48" s="1"/>
      <c r="N48" s="1">
        <v>3</v>
      </c>
      <c r="O48" s="1">
        <v>1</v>
      </c>
      <c r="P48" s="1">
        <v>1</v>
      </c>
    </row>
    <row r="49" spans="1:17" ht="60" x14ac:dyDescent="0.25">
      <c r="A49" s="1">
        <v>1</v>
      </c>
      <c r="B49" s="1">
        <v>47</v>
      </c>
      <c r="C49" s="1" t="str">
        <f>INDEX(explanations!$E$2:$E$334,MATCH(B49,explanations!$A$2:$A$334,0))</f>
        <v>HIT04_7</v>
      </c>
      <c r="D49" s="31" t="str">
        <f>INDEX(explanations!$G$2:$G$334,MATCH(B49,explanations!$A$2:$A$334,0))</f>
        <v>VARIABLE_DECLARATION</v>
      </c>
      <c r="E49" s="41" t="str">
        <f>INDEX(explanations!$H$2:$H$334,MATCH(B49,explanations!$A$2:$A$334,0))</f>
        <v>Is there any issue with the use or the definition of variable "s" in the source code below that might be related to the failure?</v>
      </c>
      <c r="F49" s="31" t="str">
        <f>INDEX(explanations!$I$2:$I$334,MATCH(B49,explanations!$A$2:$A$334,0))</f>
        <v>s.add method expects one parameter of type timeperiod - in the test, the s.add method is called with two parameters.</v>
      </c>
      <c r="G49" s="1" t="s">
        <v>12</v>
      </c>
      <c r="H49" s="1">
        <v>1</v>
      </c>
      <c r="I49" s="1" t="b">
        <v>1</v>
      </c>
      <c r="M49" s="1"/>
      <c r="N49" s="1">
        <v>5</v>
      </c>
      <c r="O49" s="1">
        <v>5</v>
      </c>
      <c r="P49" s="1">
        <v>5</v>
      </c>
    </row>
    <row r="50" spans="1:17" ht="90" x14ac:dyDescent="0.25">
      <c r="A50" s="1">
        <v>6</v>
      </c>
      <c r="B50" s="1">
        <v>132</v>
      </c>
      <c r="C50" s="1" t="str">
        <f>INDEX(explanations!$E$2:$E$334,MATCH(B50,explanations!$A$2:$A$334,0))</f>
        <v>HIT05_35</v>
      </c>
      <c r="D50" s="31" t="str">
        <f>INDEX(explanations!$G$2:$G$334,MATCH(B50,explanations!$A$2:$A$334,0))</f>
        <v>METHOD_INVOCATION</v>
      </c>
      <c r="E50" s="41" t="str">
        <f>INDEX(explanations!$H$2:$H$334,MATCH(B50,explanations!$A$2:$A$334,0))</f>
        <v>Is there any issue with the  method invocation(s) "getClass"  at line  3288 that might be related to the failure?</v>
      </c>
      <c r="F50" s="31" t="str">
        <f>INDEX(explanations!$I$2:$I$334,MATCH(B50,explanations!$A$2:$A$334,0))</f>
        <v>I'm not confident in this one but I think it's possible that this could be causing a class cast exception because you are attempting to get the class of an element here within an array. There may be an issue with the type of variable there</v>
      </c>
      <c r="G50" s="1" t="s">
        <v>14</v>
      </c>
      <c r="H50" s="1">
        <v>2</v>
      </c>
      <c r="I50" s="1" t="b">
        <v>1</v>
      </c>
      <c r="J50" s="1" t="b">
        <v>1</v>
      </c>
      <c r="M50" s="1"/>
      <c r="N50" s="1">
        <v>2</v>
      </c>
      <c r="O50" s="1">
        <v>3</v>
      </c>
      <c r="P50" s="1">
        <v>4</v>
      </c>
    </row>
    <row r="51" spans="1:17" ht="90" x14ac:dyDescent="0.25">
      <c r="A51" s="1">
        <v>6</v>
      </c>
      <c r="B51" s="1">
        <v>133</v>
      </c>
      <c r="C51" s="1" t="str">
        <f>INDEX(explanations!$E$2:$E$334,MATCH(B51,explanations!$A$2:$A$334,0))</f>
        <v>HIT05_35</v>
      </c>
      <c r="D51" s="31" t="str">
        <f>INDEX(explanations!$G$2:$G$334,MATCH(B51,explanations!$A$2:$A$334,0))</f>
        <v>IF_CONDITIONAL</v>
      </c>
      <c r="E51" s="41" t="str">
        <f>INDEX(explanations!$H$2:$H$334,MATCH(B51,explanations!$A$2:$A$334,0))</f>
        <v>Is there any issue with the conditional clause at line 3288 that might be related to the failure?</v>
      </c>
      <c r="F51" s="31" t="str">
        <f>INDEX(explanations!$I$2:$I$334,MATCH(B51,explanations!$A$2:$A$334,0))</f>
        <v>I believe the error is likely to be somewhere in this line given that the failure is a class cast exception and this is the line where the classes are being retrieved. I'm not confident in which part specifically the issue is though.</v>
      </c>
      <c r="G51" s="1" t="s">
        <v>9</v>
      </c>
      <c r="H51" s="1">
        <v>1</v>
      </c>
      <c r="I51" s="1" t="b">
        <v>1</v>
      </c>
      <c r="M51" s="1"/>
      <c r="N51" s="1">
        <v>3</v>
      </c>
      <c r="O51" s="1">
        <v>2</v>
      </c>
      <c r="P51" s="1">
        <v>4</v>
      </c>
    </row>
    <row r="52" spans="1:17" ht="60" x14ac:dyDescent="0.25">
      <c r="A52" s="1">
        <v>6</v>
      </c>
      <c r="B52" s="1">
        <v>136</v>
      </c>
      <c r="C52" s="1" t="str">
        <f>INDEX(explanations!$E$2:$E$334,MATCH(B52,explanations!$A$2:$A$334,0))</f>
        <v>HIT05_35</v>
      </c>
      <c r="D52" s="31" t="str">
        <f>INDEX(explanations!$G$2:$G$334,MATCH(B52,explanations!$A$2:$A$334,0))</f>
        <v>METHOD_INVOCATION</v>
      </c>
      <c r="E52" s="41" t="str">
        <f>INDEX(explanations!$H$2:$H$334,MATCH(B52,explanations!$A$2:$A$334,0))</f>
        <v>Is there any issue with the  method invocation(s) "getClass"  at line  3288 that might be related to the failure?</v>
      </c>
      <c r="F52" s="31" t="str">
        <f>INDEX(explanations!$I$2:$I$334,MATCH(B52,explanations!$A$2:$A$334,0))</f>
        <v>Trying to put an object into a string, the code ends up outputting as an object but can't cast it into a string.</v>
      </c>
      <c r="G52" s="1" t="s">
        <v>14</v>
      </c>
      <c r="H52" s="1">
        <v>2</v>
      </c>
      <c r="I52" s="1" t="b">
        <v>1</v>
      </c>
      <c r="J52" s="1" t="b">
        <v>1</v>
      </c>
      <c r="M52" s="1"/>
      <c r="N52" s="1">
        <v>4</v>
      </c>
      <c r="O52" s="1">
        <v>2</v>
      </c>
      <c r="P52" s="1">
        <v>2</v>
      </c>
      <c r="Q52" t="s">
        <v>18</v>
      </c>
    </row>
    <row r="53" spans="1:17" ht="60" x14ac:dyDescent="0.25">
      <c r="A53" s="1">
        <v>6</v>
      </c>
      <c r="B53" s="1">
        <v>126</v>
      </c>
      <c r="C53" s="1" t="str">
        <f>INDEX(explanations!$E$2:$E$334,MATCH(B53,explanations!$A$2:$A$334,0))</f>
        <v>HIT05_35</v>
      </c>
      <c r="D53" s="31" t="str">
        <f>INDEX(explanations!$G$2:$G$334,MATCH(B53,explanations!$A$2:$A$334,0))</f>
        <v>IF_CONDITIONAL</v>
      </c>
      <c r="E53" s="41" t="str">
        <f>INDEX(explanations!$H$2:$H$334,MATCH(B53,explanations!$A$2:$A$334,0))</f>
        <v>Is there any issue with the conditional clause at line 3288 that might be related to the failure?</v>
      </c>
      <c r="F53" s="31" t="str">
        <f>INDEX(explanations!$I$2:$I$334,MATCH(B53,explanations!$A$2:$A$334,0))</f>
        <v xml:space="preserve">element != null ? element.getClass() : Object.class  -- the object is null so this is returning an Object type.    </v>
      </c>
      <c r="G53" s="1" t="s">
        <v>20</v>
      </c>
      <c r="H53" s="1">
        <v>1</v>
      </c>
      <c r="J53" s="1" t="b">
        <v>1</v>
      </c>
      <c r="M53" s="1"/>
      <c r="N53" s="1">
        <v>5</v>
      </c>
      <c r="O53" s="1">
        <v>1</v>
      </c>
      <c r="P53" s="1">
        <v>5</v>
      </c>
      <c r="Q53" t="s">
        <v>21</v>
      </c>
    </row>
    <row r="54" spans="1:17" ht="75" x14ac:dyDescent="0.25">
      <c r="A54" s="1">
        <v>6</v>
      </c>
      <c r="B54" s="1">
        <v>130</v>
      </c>
      <c r="C54" s="1" t="str">
        <f>INDEX(explanations!$E$2:$E$334,MATCH(B54,explanations!$A$2:$A$334,0))</f>
        <v>HIT05_35</v>
      </c>
      <c r="D54" s="31" t="str">
        <f>INDEX(explanations!$G$2:$G$334,MATCH(B54,explanations!$A$2:$A$334,0))</f>
        <v>VARIABLE_DECLARATION</v>
      </c>
      <c r="E54" s="41" t="str">
        <f>INDEX(explanations!$H$2:$H$334,MATCH(B54,explanations!$A$2:$A$334,0))</f>
        <v>Is there any issue with the use or the definition of variable "newArray" in the source code below that might be related to the failure?</v>
      </c>
      <c r="F54" s="31" t="str">
        <f>INDEX(explanations!$I$2:$I$334,MATCH(B54,explanations!$A$2:$A$334,0))</f>
        <v>You need to change the method to throw IllegalArgumentException when both parameters are null.  It works fine as long as one of the parameters are not null.</v>
      </c>
      <c r="G54" s="1" t="s">
        <v>16</v>
      </c>
      <c r="H54" s="1">
        <v>2</v>
      </c>
      <c r="J54" s="1" t="b">
        <v>1</v>
      </c>
      <c r="M54" s="1" t="b">
        <v>1</v>
      </c>
      <c r="N54" s="1">
        <v>5</v>
      </c>
      <c r="O54" s="1">
        <v>3</v>
      </c>
      <c r="P54" s="1">
        <v>4</v>
      </c>
    </row>
    <row r="55" spans="1:17" ht="75" x14ac:dyDescent="0.25">
      <c r="A55" s="1">
        <v>6</v>
      </c>
      <c r="B55" s="1">
        <v>117</v>
      </c>
      <c r="C55" s="1" t="str">
        <f>INDEX(explanations!$E$2:$E$334,MATCH(B55,explanations!$A$2:$A$334,0))</f>
        <v>HIT05_35</v>
      </c>
      <c r="D55" s="31" t="str">
        <f>INDEX(explanations!$G$2:$G$334,MATCH(B55,explanations!$A$2:$A$334,0))</f>
        <v>VARIABLE_DECLARATION</v>
      </c>
      <c r="E55" s="41" t="str">
        <f>INDEX(explanations!$H$2:$H$334,MATCH(B55,explanations!$A$2:$A$334,0))</f>
        <v>Is there any issue with the use or the definition of variable "element" in the source code below that might be related to the failure?</v>
      </c>
      <c r="F55" s="31" t="str">
        <f>INDEX(explanations!$I$2:$I$334,MATCH(B55,explanations!$A$2:$A$334,0))</f>
        <v>While element isn't a problem as defined here, it does elicit the erroneous behavior in this instance because it's null. That is to say, the fact that it and array are both null activates the erroneous code segment.</v>
      </c>
      <c r="G55" s="1" t="s">
        <v>12</v>
      </c>
      <c r="H55" s="1">
        <v>1</v>
      </c>
      <c r="I55" s="1" t="b">
        <v>1</v>
      </c>
      <c r="M55" s="1"/>
      <c r="N55" s="1">
        <v>5</v>
      </c>
      <c r="O55" s="1">
        <v>4</v>
      </c>
      <c r="P55" s="1">
        <v>4</v>
      </c>
    </row>
    <row r="56" spans="1:17" ht="105" x14ac:dyDescent="0.25">
      <c r="A56" s="1">
        <v>5</v>
      </c>
      <c r="B56" s="1">
        <v>137</v>
      </c>
      <c r="C56" s="1" t="str">
        <f>INDEX(explanations!$E$2:$E$334,MATCH(B56,explanations!$A$2:$A$334,0))</f>
        <v>HIT05_35</v>
      </c>
      <c r="D56" s="31" t="str">
        <f>INDEX(explanations!$G$2:$G$334,MATCH(B56,explanations!$A$2:$A$334,0))</f>
        <v>METHOD_INVOCATION</v>
      </c>
      <c r="E56" s="41" t="str">
        <f>INDEX(explanations!$H$2:$H$334,MATCH(B56,explanations!$A$2:$A$334,0))</f>
        <v>Is there any issue with the  method invocation(s) "copyArrayGrow1"  at line  3290 that might be related to the failure?</v>
      </c>
      <c r="F56" s="31" t="str">
        <f>INDEX(explanations!$I$2:$I$334,MATCH(B56,explanations!$A$2:$A$334,0))</f>
        <v>Because (null, null) is being passed into ArrayUtils.add(), the resulting array from copyArrayGrow1 will be an Object array and not a String array.  However, T is String so line 3290 will try to cast the returned Object array into a String array, which is disallowed.</v>
      </c>
      <c r="G56" s="1" t="s">
        <v>12</v>
      </c>
      <c r="H56" s="1">
        <v>1</v>
      </c>
      <c r="I56" s="1" t="b">
        <v>1</v>
      </c>
      <c r="M56" s="1"/>
      <c r="N56" s="1">
        <v>5</v>
      </c>
      <c r="O56" s="1">
        <v>5</v>
      </c>
      <c r="P56" s="1">
        <v>4</v>
      </c>
    </row>
    <row r="57" spans="1:17" ht="90" x14ac:dyDescent="0.25">
      <c r="A57" s="1">
        <v>5</v>
      </c>
      <c r="B57" s="1">
        <v>150</v>
      </c>
      <c r="C57" s="1" t="str">
        <f>INDEX(explanations!$E$2:$E$334,MATCH(B57,explanations!$A$2:$A$334,0))</f>
        <v>HIT05_35</v>
      </c>
      <c r="D57" s="31" t="str">
        <f>INDEX(explanations!$G$2:$G$334,MATCH(B57,explanations!$A$2:$A$334,0))</f>
        <v>METHOD_INVOCATION</v>
      </c>
      <c r="E57" s="41" t="str">
        <f>INDEX(explanations!$H$2:$H$334,MATCH(B57,explanations!$A$2:$A$334,0))</f>
        <v>Is there any issue with the  method invocation(s) "copyArrayGrow1"  at line  3290 that might be related to the failure?</v>
      </c>
      <c r="F57" s="31" t="str">
        <f>INDEX(explanations!$I$2:$I$334,MATCH(B57,explanations!$A$2:$A$334,0))</f>
        <v>array is passed as null, so type is taken from newArrayComponentType. This is Object.class, meaning the array returned is an array of Objects. The array of objects can't be cast to an array of Strings after being returned.</v>
      </c>
      <c r="G57" s="1" t="s">
        <v>12</v>
      </c>
      <c r="H57" s="1">
        <v>1</v>
      </c>
      <c r="I57" s="1" t="b">
        <v>1</v>
      </c>
      <c r="M57" s="1"/>
      <c r="N57" s="1">
        <v>5</v>
      </c>
      <c r="O57" s="1">
        <v>5</v>
      </c>
      <c r="P57" s="1">
        <v>5</v>
      </c>
    </row>
    <row r="58" spans="1:17" ht="75" x14ac:dyDescent="0.25">
      <c r="A58" s="1">
        <v>5</v>
      </c>
      <c r="B58" s="1">
        <v>151</v>
      </c>
      <c r="C58" s="1" t="str">
        <f>INDEX(explanations!$E$2:$E$334,MATCH(B58,explanations!$A$2:$A$334,0))</f>
        <v>HIT05_35</v>
      </c>
      <c r="D58" s="31" t="str">
        <f>INDEX(explanations!$G$2:$G$334,MATCH(B58,explanations!$A$2:$A$334,0))</f>
        <v>IF_CONDITIONAL</v>
      </c>
      <c r="E58" s="41" t="str">
        <f>INDEX(explanations!$H$2:$H$334,MATCH(B58,explanations!$A$2:$A$334,0))</f>
        <v>Is there any issue with the conditional clause at line 3288 that might be related to the failure?</v>
      </c>
      <c r="F58" s="31" t="str">
        <f>INDEX(explanations!$I$2:$I$334,MATCH(B58,explanations!$A$2:$A$334,0))</f>
        <v>The default is Object.class, however this doesn't necessarily match the template parameters, and therefore may result in an invalid upcast from return of copyArrayGrow1</v>
      </c>
      <c r="G58" s="1" t="s">
        <v>12</v>
      </c>
      <c r="H58" s="1">
        <v>1</v>
      </c>
      <c r="I58" s="1" t="b">
        <v>1</v>
      </c>
      <c r="M58" s="1"/>
      <c r="N58" s="1">
        <v>4</v>
      </c>
      <c r="O58" s="1">
        <v>4</v>
      </c>
      <c r="P58" s="1">
        <v>5</v>
      </c>
    </row>
    <row r="59" spans="1:17" ht="75" x14ac:dyDescent="0.25">
      <c r="A59" s="1">
        <v>5</v>
      </c>
      <c r="B59" s="1">
        <v>152</v>
      </c>
      <c r="C59" s="1" t="str">
        <f>INDEX(explanations!$E$2:$E$334,MATCH(B59,explanations!$A$2:$A$334,0))</f>
        <v>HIT05_35</v>
      </c>
      <c r="D59" s="31" t="str">
        <f>INDEX(explanations!$G$2:$G$334,MATCH(B59,explanations!$A$2:$A$334,0))</f>
        <v>VARIABLE_DECLARATION</v>
      </c>
      <c r="E59" s="41" t="str">
        <f>INDEX(explanations!$H$2:$H$334,MATCH(B59,explanations!$A$2:$A$334,0))</f>
        <v>Is there any issue with the use or the definition of variable "type" in the source code below that might be related to the failure?</v>
      </c>
      <c r="F59" s="31" t="str">
        <f>INDEX(explanations!$I$2:$I$334,MATCH(B59,explanations!$A$2:$A$334,0))</f>
        <v xml:space="preserve">The type should be directly inferred from the Template argument types. The array should be made of the type specified, not the getClass() of either the array or the element. </v>
      </c>
      <c r="G59" s="1" t="s">
        <v>17</v>
      </c>
      <c r="H59" s="1">
        <v>1</v>
      </c>
      <c r="M59" s="1" t="b">
        <v>1</v>
      </c>
      <c r="N59" s="1">
        <v>5</v>
      </c>
      <c r="O59" s="1">
        <v>4</v>
      </c>
      <c r="P59" s="1">
        <v>4</v>
      </c>
    </row>
    <row r="60" spans="1:17" ht="165" x14ac:dyDescent="0.25">
      <c r="A60" s="1">
        <v>4</v>
      </c>
      <c r="B60" s="1">
        <v>162</v>
      </c>
      <c r="C60" s="1" t="str">
        <f>INDEX(explanations!$E$2:$E$334,MATCH(B60,explanations!$A$2:$A$334,0))</f>
        <v>HIT05_35</v>
      </c>
      <c r="D60" s="31" t="str">
        <f>INDEX(explanations!$G$2:$G$334,MATCH(B60,explanations!$A$2:$A$334,0))</f>
        <v>METHOD_INVOCATION</v>
      </c>
      <c r="E60" s="41" t="str">
        <f>INDEX(explanations!$H$2:$H$334,MATCH(B60,explanations!$A$2:$A$334,0))</f>
        <v>Is there any issue with the  method invocation(s) "copyArrayGrow1"  at line  3290 that might be related to the failure?</v>
      </c>
      <c r="F60" s="31" t="str">
        <f>INDEX(explanations!$I$2:$I$334,MATCH(B60,explanations!$A$2:$A$334,0))</f>
        <v>While I would attempt to give an answer one way or another, I myself am just learning Javascript (after transitioning from C++), so I am not quite familiar with Java enough to give a definite answer.  However, copyArrayGrow1 at line 3290 does seem to be related to the failure, because "null" is not an object in Java (I believe), but it attempting to be casted inside the function call copyArrayGrow1 as an object.</v>
      </c>
      <c r="G60" s="1" t="s">
        <v>12</v>
      </c>
      <c r="H60" s="1">
        <v>1</v>
      </c>
      <c r="I60" s="1" t="b">
        <v>1</v>
      </c>
      <c r="M60" s="1"/>
      <c r="N60" s="1">
        <v>2</v>
      </c>
      <c r="O60" s="1">
        <v>3</v>
      </c>
      <c r="P60" s="1">
        <v>5</v>
      </c>
    </row>
    <row r="61" spans="1:17" ht="75" x14ac:dyDescent="0.25">
      <c r="A61" s="1">
        <v>3</v>
      </c>
      <c r="B61" s="1">
        <v>92</v>
      </c>
      <c r="C61" s="1" t="str">
        <f>INDEX(explanations!$E$2:$E$334,MATCH(B61,explanations!$A$2:$A$334,0))</f>
        <v>HIT05_35</v>
      </c>
      <c r="D61" s="31" t="str">
        <f>INDEX(explanations!$G$2:$G$334,MATCH(B61,explanations!$A$2:$A$334,0))</f>
        <v>VARIABLE_DECLARATION</v>
      </c>
      <c r="E61" s="41" t="str">
        <f>INDEX(explanations!$H$2:$H$334,MATCH(B61,explanations!$A$2:$A$334,0))</f>
        <v>Is there any issue with the use or the definition of variable "type" in the source code below that might be related to the failure?</v>
      </c>
      <c r="F61" s="31" t="str">
        <f>INDEX(explanations!$I$2:$I$334,MATCH(B61,explanations!$A$2:$A$334,0))</f>
        <v xml:space="preserve">That was my first impression, that the use of generics enforces type, and the copyArrayGrow1 method should return an object of type array, or the code will break. However, I could be wrong. </v>
      </c>
      <c r="G61" s="1" t="s">
        <v>17</v>
      </c>
      <c r="H61" s="1">
        <v>1</v>
      </c>
      <c r="M61" s="1" t="b">
        <v>1</v>
      </c>
      <c r="N61" s="1">
        <v>1</v>
      </c>
      <c r="O61" s="1">
        <v>5</v>
      </c>
      <c r="P61" s="1">
        <v>5</v>
      </c>
    </row>
    <row r="62" spans="1:17" ht="75" x14ac:dyDescent="0.25">
      <c r="A62" s="1">
        <v>3</v>
      </c>
      <c r="B62" s="1">
        <v>94</v>
      </c>
      <c r="C62" s="1" t="str">
        <f>INDEX(explanations!$E$2:$E$334,MATCH(B62,explanations!$A$2:$A$334,0))</f>
        <v>HIT05_35</v>
      </c>
      <c r="D62" s="31" t="str">
        <f>INDEX(explanations!$G$2:$G$334,MATCH(B62,explanations!$A$2:$A$334,0))</f>
        <v>METHOD_INVOCATION</v>
      </c>
      <c r="E62" s="41" t="str">
        <f>INDEX(explanations!$H$2:$H$334,MATCH(B62,explanations!$A$2:$A$334,0))</f>
        <v>Is there any issue with the  method invocation(s) "getClass"  at line  3288 that might be related to the failure?</v>
      </c>
      <c r="F62" s="31" t="str">
        <f>INDEX(explanations!$I$2:$I$334,MATCH(B62,explanations!$A$2:$A$334,0))</f>
        <v xml:space="preserve">Getting an object of type List&lt;String&gt; and trying to convert it into List&lt;Object[]&gt; instead. This won't work. When you're doing listObj.add(), it is adding an object to the list. </v>
      </c>
      <c r="G62" s="1" t="s">
        <v>20</v>
      </c>
      <c r="H62" s="1">
        <v>1</v>
      </c>
      <c r="J62" s="1" t="b">
        <v>1</v>
      </c>
      <c r="M62" s="1"/>
      <c r="N62" s="1">
        <v>5</v>
      </c>
      <c r="O62" s="1">
        <v>3</v>
      </c>
      <c r="P62" s="1">
        <v>5</v>
      </c>
    </row>
    <row r="63" spans="1:17" ht="60" x14ac:dyDescent="0.25">
      <c r="A63" s="1">
        <v>3</v>
      </c>
      <c r="B63" s="1">
        <v>96</v>
      </c>
      <c r="C63" s="1" t="str">
        <f>INDEX(explanations!$E$2:$E$334,MATCH(B63,explanations!$A$2:$A$334,0))</f>
        <v>HIT05_35</v>
      </c>
      <c r="D63" s="31" t="str">
        <f>INDEX(explanations!$G$2:$G$334,MATCH(B63,explanations!$A$2:$A$334,0))</f>
        <v>IF_CONDITIONAL</v>
      </c>
      <c r="E63" s="41" t="str">
        <f>INDEX(explanations!$H$2:$H$334,MATCH(B63,explanations!$A$2:$A$334,0))</f>
        <v>Is there any issue with the conditional clause at line 3288 that might be related to the failure?</v>
      </c>
      <c r="F63" s="31" t="str">
        <f>INDEX(explanations!$I$2:$I$334,MATCH(B63,explanations!$A$2:$A$334,0))</f>
        <v>Yes because the element which is a string is equal to null so it is trying to set it to Object.class.</v>
      </c>
      <c r="G63" s="1" t="s">
        <v>12</v>
      </c>
      <c r="H63" s="1">
        <v>1</v>
      </c>
      <c r="I63" s="1" t="b">
        <v>1</v>
      </c>
      <c r="M63" s="1"/>
      <c r="N63" s="1">
        <v>4</v>
      </c>
      <c r="O63" s="1">
        <v>2</v>
      </c>
      <c r="P63" s="1">
        <v>4</v>
      </c>
    </row>
    <row r="64" spans="1:17" ht="120" x14ac:dyDescent="0.25">
      <c r="A64" s="1">
        <v>7</v>
      </c>
      <c r="B64" s="1">
        <v>73</v>
      </c>
      <c r="C64" s="1" t="str">
        <f>INDEX(explanations!$E$2:$E$334,MATCH(B64,explanations!$A$2:$A$334,0))</f>
        <v>HIT05_35</v>
      </c>
      <c r="D64" s="31" t="str">
        <f>INDEX(explanations!$G$2:$G$334,MATCH(B64,explanations!$A$2:$A$334,0))</f>
        <v>IF_CONDITIONAL</v>
      </c>
      <c r="E64" s="41" t="str">
        <f>INDEX(explanations!$H$2:$H$334,MATCH(B64,explanations!$A$2:$A$334,0))</f>
        <v>Is there any issue with the conditional clause at line 3288 that might be related to the failure?</v>
      </c>
      <c r="F64" s="31" t="str">
        <f>INDEX(explanations!$I$2:$I$334,MATCH(B64,explanations!$A$2:$A$334,0))</f>
        <v xml:space="preserve">Both the first conditional statment and nested conditional statement are false, therefore the line sets the variable type=Object.class. Since the failure relates to an attempt to cast an object to a string, it seems that this could be where the type object is introduced and therefore may be related to the failure. </v>
      </c>
      <c r="G64" s="1" t="s">
        <v>10</v>
      </c>
      <c r="H64" s="1">
        <v>3</v>
      </c>
      <c r="I64" s="1" t="b">
        <v>1</v>
      </c>
      <c r="J64" s="1" t="b">
        <v>1</v>
      </c>
      <c r="K64" s="1" t="b">
        <v>1</v>
      </c>
      <c r="M64" s="1"/>
      <c r="N64" s="1">
        <v>3</v>
      </c>
      <c r="O64" s="1">
        <v>4</v>
      </c>
      <c r="P64" s="1">
        <v>3</v>
      </c>
    </row>
    <row r="65" spans="1:16" ht="120" x14ac:dyDescent="0.25">
      <c r="A65" s="1">
        <v>6</v>
      </c>
      <c r="B65" s="1">
        <v>116</v>
      </c>
      <c r="C65" s="1" t="str">
        <f>INDEX(explanations!$E$2:$E$334,MATCH(B65,explanations!$A$2:$A$334,0))</f>
        <v>HIT05_35</v>
      </c>
      <c r="D65" s="31" t="str">
        <f>INDEX(explanations!$G$2:$G$334,MATCH(B65,explanations!$A$2:$A$334,0))</f>
        <v>METHOD_INVOCATION</v>
      </c>
      <c r="E65" s="41" t="str">
        <f>INDEX(explanations!$H$2:$H$334,MATCH(B65,explanations!$A$2:$A$334,0))</f>
        <v>Is there any issue with the  method invocation(s) "getClass"  at line  3288 that might be related to the failure?</v>
      </c>
      <c r="F65" s="31" t="str">
        <f>INDEX(explanations!$I$2:$I$334,MATCH(B65,explanations!$A$2:$A$334,0))</f>
        <v>Right, this is the error I mentioned in the last answer. Defaulting to Object.class if everything is null will cause the implicit cast from Object to String to fail. Defaulting to a String class would only mask the problem - other types would still be suspect. Throwing an exception on both arguments being null is best all around.</v>
      </c>
      <c r="G65" s="1" t="s">
        <v>25</v>
      </c>
      <c r="H65" s="1">
        <v>3</v>
      </c>
      <c r="I65" s="1" t="b">
        <v>1</v>
      </c>
      <c r="K65" s="1" t="b">
        <v>1</v>
      </c>
      <c r="M65" s="1" t="b">
        <v>1</v>
      </c>
      <c r="N65" s="1">
        <v>5</v>
      </c>
      <c r="O65" s="1">
        <v>4</v>
      </c>
      <c r="P65" s="1">
        <v>3</v>
      </c>
    </row>
    <row r="66" spans="1:16" ht="75" x14ac:dyDescent="0.25">
      <c r="A66" s="1">
        <v>8</v>
      </c>
      <c r="B66" s="1">
        <v>171</v>
      </c>
      <c r="C66" s="1" t="str">
        <f>INDEX(explanations!$E$2:$E$334,MATCH(B66,explanations!$A$2:$A$334,0))</f>
        <v>HIT05_35</v>
      </c>
      <c r="D66" s="31" t="str">
        <f>INDEX(explanations!$G$2:$G$334,MATCH(B66,explanations!$A$2:$A$334,0))</f>
        <v>METHOD_INVOCATION</v>
      </c>
      <c r="E66" s="41" t="str">
        <f>INDEX(explanations!$H$2:$H$334,MATCH(B66,explanations!$A$2:$A$334,0))</f>
        <v>Is there any issue with the  method invocation(s) "copyArrayGrow1"  at line  3290 that might be related to the failure?</v>
      </c>
      <c r="F66" s="31" t="str">
        <f>INDEX(explanations!$I$2:$I$334,MATCH(B66,explanations!$A$2:$A$334,0))</f>
        <v>copyGrowlArray is return an Object array which line 3290 is attempting to cast into a string array and thus the cast exception.</v>
      </c>
      <c r="G66" s="1" t="s">
        <v>5</v>
      </c>
      <c r="H66" s="1">
        <v>2</v>
      </c>
      <c r="K66" s="1" t="b">
        <v>1</v>
      </c>
      <c r="M66" s="1"/>
      <c r="N66" s="1">
        <v>5</v>
      </c>
      <c r="O66" s="1">
        <v>5</v>
      </c>
      <c r="P66" s="1">
        <v>5</v>
      </c>
    </row>
    <row r="67" spans="1:16" ht="60" x14ac:dyDescent="0.25">
      <c r="A67" s="1">
        <v>8</v>
      </c>
      <c r="B67" s="1">
        <v>173</v>
      </c>
      <c r="C67" s="1" t="str">
        <f>INDEX(explanations!$E$2:$E$334,MATCH(B67,explanations!$A$2:$A$334,0))</f>
        <v>HIT05_35</v>
      </c>
      <c r="D67" s="31" t="str">
        <f>INDEX(explanations!$G$2:$G$334,MATCH(B67,explanations!$A$2:$A$334,0))</f>
        <v>METHOD_INVOCATION</v>
      </c>
      <c r="E67" s="41" t="str">
        <f>INDEX(explanations!$H$2:$H$334,MATCH(B67,explanations!$A$2:$A$334,0))</f>
        <v>Is there any issue with the  method invocation(s) "getClass"  at line  3288 that might be related to the failure?</v>
      </c>
      <c r="F67" s="31" t="str">
        <f>INDEX(explanations!$I$2:$I$334,MATCH(B67,explanations!$A$2:$A$334,0))</f>
        <v xml:space="preserve">The getClass() isn't instantiating a String instance, so it's just an Object later, causing the error. </v>
      </c>
      <c r="G67" s="1" t="s">
        <v>27</v>
      </c>
      <c r="H67" s="1">
        <v>2</v>
      </c>
      <c r="I67" s="1" t="b">
        <v>1</v>
      </c>
      <c r="K67" s="1" t="b">
        <v>1</v>
      </c>
      <c r="M67" s="1"/>
      <c r="N67" s="1">
        <v>3</v>
      </c>
      <c r="O67" s="1">
        <v>2</v>
      </c>
      <c r="P67" s="1">
        <v>2</v>
      </c>
    </row>
    <row r="68" spans="1:16" ht="75" x14ac:dyDescent="0.25">
      <c r="A68" s="1">
        <v>8</v>
      </c>
      <c r="B68" s="1">
        <v>175</v>
      </c>
      <c r="C68" s="1" t="str">
        <f>INDEX(explanations!$E$2:$E$334,MATCH(B68,explanations!$A$2:$A$334,0))</f>
        <v>HIT05_35</v>
      </c>
      <c r="D68" s="31" t="str">
        <f>INDEX(explanations!$G$2:$G$334,MATCH(B68,explanations!$A$2:$A$334,0))</f>
        <v>IF_CONDITIONAL</v>
      </c>
      <c r="E68" s="41" t="str">
        <f>INDEX(explanations!$H$2:$H$334,MATCH(B68,explanations!$A$2:$A$334,0))</f>
        <v>Is there any issue with the conditional clause at line 3288 that might be related to the failure?</v>
      </c>
      <c r="F68" s="31" t="str">
        <f>INDEX(explanations!$I$2:$I$334,MATCH(B68,explanations!$A$2:$A$334,0))</f>
        <v>This appears related to the first issue in that the type variable is set to the Object class and then copyGrowlArray returns an Object array which is attempted to be cast to an String array on line 3290.</v>
      </c>
      <c r="G68" s="1" t="s">
        <v>7</v>
      </c>
      <c r="H68" s="1">
        <v>2</v>
      </c>
      <c r="J68" s="1" t="b">
        <v>1</v>
      </c>
      <c r="K68" s="1" t="b">
        <v>1</v>
      </c>
      <c r="M68" s="1"/>
      <c r="N68" s="1">
        <v>4</v>
      </c>
      <c r="O68" s="1">
        <v>2</v>
      </c>
      <c r="P68" s="1">
        <v>1</v>
      </c>
    </row>
    <row r="69" spans="1:16" ht="60" x14ac:dyDescent="0.25">
      <c r="A69" s="1">
        <v>6</v>
      </c>
      <c r="B69" s="1">
        <v>239</v>
      </c>
      <c r="C69" s="1" t="str">
        <f>INDEX(explanations!$E$2:$E$334,MATCH(B69,explanations!$A$2:$A$334,0))</f>
        <v>HIT06_51</v>
      </c>
      <c r="D69" s="31" t="str">
        <f>INDEX(explanations!$G$2:$G$334,MATCH(B69,explanations!$A$2:$A$334,0))</f>
        <v>IF_CONDITIONAL</v>
      </c>
      <c r="E69" s="41" t="str">
        <f>INDEX(explanations!$H$2:$H$334,MATCH(B69,explanations!$A$2:$A$334,0))</f>
        <v>Is there any issue with the conditional clause between lines 247 and 264 that might be related to the failure?</v>
      </c>
      <c r="F69" s="31" t="str">
        <f>INDEX(explanations!$I$2:$I$334,MATCH(B69,explanations!$A$2:$A$334,0))</f>
        <v>Could not understand the test case but since most of the processing is happening in this code block so it is probable.</v>
      </c>
      <c r="G69" s="1" t="s">
        <v>15</v>
      </c>
      <c r="H69" s="1">
        <v>1</v>
      </c>
      <c r="L69" s="1" t="b">
        <v>1</v>
      </c>
      <c r="M69" s="1"/>
      <c r="N69" s="1">
        <v>1</v>
      </c>
      <c r="O69" s="1">
        <v>1</v>
      </c>
      <c r="P69" s="1">
        <v>2</v>
      </c>
    </row>
    <row r="70" spans="1:16" ht="105" x14ac:dyDescent="0.25">
      <c r="A70" s="1">
        <v>5</v>
      </c>
      <c r="B70" s="1">
        <v>142</v>
      </c>
      <c r="C70" s="1" t="str">
        <f>INDEX(explanations!$E$2:$E$334,MATCH(B70,explanations!$A$2:$A$334,0))</f>
        <v>HIT06_51</v>
      </c>
      <c r="D70" s="31" t="str">
        <f>INDEX(explanations!$G$2:$G$334,MATCH(B70,explanations!$A$2:$A$334,0))</f>
        <v>IF_CONDITIONAL</v>
      </c>
      <c r="E70" s="41" t="str">
        <f>INDEX(explanations!$H$2:$H$334,MATCH(B70,explanations!$A$2:$A$334,0))</f>
        <v>Is there any issue with the conditional clause between lines 241 and 245 that might be related to the failure?</v>
      </c>
      <c r="F70" s="31" t="str">
        <f>INDEX(explanations!$I$2:$I$334,MATCH(B70,explanations!$A$2:$A$334,0))</f>
        <v>I think it's possible the error may be here. If the variable tested was -0.0 and this conditional looks for something less than zero, it's possible it is throwing off the response that you're expecting to get by reading that as something less than zero when it really isn't.</v>
      </c>
      <c r="G70" s="1" t="s">
        <v>12</v>
      </c>
      <c r="H70" s="1">
        <v>1</v>
      </c>
      <c r="I70" s="1" t="b">
        <v>1</v>
      </c>
      <c r="M70" s="1"/>
      <c r="N70" s="1">
        <v>3</v>
      </c>
      <c r="O70" s="1">
        <v>3</v>
      </c>
      <c r="P70" s="1">
        <v>2</v>
      </c>
    </row>
    <row r="71" spans="1:16" ht="150" x14ac:dyDescent="0.25">
      <c r="A71" s="1">
        <v>5</v>
      </c>
      <c r="B71" s="1">
        <v>148</v>
      </c>
      <c r="C71" s="1" t="str">
        <f>INDEX(explanations!$E$2:$E$334,MATCH(B71,explanations!$A$2:$A$334,0))</f>
        <v>HIT06_51</v>
      </c>
      <c r="D71" s="31" t="str">
        <f>INDEX(explanations!$G$2:$G$334,MATCH(B71,explanations!$A$2:$A$334,0))</f>
        <v>METHOD_INVOCATION</v>
      </c>
      <c r="E71" s="41" t="str">
        <f>INDEX(explanations!$H$2:$H$334,MATCH(B71,explanations!$A$2:$A$334,0))</f>
        <v>Is there any issue with the  method invocation(s) "add, toString"  at line  260 that might be related to the failure?</v>
      </c>
      <c r="F71" s="31" t="str">
        <f>INDEX(explanations!$I$2:$I$334,MATCH(B71,explanations!$A$2:$A$334,0))</f>
        <v>Yes. The problem is exactly that when we get to line 260 in our code (add(Long.toString(value));), we actually send 0 as an argument to the "add" method, not -0.0, because variable "value" is defined of type long eliminating our .0 portion of the number and automatically converting the remaining -0 to 0, since it's the same thing to the compiler. As a result, 0 is appended to our string, not -0.0.</v>
      </c>
      <c r="G71" s="1" t="s">
        <v>12</v>
      </c>
      <c r="H71" s="1">
        <v>1</v>
      </c>
      <c r="I71" s="1" t="b">
        <v>1</v>
      </c>
      <c r="M71" s="1"/>
      <c r="N71" s="1">
        <v>5</v>
      </c>
      <c r="O71" s="1">
        <v>5</v>
      </c>
      <c r="P71" s="1">
        <v>5</v>
      </c>
    </row>
    <row r="72" spans="1:16" ht="75" x14ac:dyDescent="0.25">
      <c r="A72" s="1">
        <v>4</v>
      </c>
      <c r="B72" s="1">
        <v>167</v>
      </c>
      <c r="C72" s="1" t="str">
        <f>INDEX(explanations!$E$2:$E$334,MATCH(B72,explanations!$A$2:$A$334,0))</f>
        <v>HIT06_51</v>
      </c>
      <c r="D72" s="31" t="str">
        <f>INDEX(explanations!$G$2:$G$334,MATCH(B72,explanations!$A$2:$A$334,0))</f>
        <v>VARIABLE_DECLARATION</v>
      </c>
      <c r="E72" s="41" t="str">
        <f>INDEX(explanations!$H$2:$H$334,MATCH(B72,explanations!$A$2:$A$334,0))</f>
        <v>Is there any issue with the use or the definition of variable "prev" in the source code below that might be related to the failure?</v>
      </c>
      <c r="F72" s="31" t="str">
        <f>INDEX(explanations!$I$2:$I$334,MATCH(B72,explanations!$A$2:$A$334,0))</f>
        <v>it doesn't make sense that prev is supposed to be the final character of the string. the problem here is some asshole called it "last" which has an ambiguous meaning.</v>
      </c>
      <c r="G72" s="1" t="s">
        <v>20</v>
      </c>
      <c r="H72" s="1">
        <v>1</v>
      </c>
      <c r="M72" s="1"/>
      <c r="N72" s="1">
        <v>1</v>
      </c>
      <c r="O72" s="1">
        <v>2</v>
      </c>
      <c r="P72" s="1">
        <v>2</v>
      </c>
    </row>
    <row r="73" spans="1:16" ht="75" x14ac:dyDescent="0.25">
      <c r="A73" s="1">
        <v>4</v>
      </c>
      <c r="B73" s="1">
        <v>163</v>
      </c>
      <c r="C73" s="1" t="str">
        <f>INDEX(explanations!$E$2:$E$334,MATCH(B73,explanations!$A$2:$A$334,0))</f>
        <v>HIT06_51</v>
      </c>
      <c r="D73" s="31" t="str">
        <f>INDEX(explanations!$G$2:$G$334,MATCH(B73,explanations!$A$2:$A$334,0))</f>
        <v>VARIABLE_DECLARATION</v>
      </c>
      <c r="E73" s="41" t="str">
        <f>INDEX(explanations!$H$2:$H$334,MATCH(B73,explanations!$A$2:$A$334,0))</f>
        <v>Is there any issue with the use or the definition of variable "x" in the source code below that might be related to the failure?</v>
      </c>
      <c r="F73" s="31" t="str">
        <f>INDEX(explanations!$I$2:$I$334,MATCH(B73,explanations!$A$2:$A$334,0))</f>
        <v>Yes, since 0.0 == -0.0 the double type is not appropriate here. A Double should be passed instead to allow for proper conversion after if an accurate string representation of -0.0 is expected.</v>
      </c>
      <c r="G73" s="1" t="s">
        <v>11</v>
      </c>
      <c r="H73" s="1">
        <v>2</v>
      </c>
      <c r="I73" s="1" t="b">
        <v>1</v>
      </c>
      <c r="M73" s="1" t="b">
        <v>1</v>
      </c>
      <c r="N73" s="1">
        <v>5</v>
      </c>
      <c r="O73" s="1">
        <v>2</v>
      </c>
      <c r="P73" s="1">
        <v>2</v>
      </c>
    </row>
    <row r="74" spans="1:16" ht="60" x14ac:dyDescent="0.25">
      <c r="A74" s="1">
        <v>3</v>
      </c>
      <c r="B74" s="1">
        <v>98</v>
      </c>
      <c r="C74" s="1" t="str">
        <f>INDEX(explanations!$E$2:$E$334,MATCH(B74,explanations!$A$2:$A$334,0))</f>
        <v>HIT06_51</v>
      </c>
      <c r="D74" s="31" t="str">
        <f>INDEX(explanations!$G$2:$G$334,MATCH(B74,explanations!$A$2:$A$334,0))</f>
        <v>VARIABLE_DECLARATION</v>
      </c>
      <c r="E74" s="41" t="str">
        <f>INDEX(explanations!$H$2:$H$334,MATCH(B74,explanations!$A$2:$A$334,0))</f>
        <v>Is there any issue with the use or the definition of variable "x" in the source code below that might be related to the failure?</v>
      </c>
      <c r="F74" s="31" t="str">
        <f>INDEX(explanations!$I$2:$I$334,MATCH(B74,explanations!$A$2:$A$334,0))</f>
        <v>It could be an issue as you double and long are basically the same thing. Perhaps converting double to long is not allowed</v>
      </c>
      <c r="G74" s="1" t="s">
        <v>15</v>
      </c>
      <c r="H74" s="1">
        <v>1</v>
      </c>
      <c r="L74" s="1" t="b">
        <v>1</v>
      </c>
      <c r="M74" s="1"/>
      <c r="N74" s="1">
        <v>1</v>
      </c>
      <c r="O74" s="1">
        <v>1</v>
      </c>
      <c r="P74" s="1">
        <v>5</v>
      </c>
    </row>
    <row r="75" spans="1:16" ht="90" x14ac:dyDescent="0.25">
      <c r="A75" s="1">
        <v>3</v>
      </c>
      <c r="B75" s="1">
        <v>93</v>
      </c>
      <c r="C75" s="1" t="str">
        <f>INDEX(explanations!$E$2:$E$334,MATCH(B75,explanations!$A$2:$A$334,0))</f>
        <v>HIT06_51</v>
      </c>
      <c r="D75" s="31" t="str">
        <f>INDEX(explanations!$G$2:$G$334,MATCH(B75,explanations!$A$2:$A$334,0))</f>
        <v>METHOD_INVOCATION</v>
      </c>
      <c r="E75" s="41" t="str">
        <f>INDEX(explanations!$H$2:$H$334,MATCH(B75,explanations!$A$2:$A$334,0))</f>
        <v>Is there any issue with the  method invocation(s) "add, toString"  at line  260 that might be related to the failure?</v>
      </c>
      <c r="F75" s="31" t="str">
        <f>INDEX(explanations!$I$2:$I$334,MATCH(B75,explanations!$A$2:$A$334,0))</f>
        <v>The problem is that a [-0.] is expected, but not returned. The call to add passes as an argument the string of value that could not be possibly be [-0] as it formerly was a long number, which has no sign on 0. This is the place where the -0. expected might be loss.</v>
      </c>
      <c r="G75" s="1" t="s">
        <v>8</v>
      </c>
      <c r="H75" s="1">
        <v>2</v>
      </c>
      <c r="I75" s="1" t="b">
        <v>1</v>
      </c>
      <c r="K75" s="1" t="b">
        <v>1</v>
      </c>
      <c r="M75" s="1"/>
      <c r="N75" s="1">
        <v>5</v>
      </c>
      <c r="O75" s="1">
        <v>5</v>
      </c>
      <c r="P75" s="1">
        <v>5</v>
      </c>
    </row>
    <row r="76" spans="1:16" ht="120" x14ac:dyDescent="0.25">
      <c r="A76" s="1">
        <v>8</v>
      </c>
      <c r="B76" s="1">
        <v>174</v>
      </c>
      <c r="C76" s="1" t="str">
        <f>INDEX(explanations!$E$2:$E$334,MATCH(B76,explanations!$A$2:$A$334,0))</f>
        <v>HIT06_51</v>
      </c>
      <c r="D76" s="31" t="str">
        <f>INDEX(explanations!$G$2:$G$334,MATCH(B76,explanations!$A$2:$A$334,0))</f>
        <v>METHOD_INVOCATION</v>
      </c>
      <c r="E76" s="41" t="str">
        <f>INDEX(explanations!$H$2:$H$334,MATCH(B76,explanations!$A$2:$A$334,0))</f>
        <v>Is there any issue with the  method invocation(s) "add, toString"  at line  258 that might be related to the failure?</v>
      </c>
      <c r="F76" s="31" t="str">
        <f>INDEX(explanations!$I$2:$I$334,MATCH(B76,explanations!$A$2:$A$334,0))</f>
        <v>The if statement in line 19 has a condition that attempts to compare a char variable named "c" to a string "//" using the comparison operator "==". I imagine that there might be something wrong with the assertEquals call in the test but I'm not familiar enough with that method to figure it out in timely manner.</v>
      </c>
      <c r="G76" s="1" t="s">
        <v>6</v>
      </c>
      <c r="H76" s="1">
        <v>3</v>
      </c>
      <c r="J76" s="1" t="b">
        <v>1</v>
      </c>
      <c r="K76" s="1" t="b">
        <v>1</v>
      </c>
      <c r="L76" s="1" t="b">
        <v>1</v>
      </c>
      <c r="M76" s="1"/>
      <c r="N76" s="1">
        <v>2</v>
      </c>
      <c r="O76" s="1">
        <v>4</v>
      </c>
      <c r="P76" s="1">
        <v>3</v>
      </c>
    </row>
    <row r="77" spans="1:16" ht="60" x14ac:dyDescent="0.25">
      <c r="A77" s="1">
        <v>7</v>
      </c>
      <c r="B77" s="1">
        <v>71</v>
      </c>
      <c r="C77" s="1" t="str">
        <f>INDEX(explanations!$E$2:$E$334,MATCH(B77,explanations!$A$2:$A$334,0))</f>
        <v>HIT07_33</v>
      </c>
      <c r="D77" s="31" t="str">
        <f>INDEX(explanations!$G$2:$G$334,MATCH(B77,explanations!$A$2:$A$334,0))</f>
        <v>FOR_LOOP</v>
      </c>
      <c r="E77" s="41" t="str">
        <f>INDEX(explanations!$H$2:$H$334,MATCH(B77,explanations!$A$2:$A$334,0))</f>
        <v>Is there any issue with the For-loop between lines 909 and 911 that might be related to the failure?</v>
      </c>
      <c r="F77" s="31" t="str">
        <f>INDEX(explanations!$I$2:$I$334,MATCH(B77,explanations!$A$2:$A$334,0))</f>
        <v>I think when it gets to array[i] when I is 1. It references null   So calling getClass() on null will give null pointer exception</v>
      </c>
      <c r="G77" s="1" t="s">
        <v>9</v>
      </c>
      <c r="H77" s="1">
        <v>1</v>
      </c>
      <c r="I77" s="1" t="b">
        <v>1</v>
      </c>
      <c r="M77" s="1"/>
      <c r="N77" s="1">
        <v>3</v>
      </c>
      <c r="O77" s="1">
        <v>1</v>
      </c>
      <c r="P77" s="1">
        <v>4</v>
      </c>
    </row>
    <row r="78" spans="1:16" ht="60" x14ac:dyDescent="0.25">
      <c r="A78" s="1">
        <v>6</v>
      </c>
      <c r="B78" s="1">
        <v>134</v>
      </c>
      <c r="C78" s="1" t="str">
        <f>INDEX(explanations!$E$2:$E$334,MATCH(B78,explanations!$A$2:$A$334,0))</f>
        <v>HIT07_33</v>
      </c>
      <c r="D78" s="31" t="str">
        <f>INDEX(explanations!$G$2:$G$334,MATCH(B78,explanations!$A$2:$A$334,0))</f>
        <v>METHOD_INVOCATION</v>
      </c>
      <c r="E78" s="41" t="str">
        <f>INDEX(explanations!$H$2:$H$334,MATCH(B78,explanations!$A$2:$A$334,0))</f>
        <v>Is there any issue with the  method invocation(s) "getClass"  at line  910 that might be related to the failure?</v>
      </c>
      <c r="F78" s="31" t="str">
        <f>INDEX(explanations!$I$2:$I$334,MATCH(B78,explanations!$A$2:$A$334,0))</f>
        <v>The FOR loop should check if the element (array[i]) is null.  If yes, then set classes[i] to null.  Else, assign classes[i] to the return of getClass().</v>
      </c>
      <c r="G78" s="1" t="s">
        <v>17</v>
      </c>
      <c r="H78" s="1">
        <v>1</v>
      </c>
      <c r="M78" s="1" t="b">
        <v>1</v>
      </c>
      <c r="N78" s="1">
        <v>5</v>
      </c>
      <c r="O78" s="1">
        <v>2</v>
      </c>
      <c r="P78" s="1">
        <v>5</v>
      </c>
    </row>
    <row r="79" spans="1:16" ht="105" x14ac:dyDescent="0.25">
      <c r="A79" s="1">
        <v>6</v>
      </c>
      <c r="B79" s="1">
        <v>129</v>
      </c>
      <c r="C79" s="1" t="str">
        <f>INDEX(explanations!$E$2:$E$334,MATCH(B79,explanations!$A$2:$A$334,0))</f>
        <v>HIT07_33</v>
      </c>
      <c r="D79" s="31" t="str">
        <f>INDEX(explanations!$G$2:$G$334,MATCH(B79,explanations!$A$2:$A$334,0))</f>
        <v>METHOD_INVOCATION</v>
      </c>
      <c r="E79" s="41" t="str">
        <f>INDEX(explanations!$H$2:$H$334,MATCH(B79,explanations!$A$2:$A$334,0))</f>
        <v>Is there any issue with the  method invocation(s) "getClass"  at line  910 that might be related to the failure?</v>
      </c>
      <c r="F79" s="31" t="str">
        <f>INDEX(explanations!$I$2:$I$334,MATCH(B79,explanations!$A$2:$A$334,0))</f>
        <v>As we iterate through Object's dimensions, there are null arrays in the middle. getClass doesn't work on nulls and throws a NullPointerException. You might try testing for these nulls at line 910 like so:    classes[i] = array[i] == null ? null : array[i].getClass();</v>
      </c>
      <c r="G79" s="1" t="s">
        <v>11</v>
      </c>
      <c r="H79" s="1">
        <v>2</v>
      </c>
      <c r="I79" s="1" t="b">
        <v>1</v>
      </c>
      <c r="M79" s="1" t="b">
        <v>1</v>
      </c>
      <c r="N79" s="1">
        <v>5</v>
      </c>
      <c r="O79" s="1">
        <v>5</v>
      </c>
      <c r="P79" s="1">
        <v>5</v>
      </c>
    </row>
    <row r="80" spans="1:16" ht="75" x14ac:dyDescent="0.25">
      <c r="A80" s="1">
        <v>6</v>
      </c>
      <c r="B80" s="1">
        <v>121</v>
      </c>
      <c r="C80" s="1" t="str">
        <f>INDEX(explanations!$E$2:$E$334,MATCH(B80,explanations!$A$2:$A$334,0))</f>
        <v>HIT07_33</v>
      </c>
      <c r="D80" s="31" t="str">
        <f>INDEX(explanations!$G$2:$G$334,MATCH(B80,explanations!$A$2:$A$334,0))</f>
        <v>IF_CONDITIONAL</v>
      </c>
      <c r="E80" s="41" t="str">
        <f>INDEX(explanations!$H$2:$H$334,MATCH(B80,explanations!$A$2:$A$334,0))</f>
        <v>Is there any issue with the conditional clause between lines 903 and 907 that might be related to the failure?</v>
      </c>
      <c r="F80" s="31" t="str">
        <f>INDEX(explanations!$I$2:$I$334,MATCH(B80,explanations!$A$2:$A$334,0))</f>
        <v>This checks array length, which is acceptable.  But first it looks like it's trying to look at each array object but instead is looking at array. Should be array[i] and within the loop.</v>
      </c>
      <c r="G80" s="1" t="s">
        <v>16</v>
      </c>
      <c r="H80" s="1">
        <v>2</v>
      </c>
      <c r="J80" s="1" t="b">
        <v>1</v>
      </c>
      <c r="M80" s="1" t="b">
        <v>1</v>
      </c>
      <c r="N80" s="1">
        <v>4</v>
      </c>
      <c r="O80" s="1">
        <v>3</v>
      </c>
      <c r="P80" s="1">
        <v>3</v>
      </c>
    </row>
    <row r="81" spans="1:17" ht="60" x14ac:dyDescent="0.25">
      <c r="A81" s="1">
        <v>6</v>
      </c>
      <c r="B81" s="1">
        <v>120</v>
      </c>
      <c r="C81" s="1" t="str">
        <f>INDEX(explanations!$E$2:$E$334,MATCH(B81,explanations!$A$2:$A$334,0))</f>
        <v>HIT07_33</v>
      </c>
      <c r="D81" s="31" t="str">
        <f>INDEX(explanations!$G$2:$G$334,MATCH(B81,explanations!$A$2:$A$334,0))</f>
        <v>FOR_LOOP</v>
      </c>
      <c r="E81" s="41" t="str">
        <f>INDEX(explanations!$H$2:$H$334,MATCH(B81,explanations!$A$2:$A$334,0))</f>
        <v>Is there any issue with the For-loop between lines 909 and 911 that might be related to the failure?</v>
      </c>
      <c r="F81" s="31" t="str">
        <f>INDEX(explanations!$I$2:$I$334,MATCH(B81,explanations!$A$2:$A$334,0))</f>
        <v>I'm not sure if the .getClass() call is actually calling anything that is defined in the programming. This could potentially be causing a null exception.</v>
      </c>
      <c r="G81" s="1" t="s">
        <v>15</v>
      </c>
      <c r="H81" s="1">
        <v>1</v>
      </c>
      <c r="L81" s="1" t="b">
        <v>1</v>
      </c>
      <c r="M81" s="1"/>
      <c r="N81" s="1">
        <v>1</v>
      </c>
      <c r="O81" s="1">
        <v>1</v>
      </c>
      <c r="P81" s="1">
        <v>4</v>
      </c>
    </row>
    <row r="82" spans="1:17" ht="75" x14ac:dyDescent="0.25">
      <c r="A82" s="1">
        <v>3</v>
      </c>
      <c r="B82" s="1">
        <v>91</v>
      </c>
      <c r="C82" s="1" t="str">
        <f>INDEX(explanations!$E$2:$E$334,MATCH(B82,explanations!$A$2:$A$334,0))</f>
        <v>HIT07_33</v>
      </c>
      <c r="D82" s="31" t="str">
        <f>INDEX(explanations!$G$2:$G$334,MATCH(B82,explanations!$A$2:$A$334,0))</f>
        <v>VARIABLE_DECLARATION</v>
      </c>
      <c r="E82" s="41" t="str">
        <f>INDEX(explanations!$H$2:$H$334,MATCH(B82,explanations!$A$2:$A$334,0))</f>
        <v>Is there any issue with the use or the definition of variable "classes" in the source code below that might be related to the failure?</v>
      </c>
      <c r="F82" s="31" t="str">
        <f>INDEX(explanations!$I$2:$I$334,MATCH(B82,explanations!$A$2:$A$334,0))</f>
        <v>The syntax was missing.    There is no "class definition" of an array (you can't find it in any .class file), they're a part of the language itself.</v>
      </c>
      <c r="G82" s="1" t="s">
        <v>5</v>
      </c>
      <c r="H82" s="1">
        <v>1</v>
      </c>
      <c r="M82" s="1"/>
      <c r="N82" s="1">
        <v>5</v>
      </c>
      <c r="O82" s="1">
        <v>4</v>
      </c>
      <c r="P82" s="1">
        <v>3</v>
      </c>
    </row>
    <row r="83" spans="1:17" ht="60" x14ac:dyDescent="0.25">
      <c r="A83" s="1">
        <v>3</v>
      </c>
      <c r="B83" s="1">
        <v>95</v>
      </c>
      <c r="C83" s="1" t="str">
        <f>INDEX(explanations!$E$2:$E$334,MATCH(B83,explanations!$A$2:$A$334,0))</f>
        <v>HIT07_33</v>
      </c>
      <c r="D83" s="31" t="str">
        <f>INDEX(explanations!$G$2:$G$334,MATCH(B83,explanations!$A$2:$A$334,0))</f>
        <v>METHOD_INVOCATION</v>
      </c>
      <c r="E83" s="41" t="str">
        <f>INDEX(explanations!$H$2:$H$334,MATCH(B83,explanations!$A$2:$A$334,0))</f>
        <v>Is there any issue with the  method invocation(s) "getClass"  at line  910 that might be related to the failure?</v>
      </c>
      <c r="F83" s="31" t="str">
        <f>INDEX(explanations!$I$2:$I$334,MATCH(B83,explanations!$A$2:$A$334,0))</f>
        <v>There should be some code that says that if array[i] == null, to not attempt to getClass() and just class[i] = null;</v>
      </c>
      <c r="G83" s="1" t="s">
        <v>25</v>
      </c>
      <c r="H83" s="1">
        <v>3</v>
      </c>
      <c r="I83" s="1" t="b">
        <v>1</v>
      </c>
      <c r="K83" s="1" t="b">
        <v>1</v>
      </c>
      <c r="M83" s="1" t="b">
        <v>1</v>
      </c>
      <c r="N83" s="1">
        <v>5</v>
      </c>
      <c r="O83" s="1">
        <v>5</v>
      </c>
      <c r="P83" s="1">
        <v>5</v>
      </c>
    </row>
    <row r="84" spans="1:17" ht="90" x14ac:dyDescent="0.25">
      <c r="A84" s="1">
        <v>3</v>
      </c>
      <c r="B84" s="1">
        <v>106</v>
      </c>
      <c r="C84" s="1" t="str">
        <f>INDEX(explanations!$E$2:$E$334,MATCH(B84,explanations!$A$2:$A$334,0))</f>
        <v>HIT07_33</v>
      </c>
      <c r="D84" s="31" t="str">
        <f>INDEX(explanations!$G$2:$G$334,MATCH(B84,explanations!$A$2:$A$334,0))</f>
        <v>VARIABLE_DECLARATION</v>
      </c>
      <c r="E84" s="41" t="str">
        <f>INDEX(explanations!$H$2:$H$334,MATCH(B84,explanations!$A$2:$A$334,0))</f>
        <v>Is there any issue with the use or the definition of variable "array" in the source code below that might be related to the failure?</v>
      </c>
      <c r="F84" s="31" t="str">
        <f>INDEX(explanations!$I$2:$I$334,MATCH(B84,explanations!$A$2:$A$334,0))</f>
        <v>The issue is actually with the use of one of the members of the array variable. On line 910, there is no check for whether array[i] is null before array[i] is dereferenced; the second member of the test input array is null, causing the exception to be thrown.</v>
      </c>
      <c r="G84" s="1" t="s">
        <v>30</v>
      </c>
      <c r="H84" s="1">
        <v>4</v>
      </c>
      <c r="I84" s="1" t="b">
        <v>1</v>
      </c>
      <c r="J84" s="1" t="b">
        <v>1</v>
      </c>
      <c r="K84" s="1" t="b">
        <v>1</v>
      </c>
      <c r="M84" s="1" t="b">
        <v>1</v>
      </c>
      <c r="N84" s="1">
        <v>5</v>
      </c>
      <c r="O84" s="1">
        <v>5</v>
      </c>
      <c r="P84" s="1">
        <v>5</v>
      </c>
    </row>
    <row r="85" spans="1:17" ht="75" x14ac:dyDescent="0.25">
      <c r="A85" s="1">
        <v>3</v>
      </c>
      <c r="B85" s="1">
        <v>107</v>
      </c>
      <c r="C85" s="1" t="str">
        <f>INDEX(explanations!$E$2:$E$334,MATCH(B85,explanations!$A$2:$A$334,0))</f>
        <v>HIT07_33</v>
      </c>
      <c r="D85" s="31" t="str">
        <f>INDEX(explanations!$G$2:$G$334,MATCH(B85,explanations!$A$2:$A$334,0))</f>
        <v>FOR_LOOP</v>
      </c>
      <c r="E85" s="41" t="str">
        <f>INDEX(explanations!$H$2:$H$334,MATCH(B85,explanations!$A$2:$A$334,0))</f>
        <v>Is there any issue with the For-loop between lines 909 and 911 that might be related to the failure?</v>
      </c>
      <c r="F85" s="31" t="str">
        <f>INDEX(explanations!$I$2:$I$334,MATCH(B85,explanations!$A$2:$A$334,0))</f>
        <v>The for-loop dereferences members of the array without first checking whether they're null (this is the issue I was referring to before, though it's not technically with the variable "array.")</v>
      </c>
      <c r="G85" s="1" t="s">
        <v>30</v>
      </c>
      <c r="H85" s="1">
        <v>4</v>
      </c>
      <c r="I85" s="1" t="b">
        <v>1</v>
      </c>
      <c r="J85" s="1" t="b">
        <v>1</v>
      </c>
      <c r="K85" s="1" t="b">
        <v>1</v>
      </c>
      <c r="M85" s="1" t="b">
        <v>1</v>
      </c>
      <c r="N85" s="1">
        <v>5</v>
      </c>
      <c r="O85" s="1">
        <v>5</v>
      </c>
      <c r="P85" s="1">
        <v>5</v>
      </c>
    </row>
    <row r="86" spans="1:17" ht="60" x14ac:dyDescent="0.25">
      <c r="A86" s="1">
        <v>6</v>
      </c>
      <c r="B86" s="1">
        <v>119</v>
      </c>
      <c r="C86" s="1" t="str">
        <f>INDEX(explanations!$E$2:$E$334,MATCH(B86,explanations!$A$2:$A$334,0))</f>
        <v>HIT07_33</v>
      </c>
      <c r="D86" s="31" t="str">
        <f>INDEX(explanations!$G$2:$G$334,MATCH(B86,explanations!$A$2:$A$334,0))</f>
        <v>METHOD_INVOCATION</v>
      </c>
      <c r="E86" s="41" t="str">
        <f>INDEX(explanations!$H$2:$H$334,MATCH(B86,explanations!$A$2:$A$334,0))</f>
        <v>Is there any issue with the  method invocation(s) "getClass"  at line  910 that might be related to the failure?</v>
      </c>
      <c r="F86" s="31" t="str">
        <f>INDEX(explanations!$I$2:$I$334,MATCH(B86,explanations!$A$2:$A$334,0))</f>
        <v>input for the method is passed with null,     new Class[]{String.class, null, Double.class}, ClassUtils.toClass(new Object[]{"Test",null,99d}</v>
      </c>
      <c r="G86" s="1" t="s">
        <v>10</v>
      </c>
      <c r="H86" s="1">
        <v>3</v>
      </c>
      <c r="I86" s="1" t="b">
        <v>1</v>
      </c>
      <c r="J86" s="1" t="b">
        <v>1</v>
      </c>
      <c r="K86" s="1" t="b">
        <v>1</v>
      </c>
      <c r="M86" s="1"/>
      <c r="N86" s="1">
        <v>5</v>
      </c>
      <c r="O86" s="1">
        <v>4</v>
      </c>
      <c r="P86" s="1">
        <v>4</v>
      </c>
    </row>
    <row r="87" spans="1:17" ht="60" x14ac:dyDescent="0.25">
      <c r="A87" s="1">
        <v>5</v>
      </c>
      <c r="B87" s="1">
        <v>145</v>
      </c>
      <c r="C87" s="1" t="str">
        <f>INDEX(explanations!$E$2:$E$334,MATCH(B87,explanations!$A$2:$A$334,0))</f>
        <v>HIT07_33</v>
      </c>
      <c r="D87" s="31" t="str">
        <f>INDEX(explanations!$G$2:$G$334,MATCH(B87,explanations!$A$2:$A$334,0))</f>
        <v>METHOD_INVOCATION</v>
      </c>
      <c r="E87" s="41" t="str">
        <f>INDEX(explanations!$H$2:$H$334,MATCH(B87,explanations!$A$2:$A$334,0))</f>
        <v>Is there any issue with the  method invocation(s) "getClass"  at line  910 that might be related to the failure?</v>
      </c>
      <c r="F87" s="31" t="str">
        <f>INDEX(explanations!$I$2:$I$334,MATCH(B87,explanations!$A$2:$A$334,0))</f>
        <v>The second element of the array is null (which has no class), and the getClass method with produce a NullPointerException in this case.</v>
      </c>
      <c r="G87" s="1" t="s">
        <v>27</v>
      </c>
      <c r="H87" s="1">
        <v>2</v>
      </c>
      <c r="I87" s="1" t="b">
        <v>1</v>
      </c>
      <c r="K87" s="1" t="b">
        <v>1</v>
      </c>
      <c r="M87" s="1"/>
      <c r="N87" s="1">
        <v>5</v>
      </c>
      <c r="O87" s="1">
        <v>4</v>
      </c>
      <c r="P87" s="1">
        <v>5</v>
      </c>
    </row>
    <row r="88" spans="1:17" ht="60" x14ac:dyDescent="0.25">
      <c r="A88" s="1">
        <v>7</v>
      </c>
      <c r="B88" s="1">
        <v>72</v>
      </c>
      <c r="C88" s="1" t="str">
        <f>INDEX(explanations!$E$2:$E$334,MATCH(B88,explanations!$A$2:$A$334,0))</f>
        <v>HIT08_54</v>
      </c>
      <c r="D88" s="31" t="str">
        <f>INDEX(explanations!$G$2:$G$334,MATCH(B88,explanations!$A$2:$A$334,0))</f>
        <v>IF_CONDITIONAL</v>
      </c>
      <c r="E88" s="41" t="str">
        <f>INDEX(explanations!$H$2:$H$334,MATCH(B88,explanations!$A$2:$A$334,0))</f>
        <v>Is there any issue with the conditional clause between lines 115 and 117 that might be related to the failure?</v>
      </c>
      <c r="F88" s="31" t="str">
        <f>INDEX(explanations!$I$2:$I$334,MATCH(B88,explanations!$A$2:$A$334,0))</f>
        <v>The country code is missing. Or rather lines 115/117 are looking at '_P' and the underscore fails the validation.</v>
      </c>
      <c r="G88" s="1" t="s">
        <v>12</v>
      </c>
      <c r="H88" s="1">
        <v>1</v>
      </c>
      <c r="I88" s="1" t="b">
        <v>1</v>
      </c>
      <c r="M88" s="1"/>
      <c r="N88" s="1">
        <v>2</v>
      </c>
      <c r="O88" s="1">
        <v>1</v>
      </c>
      <c r="P88" s="1">
        <v>5</v>
      </c>
    </row>
    <row r="89" spans="1:17" ht="60" x14ac:dyDescent="0.25">
      <c r="A89" s="1">
        <v>6</v>
      </c>
      <c r="B89" s="1">
        <v>238</v>
      </c>
      <c r="C89" s="1" t="str">
        <f>INDEX(explanations!$E$2:$E$334,MATCH(B89,explanations!$A$2:$A$334,0))</f>
        <v>HIT08_54</v>
      </c>
      <c r="D89" s="31" t="str">
        <f>INDEX(explanations!$G$2:$G$334,MATCH(B89,explanations!$A$2:$A$334,0))</f>
        <v>METHOD_INVOCATION</v>
      </c>
      <c r="E89" s="41" t="str">
        <f>INDEX(explanations!$H$2:$H$334,MATCH(B89,explanations!$A$2:$A$334,0))</f>
        <v>Is there any issue with the  method invocation(s) "charAt"  at line  121 that might be related to the failure?</v>
      </c>
      <c r="F89" s="31" t="str">
        <f>INDEX(explanations!$I$2:$I$334,MATCH(B89,explanations!$A$2:$A$334,0))</f>
        <v>charAt method returns the character at the specified index in a string. The index of the first character is 5, empty string may cause a error</v>
      </c>
      <c r="G89" s="1" t="s">
        <v>14</v>
      </c>
      <c r="H89" s="1">
        <v>2</v>
      </c>
      <c r="I89" s="1" t="b">
        <v>1</v>
      </c>
      <c r="J89" s="1" t="b">
        <v>1</v>
      </c>
      <c r="M89" s="1"/>
      <c r="N89" s="1">
        <v>3</v>
      </c>
      <c r="O89" s="1">
        <v>2</v>
      </c>
      <c r="P89" s="1">
        <v>1</v>
      </c>
    </row>
    <row r="90" spans="1:17" ht="60" x14ac:dyDescent="0.25">
      <c r="A90" s="1">
        <v>6</v>
      </c>
      <c r="B90" s="1">
        <v>131</v>
      </c>
      <c r="C90" s="1" t="str">
        <f>INDEX(explanations!$E$2:$E$334,MATCH(B90,explanations!$A$2:$A$334,0))</f>
        <v>HIT08_54</v>
      </c>
      <c r="D90" s="31" t="str">
        <f>INDEX(explanations!$G$2:$G$334,MATCH(B90,explanations!$A$2:$A$334,0))</f>
        <v>VARIABLE_DECLARATION</v>
      </c>
      <c r="E90" s="41" t="str">
        <f>INDEX(explanations!$H$2:$H$334,MATCH(B90,explanations!$A$2:$A$334,0))</f>
        <v>Is there any issue with the use or the definition of variable "str" in the source code below that might be related to the failure?</v>
      </c>
      <c r="F90" s="31" t="str">
        <f>INDEX(explanations!$I$2:$I$334,MATCH(B90,explanations!$A$2:$A$334,0))</f>
        <v>The variable 'str' could be more descriptively, like 'localStr'.  Other than that, I don't think there's a problem.</v>
      </c>
      <c r="G90" s="1" t="s">
        <v>16</v>
      </c>
      <c r="H90" s="1">
        <v>2</v>
      </c>
      <c r="J90" s="1" t="b">
        <v>1</v>
      </c>
      <c r="M90" s="1" t="b">
        <v>1</v>
      </c>
      <c r="N90" s="1">
        <v>3</v>
      </c>
      <c r="O90" s="1">
        <v>1</v>
      </c>
      <c r="P90" s="1">
        <v>5</v>
      </c>
    </row>
    <row r="91" spans="1:17" ht="105" x14ac:dyDescent="0.25">
      <c r="A91" s="1">
        <v>6</v>
      </c>
      <c r="B91" s="1">
        <v>135</v>
      </c>
      <c r="C91" s="1" t="str">
        <f>INDEX(explanations!$E$2:$E$334,MATCH(B91,explanations!$A$2:$A$334,0))</f>
        <v>HIT08_54</v>
      </c>
      <c r="D91" s="31" t="str">
        <f>INDEX(explanations!$G$2:$G$334,MATCH(B91,explanations!$A$2:$A$334,0))</f>
        <v>IF_CONDITIONAL</v>
      </c>
      <c r="E91" s="41" t="str">
        <f>INDEX(explanations!$H$2:$H$334,MATCH(B91,explanations!$A$2:$A$334,0))</f>
        <v>Is there any issue with the conditional clause between lines 107 and 126 that might be related to the failure?</v>
      </c>
      <c r="F91" s="31" t="str">
        <f>INDEX(explanations!$I$2:$I$334,MATCH(B91,explanations!$A$2:$A$334,0))</f>
        <v>Given that the format of the locale appears to be cc__CCCCC (c for character), the third character of the locale will always contain an underscore. Which in ASCII has a greater value than 'Z' causing the "ch3 &gt; 'Z'" portion of the if statement on line 115 to be true and throw the exception.</v>
      </c>
      <c r="G91" s="1" t="s">
        <v>14</v>
      </c>
      <c r="H91" s="1">
        <v>2</v>
      </c>
      <c r="I91" s="1" t="b">
        <v>1</v>
      </c>
      <c r="J91" s="1" t="b">
        <v>1</v>
      </c>
      <c r="M91" s="1"/>
      <c r="N91" s="1">
        <v>5</v>
      </c>
      <c r="O91" s="1">
        <v>5</v>
      </c>
      <c r="P91" s="1">
        <v>5</v>
      </c>
    </row>
    <row r="92" spans="1:17" ht="75" x14ac:dyDescent="0.25">
      <c r="A92" s="1">
        <v>6</v>
      </c>
      <c r="B92" s="1">
        <v>127</v>
      </c>
      <c r="C92" s="1" t="str">
        <f>INDEX(explanations!$E$2:$E$334,MATCH(B92,explanations!$A$2:$A$334,0))</f>
        <v>HIT08_54</v>
      </c>
      <c r="D92" s="31" t="str">
        <f>INDEX(explanations!$G$2:$G$334,MATCH(B92,explanations!$A$2:$A$334,0))</f>
        <v>METHOD_INVOCATION</v>
      </c>
      <c r="E92" s="41" t="str">
        <f>INDEX(explanations!$H$2:$H$334,MATCH(B92,explanations!$A$2:$A$334,0))</f>
        <v>Is there any issue with the  method invocation(s) "charAt"  at line  114 that might be related to the failure?</v>
      </c>
      <c r="F92" s="31" t="str">
        <f>INDEX(explanations!$I$2:$I$334,MATCH(B92,explanations!$A$2:$A$334,0))</f>
        <v xml:space="preserve">I would say that if the length of the string that you pass in as a parameter is of length 3 or less, and you are trying to access the fourth position of that string, which does not exist, it will give you this error. </v>
      </c>
      <c r="G92" s="1" t="s">
        <v>12</v>
      </c>
      <c r="H92" s="1">
        <v>1</v>
      </c>
      <c r="I92" s="1" t="b">
        <v>1</v>
      </c>
      <c r="M92" s="1"/>
      <c r="N92" s="1">
        <v>3</v>
      </c>
      <c r="O92" s="1">
        <v>4</v>
      </c>
      <c r="P92" s="1">
        <v>5</v>
      </c>
    </row>
    <row r="93" spans="1:17" ht="90" x14ac:dyDescent="0.25">
      <c r="A93" s="1">
        <v>6</v>
      </c>
      <c r="B93" s="1">
        <v>128</v>
      </c>
      <c r="C93" s="1" t="str">
        <f>INDEX(explanations!$E$2:$E$334,MATCH(B93,explanations!$A$2:$A$334,0))</f>
        <v>HIT08_54</v>
      </c>
      <c r="D93" s="31" t="str">
        <f>INDEX(explanations!$G$2:$G$334,MATCH(B93,explanations!$A$2:$A$334,0))</f>
        <v>IF_CONDITIONAL</v>
      </c>
      <c r="E93" s="41" t="str">
        <f>INDEX(explanations!$H$2:$H$334,MATCH(B93,explanations!$A$2:$A$334,0))</f>
        <v>Is there any issue with the conditional clause between lines 118 and 125 that might be related to the failure?</v>
      </c>
      <c r="F93" s="31" t="str">
        <f>INDEX(explanations!$I$2:$I$334,MATCH(B93,explanations!$A$2:$A$334,0))</f>
        <v>The IllegalArgumentException could have if the length of the string is 5 and the character string is an underscore. There is no issue.  The code is doing exactly what it should be which is throwing an exception if the string is in an invalid format.</v>
      </c>
      <c r="G93" s="1" t="s">
        <v>20</v>
      </c>
      <c r="H93" s="1">
        <v>1</v>
      </c>
      <c r="J93" s="1" t="b">
        <v>1</v>
      </c>
      <c r="M93" s="1"/>
      <c r="N93" s="1">
        <v>5</v>
      </c>
      <c r="O93" s="1">
        <v>4</v>
      </c>
      <c r="P93" s="1">
        <v>4</v>
      </c>
    </row>
    <row r="94" spans="1:17" ht="270" x14ac:dyDescent="0.25">
      <c r="A94" s="1">
        <v>6</v>
      </c>
      <c r="B94" s="1">
        <v>122</v>
      </c>
      <c r="C94" s="1" t="str">
        <f>INDEX(explanations!$E$2:$E$334,MATCH(B94,explanations!$A$2:$A$334,0))</f>
        <v>HIT08_54</v>
      </c>
      <c r="D94" s="31" t="str">
        <f>INDEX(explanations!$G$2:$G$334,MATCH(B94,explanations!$A$2:$A$334,0))</f>
        <v>METHOD_INVOCATION</v>
      </c>
      <c r="E94" s="41" t="str">
        <f>INDEX(explanations!$H$2:$H$334,MATCH(B94,explanations!$A$2:$A$334,0))</f>
        <v>Is there any issue with the  method invocation(s) "Locale, substring, substring"  at line  119 that might be related to the failure?</v>
      </c>
      <c r="F94" s="31" t="str">
        <f>INDEX(explanations!$I$2:$I$334,MATCH(B94,explanations!$A$2:$A$334,0))</f>
        <v>I did some research, and according to this post, the javadoc says that a variant is allowed with just a country code or just a language code:    https://issues.apache.org/jira/browse/LANG-328    "LocaleUtils.toLocale() throws an exception on strings containing a language and a variant but no country code. For example : fr__POSIX    This string can be produced with the JDK by instanciating a Locale with an empty string for the country : new Locale("fr", "", "POSIX").toString(). According to the javadoc for the Locale class a variant is allowed with just a language code or just a country code."    I would say this is is an issue, and that the line of code in question is not handling the case where the country code is null.</v>
      </c>
      <c r="G94" s="1" t="s">
        <v>12</v>
      </c>
      <c r="H94" s="1">
        <v>1</v>
      </c>
      <c r="I94" s="1" t="b">
        <v>1</v>
      </c>
      <c r="M94" s="1"/>
      <c r="N94" s="1">
        <v>5</v>
      </c>
      <c r="O94" s="1">
        <v>2</v>
      </c>
      <c r="P94" s="1">
        <v>3</v>
      </c>
    </row>
    <row r="95" spans="1:17" ht="75" x14ac:dyDescent="0.25">
      <c r="A95" s="1">
        <v>6</v>
      </c>
      <c r="B95" s="1">
        <v>118</v>
      </c>
      <c r="C95" s="1" t="str">
        <f>INDEX(explanations!$E$2:$E$334,MATCH(B95,explanations!$A$2:$A$334,0))</f>
        <v>HIT08_54</v>
      </c>
      <c r="D95" s="31" t="str">
        <f>INDEX(explanations!$G$2:$G$334,MATCH(B95,explanations!$A$2:$A$334,0))</f>
        <v>IF_CONDITIONAL</v>
      </c>
      <c r="E95" s="41" t="str">
        <f>INDEX(explanations!$H$2:$H$334,MATCH(B95,explanations!$A$2:$A$334,0))</f>
        <v>Is there any issue with the conditional clause between lines 107 and 126 that might be related to the failure?</v>
      </c>
      <c r="F95" s="31" t="str">
        <f>INDEX(explanations!$I$2:$I$334,MATCH(B95,explanations!$A$2:$A$334,0))</f>
        <v>code condition at 110 is throwing exception.    if (str.charAt(2) != '_') {                  throw new IllegalArgumentException("Invalid locale format: " + str);              }</v>
      </c>
      <c r="G95" s="1" t="s">
        <v>11</v>
      </c>
      <c r="H95" s="1">
        <v>2</v>
      </c>
      <c r="I95" s="1" t="b">
        <v>1</v>
      </c>
      <c r="M95" s="1" t="b">
        <v>1</v>
      </c>
      <c r="N95" s="1">
        <v>5</v>
      </c>
      <c r="O95" s="1">
        <v>2</v>
      </c>
      <c r="P95" s="1">
        <v>2</v>
      </c>
      <c r="Q95" t="s">
        <v>26</v>
      </c>
    </row>
    <row r="96" spans="1:17" ht="165" x14ac:dyDescent="0.25">
      <c r="A96" s="1">
        <v>5</v>
      </c>
      <c r="B96" s="1">
        <v>143</v>
      </c>
      <c r="C96" s="1" t="str">
        <f>INDEX(explanations!$E$2:$E$334,MATCH(B96,explanations!$A$2:$A$334,0))</f>
        <v>HIT08_54</v>
      </c>
      <c r="D96" s="31" t="str">
        <f>INDEX(explanations!$G$2:$G$334,MATCH(B96,explanations!$A$2:$A$334,0))</f>
        <v>METHOD_INVOCATION</v>
      </c>
      <c r="E96" s="41" t="str">
        <f>INDEX(explanations!$H$2:$H$334,MATCH(B96,explanations!$A$2:$A$334,0))</f>
        <v>Is there any issue with the  method invocation(s) "charAt"  at line  103 that might be related to the failure?</v>
      </c>
      <c r="F96" s="31" t="str">
        <f>INDEX(explanations!$I$2:$I$334,MATCH(B96,explanations!$A$2:$A$334,0))</f>
        <v>It's not the specific cause of the failure, but it's an issue with the method used to parse the locale string. ch1 is hardcoded to take the second character of the locale string to use as part of the language code, but it's legal to have a locale string that does not specify a language. In that case, the locale string will start with an underscore, and the second character will be the first character of the country code, which is not the data ch1 is meant to capture.</v>
      </c>
      <c r="G96" s="1" t="s">
        <v>12</v>
      </c>
      <c r="H96" s="1">
        <v>1</v>
      </c>
      <c r="I96" s="1" t="b">
        <v>1</v>
      </c>
      <c r="M96" s="1"/>
      <c r="N96" s="1">
        <v>5</v>
      </c>
      <c r="O96" s="1">
        <v>5</v>
      </c>
      <c r="P96" s="1">
        <v>5</v>
      </c>
    </row>
    <row r="97" spans="1:16" ht="60" x14ac:dyDescent="0.25">
      <c r="A97" s="1">
        <v>5</v>
      </c>
      <c r="B97" s="1">
        <v>146</v>
      </c>
      <c r="C97" s="1" t="str">
        <f>INDEX(explanations!$E$2:$E$334,MATCH(B97,explanations!$A$2:$A$334,0))</f>
        <v>HIT08_54</v>
      </c>
      <c r="D97" s="31" t="str">
        <f>INDEX(explanations!$G$2:$G$334,MATCH(B97,explanations!$A$2:$A$334,0))</f>
        <v>IF_CONDITIONAL</v>
      </c>
      <c r="E97" s="41" t="str">
        <f>INDEX(explanations!$H$2:$H$334,MATCH(B97,explanations!$A$2:$A$334,0))</f>
        <v>Is there any issue with the conditional clause between lines 118 and 125 that might be related to the failure?</v>
      </c>
      <c r="F97" s="31" t="str">
        <f>INDEX(explanations!$I$2:$I$334,MATCH(B97,explanations!$A$2:$A$334,0))</f>
        <v>Line 121 requires 6th character of the input string to be an underscore in order to be a valid input. The 6th character of "fr__POSIX" is O, throwing the exception.</v>
      </c>
      <c r="G97" s="1" t="s">
        <v>12</v>
      </c>
      <c r="H97" s="1">
        <v>1</v>
      </c>
      <c r="I97" s="1" t="b">
        <v>1</v>
      </c>
      <c r="M97" s="1"/>
      <c r="N97" s="1">
        <v>5</v>
      </c>
      <c r="O97" s="1">
        <v>4</v>
      </c>
      <c r="P97" s="1">
        <v>5</v>
      </c>
    </row>
    <row r="98" spans="1:16" ht="90" x14ac:dyDescent="0.25">
      <c r="A98" s="1">
        <v>5</v>
      </c>
      <c r="B98" s="1">
        <v>147</v>
      </c>
      <c r="C98" s="1" t="str">
        <f>INDEX(explanations!$E$2:$E$334,MATCH(B98,explanations!$A$2:$A$334,0))</f>
        <v>HIT08_54</v>
      </c>
      <c r="D98" s="31" t="str">
        <f>INDEX(explanations!$G$2:$G$334,MATCH(B98,explanations!$A$2:$A$334,0))</f>
        <v>METHOD_INVOCATION</v>
      </c>
      <c r="E98" s="41" t="str">
        <f>INDEX(explanations!$H$2:$H$334,MATCH(B98,explanations!$A$2:$A$334,0))</f>
        <v>Is there any issue with the  method invocation(s) "charAt"  at line  121 that might be related to the failure?</v>
      </c>
      <c r="F98" s="31" t="str">
        <f>INDEX(explanations!$I$2:$I$334,MATCH(B98,explanations!$A$2:$A$334,0))</f>
        <v>The method is trying to make sure that the 5th character in the String fr__POSIX is an _. If we count the number of characters starting at f = character 0, we see that the character at space 5 is an O. This tells us that it is an invalid locale.</v>
      </c>
      <c r="G98" s="1" t="s">
        <v>12</v>
      </c>
      <c r="H98" s="1">
        <v>1</v>
      </c>
      <c r="I98" s="1" t="b">
        <v>1</v>
      </c>
      <c r="M98" s="1"/>
      <c r="N98" s="1">
        <v>5</v>
      </c>
      <c r="O98" s="1">
        <v>4</v>
      </c>
      <c r="P98" s="1">
        <v>5</v>
      </c>
    </row>
    <row r="99" spans="1:16" ht="75" x14ac:dyDescent="0.25">
      <c r="A99" s="1">
        <v>5</v>
      </c>
      <c r="B99" s="1">
        <v>138</v>
      </c>
      <c r="C99" s="1" t="str">
        <f>INDEX(explanations!$E$2:$E$334,MATCH(B99,explanations!$A$2:$A$334,0))</f>
        <v>HIT08_54</v>
      </c>
      <c r="D99" s="31" t="str">
        <f>INDEX(explanations!$G$2:$G$334,MATCH(B99,explanations!$A$2:$A$334,0))</f>
        <v>METHOD_INVOCATION</v>
      </c>
      <c r="E99" s="41" t="str">
        <f>INDEX(explanations!$H$2:$H$334,MATCH(B99,explanations!$A$2:$A$334,0))</f>
        <v>Is there any issue with the  method invocation(s) "Locale, substring, substring"  at line  119 that might be related to the failure?</v>
      </c>
      <c r="F99" s="31" t="str">
        <f>INDEX(explanations!$I$2:$I$334,MATCH(B99,explanations!$A$2:$A$334,0))</f>
        <v>Line 115 provides the comparison. The provided value at that point in the string triggers the error. Change the invocation to Locale locale = LocaleUtils.toLocale("fr"); and the code will execute fine.</v>
      </c>
      <c r="G99" s="1" t="s">
        <v>11</v>
      </c>
      <c r="H99" s="1">
        <v>2</v>
      </c>
      <c r="I99" s="1" t="b">
        <v>1</v>
      </c>
      <c r="M99" s="1" t="b">
        <v>1</v>
      </c>
      <c r="N99" s="1">
        <v>4</v>
      </c>
      <c r="O99" s="1">
        <v>4</v>
      </c>
      <c r="P99" s="1">
        <v>3</v>
      </c>
    </row>
    <row r="100" spans="1:16" ht="75" x14ac:dyDescent="0.25">
      <c r="A100" s="1">
        <v>5</v>
      </c>
      <c r="B100" s="1">
        <v>139</v>
      </c>
      <c r="C100" s="1" t="str">
        <f>INDEX(explanations!$E$2:$E$334,MATCH(B100,explanations!$A$2:$A$334,0))</f>
        <v>HIT08_54</v>
      </c>
      <c r="D100" s="31" t="str">
        <f>INDEX(explanations!$G$2:$G$334,MATCH(B100,explanations!$A$2:$A$334,0))</f>
        <v>VARIABLE_DECLARATION</v>
      </c>
      <c r="E100" s="41" t="str">
        <f>INDEX(explanations!$H$2:$H$334,MATCH(B100,explanations!$A$2:$A$334,0))</f>
        <v>Is there any issue with the use or the definition of variable "ch3" in the source code below that might be related to the failure?</v>
      </c>
      <c r="F100" s="31" t="str">
        <f>INDEX(explanations!$I$2:$I$334,MATCH(B100,explanations!$A$2:$A$334,0))</f>
        <v>This can't handle cases where the country code is omitted, but there are extensions in the locale string.</v>
      </c>
      <c r="G100" s="1" t="s">
        <v>12</v>
      </c>
      <c r="H100" s="1">
        <v>1</v>
      </c>
      <c r="I100" s="1" t="b">
        <v>1</v>
      </c>
      <c r="M100" s="1"/>
      <c r="N100" s="1">
        <v>2</v>
      </c>
      <c r="O100" s="1">
        <v>2</v>
      </c>
      <c r="P100" s="1">
        <v>2</v>
      </c>
    </row>
    <row r="101" spans="1:16" ht="210" x14ac:dyDescent="0.25">
      <c r="A101" s="1">
        <v>5</v>
      </c>
      <c r="B101" s="1">
        <v>140</v>
      </c>
      <c r="C101" s="1" t="str">
        <f>INDEX(explanations!$E$2:$E$334,MATCH(B101,explanations!$A$2:$A$334,0))</f>
        <v>HIT08_54</v>
      </c>
      <c r="D101" s="31" t="str">
        <f>INDEX(explanations!$G$2:$G$334,MATCH(B101,explanations!$A$2:$A$334,0))</f>
        <v>IF_CONDITIONAL</v>
      </c>
      <c r="E101" s="41" t="str">
        <f>INDEX(explanations!$H$2:$H$334,MATCH(B101,explanations!$A$2:$A$334,0))</f>
        <v>Is there any issue with the conditional clause between lines 118 and 125 that might be related to the failure?</v>
      </c>
      <c r="F101" s="31" t="str">
        <f>INDEX(explanations!$I$2:$I$334,MATCH(B101,explanations!$A$2:$A$334,0))</f>
        <v>The format that is required for the string (which is 6+ characters) to be accepted as a legal locale has to contain first two letters indicating the language, then underscore, then two more letters indicating the country, then another underscore and any other characters after that. The code between lines 118 and 125 checks for that second underscore, which should be at position 5 (note: character positions in Java start counting from 0). In the string "fr__POSIX" there's no underscore at position 5. Instead the program finds letter 'O' and throws an exception.</v>
      </c>
      <c r="G101" s="1" t="s">
        <v>11</v>
      </c>
      <c r="H101" s="1">
        <v>2</v>
      </c>
      <c r="I101" s="1" t="b">
        <v>1</v>
      </c>
      <c r="M101" s="1" t="b">
        <v>1</v>
      </c>
      <c r="N101" s="1">
        <v>5</v>
      </c>
      <c r="O101" s="1">
        <v>5</v>
      </c>
      <c r="P101" s="1">
        <v>5</v>
      </c>
    </row>
    <row r="102" spans="1:16" ht="165" x14ac:dyDescent="0.25">
      <c r="A102" s="1">
        <v>5</v>
      </c>
      <c r="B102" s="1">
        <v>141</v>
      </c>
      <c r="C102" s="1" t="str">
        <f>INDEX(explanations!$E$2:$E$334,MATCH(B102,explanations!$A$2:$A$334,0))</f>
        <v>HIT08_54</v>
      </c>
      <c r="D102" s="31" t="str">
        <f>INDEX(explanations!$G$2:$G$334,MATCH(B102,explanations!$A$2:$A$334,0))</f>
        <v>VARIABLE_DECLARATION</v>
      </c>
      <c r="E102" s="41" t="str">
        <f>INDEX(explanations!$H$2:$H$334,MATCH(B102,explanations!$A$2:$A$334,0))</f>
        <v>Is there any issue with the use or the definition of variable "ch4" in the source code below that might be related to the failure?</v>
      </c>
      <c r="F102" s="31" t="str">
        <f>INDEX(explanations!$I$2:$I$334,MATCH(B102,explanations!$A$2:$A$334,0))</f>
        <v>The line that's actually causing this specific failure seems to be the definition for ch3, but they're broken in the same way. ch3 and ch4 are hard-coded to take the 4th and 5th characters of the locale string, because they're meant to catch the beginning of the country code. In the test string "fr__POSIX", which is a legal locale string, no country code is present, so ch3 gets and underscore and ch4 gets a P, which is not the portion of the string they were meant to capture.</v>
      </c>
      <c r="G102" s="1" t="s">
        <v>12</v>
      </c>
      <c r="H102" s="1">
        <v>1</v>
      </c>
      <c r="I102" s="1" t="b">
        <v>1</v>
      </c>
      <c r="M102" s="1"/>
      <c r="N102" s="1">
        <v>5</v>
      </c>
      <c r="O102" s="1">
        <v>5</v>
      </c>
      <c r="P102" s="1">
        <v>5</v>
      </c>
    </row>
    <row r="103" spans="1:16" ht="75" x14ac:dyDescent="0.25">
      <c r="A103" s="1">
        <v>5</v>
      </c>
      <c r="B103" s="1">
        <v>149</v>
      </c>
      <c r="C103" s="1" t="str">
        <f>INDEX(explanations!$E$2:$E$334,MATCH(B103,explanations!$A$2:$A$334,0))</f>
        <v>HIT08_54</v>
      </c>
      <c r="D103" s="31" t="str">
        <f>INDEX(explanations!$G$2:$G$334,MATCH(B103,explanations!$A$2:$A$334,0))</f>
        <v>IF_CONDITIONAL</v>
      </c>
      <c r="E103" s="41" t="str">
        <f>INDEX(explanations!$H$2:$H$334,MATCH(B103,explanations!$A$2:$A$334,0))</f>
        <v>Is there any issue with the conditional clause between lines 121 and 123 that might be related to the failure?</v>
      </c>
      <c r="F103" s="31" t="str">
        <f>INDEX(explanations!$I$2:$I$334,MATCH(B103,explanations!$A$2:$A$334,0))</f>
        <v>This exception occur because french locale is not found in the target system.  Because of this is an IllegalArgumentException this will match the conditional clause between the lines 121 and 123.</v>
      </c>
      <c r="G103" s="1" t="s">
        <v>12</v>
      </c>
      <c r="H103" s="1">
        <v>1</v>
      </c>
      <c r="I103" s="1" t="b">
        <v>1</v>
      </c>
      <c r="M103" s="1"/>
      <c r="N103" s="1">
        <v>5</v>
      </c>
      <c r="O103" s="1">
        <v>4</v>
      </c>
      <c r="P103" s="1">
        <v>3</v>
      </c>
    </row>
    <row r="104" spans="1:16" ht="75" x14ac:dyDescent="0.25">
      <c r="A104" s="1">
        <v>4</v>
      </c>
      <c r="B104" s="1">
        <v>165</v>
      </c>
      <c r="C104" s="1" t="str">
        <f>INDEX(explanations!$E$2:$E$334,MATCH(B104,explanations!$A$2:$A$334,0))</f>
        <v>HIT08_54</v>
      </c>
      <c r="D104" s="31" t="str">
        <f>INDEX(explanations!$G$2:$G$334,MATCH(B104,explanations!$A$2:$A$334,0))</f>
        <v>VARIABLE_DECLARATION</v>
      </c>
      <c r="E104" s="41" t="str">
        <f>INDEX(explanations!$H$2:$H$334,MATCH(B104,explanations!$A$2:$A$334,0))</f>
        <v>Is there any issue with the use or the definition of variable "ch3" in the source code below that might be related to the failure?</v>
      </c>
      <c r="F104" s="31" t="str">
        <f>INDEX(explanations!$I$2:$I$334,MATCH(B104,explanations!$A$2:$A$334,0))</f>
        <v>Yes, if "fr__POSIX" has two underscores then the character at index 3 will lead to an exception being thrown.</v>
      </c>
      <c r="G104" s="1" t="s">
        <v>12</v>
      </c>
      <c r="H104" s="1">
        <v>1</v>
      </c>
      <c r="I104" s="1" t="b">
        <v>1</v>
      </c>
      <c r="M104" s="1"/>
      <c r="N104" s="1">
        <v>2</v>
      </c>
      <c r="O104" s="1">
        <v>2</v>
      </c>
      <c r="P104" s="1">
        <v>2</v>
      </c>
    </row>
    <row r="105" spans="1:16" ht="60" x14ac:dyDescent="0.25">
      <c r="A105" s="1">
        <v>4</v>
      </c>
      <c r="B105" s="1">
        <v>166</v>
      </c>
      <c r="C105" s="1" t="str">
        <f>INDEX(explanations!$E$2:$E$334,MATCH(B105,explanations!$A$2:$A$334,0))</f>
        <v>HIT08_54</v>
      </c>
      <c r="D105" s="31" t="str">
        <f>INDEX(explanations!$G$2:$G$334,MATCH(B105,explanations!$A$2:$A$334,0))</f>
        <v>METHOD_INVOCATION</v>
      </c>
      <c r="E105" s="41" t="str">
        <f>INDEX(explanations!$H$2:$H$334,MATCH(B105,explanations!$A$2:$A$334,0))</f>
        <v>Is there any issue with the  method invocation(s) "charAt"  at line  113 that might be related to the failure?</v>
      </c>
      <c r="F105" s="31" t="str">
        <f>INDEX(explanations!$I$2:$I$334,MATCH(B105,explanations!$A$2:$A$334,0))</f>
        <v>thats where we get ch3 which turns out to be an underscore not a letter and thus causes the exception on line 116</v>
      </c>
      <c r="G105" s="1" t="s">
        <v>12</v>
      </c>
      <c r="H105" s="1">
        <v>1</v>
      </c>
      <c r="I105" s="1" t="b">
        <v>1</v>
      </c>
      <c r="M105" s="1"/>
      <c r="N105" s="1">
        <v>1</v>
      </c>
      <c r="O105" s="1">
        <v>1</v>
      </c>
      <c r="P105" s="1">
        <v>3</v>
      </c>
    </row>
    <row r="106" spans="1:16" ht="60" x14ac:dyDescent="0.25">
      <c r="A106" s="1">
        <v>4</v>
      </c>
      <c r="B106" s="1">
        <v>168</v>
      </c>
      <c r="C106" s="1" t="str">
        <f>INDEX(explanations!$E$2:$E$334,MATCH(B106,explanations!$A$2:$A$334,0))</f>
        <v>HIT08_54</v>
      </c>
      <c r="D106" s="31" t="str">
        <f>INDEX(explanations!$G$2:$G$334,MATCH(B106,explanations!$A$2:$A$334,0))</f>
        <v>IF_CONDITIONAL</v>
      </c>
      <c r="E106" s="41" t="str">
        <f>INDEX(explanations!$H$2:$H$334,MATCH(B106,explanations!$A$2:$A$334,0))</f>
        <v>Is there any issue with the conditional clause between lines 115 and 117 that might be related to the failure?</v>
      </c>
      <c r="F106" s="31" t="str">
        <f>INDEX(explanations!$I$2:$I$334,MATCH(B106,explanations!$A$2:$A$334,0))</f>
        <v xml:space="preserve">It is checking the 3rd and 4th characters are uppercase. The fourth character is an underscore. Write more descriptive errors next time. </v>
      </c>
      <c r="G106" s="1" t="s">
        <v>28</v>
      </c>
      <c r="H106" s="1">
        <v>3</v>
      </c>
      <c r="J106" s="1" t="b">
        <v>1</v>
      </c>
      <c r="M106" s="1" t="b">
        <v>1</v>
      </c>
      <c r="N106" s="1">
        <v>2</v>
      </c>
      <c r="O106" s="1">
        <v>2</v>
      </c>
      <c r="P106" s="1">
        <v>1</v>
      </c>
    </row>
    <row r="107" spans="1:16" ht="60" x14ac:dyDescent="0.25">
      <c r="A107" s="1">
        <v>3</v>
      </c>
      <c r="B107" s="1">
        <v>99</v>
      </c>
      <c r="C107" s="1" t="str">
        <f>INDEX(explanations!$E$2:$E$334,MATCH(B107,explanations!$A$2:$A$334,0))</f>
        <v>HIT08_54</v>
      </c>
      <c r="D107" s="31" t="str">
        <f>INDEX(explanations!$G$2:$G$334,MATCH(B107,explanations!$A$2:$A$334,0))</f>
        <v>IF_CONDITIONAL</v>
      </c>
      <c r="E107" s="41" t="str">
        <f>INDEX(explanations!$H$2:$H$334,MATCH(B107,explanations!$A$2:$A$334,0))</f>
        <v>Is there any issue with the conditional clause between lines 115 and 117 that might be related to the failure?</v>
      </c>
      <c r="F107" s="31" t="str">
        <f>INDEX(explanations!$I$2:$I$334,MATCH(B107,explanations!$A$2:$A$334,0))</f>
        <v>ch3 is an underscore, not an A-Z character. These lines of code tell it to throw an error when ch3 is not A-Z.</v>
      </c>
      <c r="G107" s="1" t="s">
        <v>12</v>
      </c>
      <c r="H107" s="1">
        <v>1</v>
      </c>
      <c r="I107" s="1" t="b">
        <v>1</v>
      </c>
      <c r="M107" s="1"/>
      <c r="N107" s="1">
        <v>5</v>
      </c>
      <c r="O107" s="1">
        <v>5</v>
      </c>
      <c r="P107" s="1">
        <v>5</v>
      </c>
    </row>
    <row r="108" spans="1:16" ht="75" x14ac:dyDescent="0.25">
      <c r="A108" s="1">
        <v>3</v>
      </c>
      <c r="B108" s="1">
        <v>101</v>
      </c>
      <c r="C108" s="1" t="str">
        <f>INDEX(explanations!$E$2:$E$334,MATCH(B108,explanations!$A$2:$A$334,0))</f>
        <v>HIT08_54</v>
      </c>
      <c r="D108" s="31" t="str">
        <f>INDEX(explanations!$G$2:$G$334,MATCH(B108,explanations!$A$2:$A$334,0))</f>
        <v>IF_CONDITIONAL</v>
      </c>
      <c r="E108" s="41" t="str">
        <f>INDEX(explanations!$H$2:$H$334,MATCH(B108,explanations!$A$2:$A$334,0))</f>
        <v>Is there any issue with the conditional clause between lines 107 and 126 that might be related to the failure?</v>
      </c>
      <c r="F108" s="31" t="str">
        <f>INDEX(explanations!$I$2:$I$334,MATCH(B108,explanations!$A$2:$A$334,0))</f>
        <v>We still have the problem from line 115 with ch3 not being a-z, but if that weren't the problem, then line 121-122 would cause the failure as well. Ch5 isn't an underscore.</v>
      </c>
      <c r="G108" s="1" t="s">
        <v>12</v>
      </c>
      <c r="H108" s="1">
        <v>1</v>
      </c>
      <c r="I108" s="1" t="b">
        <v>1</v>
      </c>
      <c r="M108" s="1"/>
      <c r="N108" s="1">
        <v>5</v>
      </c>
      <c r="O108" s="1">
        <v>5</v>
      </c>
      <c r="P108" s="1">
        <v>5</v>
      </c>
    </row>
    <row r="109" spans="1:16" ht="75" x14ac:dyDescent="0.25">
      <c r="A109" s="1">
        <v>3</v>
      </c>
      <c r="B109" s="1">
        <v>102</v>
      </c>
      <c r="C109" s="1" t="str">
        <f>INDEX(explanations!$E$2:$E$334,MATCH(B109,explanations!$A$2:$A$334,0))</f>
        <v>HIT08_54</v>
      </c>
      <c r="D109" s="31" t="str">
        <f>INDEX(explanations!$G$2:$G$334,MATCH(B109,explanations!$A$2:$A$334,0))</f>
        <v>METHOD_INVOCATION</v>
      </c>
      <c r="E109" s="41" t="str">
        <f>INDEX(explanations!$H$2:$H$334,MATCH(B109,explanations!$A$2:$A$334,0))</f>
        <v>Is there any issue with the  method invocation(s) "Locale, substring, substring, substring"  at line  124 that might be related to the failure?</v>
      </c>
      <c r="F109" s="31" t="str">
        <f>INDEX(explanations!$I$2:$I$334,MATCH(B109,explanations!$A$2:$A$334,0))</f>
        <v xml:space="preserve">There is an issue because there is not enough information to do 6 strings there is only up to 5. So that would give you this error. </v>
      </c>
      <c r="G109" s="1" t="s">
        <v>12</v>
      </c>
      <c r="H109" s="1">
        <v>1</v>
      </c>
      <c r="I109" s="1" t="b">
        <v>1</v>
      </c>
      <c r="M109" s="1"/>
      <c r="N109" s="1">
        <v>5</v>
      </c>
      <c r="O109" s="1">
        <v>3</v>
      </c>
      <c r="P109" s="1">
        <v>2</v>
      </c>
    </row>
    <row r="110" spans="1:16" ht="60" x14ac:dyDescent="0.25">
      <c r="A110" s="1">
        <v>3</v>
      </c>
      <c r="B110" s="1">
        <v>104</v>
      </c>
      <c r="C110" s="1" t="str">
        <f>INDEX(explanations!$E$2:$E$334,MATCH(B110,explanations!$A$2:$A$334,0))</f>
        <v>HIT08_54</v>
      </c>
      <c r="D110" s="31" t="str">
        <f>INDEX(explanations!$G$2:$G$334,MATCH(B110,explanations!$A$2:$A$334,0))</f>
        <v>METHOD_INVOCATION</v>
      </c>
      <c r="E110" s="41" t="str">
        <f>INDEX(explanations!$H$2:$H$334,MATCH(B110,explanations!$A$2:$A$334,0))</f>
        <v>Is there any issue with the  method invocation(s) "charAt"  at line  113 that might be related to the failure?</v>
      </c>
      <c r="F110" s="31" t="str">
        <f>INDEX(explanations!$I$2:$I$334,MATCH(B110,explanations!$A$2:$A$334,0))</f>
        <v>There is an issue because there is not enough information to do 6 strings there is only up to 5. So that would give you this error. There is not a 4 or 1 either.</v>
      </c>
      <c r="G110" s="1" t="s">
        <v>12</v>
      </c>
      <c r="H110" s="1">
        <v>1</v>
      </c>
      <c r="I110" s="1" t="b">
        <v>1</v>
      </c>
      <c r="M110" s="1"/>
      <c r="N110" s="1">
        <v>5</v>
      </c>
      <c r="O110" s="1">
        <v>3</v>
      </c>
      <c r="P110" s="1">
        <v>1</v>
      </c>
    </row>
    <row r="111" spans="1:16" ht="105" x14ac:dyDescent="0.25">
      <c r="A111" s="1">
        <v>3</v>
      </c>
      <c r="B111" s="1">
        <v>97</v>
      </c>
      <c r="C111" s="1" t="str">
        <f>INDEX(explanations!$E$2:$E$334,MATCH(B111,explanations!$A$2:$A$334,0))</f>
        <v>HIT08_54</v>
      </c>
      <c r="D111" s="31" t="str">
        <f>INDEX(explanations!$G$2:$G$334,MATCH(B111,explanations!$A$2:$A$334,0))</f>
        <v>IF_CONDITIONAL</v>
      </c>
      <c r="E111" s="41" t="str">
        <f>INDEX(explanations!$H$2:$H$334,MATCH(B111,explanations!$A$2:$A$334,0))</f>
        <v>Is there any issue with the conditional clause between lines 118 and 125 that might be related to the failure?</v>
      </c>
      <c r="F111" s="31" t="str">
        <f>INDEX(explanations!$I$2:$I$334,MATCH(B111,explanations!$A$2:$A$334,0))</f>
        <v xml:space="preserve">All checks leading up to the conditional clause in line 118 are fine. The condition in line 118 is false, so the else statement runs. The else statement checks to see if the character in position 5 is an underscore - it is an "S" so an exception is thrown, causing the failure message. </v>
      </c>
      <c r="G111" s="1" t="s">
        <v>8</v>
      </c>
      <c r="H111" s="1">
        <v>2</v>
      </c>
      <c r="I111" s="1" t="b">
        <v>1</v>
      </c>
      <c r="K111" s="1" t="b">
        <v>1</v>
      </c>
      <c r="M111" s="1"/>
      <c r="N111" s="1">
        <v>5</v>
      </c>
      <c r="O111" s="1">
        <v>5</v>
      </c>
      <c r="P111" s="1">
        <v>5</v>
      </c>
    </row>
    <row r="112" spans="1:16" ht="75" x14ac:dyDescent="0.25">
      <c r="A112" s="1">
        <v>3</v>
      </c>
      <c r="B112" s="1">
        <v>103</v>
      </c>
      <c r="C112" s="1" t="str">
        <f>INDEX(explanations!$E$2:$E$334,MATCH(B112,explanations!$A$2:$A$334,0))</f>
        <v>HIT08_54</v>
      </c>
      <c r="D112" s="31" t="str">
        <f>INDEX(explanations!$G$2:$G$334,MATCH(B112,explanations!$A$2:$A$334,0))</f>
        <v>METHOD_INVOCATION</v>
      </c>
      <c r="E112" s="41" t="str">
        <f>INDEX(explanations!$H$2:$H$334,MATCH(B112,explanations!$A$2:$A$334,0))</f>
        <v>Is there any issue with the  method invocation(s) "charAt"  at line  121 that might be related to the failure?</v>
      </c>
      <c r="F112" s="31" t="str">
        <f>INDEX(explanations!$I$2:$I$334,MATCH(B112,explanations!$A$2:$A$334,0))</f>
        <v>The statement is made to throw an exception if the fifth position in the string does not equal "_". In this case, the string position does not contain "_". Therefore, the exception is thrown given the input.</v>
      </c>
      <c r="G112" s="1" t="s">
        <v>8</v>
      </c>
      <c r="H112" s="1">
        <v>2</v>
      </c>
      <c r="I112" s="1" t="b">
        <v>1</v>
      </c>
      <c r="K112" s="1" t="b">
        <v>1</v>
      </c>
      <c r="M112" s="1"/>
      <c r="N112" s="1">
        <v>5</v>
      </c>
      <c r="O112" s="1">
        <v>5</v>
      </c>
      <c r="P112" s="1">
        <v>5</v>
      </c>
    </row>
    <row r="113" spans="1:17" ht="60" x14ac:dyDescent="0.25">
      <c r="A113" s="1">
        <v>3</v>
      </c>
      <c r="B113" s="1">
        <v>109</v>
      </c>
      <c r="C113" s="1" t="str">
        <f>INDEX(explanations!$E$2:$E$334,MATCH(B113,explanations!$A$2:$A$334,0))</f>
        <v>HIT08_54</v>
      </c>
      <c r="D113" s="31" t="str">
        <f>INDEX(explanations!$G$2:$G$334,MATCH(B113,explanations!$A$2:$A$334,0))</f>
        <v>IF_CONDITIONAL</v>
      </c>
      <c r="E113" s="41" t="str">
        <f>INDEX(explanations!$H$2:$H$334,MATCH(B113,explanations!$A$2:$A$334,0))</f>
        <v>Is there any issue with the conditional clause between lines 95 and 97 that might be related to the failure?</v>
      </c>
      <c r="F113" s="31" t="str">
        <f>INDEX(explanations!$I$2:$I$334,MATCH(B113,explanations!$A$2:$A$334,0))</f>
        <v>The check only verifies the string passed is not a null pointer, but does not ensure the string is not empty.</v>
      </c>
      <c r="G113" s="1" t="s">
        <v>30</v>
      </c>
      <c r="H113" s="1">
        <v>4</v>
      </c>
      <c r="I113" s="1" t="b">
        <v>1</v>
      </c>
      <c r="J113" s="1" t="b">
        <v>1</v>
      </c>
      <c r="K113" s="1" t="b">
        <v>1</v>
      </c>
      <c r="M113" s="1" t="b">
        <v>1</v>
      </c>
      <c r="N113" s="1">
        <v>5</v>
      </c>
      <c r="O113" s="1">
        <v>5</v>
      </c>
      <c r="P113" s="1">
        <v>5</v>
      </c>
    </row>
    <row r="114" spans="1:17" ht="75" x14ac:dyDescent="0.25">
      <c r="A114" s="1">
        <v>6</v>
      </c>
      <c r="B114" s="1">
        <v>123</v>
      </c>
      <c r="C114" s="1" t="str">
        <f>INDEX(explanations!$E$2:$E$334,MATCH(B114,explanations!$A$2:$A$334,0))</f>
        <v>HIT08_54</v>
      </c>
      <c r="D114" s="31" t="str">
        <f>INDEX(explanations!$G$2:$G$334,MATCH(B114,explanations!$A$2:$A$334,0))</f>
        <v>METHOD_INVOCATION</v>
      </c>
      <c r="E114" s="41" t="str">
        <f>INDEX(explanations!$H$2:$H$334,MATCH(B114,explanations!$A$2:$A$334,0))</f>
        <v>Is there any issue with the  method invocation(s) "charAt"  at line  121 that might be related to the failure?</v>
      </c>
      <c r="F114" s="31" t="str">
        <f>INDEX(explanations!$I$2:$I$334,MATCH(B114,explanations!$A$2:$A$334,0))</f>
        <v>If I'm reading this correctly, I believe this part is checking to see if the character in the 5th position is a '_' and if not, return the error that you're getting in the test so I think this could be the issue.</v>
      </c>
      <c r="G114" s="1" t="s">
        <v>22</v>
      </c>
      <c r="H114" s="1">
        <v>2</v>
      </c>
      <c r="J114" s="1" t="b">
        <v>1</v>
      </c>
      <c r="K114" s="1" t="b">
        <v>1</v>
      </c>
      <c r="M114" s="1"/>
      <c r="N114" s="1">
        <v>3</v>
      </c>
      <c r="O114" s="1">
        <v>2</v>
      </c>
      <c r="P114" s="1">
        <v>2</v>
      </c>
    </row>
    <row r="115" spans="1:17" ht="225" x14ac:dyDescent="0.25">
      <c r="A115" s="1">
        <v>6</v>
      </c>
      <c r="B115" s="1">
        <v>124</v>
      </c>
      <c r="C115" s="1" t="str">
        <f>INDEX(explanations!$E$2:$E$334,MATCH(B115,explanations!$A$2:$A$334,0))</f>
        <v>HIT08_54</v>
      </c>
      <c r="D115" s="31" t="str">
        <f>INDEX(explanations!$G$2:$G$334,MATCH(B115,explanations!$A$2:$A$334,0))</f>
        <v>IF_CONDITIONAL</v>
      </c>
      <c r="E115" s="41" t="str">
        <f>INDEX(explanations!$H$2:$H$334,MATCH(B115,explanations!$A$2:$A$334,0))</f>
        <v>Is there any issue with the conditional clause between lines 118 and 125 that might be related to the failure?</v>
      </c>
      <c r="F115" s="31" t="str">
        <f>INDEX(explanations!$I$2:$I$334,MATCH(B115,explanations!$A$2:$A$334,0))</f>
        <v>The listed code doesn't take into account the fact that it is permissible to create a Locale without having both the language and the country. For instance, as here, we have the French language without France the country and we simply want the POSIX variant. This case is not handled by the code, and a rewrite is necessary in light of that fact.    The code between 118 and 125 is making length checks based on the assumption that both language and country are provided. If, as in our case, we provide a language, no country, and a variant, str.charAt(5) will not equal '_' and an exception is erroneously thrown.</v>
      </c>
      <c r="G115" s="1" t="s">
        <v>23</v>
      </c>
      <c r="H115" s="1">
        <v>4</v>
      </c>
      <c r="I115" s="1" t="b">
        <v>1</v>
      </c>
      <c r="J115" s="1" t="b">
        <v>1</v>
      </c>
      <c r="K115" s="1" t="b">
        <v>1</v>
      </c>
      <c r="M115" s="1" t="b">
        <v>1</v>
      </c>
      <c r="N115" s="1">
        <v>4</v>
      </c>
      <c r="O115" s="1">
        <v>3</v>
      </c>
      <c r="P115" s="1">
        <v>3</v>
      </c>
      <c r="Q115" t="s">
        <v>24</v>
      </c>
    </row>
    <row r="116" spans="1:17" ht="105" x14ac:dyDescent="0.25">
      <c r="A116" s="1">
        <v>5</v>
      </c>
      <c r="B116" s="1">
        <v>144</v>
      </c>
      <c r="C116" s="1" t="str">
        <f>INDEX(explanations!$E$2:$E$334,MATCH(B116,explanations!$A$2:$A$334,0))</f>
        <v>HIT08_54</v>
      </c>
      <c r="D116" s="31" t="str">
        <f>INDEX(explanations!$G$2:$G$334,MATCH(B116,explanations!$A$2:$A$334,0))</f>
        <v>METHOD_INVOCATION</v>
      </c>
      <c r="E116" s="41" t="str">
        <f>INDEX(explanations!$H$2:$H$334,MATCH(B116,explanations!$A$2:$A$334,0))</f>
        <v>Is there any issue with the  method invocation(s) "Locale, substring, substring, substring"  at line  124 that might be related to the failure?</v>
      </c>
      <c r="F116" s="31" t="str">
        <f>INDEX(explanations!$I$2:$I$334,MATCH(B116,explanations!$A$2:$A$334,0))</f>
        <v>The third substring (str.substring(6)) in the method consists of a single character "S" and hence the value of that string length will be 1.when it runs through the line 99 those conditions for string length equal to 2,5 or not less than 7 does not get satisfied and it throws an exception .</v>
      </c>
      <c r="G116" s="1" t="s">
        <v>27</v>
      </c>
      <c r="H116" s="1">
        <v>2</v>
      </c>
      <c r="I116" s="1" t="b">
        <v>1</v>
      </c>
      <c r="K116" s="1" t="b">
        <v>1</v>
      </c>
      <c r="M116" s="1"/>
      <c r="N116" s="1">
        <v>5</v>
      </c>
      <c r="O116" s="1">
        <v>4</v>
      </c>
      <c r="P116" s="1">
        <v>4</v>
      </c>
    </row>
    <row r="117" spans="1:17" ht="180" x14ac:dyDescent="0.25">
      <c r="A117" s="1">
        <v>4</v>
      </c>
      <c r="B117" s="1">
        <v>160</v>
      </c>
      <c r="C117" s="1" t="str">
        <f>INDEX(explanations!$E$2:$E$334,MATCH(B117,explanations!$A$2:$A$334,0))</f>
        <v>HIT08_54</v>
      </c>
      <c r="D117" s="31" t="str">
        <f>INDEX(explanations!$G$2:$G$334,MATCH(B117,explanations!$A$2:$A$334,0))</f>
        <v>IF_CONDITIONAL</v>
      </c>
      <c r="E117" s="41" t="str">
        <f>INDEX(explanations!$H$2:$H$334,MATCH(B117,explanations!$A$2:$A$334,0))</f>
        <v>Is there any issue with the conditional clause between lines 115 and 117 that might be related to the failure?</v>
      </c>
      <c r="F117" s="31" t="str">
        <f>INDEX(explanations!$I$2:$I$334,MATCH(B117,explanations!$A$2:$A$334,0))</f>
        <v>The fourth character must be the beginning of the country code per the defined format for the string version of locale.  Therefore, characters 3 and 4 represent the country code.  The input is defined strictly requiring these characters to be upper case.  In the test example given, the third character is an underscore ("_") which is not allowed.  Therefore, this code threw the proper exception letting the user know that the string input ("fr__POSIX") was an incorrect format.</v>
      </c>
      <c r="G117" s="1" t="s">
        <v>5</v>
      </c>
      <c r="H117" s="1">
        <v>1</v>
      </c>
      <c r="K117" s="1" t="b">
        <v>1</v>
      </c>
      <c r="M117" s="1"/>
      <c r="N117" s="1">
        <v>4</v>
      </c>
      <c r="O117" s="1">
        <v>5</v>
      </c>
      <c r="P117" s="1">
        <v>4</v>
      </c>
    </row>
    <row r="118" spans="1:17" ht="120" x14ac:dyDescent="0.25">
      <c r="A118" s="1">
        <v>4</v>
      </c>
      <c r="B118" s="1">
        <v>161</v>
      </c>
      <c r="C118" s="1" t="str">
        <f>INDEX(explanations!$E$2:$E$334,MATCH(B118,explanations!$A$2:$A$334,0))</f>
        <v>HIT08_54</v>
      </c>
      <c r="D118" s="31" t="str">
        <f>INDEX(explanations!$G$2:$G$334,MATCH(B118,explanations!$A$2:$A$334,0))</f>
        <v>IF_CONDITIONAL</v>
      </c>
      <c r="E118" s="41" t="str">
        <f>INDEX(explanations!$H$2:$H$334,MATCH(B118,explanations!$A$2:$A$334,0))</f>
        <v>Is there any issue with the conditional clause between lines 107 and 126 that might be related to the failure?</v>
      </c>
      <c r="F118" s="31" t="str">
        <f>INDEX(explanations!$I$2:$I$334,MATCH(B118,explanations!$A$2:$A$334,0))</f>
        <v>In this example, the exception is still thrown based on the conditional statement at line 115.  However, there would also be an issue with line 121.  Since the string is greater than 5 characters, and the fifth character is not the expected underscore("_"), this would also throw an exception.</v>
      </c>
      <c r="G118" s="1" t="s">
        <v>29</v>
      </c>
      <c r="H118" s="1">
        <v>2</v>
      </c>
      <c r="J118" s="1" t="b">
        <v>1</v>
      </c>
      <c r="K118" s="1" t="b">
        <v>1</v>
      </c>
      <c r="M118" s="1"/>
      <c r="N118" s="1">
        <v>5</v>
      </c>
      <c r="O118" s="1">
        <v>4</v>
      </c>
      <c r="P118" s="1">
        <v>4</v>
      </c>
    </row>
    <row r="119" spans="1:17" ht="225" x14ac:dyDescent="0.25">
      <c r="A119" s="1">
        <v>4</v>
      </c>
      <c r="B119" s="1">
        <v>164</v>
      </c>
      <c r="C119" s="1" t="str">
        <f>INDEX(explanations!$E$2:$E$334,MATCH(B119,explanations!$A$2:$A$334,0))</f>
        <v>HIT08_54</v>
      </c>
      <c r="D119" s="31" t="str">
        <f>INDEX(explanations!$G$2:$G$334,MATCH(B119,explanations!$A$2:$A$334,0))</f>
        <v>IF_CONDITIONAL</v>
      </c>
      <c r="E119" s="41" t="str">
        <f>INDEX(explanations!$H$2:$H$334,MATCH(B119,explanations!$A$2:$A$334,0))</f>
        <v>Is there any issue with the conditional clause between lines 107 and 126 that might be related to the failure?</v>
      </c>
      <c r="F119" s="31" t="str">
        <f>INDEX(explanations!$I$2:$I$334,MATCH(B119,explanations!$A$2:$A$334,0))</f>
        <v>The str variable must be the correct length and start with two lowercase letters, which can be followed by an underscore, two uppercase letters, another underscore, and three lowercase letters. Lines 107 to 126 are validating this with if statements. If the str variable does not meet this criteria, an IllegalArgumentException is thrown. The str varible with a value of fr__POSIX seems to be valid up until line 121 where the if statement checks to see if the 6th character in str in an underscore. Since it is not, an IllegalArgumentException error is thrown with the message Invalid locale format:fr__POSIX</v>
      </c>
      <c r="G119" s="1" t="s">
        <v>8</v>
      </c>
      <c r="H119" s="1">
        <v>2</v>
      </c>
      <c r="I119" s="1" t="b">
        <v>1</v>
      </c>
      <c r="K119" s="1" t="b">
        <v>1</v>
      </c>
      <c r="M119" s="1"/>
      <c r="N119" s="1">
        <v>3</v>
      </c>
      <c r="O119" s="1">
        <v>4</v>
      </c>
      <c r="P119" s="1">
        <v>5</v>
      </c>
    </row>
    <row r="120" spans="1:17" ht="60" x14ac:dyDescent="0.25">
      <c r="A120" s="1">
        <v>4</v>
      </c>
      <c r="B120" s="1">
        <v>169</v>
      </c>
      <c r="C120" s="1" t="str">
        <f>INDEX(explanations!$E$2:$E$334,MATCH(B120,explanations!$A$2:$A$334,0))</f>
        <v>HIT08_54</v>
      </c>
      <c r="D120" s="31" t="str">
        <f>INDEX(explanations!$G$2:$G$334,MATCH(B120,explanations!$A$2:$A$334,0))</f>
        <v>IF_CONDITIONAL</v>
      </c>
      <c r="E120" s="41" t="str">
        <f>INDEX(explanations!$H$2:$H$334,MATCH(B120,explanations!$A$2:$A$334,0))</f>
        <v>Is there any issue with the conditional clause between lines 107 and 126 that might be related to the failure?</v>
      </c>
      <c r="F120" s="31" t="str">
        <f>INDEX(explanations!$I$2:$I$334,MATCH(B120,explanations!$A$2:$A$334,0))</f>
        <v xml:space="preserve">this is the same problem as last time..... line 115 is not going to like the 4th character being an underscore. </v>
      </c>
      <c r="G120" s="1" t="s">
        <v>5</v>
      </c>
      <c r="H120" s="1">
        <v>1</v>
      </c>
      <c r="K120" s="1" t="b">
        <v>1</v>
      </c>
      <c r="L120" s="1" t="b">
        <v>1</v>
      </c>
      <c r="M120" s="1"/>
      <c r="N120" s="1">
        <v>2</v>
      </c>
      <c r="O120" s="1">
        <v>1</v>
      </c>
      <c r="P120" s="1">
        <v>2</v>
      </c>
    </row>
    <row r="121" spans="1:17" ht="105" x14ac:dyDescent="0.25">
      <c r="A121" s="1">
        <v>4</v>
      </c>
      <c r="B121" s="1">
        <v>170</v>
      </c>
      <c r="C121" s="1" t="str">
        <f>INDEX(explanations!$E$2:$E$334,MATCH(B121,explanations!$A$2:$A$334,0))</f>
        <v>HIT08_54</v>
      </c>
      <c r="D121" s="31" t="str">
        <f>INDEX(explanations!$G$2:$G$334,MATCH(B121,explanations!$A$2:$A$334,0))</f>
        <v>METHOD_INVOCATION</v>
      </c>
      <c r="E121" s="41" t="str">
        <f>INDEX(explanations!$H$2:$H$334,MATCH(B121,explanations!$A$2:$A$334,0))</f>
        <v>Is there any issue with the  method invocation(s) "charAt"  at line  114 that might be related to the failure?</v>
      </c>
      <c r="F121" s="31" t="str">
        <f>INDEX(explanations!$I$2:$I$334,MATCH(B121,explanations!$A$2:$A$334,0))</f>
        <v>The 4th char ("P") is a capital letter, and the opening description &lt;pre&gt; plainly states that newer versions of Javascript require capital letters for nation ID ("fr" should be "FR", and __POSIX should be __posix). The program runs as intended,(but does nothing to correct the string format).</v>
      </c>
      <c r="G121" s="1" t="s">
        <v>5</v>
      </c>
      <c r="H121" s="1">
        <v>2</v>
      </c>
      <c r="K121" s="1" t="b">
        <v>1</v>
      </c>
      <c r="M121" s="1"/>
      <c r="N121" s="1">
        <v>4</v>
      </c>
      <c r="O121" s="1">
        <v>4</v>
      </c>
      <c r="P121" s="1">
        <v>3</v>
      </c>
    </row>
    <row r="122" spans="1:17" ht="60" x14ac:dyDescent="0.25">
      <c r="A122" s="1">
        <v>8</v>
      </c>
      <c r="B122" s="1">
        <v>176</v>
      </c>
      <c r="C122" s="1" t="str">
        <f>INDEX(explanations!$E$2:$E$334,MATCH(B122,explanations!$A$2:$A$334,0))</f>
        <v>HIT08_54</v>
      </c>
      <c r="D122" s="31" t="str">
        <f>INDEX(explanations!$G$2:$G$334,MATCH(B122,explanations!$A$2:$A$334,0))</f>
        <v>IF_CONDITIONAL</v>
      </c>
      <c r="E122" s="42" t="str">
        <f>INDEX(explanations!$H$2:$H$334,MATCH(B122,explanations!$A$2:$A$334,0))</f>
        <v>Is there any issue with the conditional clause between lines 99 and 101 that might be related to the failure?</v>
      </c>
      <c r="F122" s="31" t="str">
        <f>INDEX(explanations!$I$2:$I$334,MATCH(B122,explanations!$A$2:$A$334,0))</f>
        <v>Yes, because you could have a String that was very very long and it would not be caught by this.  I think the less than 7 is the danger.</v>
      </c>
      <c r="G122" s="1" t="s">
        <v>8</v>
      </c>
      <c r="H122" s="1">
        <v>2</v>
      </c>
      <c r="I122" s="1" t="b">
        <v>1</v>
      </c>
      <c r="K122" s="1" t="b">
        <v>1</v>
      </c>
      <c r="M122" s="1"/>
      <c r="N122" s="1">
        <v>1</v>
      </c>
      <c r="O122" s="1">
        <v>1</v>
      </c>
      <c r="P122" s="1">
        <v>1</v>
      </c>
    </row>
    <row r="123" spans="1:17" x14ac:dyDescent="0.25">
      <c r="A123" s="1" t="s">
        <v>54</v>
      </c>
      <c r="H123" s="9">
        <f>SUBTOTAL(101,Table1[count ExplanationType])</f>
        <v>1.8099173553719008</v>
      </c>
      <c r="I123" s="1">
        <f>SUBTOTAL(103,Table1[A.RootCause])</f>
        <v>76</v>
      </c>
      <c r="J123" s="1">
        <f>SUBTOTAL(103,Table1[B.DescripProgram])</f>
        <v>51</v>
      </c>
      <c r="K123" s="1">
        <f>SUBTOTAL(103,Table1[C.DescripFailure])</f>
        <v>45</v>
      </c>
      <c r="L123" s="1">
        <f>SUBTOTAL(103,Table1[D.MoreInformation])</f>
        <v>15</v>
      </c>
      <c r="M123" s="1">
        <f>SUBTOTAL(103,Table1[E.SuggestFaultRemoval])</f>
        <v>27</v>
      </c>
      <c r="N123" s="1"/>
      <c r="O123" s="1"/>
      <c r="P123" s="1"/>
      <c r="Q123">
        <f>SUBTOTAL(103,Table1[FollowUpQuestion])</f>
        <v>11</v>
      </c>
    </row>
    <row r="126" spans="1:17" x14ac:dyDescent="0.25">
      <c r="B126" s="1" t="s">
        <v>111</v>
      </c>
      <c r="C126" s="1" t="s">
        <v>114</v>
      </c>
      <c r="D126" s="31" t="s">
        <v>115</v>
      </c>
    </row>
    <row r="127" spans="1:17" x14ac:dyDescent="0.25">
      <c r="B127" s="22" t="s">
        <v>109</v>
      </c>
      <c r="C127" s="1">
        <v>75</v>
      </c>
      <c r="D127" s="31">
        <v>31</v>
      </c>
      <c r="F127" s="31">
        <f>Table2[[#This Row],[Unique occurrences]]/Table2[[#This Row],[All occurrences]]</f>
        <v>0.41333333333333333</v>
      </c>
    </row>
    <row r="128" spans="1:17" x14ac:dyDescent="0.25">
      <c r="B128" s="22" t="s">
        <v>105</v>
      </c>
      <c r="C128" s="1">
        <v>51</v>
      </c>
      <c r="D128" s="31">
        <v>7</v>
      </c>
    </row>
    <row r="129" spans="2:4" x14ac:dyDescent="0.25">
      <c r="B129" s="22" t="s">
        <v>106</v>
      </c>
      <c r="C129" s="1">
        <v>46</v>
      </c>
      <c r="D129" s="31">
        <v>6</v>
      </c>
    </row>
    <row r="130" spans="2:4" x14ac:dyDescent="0.25">
      <c r="B130" s="22" t="s">
        <v>108</v>
      </c>
      <c r="C130" s="1">
        <v>29</v>
      </c>
      <c r="D130" s="31">
        <v>3</v>
      </c>
    </row>
    <row r="131" spans="2:4" x14ac:dyDescent="0.25">
      <c r="B131" s="22" t="s">
        <v>107</v>
      </c>
      <c r="C131" s="1">
        <v>15</v>
      </c>
      <c r="D131" s="31">
        <v>7</v>
      </c>
    </row>
    <row r="132" spans="2:4" x14ac:dyDescent="0.25">
      <c r="B132" s="22" t="s">
        <v>54</v>
      </c>
      <c r="C132" s="1" t="s">
        <v>112</v>
      </c>
      <c r="D132" s="31" t="s">
        <v>113</v>
      </c>
    </row>
    <row r="134" spans="2:4" ht="30" x14ac:dyDescent="0.25">
      <c r="B134" s="1" t="s">
        <v>111</v>
      </c>
      <c r="C134" s="1" t="s">
        <v>114</v>
      </c>
      <c r="D134" s="31" t="s">
        <v>110</v>
      </c>
    </row>
    <row r="135" spans="2:4" x14ac:dyDescent="0.25">
      <c r="B135" s="22" t="s">
        <v>109</v>
      </c>
      <c r="C135" s="23">
        <f>C127/Table2[[#Totals],[All occurrences]]</f>
        <v>0.34722222222222221</v>
      </c>
      <c r="D135" s="43">
        <f>D127/Table2[[#Totals],[Unique occurrences]]</f>
        <v>0.57407407407407407</v>
      </c>
    </row>
    <row r="136" spans="2:4" x14ac:dyDescent="0.25">
      <c r="B136" s="22" t="s">
        <v>105</v>
      </c>
      <c r="C136" s="23">
        <f>C128/Table2[[#Totals],[All occurrences]]</f>
        <v>0.2361111111111111</v>
      </c>
      <c r="D136" s="43">
        <f>D128/Table2[[#Totals],[Unique occurrences]]</f>
        <v>0.12962962962962962</v>
      </c>
    </row>
    <row r="137" spans="2:4" x14ac:dyDescent="0.25">
      <c r="B137" s="22" t="s">
        <v>106</v>
      </c>
      <c r="C137" s="23">
        <f>C129/Table2[[#Totals],[All occurrences]]</f>
        <v>0.21296296296296297</v>
      </c>
      <c r="D137" s="43">
        <f>D129/Table2[[#Totals],[Unique occurrences]]</f>
        <v>0.1111111111111111</v>
      </c>
    </row>
    <row r="138" spans="2:4" x14ac:dyDescent="0.25">
      <c r="B138" s="22" t="s">
        <v>108</v>
      </c>
      <c r="C138" s="23">
        <f>C130/Table2[[#Totals],[All occurrences]]</f>
        <v>0.13425925925925927</v>
      </c>
      <c r="D138" s="43">
        <f>D130/Table2[[#Totals],[Unique occurrences]]</f>
        <v>5.5555555555555552E-2</v>
      </c>
    </row>
    <row r="139" spans="2:4" x14ac:dyDescent="0.25">
      <c r="B139" s="22" t="s">
        <v>107</v>
      </c>
      <c r="C139" s="23">
        <f>C131/Table2[[#Totals],[All occurrences]]</f>
        <v>6.9444444444444448E-2</v>
      </c>
      <c r="D139" s="43">
        <f>D131/Table2[[#Totals],[Unique occurrences]]</f>
        <v>0.12962962962962962</v>
      </c>
    </row>
    <row r="140" spans="2:4" x14ac:dyDescent="0.25">
      <c r="B140" s="22" t="s">
        <v>54</v>
      </c>
      <c r="C140" s="23">
        <f>SUBTOTAL(109,Table24[All occurrences])</f>
        <v>1</v>
      </c>
      <c r="D140" s="43">
        <f>SUBTOTAL(109,Table24[Unique Occurrences])</f>
        <v>1</v>
      </c>
    </row>
  </sheetData>
  <pageMargins left="0.7" right="0.7" top="0.75" bottom="0.75" header="0.3" footer="0.3"/>
  <pageSetup orientation="portrait" r:id="rId1"/>
  <drawing r:id="rId2"/>
  <legacyDrawing r:id="rId3"/>
  <tableParts count="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30FE-A4B8-4829-BBB7-784005CCD986}">
  <dimension ref="A1:A8"/>
  <sheetViews>
    <sheetView workbookViewId="0">
      <selection activeCell="F13" sqref="F13"/>
    </sheetView>
  </sheetViews>
  <sheetFormatPr defaultRowHeight="15" x14ac:dyDescent="0.25"/>
  <sheetData>
    <row r="1" spans="1:1" x14ac:dyDescent="0.25">
      <c r="A1" s="35" t="s">
        <v>1339</v>
      </c>
    </row>
    <row r="2" spans="1:1" x14ac:dyDescent="0.25">
      <c r="A2" s="10" t="s">
        <v>64</v>
      </c>
    </row>
    <row r="3" spans="1:1" x14ac:dyDescent="0.25">
      <c r="A3" s="36" t="s">
        <v>59</v>
      </c>
    </row>
    <row r="4" spans="1:1" x14ac:dyDescent="0.25">
      <c r="A4" s="36" t="s">
        <v>65</v>
      </c>
    </row>
    <row r="5" spans="1:1" x14ac:dyDescent="0.25">
      <c r="A5" s="36" t="s">
        <v>60</v>
      </c>
    </row>
    <row r="6" spans="1:1" x14ac:dyDescent="0.25">
      <c r="A6" s="36" t="s">
        <v>61</v>
      </c>
    </row>
    <row r="7" spans="1:1" x14ac:dyDescent="0.25">
      <c r="A7" s="36" t="s">
        <v>62</v>
      </c>
    </row>
    <row r="8" spans="1:1" x14ac:dyDescent="0.25">
      <c r="A8" s="3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777A8-64B7-4BAD-A306-51EBA34FCE3A}">
  <dimension ref="A1:J334"/>
  <sheetViews>
    <sheetView workbookViewId="0">
      <selection activeCell="H3" sqref="H3"/>
    </sheetView>
  </sheetViews>
  <sheetFormatPr defaultColWidth="9" defaultRowHeight="15" x14ac:dyDescent="0.25"/>
  <cols>
    <col min="1" max="1" width="10.5703125" style="31" customWidth="1"/>
    <col min="2" max="2" width="10" style="31" hidden="1" customWidth="1"/>
    <col min="3" max="3" width="13.140625" style="31" hidden="1" customWidth="1"/>
    <col min="4" max="4" width="11" style="31" hidden="1" customWidth="1"/>
    <col min="5" max="5" width="8.28515625" style="31" bestFit="1" customWidth="1"/>
    <col min="6" max="6" width="11.28515625" style="31" bestFit="1" customWidth="1"/>
    <col min="7" max="7" width="12.42578125" style="31" customWidth="1"/>
    <col min="8" max="8" width="42.5703125" style="31" customWidth="1"/>
    <col min="9" max="9" width="82.5703125" style="31" customWidth="1"/>
    <col min="10" max="16384" width="9" style="31"/>
  </cols>
  <sheetData>
    <row r="1" spans="1:10" s="27" customFormat="1" ht="45" x14ac:dyDescent="0.25">
      <c r="A1" s="24" t="s">
        <v>13</v>
      </c>
      <c r="B1" s="25" t="s">
        <v>117</v>
      </c>
      <c r="C1" s="25" t="s">
        <v>118</v>
      </c>
      <c r="D1" s="25" t="s">
        <v>119</v>
      </c>
      <c r="E1" s="25" t="s">
        <v>120</v>
      </c>
      <c r="F1" s="25" t="s">
        <v>121</v>
      </c>
      <c r="G1" s="25" t="s">
        <v>122</v>
      </c>
      <c r="H1" s="25" t="s">
        <v>123</v>
      </c>
      <c r="I1" s="26" t="s">
        <v>124</v>
      </c>
      <c r="J1" s="40" t="s">
        <v>1340</v>
      </c>
    </row>
    <row r="2" spans="1:10" ht="75" x14ac:dyDescent="0.25">
      <c r="A2" s="28">
        <v>1</v>
      </c>
      <c r="B2" s="29" t="s">
        <v>125</v>
      </c>
      <c r="C2" s="29" t="s">
        <v>126</v>
      </c>
      <c r="D2" s="29" t="s">
        <v>127</v>
      </c>
      <c r="E2" s="29" t="s">
        <v>128</v>
      </c>
      <c r="F2" s="29">
        <v>14</v>
      </c>
      <c r="G2" s="29" t="s">
        <v>129</v>
      </c>
      <c r="H2" s="29" t="s">
        <v>130</v>
      </c>
      <c r="I2" s="30" t="s">
        <v>131</v>
      </c>
      <c r="J2" s="38"/>
    </row>
    <row r="3" spans="1:10" ht="75" x14ac:dyDescent="0.25">
      <c r="A3" s="28">
        <v>2</v>
      </c>
      <c r="B3" s="29" t="s">
        <v>132</v>
      </c>
      <c r="C3" s="29" t="s">
        <v>133</v>
      </c>
      <c r="D3" s="29" t="s">
        <v>134</v>
      </c>
      <c r="E3" s="29" t="s">
        <v>128</v>
      </c>
      <c r="F3" s="29">
        <v>10</v>
      </c>
      <c r="G3" s="29" t="s">
        <v>129</v>
      </c>
      <c r="H3" s="29" t="s">
        <v>135</v>
      </c>
      <c r="I3" s="30" t="s">
        <v>136</v>
      </c>
      <c r="J3" s="37"/>
    </row>
    <row r="4" spans="1:10" ht="75" x14ac:dyDescent="0.25">
      <c r="A4" s="28">
        <v>3</v>
      </c>
      <c r="B4" s="29" t="s">
        <v>137</v>
      </c>
      <c r="C4" s="29" t="s">
        <v>138</v>
      </c>
      <c r="D4" s="29" t="s">
        <v>139</v>
      </c>
      <c r="E4" s="29" t="s">
        <v>128</v>
      </c>
      <c r="F4" s="29">
        <v>15</v>
      </c>
      <c r="G4" s="29" t="s">
        <v>140</v>
      </c>
      <c r="H4" s="29" t="s">
        <v>141</v>
      </c>
      <c r="I4" s="30" t="s">
        <v>142</v>
      </c>
      <c r="J4" s="37"/>
    </row>
    <row r="5" spans="1:10" ht="75" x14ac:dyDescent="0.25">
      <c r="A5" s="28">
        <v>4</v>
      </c>
      <c r="B5" s="29" t="s">
        <v>143</v>
      </c>
      <c r="C5" s="29" t="s">
        <v>144</v>
      </c>
      <c r="D5" s="29" t="s">
        <v>145</v>
      </c>
      <c r="E5" s="29" t="s">
        <v>146</v>
      </c>
      <c r="F5" s="29">
        <v>6</v>
      </c>
      <c r="G5" s="29" t="s">
        <v>129</v>
      </c>
      <c r="H5" s="29" t="s">
        <v>147</v>
      </c>
      <c r="I5" s="30" t="s">
        <v>148</v>
      </c>
      <c r="J5" s="37"/>
    </row>
    <row r="6" spans="1:10" ht="75" x14ac:dyDescent="0.25">
      <c r="A6" s="28">
        <v>5</v>
      </c>
      <c r="B6" s="29" t="s">
        <v>149</v>
      </c>
      <c r="C6" s="29" t="s">
        <v>150</v>
      </c>
      <c r="D6" s="29" t="s">
        <v>151</v>
      </c>
      <c r="E6" s="29" t="s">
        <v>128</v>
      </c>
      <c r="F6" s="29">
        <v>14</v>
      </c>
      <c r="G6" s="29" t="s">
        <v>129</v>
      </c>
      <c r="H6" s="29" t="s">
        <v>130</v>
      </c>
      <c r="I6" s="30" t="s">
        <v>152</v>
      </c>
      <c r="J6" s="37"/>
    </row>
    <row r="7" spans="1:10" ht="75" x14ac:dyDescent="0.25">
      <c r="A7" s="28">
        <v>6</v>
      </c>
      <c r="B7" s="29" t="s">
        <v>153</v>
      </c>
      <c r="C7" s="29" t="s">
        <v>133</v>
      </c>
      <c r="D7" s="29" t="s">
        <v>134</v>
      </c>
      <c r="E7" s="29" t="s">
        <v>128</v>
      </c>
      <c r="F7" s="29">
        <v>14</v>
      </c>
      <c r="G7" s="29" t="s">
        <v>129</v>
      </c>
      <c r="H7" s="29" t="s">
        <v>130</v>
      </c>
      <c r="I7" s="30" t="s">
        <v>154</v>
      </c>
      <c r="J7" s="37"/>
    </row>
    <row r="8" spans="1:10" ht="75" x14ac:dyDescent="0.25">
      <c r="A8" s="28">
        <v>7</v>
      </c>
      <c r="B8" s="29" t="s">
        <v>155</v>
      </c>
      <c r="C8" s="29" t="s">
        <v>138</v>
      </c>
      <c r="D8" s="29" t="s">
        <v>139</v>
      </c>
      <c r="E8" s="29" t="s">
        <v>128</v>
      </c>
      <c r="F8" s="29">
        <v>11</v>
      </c>
      <c r="G8" s="29" t="s">
        <v>129</v>
      </c>
      <c r="H8" s="29" t="s">
        <v>156</v>
      </c>
      <c r="I8" s="30" t="s">
        <v>157</v>
      </c>
      <c r="J8" s="37"/>
    </row>
    <row r="9" spans="1:10" ht="75" x14ac:dyDescent="0.25">
      <c r="A9" s="28">
        <v>8</v>
      </c>
      <c r="B9" s="29" t="s">
        <v>158</v>
      </c>
      <c r="C9" s="29" t="s">
        <v>144</v>
      </c>
      <c r="D9" s="29" t="s">
        <v>159</v>
      </c>
      <c r="E9" s="29" t="s">
        <v>128</v>
      </c>
      <c r="F9" s="29">
        <v>15</v>
      </c>
      <c r="G9" s="29" t="s">
        <v>140</v>
      </c>
      <c r="H9" s="29" t="s">
        <v>141</v>
      </c>
      <c r="I9" s="30" t="s">
        <v>160</v>
      </c>
      <c r="J9" s="37"/>
    </row>
    <row r="10" spans="1:10" ht="75" x14ac:dyDescent="0.25">
      <c r="A10" s="28">
        <v>9</v>
      </c>
      <c r="B10" s="29" t="s">
        <v>161</v>
      </c>
      <c r="C10" s="29" t="s">
        <v>162</v>
      </c>
      <c r="D10" s="29" t="s">
        <v>163</v>
      </c>
      <c r="E10" s="29" t="s">
        <v>128</v>
      </c>
      <c r="F10" s="29">
        <v>10</v>
      </c>
      <c r="G10" s="29" t="s">
        <v>129</v>
      </c>
      <c r="H10" s="29" t="s">
        <v>135</v>
      </c>
      <c r="I10" s="30" t="s">
        <v>164</v>
      </c>
      <c r="J10" s="37"/>
    </row>
    <row r="11" spans="1:10" ht="75" x14ac:dyDescent="0.25">
      <c r="A11" s="28">
        <v>10</v>
      </c>
      <c r="B11" s="29" t="s">
        <v>165</v>
      </c>
      <c r="C11" s="29" t="s">
        <v>166</v>
      </c>
      <c r="D11" s="29" t="s">
        <v>167</v>
      </c>
      <c r="E11" s="29" t="s">
        <v>146</v>
      </c>
      <c r="F11" s="29">
        <v>4</v>
      </c>
      <c r="G11" s="29" t="s">
        <v>168</v>
      </c>
      <c r="H11" s="29" t="s">
        <v>169</v>
      </c>
      <c r="I11" s="30" t="s">
        <v>170</v>
      </c>
      <c r="J11" s="37"/>
    </row>
    <row r="12" spans="1:10" ht="75" x14ac:dyDescent="0.25">
      <c r="A12" s="28">
        <v>11</v>
      </c>
      <c r="B12" s="29" t="s">
        <v>171</v>
      </c>
      <c r="C12" s="29" t="s">
        <v>172</v>
      </c>
      <c r="D12" s="29" t="s">
        <v>173</v>
      </c>
      <c r="E12" s="29" t="s">
        <v>146</v>
      </c>
      <c r="F12" s="29">
        <v>7</v>
      </c>
      <c r="G12" s="29" t="s">
        <v>168</v>
      </c>
      <c r="H12" s="29" t="s">
        <v>174</v>
      </c>
      <c r="I12" s="30" t="s">
        <v>175</v>
      </c>
      <c r="J12" s="37"/>
    </row>
    <row r="13" spans="1:10" ht="75" x14ac:dyDescent="0.25">
      <c r="A13" s="28">
        <v>12</v>
      </c>
      <c r="B13" s="29" t="s">
        <v>176</v>
      </c>
      <c r="C13" s="29" t="s">
        <v>177</v>
      </c>
      <c r="D13" s="29" t="s">
        <v>178</v>
      </c>
      <c r="E13" s="29" t="s">
        <v>179</v>
      </c>
      <c r="F13" s="29">
        <v>22</v>
      </c>
      <c r="G13" s="29" t="s">
        <v>140</v>
      </c>
      <c r="H13" s="29" t="s">
        <v>180</v>
      </c>
      <c r="I13" s="30" t="s">
        <v>181</v>
      </c>
      <c r="J13" s="37"/>
    </row>
    <row r="14" spans="1:10" ht="75" x14ac:dyDescent="0.25">
      <c r="A14" s="28">
        <v>13</v>
      </c>
      <c r="B14" s="29" t="s">
        <v>182</v>
      </c>
      <c r="C14" s="29" t="s">
        <v>183</v>
      </c>
      <c r="D14" s="29" t="s">
        <v>184</v>
      </c>
      <c r="E14" s="29" t="s">
        <v>179</v>
      </c>
      <c r="F14" s="29">
        <v>24</v>
      </c>
      <c r="G14" s="29" t="s">
        <v>129</v>
      </c>
      <c r="H14" s="29" t="s">
        <v>185</v>
      </c>
      <c r="I14" s="30" t="s">
        <v>186</v>
      </c>
      <c r="J14" s="37"/>
    </row>
    <row r="15" spans="1:10" ht="75" x14ac:dyDescent="0.25">
      <c r="A15" s="28">
        <v>14</v>
      </c>
      <c r="B15" s="29" t="s">
        <v>187</v>
      </c>
      <c r="C15" s="29" t="s">
        <v>188</v>
      </c>
      <c r="D15" s="29" t="s">
        <v>189</v>
      </c>
      <c r="E15" s="29" t="s">
        <v>179</v>
      </c>
      <c r="F15" s="29">
        <v>31</v>
      </c>
      <c r="G15" s="29" t="s">
        <v>129</v>
      </c>
      <c r="H15" s="29" t="s">
        <v>190</v>
      </c>
      <c r="I15" s="30" t="s">
        <v>191</v>
      </c>
      <c r="J15" s="37"/>
    </row>
    <row r="16" spans="1:10" ht="75" x14ac:dyDescent="0.25">
      <c r="A16" s="28">
        <v>15</v>
      </c>
      <c r="B16" s="29" t="s">
        <v>192</v>
      </c>
      <c r="C16" s="29" t="s">
        <v>166</v>
      </c>
      <c r="D16" s="29" t="s">
        <v>193</v>
      </c>
      <c r="E16" s="29" t="s">
        <v>179</v>
      </c>
      <c r="F16" s="29">
        <v>21</v>
      </c>
      <c r="G16" s="29" t="s">
        <v>129</v>
      </c>
      <c r="H16" s="29" t="s">
        <v>194</v>
      </c>
      <c r="I16" s="30" t="s">
        <v>195</v>
      </c>
      <c r="J16" s="37"/>
    </row>
    <row r="17" spans="1:10" ht="75" x14ac:dyDescent="0.25">
      <c r="A17" s="28">
        <v>16</v>
      </c>
      <c r="B17" s="29" t="s">
        <v>196</v>
      </c>
      <c r="C17" s="29" t="s">
        <v>197</v>
      </c>
      <c r="D17" s="29" t="s">
        <v>198</v>
      </c>
      <c r="E17" s="29" t="s">
        <v>179</v>
      </c>
      <c r="F17" s="29">
        <v>25</v>
      </c>
      <c r="G17" s="29" t="s">
        <v>140</v>
      </c>
      <c r="H17" s="29" t="s">
        <v>199</v>
      </c>
      <c r="I17" s="30" t="s">
        <v>200</v>
      </c>
      <c r="J17" s="37"/>
    </row>
    <row r="18" spans="1:10" ht="75" x14ac:dyDescent="0.25">
      <c r="A18" s="28">
        <v>17</v>
      </c>
      <c r="B18" s="29" t="s">
        <v>201</v>
      </c>
      <c r="C18" s="29" t="s">
        <v>166</v>
      </c>
      <c r="D18" s="29" t="s">
        <v>193</v>
      </c>
      <c r="E18" s="29" t="s">
        <v>179</v>
      </c>
      <c r="F18" s="29">
        <v>32</v>
      </c>
      <c r="G18" s="29" t="s">
        <v>140</v>
      </c>
      <c r="H18" s="29" t="s">
        <v>202</v>
      </c>
      <c r="I18" s="30" t="s">
        <v>203</v>
      </c>
      <c r="J18" s="37"/>
    </row>
    <row r="19" spans="1:10" ht="75" x14ac:dyDescent="0.25">
      <c r="A19" s="28">
        <v>18</v>
      </c>
      <c r="B19" s="29" t="s">
        <v>204</v>
      </c>
      <c r="C19" s="29" t="s">
        <v>205</v>
      </c>
      <c r="D19" s="29" t="s">
        <v>206</v>
      </c>
      <c r="E19" s="29" t="s">
        <v>146</v>
      </c>
      <c r="F19" s="29">
        <v>7</v>
      </c>
      <c r="G19" s="29" t="s">
        <v>168</v>
      </c>
      <c r="H19" s="29" t="s">
        <v>174</v>
      </c>
      <c r="I19" s="30" t="s">
        <v>207</v>
      </c>
      <c r="J19" s="37"/>
    </row>
    <row r="20" spans="1:10" ht="90" x14ac:dyDescent="0.25">
      <c r="A20" s="28">
        <v>19</v>
      </c>
      <c r="B20" s="29" t="s">
        <v>208</v>
      </c>
      <c r="C20" s="29" t="s">
        <v>209</v>
      </c>
      <c r="D20" s="29" t="s">
        <v>210</v>
      </c>
      <c r="E20" s="29" t="s">
        <v>179</v>
      </c>
      <c r="F20" s="29">
        <v>30</v>
      </c>
      <c r="G20" s="29" t="s">
        <v>211</v>
      </c>
      <c r="H20" s="29" t="s">
        <v>212</v>
      </c>
      <c r="I20" s="30" t="s">
        <v>213</v>
      </c>
      <c r="J20" s="37"/>
    </row>
    <row r="21" spans="1:10" ht="75" x14ac:dyDescent="0.25">
      <c r="A21" s="28">
        <v>20</v>
      </c>
      <c r="B21" s="29" t="s">
        <v>214</v>
      </c>
      <c r="C21" s="29" t="s">
        <v>215</v>
      </c>
      <c r="D21" s="29" t="s">
        <v>216</v>
      </c>
      <c r="E21" s="29" t="s">
        <v>179</v>
      </c>
      <c r="F21" s="29">
        <v>18</v>
      </c>
      <c r="G21" s="29" t="s">
        <v>168</v>
      </c>
      <c r="H21" s="29" t="s">
        <v>217</v>
      </c>
      <c r="I21" s="30" t="s">
        <v>218</v>
      </c>
      <c r="J21" s="37"/>
    </row>
    <row r="22" spans="1:10" ht="75" x14ac:dyDescent="0.25">
      <c r="A22" s="28">
        <v>21</v>
      </c>
      <c r="B22" s="29" t="s">
        <v>219</v>
      </c>
      <c r="C22" s="29" t="s">
        <v>150</v>
      </c>
      <c r="D22" s="29" t="s">
        <v>220</v>
      </c>
      <c r="E22" s="29" t="s">
        <v>179</v>
      </c>
      <c r="F22" s="29">
        <v>24</v>
      </c>
      <c r="G22" s="29" t="s">
        <v>129</v>
      </c>
      <c r="H22" s="29" t="s">
        <v>185</v>
      </c>
      <c r="I22" s="30" t="s">
        <v>221</v>
      </c>
      <c r="J22" s="37"/>
    </row>
    <row r="23" spans="1:10" ht="75" x14ac:dyDescent="0.25">
      <c r="A23" s="28">
        <v>22</v>
      </c>
      <c r="B23" s="29" t="s">
        <v>222</v>
      </c>
      <c r="C23" s="29" t="s">
        <v>223</v>
      </c>
      <c r="D23" s="29" t="s">
        <v>224</v>
      </c>
      <c r="E23" s="29" t="s">
        <v>146</v>
      </c>
      <c r="F23" s="29">
        <v>4</v>
      </c>
      <c r="G23" s="29" t="s">
        <v>168</v>
      </c>
      <c r="H23" s="29" t="s">
        <v>169</v>
      </c>
      <c r="I23" s="30" t="s">
        <v>225</v>
      </c>
      <c r="J23" s="37"/>
    </row>
    <row r="24" spans="1:10" ht="75" x14ac:dyDescent="0.25">
      <c r="A24" s="28">
        <v>23</v>
      </c>
      <c r="B24" s="29" t="s">
        <v>226</v>
      </c>
      <c r="C24" s="29" t="s">
        <v>227</v>
      </c>
      <c r="D24" s="29" t="s">
        <v>228</v>
      </c>
      <c r="E24" s="29" t="s">
        <v>146</v>
      </c>
      <c r="F24" s="29">
        <v>1</v>
      </c>
      <c r="G24" s="29" t="s">
        <v>129</v>
      </c>
      <c r="H24" s="29" t="s">
        <v>229</v>
      </c>
      <c r="I24" s="30" t="s">
        <v>230</v>
      </c>
      <c r="J24" s="37"/>
    </row>
    <row r="25" spans="1:10" ht="75" x14ac:dyDescent="0.25">
      <c r="A25" s="28">
        <v>24</v>
      </c>
      <c r="B25" s="29" t="s">
        <v>231</v>
      </c>
      <c r="C25" s="29" t="s">
        <v>215</v>
      </c>
      <c r="D25" s="29" t="s">
        <v>216</v>
      </c>
      <c r="E25" s="29" t="s">
        <v>179</v>
      </c>
      <c r="F25" s="29">
        <v>23</v>
      </c>
      <c r="G25" s="29" t="s">
        <v>232</v>
      </c>
      <c r="H25" s="29" t="s">
        <v>233</v>
      </c>
      <c r="I25" s="30" t="s">
        <v>234</v>
      </c>
      <c r="J25" s="37"/>
    </row>
    <row r="26" spans="1:10" ht="150" x14ac:dyDescent="0.25">
      <c r="A26" s="28">
        <v>25</v>
      </c>
      <c r="B26" s="29" t="s">
        <v>235</v>
      </c>
      <c r="C26" s="29" t="s">
        <v>236</v>
      </c>
      <c r="D26" s="29" t="s">
        <v>237</v>
      </c>
      <c r="E26" s="29" t="s">
        <v>179</v>
      </c>
      <c r="F26" s="29">
        <v>23</v>
      </c>
      <c r="G26" s="29" t="s">
        <v>232</v>
      </c>
      <c r="H26" s="29" t="s">
        <v>233</v>
      </c>
      <c r="I26" s="30" t="s">
        <v>238</v>
      </c>
      <c r="J26" s="37"/>
    </row>
    <row r="27" spans="1:10" ht="75" x14ac:dyDescent="0.25">
      <c r="A27" s="28">
        <v>26</v>
      </c>
      <c r="B27" s="29" t="s">
        <v>239</v>
      </c>
      <c r="C27" s="29" t="s">
        <v>223</v>
      </c>
      <c r="D27" s="29" t="s">
        <v>240</v>
      </c>
      <c r="E27" s="29" t="s">
        <v>179</v>
      </c>
      <c r="F27" s="29">
        <v>32</v>
      </c>
      <c r="G27" s="29" t="s">
        <v>140</v>
      </c>
      <c r="H27" s="29" t="s">
        <v>202</v>
      </c>
      <c r="I27" s="30" t="s">
        <v>241</v>
      </c>
      <c r="J27" s="37"/>
    </row>
    <row r="28" spans="1:10" ht="75" x14ac:dyDescent="0.25">
      <c r="A28" s="28">
        <v>27</v>
      </c>
      <c r="B28" s="29" t="s">
        <v>242</v>
      </c>
      <c r="C28" s="29" t="s">
        <v>243</v>
      </c>
      <c r="D28" s="29" t="s">
        <v>244</v>
      </c>
      <c r="E28" s="29" t="s">
        <v>179</v>
      </c>
      <c r="F28" s="29">
        <v>28</v>
      </c>
      <c r="G28" s="29" t="s">
        <v>140</v>
      </c>
      <c r="H28" s="29" t="s">
        <v>245</v>
      </c>
      <c r="I28" s="30" t="s">
        <v>246</v>
      </c>
      <c r="J28" s="37"/>
    </row>
    <row r="29" spans="1:10" ht="75" x14ac:dyDescent="0.25">
      <c r="A29" s="28">
        <v>28</v>
      </c>
      <c r="B29" s="29" t="s">
        <v>247</v>
      </c>
      <c r="C29" s="29" t="s">
        <v>243</v>
      </c>
      <c r="D29" s="29" t="s">
        <v>244</v>
      </c>
      <c r="E29" s="29" t="s">
        <v>179</v>
      </c>
      <c r="F29" s="29">
        <v>22</v>
      </c>
      <c r="G29" s="29" t="s">
        <v>140</v>
      </c>
      <c r="H29" s="29" t="s">
        <v>180</v>
      </c>
      <c r="I29" s="30" t="s">
        <v>248</v>
      </c>
      <c r="J29" s="37"/>
    </row>
    <row r="30" spans="1:10" ht="75" x14ac:dyDescent="0.25">
      <c r="A30" s="28">
        <v>29</v>
      </c>
      <c r="B30" s="29" t="s">
        <v>249</v>
      </c>
      <c r="C30" s="29" t="s">
        <v>250</v>
      </c>
      <c r="D30" s="29" t="s">
        <v>251</v>
      </c>
      <c r="E30" s="29" t="s">
        <v>179</v>
      </c>
      <c r="F30" s="29">
        <v>24</v>
      </c>
      <c r="G30" s="29" t="s">
        <v>129</v>
      </c>
      <c r="H30" s="29" t="s">
        <v>185</v>
      </c>
      <c r="I30" s="30" t="s">
        <v>252</v>
      </c>
      <c r="J30" s="37"/>
    </row>
    <row r="31" spans="1:10" ht="75" x14ac:dyDescent="0.25">
      <c r="A31" s="28">
        <v>30</v>
      </c>
      <c r="B31" s="29" t="s">
        <v>253</v>
      </c>
      <c r="C31" s="29" t="s">
        <v>254</v>
      </c>
      <c r="D31" s="29" t="s">
        <v>255</v>
      </c>
      <c r="E31" s="29" t="s">
        <v>179</v>
      </c>
      <c r="F31" s="29">
        <v>16</v>
      </c>
      <c r="G31" s="29" t="s">
        <v>129</v>
      </c>
      <c r="H31" s="29" t="s">
        <v>256</v>
      </c>
      <c r="I31" s="30" t="s">
        <v>257</v>
      </c>
      <c r="J31" s="37"/>
    </row>
    <row r="32" spans="1:10" ht="75" x14ac:dyDescent="0.25">
      <c r="A32" s="28">
        <v>31</v>
      </c>
      <c r="B32" s="29" t="s">
        <v>258</v>
      </c>
      <c r="C32" s="29" t="s">
        <v>259</v>
      </c>
      <c r="D32" s="29" t="s">
        <v>260</v>
      </c>
      <c r="E32" s="29" t="s">
        <v>179</v>
      </c>
      <c r="F32" s="29">
        <v>23</v>
      </c>
      <c r="G32" s="29" t="s">
        <v>232</v>
      </c>
      <c r="H32" s="29" t="s">
        <v>233</v>
      </c>
      <c r="I32" s="30" t="s">
        <v>261</v>
      </c>
      <c r="J32" s="37"/>
    </row>
    <row r="33" spans="1:10" ht="75" x14ac:dyDescent="0.25">
      <c r="A33" s="28">
        <v>32</v>
      </c>
      <c r="B33" s="29" t="s">
        <v>262</v>
      </c>
      <c r="C33" s="29" t="s">
        <v>263</v>
      </c>
      <c r="D33" s="29" t="s">
        <v>264</v>
      </c>
      <c r="E33" s="29" t="s">
        <v>179</v>
      </c>
      <c r="F33" s="29">
        <v>27</v>
      </c>
      <c r="G33" s="29" t="s">
        <v>129</v>
      </c>
      <c r="H33" s="29" t="s">
        <v>265</v>
      </c>
      <c r="I33" s="30" t="s">
        <v>266</v>
      </c>
      <c r="J33" s="37"/>
    </row>
    <row r="34" spans="1:10" ht="75" x14ac:dyDescent="0.25">
      <c r="A34" s="28">
        <v>33</v>
      </c>
      <c r="B34" s="29" t="s">
        <v>267</v>
      </c>
      <c r="C34" s="29" t="s">
        <v>254</v>
      </c>
      <c r="D34" s="29" t="s">
        <v>255</v>
      </c>
      <c r="E34" s="29" t="s">
        <v>179</v>
      </c>
      <c r="F34" s="29">
        <v>27</v>
      </c>
      <c r="G34" s="29" t="s">
        <v>129</v>
      </c>
      <c r="H34" s="29" t="s">
        <v>265</v>
      </c>
      <c r="I34" s="30" t="s">
        <v>268</v>
      </c>
      <c r="J34" s="37"/>
    </row>
    <row r="35" spans="1:10" ht="75" x14ac:dyDescent="0.25">
      <c r="A35" s="28">
        <v>34</v>
      </c>
      <c r="B35" s="29" t="s">
        <v>269</v>
      </c>
      <c r="C35" s="29" t="s">
        <v>270</v>
      </c>
      <c r="D35" s="29" t="s">
        <v>271</v>
      </c>
      <c r="E35" s="29" t="s">
        <v>146</v>
      </c>
      <c r="F35" s="29">
        <v>4</v>
      </c>
      <c r="G35" s="29" t="s">
        <v>168</v>
      </c>
      <c r="H35" s="29" t="s">
        <v>169</v>
      </c>
      <c r="I35" s="30" t="s">
        <v>272</v>
      </c>
      <c r="J35" s="37"/>
    </row>
    <row r="36" spans="1:10" ht="75" x14ac:dyDescent="0.25">
      <c r="A36" s="28">
        <v>35</v>
      </c>
      <c r="B36" s="29" t="s">
        <v>273</v>
      </c>
      <c r="C36" s="29" t="s">
        <v>274</v>
      </c>
      <c r="D36" s="29" t="s">
        <v>275</v>
      </c>
      <c r="E36" s="29" t="s">
        <v>276</v>
      </c>
      <c r="F36" s="29">
        <v>59</v>
      </c>
      <c r="G36" s="29" t="s">
        <v>140</v>
      </c>
      <c r="H36" s="29" t="s">
        <v>277</v>
      </c>
      <c r="I36" s="30" t="s">
        <v>278</v>
      </c>
      <c r="J36" s="37"/>
    </row>
    <row r="37" spans="1:10" ht="75" x14ac:dyDescent="0.25">
      <c r="A37" s="28">
        <v>36</v>
      </c>
      <c r="B37" s="29" t="s">
        <v>279</v>
      </c>
      <c r="C37" s="29" t="s">
        <v>126</v>
      </c>
      <c r="D37" s="29" t="s">
        <v>280</v>
      </c>
      <c r="E37" s="29" t="s">
        <v>276</v>
      </c>
      <c r="F37" s="29">
        <v>61</v>
      </c>
      <c r="G37" s="29" t="s">
        <v>168</v>
      </c>
      <c r="H37" s="29" t="s">
        <v>281</v>
      </c>
      <c r="I37" s="30" t="s">
        <v>282</v>
      </c>
      <c r="J37" s="37"/>
    </row>
    <row r="38" spans="1:10" ht="75" x14ac:dyDescent="0.25">
      <c r="A38" s="28">
        <v>37</v>
      </c>
      <c r="B38" s="29" t="s">
        <v>283</v>
      </c>
      <c r="C38" s="29" t="s">
        <v>284</v>
      </c>
      <c r="D38" s="29" t="s">
        <v>285</v>
      </c>
      <c r="E38" s="29" t="s">
        <v>276</v>
      </c>
      <c r="F38" s="29">
        <v>57</v>
      </c>
      <c r="G38" s="29" t="s">
        <v>140</v>
      </c>
      <c r="H38" s="29" t="s">
        <v>286</v>
      </c>
      <c r="I38" s="30" t="s">
        <v>287</v>
      </c>
      <c r="J38" s="37"/>
    </row>
    <row r="39" spans="1:10" ht="75" x14ac:dyDescent="0.25">
      <c r="A39" s="28">
        <v>38</v>
      </c>
      <c r="B39" s="29" t="s">
        <v>288</v>
      </c>
      <c r="C39" s="29" t="s">
        <v>289</v>
      </c>
      <c r="D39" s="29" t="s">
        <v>290</v>
      </c>
      <c r="E39" s="29" t="s">
        <v>276</v>
      </c>
      <c r="F39" s="29">
        <v>53</v>
      </c>
      <c r="G39" s="29" t="s">
        <v>129</v>
      </c>
      <c r="H39" s="29" t="s">
        <v>291</v>
      </c>
      <c r="I39" s="30" t="s">
        <v>292</v>
      </c>
      <c r="J39" s="37"/>
    </row>
    <row r="40" spans="1:10" ht="75" x14ac:dyDescent="0.25">
      <c r="A40" s="28">
        <v>39</v>
      </c>
      <c r="B40" s="29" t="s">
        <v>293</v>
      </c>
      <c r="C40" s="29" t="s">
        <v>294</v>
      </c>
      <c r="D40" s="29" t="s">
        <v>295</v>
      </c>
      <c r="E40" s="29" t="s">
        <v>146</v>
      </c>
      <c r="F40" s="29">
        <v>1</v>
      </c>
      <c r="G40" s="29" t="s">
        <v>129</v>
      </c>
      <c r="H40" s="29" t="s">
        <v>229</v>
      </c>
      <c r="I40" s="30" t="s">
        <v>296</v>
      </c>
      <c r="J40" s="37"/>
    </row>
    <row r="41" spans="1:10" ht="75" x14ac:dyDescent="0.25">
      <c r="A41" s="28">
        <v>40</v>
      </c>
      <c r="B41" s="29" t="s">
        <v>297</v>
      </c>
      <c r="C41" s="29" t="s">
        <v>298</v>
      </c>
      <c r="D41" s="29" t="s">
        <v>299</v>
      </c>
      <c r="E41" s="29" t="s">
        <v>179</v>
      </c>
      <c r="F41" s="29">
        <v>22</v>
      </c>
      <c r="G41" s="29" t="s">
        <v>140</v>
      </c>
      <c r="H41" s="29" t="s">
        <v>180</v>
      </c>
      <c r="I41" s="30" t="s">
        <v>300</v>
      </c>
      <c r="J41" s="37"/>
    </row>
    <row r="42" spans="1:10" ht="75" x14ac:dyDescent="0.25">
      <c r="A42" s="28">
        <v>41</v>
      </c>
      <c r="B42" s="29" t="s">
        <v>301</v>
      </c>
      <c r="C42" s="29" t="s">
        <v>302</v>
      </c>
      <c r="D42" s="29" t="s">
        <v>303</v>
      </c>
      <c r="E42" s="29" t="s">
        <v>276</v>
      </c>
      <c r="F42" s="29">
        <v>62</v>
      </c>
      <c r="G42" s="29" t="s">
        <v>168</v>
      </c>
      <c r="H42" s="29" t="s">
        <v>304</v>
      </c>
      <c r="I42" s="30" t="s">
        <v>305</v>
      </c>
      <c r="J42" s="37"/>
    </row>
    <row r="43" spans="1:10" ht="75" x14ac:dyDescent="0.25">
      <c r="A43" s="28">
        <v>42</v>
      </c>
      <c r="B43" s="29" t="s">
        <v>306</v>
      </c>
      <c r="C43" s="29" t="s">
        <v>307</v>
      </c>
      <c r="D43" s="29" t="s">
        <v>308</v>
      </c>
      <c r="E43" s="29" t="s">
        <v>276</v>
      </c>
      <c r="F43" s="29">
        <v>56</v>
      </c>
      <c r="G43" s="29" t="s">
        <v>129</v>
      </c>
      <c r="H43" s="29" t="s">
        <v>309</v>
      </c>
      <c r="I43" s="30" t="s">
        <v>310</v>
      </c>
      <c r="J43" s="37"/>
    </row>
    <row r="44" spans="1:10" ht="75" x14ac:dyDescent="0.25">
      <c r="A44" s="28">
        <v>43</v>
      </c>
      <c r="B44" s="29" t="s">
        <v>311</v>
      </c>
      <c r="C44" s="29" t="s">
        <v>302</v>
      </c>
      <c r="D44" s="29" t="s">
        <v>303</v>
      </c>
      <c r="E44" s="29" t="s">
        <v>276</v>
      </c>
      <c r="F44" s="29">
        <v>49</v>
      </c>
      <c r="G44" s="29" t="s">
        <v>129</v>
      </c>
      <c r="H44" s="29" t="s">
        <v>309</v>
      </c>
      <c r="I44" s="30" t="s">
        <v>312</v>
      </c>
      <c r="J44" s="37"/>
    </row>
    <row r="45" spans="1:10" ht="180" x14ac:dyDescent="0.25">
      <c r="A45" s="28">
        <v>44</v>
      </c>
      <c r="B45" s="29" t="s">
        <v>313</v>
      </c>
      <c r="C45" s="29" t="s">
        <v>314</v>
      </c>
      <c r="D45" s="29" t="s">
        <v>315</v>
      </c>
      <c r="E45" s="29" t="s">
        <v>146</v>
      </c>
      <c r="F45" s="29">
        <v>9</v>
      </c>
      <c r="G45" s="29" t="s">
        <v>140</v>
      </c>
      <c r="H45" s="29" t="s">
        <v>316</v>
      </c>
      <c r="I45" s="30" t="s">
        <v>317</v>
      </c>
      <c r="J45" s="37"/>
    </row>
    <row r="46" spans="1:10" ht="75" x14ac:dyDescent="0.25">
      <c r="A46" s="28">
        <v>45</v>
      </c>
      <c r="B46" s="29" t="s">
        <v>318</v>
      </c>
      <c r="C46" s="29" t="s">
        <v>319</v>
      </c>
      <c r="D46" s="29" t="s">
        <v>320</v>
      </c>
      <c r="E46" s="29" t="s">
        <v>179</v>
      </c>
      <c r="F46" s="29">
        <v>21</v>
      </c>
      <c r="G46" s="29" t="s">
        <v>129</v>
      </c>
      <c r="H46" s="29" t="s">
        <v>194</v>
      </c>
      <c r="I46" s="30" t="s">
        <v>321</v>
      </c>
      <c r="J46" s="37"/>
    </row>
    <row r="47" spans="1:10" ht="75" x14ac:dyDescent="0.25">
      <c r="A47" s="28">
        <v>46</v>
      </c>
      <c r="B47" s="29" t="s">
        <v>322</v>
      </c>
      <c r="C47" s="29" t="s">
        <v>314</v>
      </c>
      <c r="D47" s="29" t="s">
        <v>315</v>
      </c>
      <c r="E47" s="29" t="s">
        <v>146</v>
      </c>
      <c r="F47" s="29">
        <v>5</v>
      </c>
      <c r="G47" s="29" t="s">
        <v>129</v>
      </c>
      <c r="H47" s="29" t="s">
        <v>323</v>
      </c>
      <c r="I47" s="30" t="s">
        <v>324</v>
      </c>
      <c r="J47" s="37"/>
    </row>
    <row r="48" spans="1:10" ht="75" x14ac:dyDescent="0.25">
      <c r="A48" s="28">
        <v>47</v>
      </c>
      <c r="B48" s="29" t="s">
        <v>325</v>
      </c>
      <c r="C48" s="29" t="s">
        <v>326</v>
      </c>
      <c r="D48" s="29" t="s">
        <v>327</v>
      </c>
      <c r="E48" s="29" t="s">
        <v>276</v>
      </c>
      <c r="F48" s="29">
        <v>56</v>
      </c>
      <c r="G48" s="29" t="s">
        <v>129</v>
      </c>
      <c r="H48" s="29" t="s">
        <v>309</v>
      </c>
      <c r="I48" s="30" t="s">
        <v>328</v>
      </c>
      <c r="J48" s="37"/>
    </row>
    <row r="49" spans="1:10" ht="105" x14ac:dyDescent="0.25">
      <c r="A49" s="28">
        <v>48</v>
      </c>
      <c r="B49" s="29" t="s">
        <v>329</v>
      </c>
      <c r="C49" s="29" t="s">
        <v>314</v>
      </c>
      <c r="D49" s="29" t="s">
        <v>315</v>
      </c>
      <c r="E49" s="29" t="s">
        <v>146</v>
      </c>
      <c r="F49" s="29">
        <v>1</v>
      </c>
      <c r="G49" s="29" t="s">
        <v>129</v>
      </c>
      <c r="H49" s="29" t="s">
        <v>229</v>
      </c>
      <c r="I49" s="30" t="s">
        <v>330</v>
      </c>
      <c r="J49" s="37"/>
    </row>
    <row r="50" spans="1:10" ht="75" x14ac:dyDescent="0.25">
      <c r="A50" s="28">
        <v>49</v>
      </c>
      <c r="B50" s="29" t="s">
        <v>331</v>
      </c>
      <c r="C50" s="29" t="s">
        <v>138</v>
      </c>
      <c r="D50" s="29" t="s">
        <v>332</v>
      </c>
      <c r="E50" s="29" t="s">
        <v>179</v>
      </c>
      <c r="F50" s="29">
        <v>23</v>
      </c>
      <c r="G50" s="29" t="s">
        <v>232</v>
      </c>
      <c r="H50" s="29" t="s">
        <v>233</v>
      </c>
      <c r="I50" s="30" t="s">
        <v>333</v>
      </c>
      <c r="J50" s="37"/>
    </row>
    <row r="51" spans="1:10" ht="75" x14ac:dyDescent="0.25">
      <c r="A51" s="28">
        <v>50</v>
      </c>
      <c r="B51" s="29" t="s">
        <v>334</v>
      </c>
      <c r="C51" s="29" t="s">
        <v>335</v>
      </c>
      <c r="D51" s="29" t="s">
        <v>336</v>
      </c>
      <c r="E51" s="29" t="s">
        <v>179</v>
      </c>
      <c r="F51" s="29">
        <v>24</v>
      </c>
      <c r="G51" s="29" t="s">
        <v>129</v>
      </c>
      <c r="H51" s="29" t="s">
        <v>185</v>
      </c>
      <c r="I51" s="30" t="s">
        <v>337</v>
      </c>
      <c r="J51" s="37"/>
    </row>
    <row r="52" spans="1:10" ht="75" x14ac:dyDescent="0.25">
      <c r="A52" s="28">
        <v>51</v>
      </c>
      <c r="B52" s="29" t="s">
        <v>338</v>
      </c>
      <c r="C52" s="29" t="s">
        <v>339</v>
      </c>
      <c r="D52" s="29" t="s">
        <v>340</v>
      </c>
      <c r="E52" s="29" t="s">
        <v>276</v>
      </c>
      <c r="F52" s="29">
        <v>55</v>
      </c>
      <c r="G52" s="29" t="s">
        <v>168</v>
      </c>
      <c r="H52" s="29" t="s">
        <v>341</v>
      </c>
      <c r="I52" s="30" t="s">
        <v>342</v>
      </c>
      <c r="J52" s="37"/>
    </row>
    <row r="53" spans="1:10" ht="75" x14ac:dyDescent="0.25">
      <c r="A53" s="28">
        <v>52</v>
      </c>
      <c r="B53" s="29" t="s">
        <v>343</v>
      </c>
      <c r="C53" s="29" t="s">
        <v>344</v>
      </c>
      <c r="D53" s="29" t="s">
        <v>345</v>
      </c>
      <c r="E53" s="29" t="s">
        <v>146</v>
      </c>
      <c r="F53" s="29">
        <v>4</v>
      </c>
      <c r="G53" s="29" t="s">
        <v>168</v>
      </c>
      <c r="H53" s="29" t="s">
        <v>169</v>
      </c>
      <c r="I53" s="30" t="s">
        <v>346</v>
      </c>
      <c r="J53" s="37"/>
    </row>
    <row r="54" spans="1:10" ht="75" x14ac:dyDescent="0.25">
      <c r="A54" s="28">
        <v>53</v>
      </c>
      <c r="B54" s="29" t="s">
        <v>347</v>
      </c>
      <c r="C54" s="29" t="s">
        <v>348</v>
      </c>
      <c r="D54" s="29" t="s">
        <v>349</v>
      </c>
      <c r="E54" s="29" t="s">
        <v>276</v>
      </c>
      <c r="F54" s="29">
        <v>56</v>
      </c>
      <c r="G54" s="29" t="s">
        <v>129</v>
      </c>
      <c r="H54" s="29" t="s">
        <v>309</v>
      </c>
      <c r="I54" s="30" t="s">
        <v>350</v>
      </c>
      <c r="J54" s="37"/>
    </row>
    <row r="55" spans="1:10" ht="75" x14ac:dyDescent="0.25">
      <c r="A55" s="28">
        <v>54</v>
      </c>
      <c r="B55" s="29" t="s">
        <v>351</v>
      </c>
      <c r="C55" s="29" t="s">
        <v>352</v>
      </c>
      <c r="D55" s="29" t="s">
        <v>353</v>
      </c>
      <c r="E55" s="29" t="s">
        <v>276</v>
      </c>
      <c r="F55" s="29">
        <v>60</v>
      </c>
      <c r="G55" s="29" t="s">
        <v>129</v>
      </c>
      <c r="H55" s="29" t="s">
        <v>354</v>
      </c>
      <c r="I55" s="30" t="s">
        <v>355</v>
      </c>
      <c r="J55" s="37"/>
    </row>
    <row r="56" spans="1:10" ht="255" x14ac:dyDescent="0.25">
      <c r="A56" s="28">
        <v>55</v>
      </c>
      <c r="B56" s="29" t="s">
        <v>356</v>
      </c>
      <c r="C56" s="29" t="s">
        <v>357</v>
      </c>
      <c r="D56" s="29" t="s">
        <v>358</v>
      </c>
      <c r="E56" s="29" t="s">
        <v>179</v>
      </c>
      <c r="F56" s="29">
        <v>17</v>
      </c>
      <c r="G56" s="29" t="s">
        <v>129</v>
      </c>
      <c r="H56" s="29" t="s">
        <v>359</v>
      </c>
      <c r="I56" s="30" t="s">
        <v>360</v>
      </c>
      <c r="J56" s="37"/>
    </row>
    <row r="57" spans="1:10" ht="75" x14ac:dyDescent="0.25">
      <c r="A57" s="28">
        <v>56</v>
      </c>
      <c r="B57" s="29" t="s">
        <v>361</v>
      </c>
      <c r="C57" s="29" t="s">
        <v>357</v>
      </c>
      <c r="D57" s="29" t="s">
        <v>358</v>
      </c>
      <c r="E57" s="29" t="s">
        <v>179</v>
      </c>
      <c r="F57" s="29">
        <v>28</v>
      </c>
      <c r="G57" s="29" t="s">
        <v>140</v>
      </c>
      <c r="H57" s="29" t="s">
        <v>245</v>
      </c>
      <c r="I57" s="30" t="s">
        <v>362</v>
      </c>
      <c r="J57" s="37"/>
    </row>
    <row r="58" spans="1:10" ht="75" x14ac:dyDescent="0.25">
      <c r="A58" s="28">
        <v>57</v>
      </c>
      <c r="B58" s="29" t="s">
        <v>363</v>
      </c>
      <c r="C58" s="29" t="s">
        <v>352</v>
      </c>
      <c r="D58" s="29" t="s">
        <v>353</v>
      </c>
      <c r="E58" s="29" t="s">
        <v>276</v>
      </c>
      <c r="F58" s="29">
        <v>34</v>
      </c>
      <c r="G58" s="29" t="s">
        <v>129</v>
      </c>
      <c r="H58" s="29" t="s">
        <v>364</v>
      </c>
      <c r="I58" s="30" t="s">
        <v>365</v>
      </c>
      <c r="J58" s="37"/>
    </row>
    <row r="59" spans="1:10" ht="75" x14ac:dyDescent="0.25">
      <c r="A59" s="28">
        <v>58</v>
      </c>
      <c r="B59" s="29" t="s">
        <v>366</v>
      </c>
      <c r="C59" s="29" t="s">
        <v>243</v>
      </c>
      <c r="D59" s="29" t="s">
        <v>367</v>
      </c>
      <c r="E59" s="29" t="s">
        <v>128</v>
      </c>
      <c r="F59" s="29">
        <v>10</v>
      </c>
      <c r="G59" s="29" t="s">
        <v>129</v>
      </c>
      <c r="H59" s="29" t="s">
        <v>135</v>
      </c>
      <c r="I59" s="30" t="s">
        <v>368</v>
      </c>
      <c r="J59" s="37"/>
    </row>
    <row r="60" spans="1:10" ht="105" x14ac:dyDescent="0.25">
      <c r="A60" s="28">
        <v>59</v>
      </c>
      <c r="B60" s="29" t="s">
        <v>369</v>
      </c>
      <c r="C60" s="29" t="s">
        <v>370</v>
      </c>
      <c r="D60" s="29" t="s">
        <v>371</v>
      </c>
      <c r="E60" s="29" t="s">
        <v>146</v>
      </c>
      <c r="F60" s="29">
        <v>6</v>
      </c>
      <c r="G60" s="29" t="s">
        <v>129</v>
      </c>
      <c r="H60" s="29" t="s">
        <v>147</v>
      </c>
      <c r="I60" s="30" t="s">
        <v>372</v>
      </c>
      <c r="J60" s="37"/>
    </row>
    <row r="61" spans="1:10" ht="105" x14ac:dyDescent="0.25">
      <c r="A61" s="28">
        <v>60</v>
      </c>
      <c r="B61" s="29" t="s">
        <v>373</v>
      </c>
      <c r="C61" s="29" t="s">
        <v>370</v>
      </c>
      <c r="D61" s="29" t="s">
        <v>371</v>
      </c>
      <c r="E61" s="29" t="s">
        <v>146</v>
      </c>
      <c r="F61" s="29">
        <v>2</v>
      </c>
      <c r="G61" s="29" t="s">
        <v>168</v>
      </c>
      <c r="H61" s="29" t="s">
        <v>374</v>
      </c>
      <c r="I61" s="30" t="s">
        <v>375</v>
      </c>
      <c r="J61" s="37"/>
    </row>
    <row r="62" spans="1:10" ht="75" x14ac:dyDescent="0.25">
      <c r="A62" s="28">
        <v>61</v>
      </c>
      <c r="B62" s="29" t="s">
        <v>376</v>
      </c>
      <c r="C62" s="29" t="s">
        <v>243</v>
      </c>
      <c r="D62" s="29" t="s">
        <v>377</v>
      </c>
      <c r="E62" s="29" t="s">
        <v>146</v>
      </c>
      <c r="F62" s="29">
        <v>1</v>
      </c>
      <c r="G62" s="29" t="s">
        <v>129</v>
      </c>
      <c r="H62" s="29" t="s">
        <v>229</v>
      </c>
      <c r="I62" s="30" t="s">
        <v>378</v>
      </c>
      <c r="J62" s="37"/>
    </row>
    <row r="63" spans="1:10" ht="105" x14ac:dyDescent="0.25">
      <c r="A63" s="28">
        <v>62</v>
      </c>
      <c r="B63" s="29" t="s">
        <v>379</v>
      </c>
      <c r="C63" s="29" t="s">
        <v>370</v>
      </c>
      <c r="D63" s="29" t="s">
        <v>371</v>
      </c>
      <c r="E63" s="29" t="s">
        <v>146</v>
      </c>
      <c r="F63" s="29">
        <v>8</v>
      </c>
      <c r="G63" s="29" t="s">
        <v>140</v>
      </c>
      <c r="H63" s="29" t="s">
        <v>380</v>
      </c>
      <c r="I63" s="30" t="s">
        <v>381</v>
      </c>
      <c r="J63" s="37"/>
    </row>
    <row r="64" spans="1:10" ht="75" x14ac:dyDescent="0.25">
      <c r="A64" s="28">
        <v>63</v>
      </c>
      <c r="B64" s="29" t="s">
        <v>382</v>
      </c>
      <c r="C64" s="29" t="s">
        <v>243</v>
      </c>
      <c r="D64" s="29" t="s">
        <v>383</v>
      </c>
      <c r="E64" s="29" t="s">
        <v>276</v>
      </c>
      <c r="F64" s="29">
        <v>57</v>
      </c>
      <c r="G64" s="29" t="s">
        <v>140</v>
      </c>
      <c r="H64" s="29" t="s">
        <v>286</v>
      </c>
      <c r="I64" s="30" t="s">
        <v>384</v>
      </c>
      <c r="J64" s="37"/>
    </row>
    <row r="65" spans="1:10" ht="75" x14ac:dyDescent="0.25">
      <c r="A65" s="28">
        <v>64</v>
      </c>
      <c r="B65" s="29" t="s">
        <v>385</v>
      </c>
      <c r="C65" s="29" t="s">
        <v>386</v>
      </c>
      <c r="D65" s="29" t="s">
        <v>387</v>
      </c>
      <c r="E65" s="29" t="s">
        <v>146</v>
      </c>
      <c r="F65" s="29">
        <v>4</v>
      </c>
      <c r="G65" s="29" t="s">
        <v>168</v>
      </c>
      <c r="H65" s="29" t="s">
        <v>169</v>
      </c>
      <c r="I65" s="30" t="s">
        <v>388</v>
      </c>
      <c r="J65" s="37"/>
    </row>
    <row r="66" spans="1:10" ht="75" x14ac:dyDescent="0.25">
      <c r="A66" s="28">
        <v>65</v>
      </c>
      <c r="B66" s="29" t="s">
        <v>389</v>
      </c>
      <c r="C66" s="29" t="s">
        <v>390</v>
      </c>
      <c r="D66" s="29" t="s">
        <v>391</v>
      </c>
      <c r="E66" s="29" t="s">
        <v>276</v>
      </c>
      <c r="F66" s="29">
        <v>36</v>
      </c>
      <c r="G66" s="29" t="s">
        <v>140</v>
      </c>
      <c r="H66" s="29" t="s">
        <v>392</v>
      </c>
      <c r="I66" s="30" t="s">
        <v>393</v>
      </c>
      <c r="J66" s="37"/>
    </row>
    <row r="67" spans="1:10" ht="75" x14ac:dyDescent="0.25">
      <c r="A67" s="28">
        <v>66</v>
      </c>
      <c r="B67" s="29" t="s">
        <v>394</v>
      </c>
      <c r="C67" s="29" t="s">
        <v>395</v>
      </c>
      <c r="D67" s="29" t="s">
        <v>396</v>
      </c>
      <c r="E67" s="29" t="s">
        <v>179</v>
      </c>
      <c r="F67" s="29">
        <v>18</v>
      </c>
      <c r="G67" s="29" t="s">
        <v>168</v>
      </c>
      <c r="H67" s="29" t="s">
        <v>217</v>
      </c>
      <c r="I67" s="30" t="s">
        <v>397</v>
      </c>
      <c r="J67" s="37"/>
    </row>
    <row r="68" spans="1:10" ht="75" x14ac:dyDescent="0.25">
      <c r="A68" s="28">
        <v>67</v>
      </c>
      <c r="B68" s="29" t="s">
        <v>398</v>
      </c>
      <c r="C68" s="29" t="s">
        <v>399</v>
      </c>
      <c r="D68" s="29" t="s">
        <v>400</v>
      </c>
      <c r="E68" s="29" t="s">
        <v>276</v>
      </c>
      <c r="F68" s="29">
        <v>58</v>
      </c>
      <c r="G68" s="29" t="s">
        <v>129</v>
      </c>
      <c r="H68" s="29" t="s">
        <v>401</v>
      </c>
      <c r="I68" s="30" t="s">
        <v>402</v>
      </c>
      <c r="J68" s="37"/>
    </row>
    <row r="69" spans="1:10" ht="75" x14ac:dyDescent="0.25">
      <c r="A69" s="28">
        <v>68</v>
      </c>
      <c r="B69" s="29" t="s">
        <v>403</v>
      </c>
      <c r="C69" s="29" t="s">
        <v>404</v>
      </c>
      <c r="D69" s="29" t="s">
        <v>405</v>
      </c>
      <c r="E69" s="29" t="s">
        <v>276</v>
      </c>
      <c r="F69" s="29">
        <v>58</v>
      </c>
      <c r="G69" s="29" t="s">
        <v>129</v>
      </c>
      <c r="H69" s="29" t="s">
        <v>401</v>
      </c>
      <c r="I69" s="30" t="s">
        <v>406</v>
      </c>
      <c r="J69" s="37"/>
    </row>
    <row r="70" spans="1:10" ht="75" x14ac:dyDescent="0.25">
      <c r="A70" s="28">
        <v>69</v>
      </c>
      <c r="B70" s="29" t="s">
        <v>407</v>
      </c>
      <c r="C70" s="29" t="s">
        <v>408</v>
      </c>
      <c r="D70" s="29" t="s">
        <v>409</v>
      </c>
      <c r="E70" s="29" t="s">
        <v>276</v>
      </c>
      <c r="F70" s="29">
        <v>58</v>
      </c>
      <c r="G70" s="29" t="s">
        <v>129</v>
      </c>
      <c r="H70" s="29" t="s">
        <v>401</v>
      </c>
      <c r="I70" s="30" t="s">
        <v>410</v>
      </c>
      <c r="J70" s="37"/>
    </row>
    <row r="71" spans="1:10" ht="75" x14ac:dyDescent="0.25">
      <c r="A71" s="28">
        <v>70</v>
      </c>
      <c r="B71" s="29" t="s">
        <v>411</v>
      </c>
      <c r="C71" s="29" t="s">
        <v>412</v>
      </c>
      <c r="D71" s="29" t="s">
        <v>413</v>
      </c>
      <c r="E71" s="29" t="s">
        <v>128</v>
      </c>
      <c r="F71" s="29">
        <v>15</v>
      </c>
      <c r="G71" s="29" t="s">
        <v>140</v>
      </c>
      <c r="H71" s="29" t="s">
        <v>141</v>
      </c>
      <c r="I71" s="30" t="s">
        <v>414</v>
      </c>
      <c r="J71" s="37"/>
    </row>
    <row r="72" spans="1:10" ht="75" x14ac:dyDescent="0.25">
      <c r="A72" s="28">
        <v>71</v>
      </c>
      <c r="B72" s="29" t="s">
        <v>415</v>
      </c>
      <c r="C72" s="29" t="s">
        <v>416</v>
      </c>
      <c r="D72" s="29" t="s">
        <v>417</v>
      </c>
      <c r="E72" s="29" t="s">
        <v>418</v>
      </c>
      <c r="F72" s="29">
        <v>102</v>
      </c>
      <c r="G72" s="29" t="s">
        <v>211</v>
      </c>
      <c r="H72" s="29" t="s">
        <v>419</v>
      </c>
      <c r="I72" s="30" t="s">
        <v>420</v>
      </c>
      <c r="J72" s="37"/>
    </row>
    <row r="73" spans="1:10" ht="75" x14ac:dyDescent="0.25">
      <c r="A73" s="28">
        <v>72</v>
      </c>
      <c r="B73" s="29" t="s">
        <v>421</v>
      </c>
      <c r="C73" s="29" t="s">
        <v>133</v>
      </c>
      <c r="D73" s="29" t="s">
        <v>422</v>
      </c>
      <c r="E73" s="29" t="s">
        <v>423</v>
      </c>
      <c r="F73" s="29">
        <v>123</v>
      </c>
      <c r="G73" s="29" t="s">
        <v>168</v>
      </c>
      <c r="H73" s="29" t="s">
        <v>424</v>
      </c>
      <c r="I73" s="30" t="s">
        <v>425</v>
      </c>
      <c r="J73" s="37"/>
    </row>
    <row r="74" spans="1:10" ht="75" x14ac:dyDescent="0.25">
      <c r="A74" s="28">
        <v>73</v>
      </c>
      <c r="B74" s="29" t="s">
        <v>426</v>
      </c>
      <c r="C74" s="29" t="s">
        <v>427</v>
      </c>
      <c r="D74" s="29" t="s">
        <v>428</v>
      </c>
      <c r="E74" s="29" t="s">
        <v>429</v>
      </c>
      <c r="F74" s="29">
        <v>73</v>
      </c>
      <c r="G74" s="29" t="s">
        <v>168</v>
      </c>
      <c r="H74" s="29" t="s">
        <v>430</v>
      </c>
      <c r="I74" s="30" t="s">
        <v>431</v>
      </c>
      <c r="J74" s="37"/>
    </row>
    <row r="75" spans="1:10" ht="75" x14ac:dyDescent="0.25">
      <c r="A75" s="28">
        <v>74</v>
      </c>
      <c r="B75" s="29" t="s">
        <v>432</v>
      </c>
      <c r="C75" s="29" t="s">
        <v>126</v>
      </c>
      <c r="D75" s="29" t="s">
        <v>178</v>
      </c>
      <c r="E75" s="29" t="s">
        <v>179</v>
      </c>
      <c r="F75" s="29">
        <v>28</v>
      </c>
      <c r="G75" s="29" t="s">
        <v>140</v>
      </c>
      <c r="H75" s="29" t="s">
        <v>245</v>
      </c>
      <c r="I75" s="30" t="s">
        <v>433</v>
      </c>
      <c r="J75" s="37"/>
    </row>
    <row r="76" spans="1:10" ht="75" x14ac:dyDescent="0.25">
      <c r="A76" s="28">
        <v>75</v>
      </c>
      <c r="B76" s="29" t="s">
        <v>434</v>
      </c>
      <c r="C76" s="29" t="s">
        <v>435</v>
      </c>
      <c r="D76" s="29" t="s">
        <v>436</v>
      </c>
      <c r="E76" s="29" t="s">
        <v>146</v>
      </c>
      <c r="F76" s="29">
        <v>6</v>
      </c>
      <c r="G76" s="29" t="s">
        <v>129</v>
      </c>
      <c r="H76" s="29" t="s">
        <v>147</v>
      </c>
      <c r="I76" s="30" t="s">
        <v>437</v>
      </c>
      <c r="J76" s="37"/>
    </row>
    <row r="77" spans="1:10" ht="75" x14ac:dyDescent="0.25">
      <c r="A77" s="28">
        <v>76</v>
      </c>
      <c r="B77" s="29" t="s">
        <v>438</v>
      </c>
      <c r="C77" s="29" t="s">
        <v>236</v>
      </c>
      <c r="D77" s="29" t="s">
        <v>439</v>
      </c>
      <c r="E77" s="29" t="s">
        <v>418</v>
      </c>
      <c r="F77" s="29">
        <v>102</v>
      </c>
      <c r="G77" s="29" t="s">
        <v>211</v>
      </c>
      <c r="H77" s="29" t="s">
        <v>419</v>
      </c>
      <c r="I77" s="30" t="s">
        <v>440</v>
      </c>
      <c r="J77" s="37"/>
    </row>
    <row r="78" spans="1:10" ht="75" x14ac:dyDescent="0.25">
      <c r="A78" s="28">
        <v>77</v>
      </c>
      <c r="B78" s="29" t="s">
        <v>441</v>
      </c>
      <c r="C78" s="29" t="s">
        <v>442</v>
      </c>
      <c r="D78" s="29" t="s">
        <v>443</v>
      </c>
      <c r="E78" s="29" t="s">
        <v>423</v>
      </c>
      <c r="F78" s="29">
        <v>109</v>
      </c>
      <c r="G78" s="29" t="s">
        <v>168</v>
      </c>
      <c r="H78" s="29" t="s">
        <v>444</v>
      </c>
      <c r="I78" s="30" t="s">
        <v>445</v>
      </c>
      <c r="J78" s="37"/>
    </row>
    <row r="79" spans="1:10" ht="75" x14ac:dyDescent="0.25">
      <c r="A79" s="28">
        <v>78</v>
      </c>
      <c r="B79" s="29" t="s">
        <v>446</v>
      </c>
      <c r="C79" s="29" t="s">
        <v>270</v>
      </c>
      <c r="D79" s="29" t="s">
        <v>447</v>
      </c>
      <c r="E79" s="29" t="s">
        <v>423</v>
      </c>
      <c r="F79" s="29">
        <v>127</v>
      </c>
      <c r="G79" s="29" t="s">
        <v>140</v>
      </c>
      <c r="H79" s="29" t="s">
        <v>448</v>
      </c>
      <c r="I79" s="30" t="s">
        <v>449</v>
      </c>
      <c r="J79" s="37"/>
    </row>
    <row r="80" spans="1:10" ht="75" x14ac:dyDescent="0.25">
      <c r="A80" s="28">
        <v>79</v>
      </c>
      <c r="B80" s="29" t="s">
        <v>450</v>
      </c>
      <c r="C80" s="29" t="s">
        <v>270</v>
      </c>
      <c r="D80" s="29" t="s">
        <v>447</v>
      </c>
      <c r="E80" s="29" t="s">
        <v>423</v>
      </c>
      <c r="F80" s="29">
        <v>119</v>
      </c>
      <c r="G80" s="29" t="s">
        <v>129</v>
      </c>
      <c r="H80" s="29" t="s">
        <v>451</v>
      </c>
      <c r="I80" s="30" t="s">
        <v>452</v>
      </c>
      <c r="J80" s="37"/>
    </row>
    <row r="81" spans="1:10" ht="75" x14ac:dyDescent="0.25">
      <c r="A81" s="28">
        <v>80</v>
      </c>
      <c r="B81" s="29" t="s">
        <v>453</v>
      </c>
      <c r="C81" s="29" t="s">
        <v>126</v>
      </c>
      <c r="D81" s="29" t="s">
        <v>454</v>
      </c>
      <c r="E81" s="29" t="s">
        <v>455</v>
      </c>
      <c r="F81" s="29">
        <v>83</v>
      </c>
      <c r="G81" s="29" t="s">
        <v>140</v>
      </c>
      <c r="H81" s="29" t="s">
        <v>456</v>
      </c>
      <c r="I81" s="30" t="s">
        <v>457</v>
      </c>
      <c r="J81" s="37"/>
    </row>
    <row r="82" spans="1:10" ht="75" x14ac:dyDescent="0.25">
      <c r="A82" s="28">
        <v>81</v>
      </c>
      <c r="B82" s="29" t="s">
        <v>458</v>
      </c>
      <c r="C82" s="29" t="s">
        <v>459</v>
      </c>
      <c r="D82" s="29" t="s">
        <v>460</v>
      </c>
      <c r="E82" s="29" t="s">
        <v>146</v>
      </c>
      <c r="F82" s="29">
        <v>1</v>
      </c>
      <c r="G82" s="29" t="s">
        <v>129</v>
      </c>
      <c r="H82" s="29" t="s">
        <v>229</v>
      </c>
      <c r="I82" s="30" t="s">
        <v>461</v>
      </c>
      <c r="J82" s="37"/>
    </row>
    <row r="83" spans="1:10" ht="75" x14ac:dyDescent="0.25">
      <c r="A83" s="28">
        <v>82</v>
      </c>
      <c r="B83" s="29" t="s">
        <v>462</v>
      </c>
      <c r="C83" s="29" t="s">
        <v>319</v>
      </c>
      <c r="D83" s="29" t="s">
        <v>463</v>
      </c>
      <c r="E83" s="29" t="s">
        <v>455</v>
      </c>
      <c r="F83" s="29">
        <v>92</v>
      </c>
      <c r="G83" s="29" t="s">
        <v>168</v>
      </c>
      <c r="H83" s="29" t="s">
        <v>464</v>
      </c>
      <c r="I83" s="30" t="s">
        <v>465</v>
      </c>
      <c r="J83" s="37"/>
    </row>
    <row r="84" spans="1:10" ht="75" x14ac:dyDescent="0.25">
      <c r="A84" s="28">
        <v>83</v>
      </c>
      <c r="B84" s="29" t="s">
        <v>466</v>
      </c>
      <c r="C84" s="29" t="s">
        <v>467</v>
      </c>
      <c r="D84" s="29" t="s">
        <v>468</v>
      </c>
      <c r="E84" s="29" t="s">
        <v>423</v>
      </c>
      <c r="F84" s="29">
        <v>120</v>
      </c>
      <c r="G84" s="29" t="s">
        <v>140</v>
      </c>
      <c r="H84" s="29" t="s">
        <v>469</v>
      </c>
      <c r="I84" s="30" t="s">
        <v>470</v>
      </c>
      <c r="J84" s="37"/>
    </row>
    <row r="85" spans="1:10" ht="75" x14ac:dyDescent="0.25">
      <c r="A85" s="28">
        <v>84</v>
      </c>
      <c r="B85" s="29" t="s">
        <v>471</v>
      </c>
      <c r="C85" s="29" t="s">
        <v>442</v>
      </c>
      <c r="D85" s="29" t="s">
        <v>472</v>
      </c>
      <c r="E85" s="29" t="s">
        <v>418</v>
      </c>
      <c r="F85" s="29">
        <v>104</v>
      </c>
      <c r="G85" s="29" t="s">
        <v>140</v>
      </c>
      <c r="H85" s="29" t="s">
        <v>473</v>
      </c>
      <c r="I85" s="30" t="s">
        <v>474</v>
      </c>
      <c r="J85" s="37"/>
    </row>
    <row r="86" spans="1:10" ht="75" x14ac:dyDescent="0.25">
      <c r="A86" s="28">
        <v>85</v>
      </c>
      <c r="B86" s="29" t="s">
        <v>475</v>
      </c>
      <c r="C86" s="29" t="s">
        <v>188</v>
      </c>
      <c r="D86" s="29" t="s">
        <v>476</v>
      </c>
      <c r="E86" s="29" t="s">
        <v>423</v>
      </c>
      <c r="F86" s="29">
        <v>125</v>
      </c>
      <c r="G86" s="29" t="s">
        <v>140</v>
      </c>
      <c r="H86" s="29" t="s">
        <v>477</v>
      </c>
      <c r="I86" s="30" t="s">
        <v>478</v>
      </c>
      <c r="J86" s="37"/>
    </row>
    <row r="87" spans="1:10" ht="75" x14ac:dyDescent="0.25">
      <c r="A87" s="28">
        <v>86</v>
      </c>
      <c r="B87" s="29" t="s">
        <v>479</v>
      </c>
      <c r="C87" s="29" t="s">
        <v>270</v>
      </c>
      <c r="D87" s="29" t="s">
        <v>480</v>
      </c>
      <c r="E87" s="29" t="s">
        <v>418</v>
      </c>
      <c r="F87" s="29">
        <v>98</v>
      </c>
      <c r="G87" s="29" t="s">
        <v>168</v>
      </c>
      <c r="H87" s="29" t="s">
        <v>481</v>
      </c>
      <c r="I87" s="30" t="s">
        <v>482</v>
      </c>
      <c r="J87" s="37"/>
    </row>
    <row r="88" spans="1:10" ht="75" x14ac:dyDescent="0.25">
      <c r="A88" s="28">
        <v>87</v>
      </c>
      <c r="B88" s="29" t="s">
        <v>483</v>
      </c>
      <c r="C88" s="29" t="s">
        <v>126</v>
      </c>
      <c r="D88" s="29" t="s">
        <v>484</v>
      </c>
      <c r="E88" s="29" t="s">
        <v>423</v>
      </c>
      <c r="F88" s="29">
        <v>128</v>
      </c>
      <c r="G88" s="29" t="s">
        <v>140</v>
      </c>
      <c r="H88" s="29" t="s">
        <v>485</v>
      </c>
      <c r="I88" s="30" t="s">
        <v>486</v>
      </c>
      <c r="J88" s="37"/>
    </row>
    <row r="89" spans="1:10" ht="75" x14ac:dyDescent="0.25">
      <c r="A89" s="28">
        <v>88</v>
      </c>
      <c r="B89" s="29" t="s">
        <v>487</v>
      </c>
      <c r="C89" s="29" t="s">
        <v>236</v>
      </c>
      <c r="D89" s="29" t="s">
        <v>488</v>
      </c>
      <c r="E89" s="29" t="s">
        <v>429</v>
      </c>
      <c r="F89" s="29">
        <v>73</v>
      </c>
      <c r="G89" s="29" t="s">
        <v>168</v>
      </c>
      <c r="H89" s="29" t="s">
        <v>430</v>
      </c>
      <c r="I89" s="30" t="s">
        <v>489</v>
      </c>
      <c r="J89" s="37"/>
    </row>
    <row r="90" spans="1:10" ht="75" x14ac:dyDescent="0.25">
      <c r="A90" s="28">
        <v>89</v>
      </c>
      <c r="B90" s="29" t="s">
        <v>490</v>
      </c>
      <c r="C90" s="29" t="s">
        <v>126</v>
      </c>
      <c r="D90" s="29" t="s">
        <v>491</v>
      </c>
      <c r="E90" s="29" t="s">
        <v>418</v>
      </c>
      <c r="F90" s="29">
        <v>98</v>
      </c>
      <c r="G90" s="29" t="s">
        <v>168</v>
      </c>
      <c r="H90" s="29" t="s">
        <v>481</v>
      </c>
      <c r="I90" s="30" t="s">
        <v>492</v>
      </c>
      <c r="J90" s="37"/>
    </row>
    <row r="91" spans="1:10" ht="75" x14ac:dyDescent="0.25">
      <c r="A91" s="28">
        <v>90</v>
      </c>
      <c r="B91" s="29" t="s">
        <v>493</v>
      </c>
      <c r="C91" s="29" t="s">
        <v>427</v>
      </c>
      <c r="D91" s="29" t="s">
        <v>494</v>
      </c>
      <c r="E91" s="29" t="s">
        <v>418</v>
      </c>
      <c r="F91" s="29">
        <v>102</v>
      </c>
      <c r="G91" s="29" t="s">
        <v>211</v>
      </c>
      <c r="H91" s="29" t="s">
        <v>419</v>
      </c>
      <c r="I91" s="30" t="s">
        <v>495</v>
      </c>
      <c r="J91" s="37"/>
    </row>
    <row r="92" spans="1:10" ht="75" x14ac:dyDescent="0.25">
      <c r="A92" s="28">
        <v>91</v>
      </c>
      <c r="B92" s="29" t="s">
        <v>496</v>
      </c>
      <c r="C92" s="29" t="s">
        <v>126</v>
      </c>
      <c r="D92" s="29" t="s">
        <v>491</v>
      </c>
      <c r="E92" s="29" t="s">
        <v>418</v>
      </c>
      <c r="F92" s="29">
        <v>100</v>
      </c>
      <c r="G92" s="29" t="s">
        <v>129</v>
      </c>
      <c r="H92" s="29" t="s">
        <v>497</v>
      </c>
      <c r="I92" s="30" t="s">
        <v>498</v>
      </c>
      <c r="J92" s="37"/>
    </row>
    <row r="93" spans="1:10" ht="75" x14ac:dyDescent="0.25">
      <c r="A93" s="28">
        <v>92</v>
      </c>
      <c r="B93" s="29" t="s">
        <v>499</v>
      </c>
      <c r="C93" s="29" t="s">
        <v>500</v>
      </c>
      <c r="D93" s="29" t="s">
        <v>501</v>
      </c>
      <c r="E93" s="29" t="s">
        <v>429</v>
      </c>
      <c r="F93" s="29">
        <v>72</v>
      </c>
      <c r="G93" s="29" t="s">
        <v>129</v>
      </c>
      <c r="H93" s="29" t="s">
        <v>502</v>
      </c>
      <c r="I93" s="30" t="s">
        <v>503</v>
      </c>
      <c r="J93" s="37"/>
    </row>
    <row r="94" spans="1:10" ht="75" x14ac:dyDescent="0.25">
      <c r="A94" s="28">
        <v>93</v>
      </c>
      <c r="B94" s="29" t="s">
        <v>504</v>
      </c>
      <c r="C94" s="29" t="s">
        <v>270</v>
      </c>
      <c r="D94" s="29" t="s">
        <v>505</v>
      </c>
      <c r="E94" s="29" t="s">
        <v>455</v>
      </c>
      <c r="F94" s="29">
        <v>95</v>
      </c>
      <c r="G94" s="29" t="s">
        <v>140</v>
      </c>
      <c r="H94" s="29" t="s">
        <v>506</v>
      </c>
      <c r="I94" s="30" t="s">
        <v>507</v>
      </c>
      <c r="J94" s="37"/>
    </row>
    <row r="95" spans="1:10" ht="75" x14ac:dyDescent="0.25">
      <c r="A95" s="28">
        <v>94</v>
      </c>
      <c r="B95" s="29" t="s">
        <v>508</v>
      </c>
      <c r="C95" s="29" t="s">
        <v>126</v>
      </c>
      <c r="D95" s="29" t="s">
        <v>509</v>
      </c>
      <c r="E95" s="29" t="s">
        <v>429</v>
      </c>
      <c r="F95" s="29">
        <v>74</v>
      </c>
      <c r="G95" s="29" t="s">
        <v>140</v>
      </c>
      <c r="H95" s="29" t="s">
        <v>510</v>
      </c>
      <c r="I95" s="30" t="s">
        <v>511</v>
      </c>
      <c r="J95" s="37"/>
    </row>
    <row r="96" spans="1:10" ht="75" x14ac:dyDescent="0.25">
      <c r="A96" s="28">
        <v>95</v>
      </c>
      <c r="B96" s="29" t="s">
        <v>512</v>
      </c>
      <c r="C96" s="29" t="s">
        <v>513</v>
      </c>
      <c r="D96" s="29" t="s">
        <v>514</v>
      </c>
      <c r="E96" s="29" t="s">
        <v>418</v>
      </c>
      <c r="F96" s="29">
        <v>104</v>
      </c>
      <c r="G96" s="29" t="s">
        <v>140</v>
      </c>
      <c r="H96" s="29" t="s">
        <v>473</v>
      </c>
      <c r="I96" s="30" t="s">
        <v>515</v>
      </c>
      <c r="J96" s="37"/>
    </row>
    <row r="97" spans="1:10" ht="75" x14ac:dyDescent="0.25">
      <c r="A97" s="28">
        <v>96</v>
      </c>
      <c r="B97" s="29" t="s">
        <v>516</v>
      </c>
      <c r="C97" s="29" t="s">
        <v>517</v>
      </c>
      <c r="D97" s="29" t="s">
        <v>518</v>
      </c>
      <c r="E97" s="29" t="s">
        <v>429</v>
      </c>
      <c r="F97" s="29">
        <v>75</v>
      </c>
      <c r="G97" s="29" t="s">
        <v>168</v>
      </c>
      <c r="H97" s="29" t="s">
        <v>430</v>
      </c>
      <c r="I97" s="30" t="s">
        <v>519</v>
      </c>
      <c r="J97" s="37"/>
    </row>
    <row r="98" spans="1:10" ht="75" x14ac:dyDescent="0.25">
      <c r="A98" s="28">
        <v>97</v>
      </c>
      <c r="B98" s="29" t="s">
        <v>520</v>
      </c>
      <c r="C98" s="29" t="s">
        <v>427</v>
      </c>
      <c r="D98" s="29" t="s">
        <v>521</v>
      </c>
      <c r="E98" s="29" t="s">
        <v>423</v>
      </c>
      <c r="F98" s="29">
        <v>124</v>
      </c>
      <c r="G98" s="29" t="s">
        <v>168</v>
      </c>
      <c r="H98" s="29" t="s">
        <v>522</v>
      </c>
      <c r="I98" s="30" t="s">
        <v>523</v>
      </c>
      <c r="J98" s="37"/>
    </row>
    <row r="99" spans="1:10" ht="75" x14ac:dyDescent="0.25">
      <c r="A99" s="28">
        <v>98</v>
      </c>
      <c r="B99" s="29" t="s">
        <v>524</v>
      </c>
      <c r="C99" s="29" t="s">
        <v>525</v>
      </c>
      <c r="D99" s="29" t="s">
        <v>526</v>
      </c>
      <c r="E99" s="29" t="s">
        <v>455</v>
      </c>
      <c r="F99" s="29">
        <v>79</v>
      </c>
      <c r="G99" s="29" t="s">
        <v>129</v>
      </c>
      <c r="H99" s="29" t="s">
        <v>527</v>
      </c>
      <c r="I99" s="30" t="s">
        <v>528</v>
      </c>
      <c r="J99" s="37"/>
    </row>
    <row r="100" spans="1:10" ht="75" x14ac:dyDescent="0.25">
      <c r="A100" s="28">
        <v>99</v>
      </c>
      <c r="B100" s="29" t="s">
        <v>529</v>
      </c>
      <c r="C100" s="29" t="s">
        <v>530</v>
      </c>
      <c r="D100" s="29" t="s">
        <v>531</v>
      </c>
      <c r="E100" s="29" t="s">
        <v>423</v>
      </c>
      <c r="F100" s="29">
        <v>123</v>
      </c>
      <c r="G100" s="29" t="s">
        <v>168</v>
      </c>
      <c r="H100" s="29" t="s">
        <v>424</v>
      </c>
      <c r="I100" s="30" t="s">
        <v>532</v>
      </c>
      <c r="J100" s="37"/>
    </row>
    <row r="101" spans="1:10" ht="75" x14ac:dyDescent="0.25">
      <c r="A101" s="28">
        <v>100</v>
      </c>
      <c r="B101" s="29" t="s">
        <v>533</v>
      </c>
      <c r="C101" s="29" t="s">
        <v>459</v>
      </c>
      <c r="D101" s="29" t="s">
        <v>534</v>
      </c>
      <c r="E101" s="29" t="s">
        <v>179</v>
      </c>
      <c r="F101" s="29">
        <v>29</v>
      </c>
      <c r="G101" s="29" t="s">
        <v>140</v>
      </c>
      <c r="H101" s="29" t="s">
        <v>535</v>
      </c>
      <c r="I101" s="30" t="s">
        <v>536</v>
      </c>
      <c r="J101" s="37"/>
    </row>
    <row r="102" spans="1:10" ht="75" x14ac:dyDescent="0.25">
      <c r="A102" s="28">
        <v>101</v>
      </c>
      <c r="B102" s="29" t="s">
        <v>537</v>
      </c>
      <c r="C102" s="29" t="s">
        <v>530</v>
      </c>
      <c r="D102" s="29" t="s">
        <v>531</v>
      </c>
      <c r="E102" s="29" t="s">
        <v>423</v>
      </c>
      <c r="F102" s="29">
        <v>115</v>
      </c>
      <c r="G102" s="29" t="s">
        <v>168</v>
      </c>
      <c r="H102" s="29" t="s">
        <v>538</v>
      </c>
      <c r="I102" s="30" t="s">
        <v>539</v>
      </c>
      <c r="J102" s="37"/>
    </row>
    <row r="103" spans="1:10" ht="75" x14ac:dyDescent="0.25">
      <c r="A103" s="28">
        <v>102</v>
      </c>
      <c r="B103" s="29" t="s">
        <v>540</v>
      </c>
      <c r="C103" s="29" t="s">
        <v>541</v>
      </c>
      <c r="D103" s="29" t="s">
        <v>542</v>
      </c>
      <c r="E103" s="29" t="s">
        <v>423</v>
      </c>
      <c r="F103" s="29">
        <v>128</v>
      </c>
      <c r="G103" s="29" t="s">
        <v>140</v>
      </c>
      <c r="H103" s="29" t="s">
        <v>485</v>
      </c>
      <c r="I103" s="30" t="s">
        <v>543</v>
      </c>
      <c r="J103" s="37"/>
    </row>
    <row r="104" spans="1:10" ht="75" x14ac:dyDescent="0.25">
      <c r="A104" s="28">
        <v>103</v>
      </c>
      <c r="B104" s="29" t="s">
        <v>544</v>
      </c>
      <c r="C104" s="29" t="s">
        <v>545</v>
      </c>
      <c r="D104" s="29" t="s">
        <v>546</v>
      </c>
      <c r="E104" s="29" t="s">
        <v>423</v>
      </c>
      <c r="F104" s="29">
        <v>127</v>
      </c>
      <c r="G104" s="29" t="s">
        <v>140</v>
      </c>
      <c r="H104" s="29" t="s">
        <v>448</v>
      </c>
      <c r="I104" s="30" t="s">
        <v>547</v>
      </c>
      <c r="J104" s="37"/>
    </row>
    <row r="105" spans="1:10" ht="75" x14ac:dyDescent="0.25">
      <c r="A105" s="28">
        <v>104</v>
      </c>
      <c r="B105" s="29" t="s">
        <v>548</v>
      </c>
      <c r="C105" s="29" t="s">
        <v>541</v>
      </c>
      <c r="D105" s="29" t="s">
        <v>542</v>
      </c>
      <c r="E105" s="29" t="s">
        <v>423</v>
      </c>
      <c r="F105" s="29">
        <v>120</v>
      </c>
      <c r="G105" s="29" t="s">
        <v>140</v>
      </c>
      <c r="H105" s="29" t="s">
        <v>469</v>
      </c>
      <c r="I105" s="30" t="s">
        <v>549</v>
      </c>
      <c r="J105" s="37"/>
    </row>
    <row r="106" spans="1:10" ht="75" x14ac:dyDescent="0.25">
      <c r="A106" s="28">
        <v>105</v>
      </c>
      <c r="B106" s="29" t="s">
        <v>550</v>
      </c>
      <c r="C106" s="29" t="s">
        <v>541</v>
      </c>
      <c r="D106" s="29" t="s">
        <v>542</v>
      </c>
      <c r="E106" s="29" t="s">
        <v>423</v>
      </c>
      <c r="F106" s="29">
        <v>112</v>
      </c>
      <c r="G106" s="29" t="s">
        <v>129</v>
      </c>
      <c r="H106" s="29" t="s">
        <v>551</v>
      </c>
      <c r="I106" s="30" t="s">
        <v>543</v>
      </c>
      <c r="J106" s="37"/>
    </row>
    <row r="107" spans="1:10" ht="75" x14ac:dyDescent="0.25">
      <c r="A107" s="28">
        <v>106</v>
      </c>
      <c r="B107" s="29" t="s">
        <v>552</v>
      </c>
      <c r="C107" s="29" t="s">
        <v>553</v>
      </c>
      <c r="D107" s="29" t="s">
        <v>554</v>
      </c>
      <c r="E107" s="29" t="s">
        <v>418</v>
      </c>
      <c r="F107" s="29">
        <v>97</v>
      </c>
      <c r="G107" s="29" t="s">
        <v>129</v>
      </c>
      <c r="H107" s="29" t="s">
        <v>555</v>
      </c>
      <c r="I107" s="30" t="s">
        <v>556</v>
      </c>
      <c r="J107" s="37"/>
    </row>
    <row r="108" spans="1:10" ht="75" x14ac:dyDescent="0.25">
      <c r="A108" s="28">
        <v>107</v>
      </c>
      <c r="B108" s="29" t="s">
        <v>557</v>
      </c>
      <c r="C108" s="29" t="s">
        <v>553</v>
      </c>
      <c r="D108" s="29" t="s">
        <v>554</v>
      </c>
      <c r="E108" s="29" t="s">
        <v>418</v>
      </c>
      <c r="F108" s="29">
        <v>102</v>
      </c>
      <c r="G108" s="29" t="s">
        <v>211</v>
      </c>
      <c r="H108" s="29" t="s">
        <v>419</v>
      </c>
      <c r="I108" s="30" t="s">
        <v>558</v>
      </c>
      <c r="J108" s="37"/>
    </row>
    <row r="109" spans="1:10" ht="75" x14ac:dyDescent="0.25">
      <c r="A109" s="28">
        <v>108</v>
      </c>
      <c r="B109" s="29" t="s">
        <v>559</v>
      </c>
      <c r="C109" s="29" t="s">
        <v>459</v>
      </c>
      <c r="D109" s="29" t="s">
        <v>534</v>
      </c>
      <c r="E109" s="29" t="s">
        <v>179</v>
      </c>
      <c r="F109" s="29">
        <v>23</v>
      </c>
      <c r="G109" s="29" t="s">
        <v>232</v>
      </c>
      <c r="H109" s="29" t="s">
        <v>233</v>
      </c>
      <c r="I109" s="30" t="s">
        <v>560</v>
      </c>
      <c r="J109" s="37"/>
    </row>
    <row r="110" spans="1:10" ht="75" x14ac:dyDescent="0.25">
      <c r="A110" s="28">
        <v>109</v>
      </c>
      <c r="B110" s="29" t="s">
        <v>561</v>
      </c>
      <c r="C110" s="29" t="s">
        <v>562</v>
      </c>
      <c r="D110" s="29" t="s">
        <v>563</v>
      </c>
      <c r="E110" s="29" t="s">
        <v>423</v>
      </c>
      <c r="F110" s="29">
        <v>106</v>
      </c>
      <c r="G110" s="29" t="s">
        <v>168</v>
      </c>
      <c r="H110" s="29" t="s">
        <v>564</v>
      </c>
      <c r="I110" s="30" t="s">
        <v>565</v>
      </c>
      <c r="J110" s="37"/>
    </row>
    <row r="111" spans="1:10" ht="75" x14ac:dyDescent="0.25">
      <c r="A111" s="28">
        <v>110</v>
      </c>
      <c r="B111" s="29" t="s">
        <v>566</v>
      </c>
      <c r="C111" s="29" t="s">
        <v>144</v>
      </c>
      <c r="D111" s="29" t="s">
        <v>275</v>
      </c>
      <c r="E111" s="29" t="s">
        <v>276</v>
      </c>
      <c r="F111" s="29">
        <v>59</v>
      </c>
      <c r="G111" s="29" t="s">
        <v>140</v>
      </c>
      <c r="H111" s="29" t="s">
        <v>277</v>
      </c>
      <c r="I111" s="30" t="s">
        <v>567</v>
      </c>
      <c r="J111" s="37"/>
    </row>
    <row r="112" spans="1:10" ht="75" x14ac:dyDescent="0.25">
      <c r="A112" s="28">
        <v>111</v>
      </c>
      <c r="B112" s="29" t="s">
        <v>568</v>
      </c>
      <c r="C112" s="29" t="s">
        <v>569</v>
      </c>
      <c r="D112" s="29" t="s">
        <v>570</v>
      </c>
      <c r="E112" s="29" t="s">
        <v>179</v>
      </c>
      <c r="F112" s="29">
        <v>23</v>
      </c>
      <c r="G112" s="29" t="s">
        <v>232</v>
      </c>
      <c r="H112" s="29" t="s">
        <v>233</v>
      </c>
      <c r="I112" s="30" t="s">
        <v>571</v>
      </c>
      <c r="J112" s="37"/>
    </row>
    <row r="113" spans="1:10" ht="75" x14ac:dyDescent="0.25">
      <c r="A113" s="28">
        <v>112</v>
      </c>
      <c r="B113" s="29" t="s">
        <v>572</v>
      </c>
      <c r="C113" s="29" t="s">
        <v>188</v>
      </c>
      <c r="D113" s="29" t="s">
        <v>573</v>
      </c>
      <c r="E113" s="29" t="s">
        <v>455</v>
      </c>
      <c r="F113" s="29">
        <v>88</v>
      </c>
      <c r="G113" s="29" t="s">
        <v>168</v>
      </c>
      <c r="H113" s="29" t="s">
        <v>574</v>
      </c>
      <c r="I113" s="30" t="s">
        <v>575</v>
      </c>
      <c r="J113" s="37"/>
    </row>
    <row r="114" spans="1:10" ht="75" x14ac:dyDescent="0.25">
      <c r="A114" s="28">
        <v>113</v>
      </c>
      <c r="B114" s="29" t="s">
        <v>576</v>
      </c>
      <c r="C114" s="29" t="s">
        <v>577</v>
      </c>
      <c r="D114" s="29" t="s">
        <v>578</v>
      </c>
      <c r="E114" s="29" t="s">
        <v>418</v>
      </c>
      <c r="F114" s="29">
        <v>104</v>
      </c>
      <c r="G114" s="29" t="s">
        <v>140</v>
      </c>
      <c r="H114" s="29" t="s">
        <v>473</v>
      </c>
      <c r="I114" s="30" t="s">
        <v>579</v>
      </c>
      <c r="J114" s="37"/>
    </row>
    <row r="115" spans="1:10" ht="150" x14ac:dyDescent="0.25">
      <c r="A115" s="28">
        <v>114</v>
      </c>
      <c r="B115" s="29" t="s">
        <v>580</v>
      </c>
      <c r="C115" s="29" t="s">
        <v>581</v>
      </c>
      <c r="D115" s="29" t="s">
        <v>582</v>
      </c>
      <c r="E115" s="29" t="s">
        <v>429</v>
      </c>
      <c r="F115" s="29">
        <v>77</v>
      </c>
      <c r="G115" s="29" t="s">
        <v>129</v>
      </c>
      <c r="H115" s="29" t="s">
        <v>583</v>
      </c>
      <c r="I115" s="30" t="s">
        <v>584</v>
      </c>
      <c r="J115" s="37"/>
    </row>
    <row r="116" spans="1:10" ht="75" x14ac:dyDescent="0.25">
      <c r="A116" s="28">
        <v>115</v>
      </c>
      <c r="B116" s="29" t="s">
        <v>585</v>
      </c>
      <c r="C116" s="29" t="s">
        <v>459</v>
      </c>
      <c r="D116" s="29" t="s">
        <v>280</v>
      </c>
      <c r="E116" s="29" t="s">
        <v>276</v>
      </c>
      <c r="F116" s="29">
        <v>61</v>
      </c>
      <c r="G116" s="29" t="s">
        <v>168</v>
      </c>
      <c r="H116" s="29" t="s">
        <v>281</v>
      </c>
      <c r="I116" s="30" t="s">
        <v>586</v>
      </c>
      <c r="J116" s="37"/>
    </row>
    <row r="117" spans="1:10" ht="75" x14ac:dyDescent="0.25">
      <c r="A117" s="28">
        <v>116</v>
      </c>
      <c r="B117" s="29" t="s">
        <v>587</v>
      </c>
      <c r="C117" s="29" t="s">
        <v>581</v>
      </c>
      <c r="D117" s="29" t="s">
        <v>582</v>
      </c>
      <c r="E117" s="29" t="s">
        <v>429</v>
      </c>
      <c r="F117" s="29">
        <v>74</v>
      </c>
      <c r="G117" s="29" t="s">
        <v>140</v>
      </c>
      <c r="H117" s="29" t="s">
        <v>510</v>
      </c>
      <c r="I117" s="30" t="s">
        <v>588</v>
      </c>
      <c r="J117" s="37"/>
    </row>
    <row r="118" spans="1:10" ht="75" x14ac:dyDescent="0.25">
      <c r="A118" s="28">
        <v>117</v>
      </c>
      <c r="B118" s="29" t="s">
        <v>589</v>
      </c>
      <c r="C118" s="29" t="s">
        <v>581</v>
      </c>
      <c r="D118" s="29" t="s">
        <v>582</v>
      </c>
      <c r="E118" s="29" t="s">
        <v>429</v>
      </c>
      <c r="F118" s="29">
        <v>71</v>
      </c>
      <c r="G118" s="29" t="s">
        <v>129</v>
      </c>
      <c r="H118" s="29" t="s">
        <v>590</v>
      </c>
      <c r="I118" s="30" t="s">
        <v>591</v>
      </c>
      <c r="J118" s="37"/>
    </row>
    <row r="119" spans="1:10" ht="75" x14ac:dyDescent="0.25">
      <c r="A119" s="28">
        <v>118</v>
      </c>
      <c r="B119" s="29" t="s">
        <v>592</v>
      </c>
      <c r="C119" s="29" t="s">
        <v>593</v>
      </c>
      <c r="D119" s="29" t="s">
        <v>594</v>
      </c>
      <c r="E119" s="29" t="s">
        <v>423</v>
      </c>
      <c r="F119" s="29">
        <v>115</v>
      </c>
      <c r="G119" s="29" t="s">
        <v>168</v>
      </c>
      <c r="H119" s="29" t="s">
        <v>538</v>
      </c>
      <c r="I119" s="30" t="s">
        <v>595</v>
      </c>
      <c r="J119" s="37"/>
    </row>
    <row r="120" spans="1:10" ht="75" x14ac:dyDescent="0.25">
      <c r="A120" s="28">
        <v>119</v>
      </c>
      <c r="B120" s="29" t="s">
        <v>596</v>
      </c>
      <c r="C120" s="29" t="s">
        <v>593</v>
      </c>
      <c r="D120" s="29" t="s">
        <v>597</v>
      </c>
      <c r="E120" s="29" t="s">
        <v>418</v>
      </c>
      <c r="F120" s="29">
        <v>104</v>
      </c>
      <c r="G120" s="29" t="s">
        <v>140</v>
      </c>
      <c r="H120" s="29" t="s">
        <v>473</v>
      </c>
      <c r="I120" s="30" t="s">
        <v>598</v>
      </c>
      <c r="J120" s="37"/>
    </row>
    <row r="121" spans="1:10" ht="75" x14ac:dyDescent="0.25">
      <c r="A121" s="28">
        <v>120</v>
      </c>
      <c r="B121" s="29" t="s">
        <v>599</v>
      </c>
      <c r="C121" s="29" t="s">
        <v>150</v>
      </c>
      <c r="D121" s="29" t="s">
        <v>600</v>
      </c>
      <c r="E121" s="29" t="s">
        <v>418</v>
      </c>
      <c r="F121" s="29">
        <v>102</v>
      </c>
      <c r="G121" s="29" t="s">
        <v>211</v>
      </c>
      <c r="H121" s="29" t="s">
        <v>419</v>
      </c>
      <c r="I121" s="30" t="s">
        <v>601</v>
      </c>
      <c r="J121" s="37"/>
    </row>
    <row r="122" spans="1:10" ht="75" x14ac:dyDescent="0.25">
      <c r="A122" s="28">
        <v>121</v>
      </c>
      <c r="B122" s="29" t="s">
        <v>602</v>
      </c>
      <c r="C122" s="29" t="s">
        <v>603</v>
      </c>
      <c r="D122" s="29" t="s">
        <v>604</v>
      </c>
      <c r="E122" s="29" t="s">
        <v>418</v>
      </c>
      <c r="F122" s="29">
        <v>98</v>
      </c>
      <c r="G122" s="29" t="s">
        <v>168</v>
      </c>
      <c r="H122" s="29" t="s">
        <v>481</v>
      </c>
      <c r="I122" s="30" t="s">
        <v>605</v>
      </c>
      <c r="J122" s="37"/>
    </row>
    <row r="123" spans="1:10" ht="135" x14ac:dyDescent="0.25">
      <c r="A123" s="28">
        <v>122</v>
      </c>
      <c r="B123" s="29" t="s">
        <v>606</v>
      </c>
      <c r="C123" s="29" t="s">
        <v>607</v>
      </c>
      <c r="D123" s="29" t="s">
        <v>608</v>
      </c>
      <c r="E123" s="29" t="s">
        <v>423</v>
      </c>
      <c r="F123" s="29">
        <v>125</v>
      </c>
      <c r="G123" s="29" t="s">
        <v>140</v>
      </c>
      <c r="H123" s="29" t="s">
        <v>477</v>
      </c>
      <c r="I123" s="30" t="s">
        <v>609</v>
      </c>
      <c r="J123" s="37"/>
    </row>
    <row r="124" spans="1:10" ht="75" x14ac:dyDescent="0.25">
      <c r="A124" s="28">
        <v>123</v>
      </c>
      <c r="B124" s="29" t="s">
        <v>610</v>
      </c>
      <c r="C124" s="29" t="s">
        <v>150</v>
      </c>
      <c r="D124" s="29" t="s">
        <v>611</v>
      </c>
      <c r="E124" s="29" t="s">
        <v>423</v>
      </c>
      <c r="F124" s="29">
        <v>127</v>
      </c>
      <c r="G124" s="29" t="s">
        <v>140</v>
      </c>
      <c r="H124" s="29" t="s">
        <v>448</v>
      </c>
      <c r="I124" s="30" t="s">
        <v>612</v>
      </c>
      <c r="J124" s="37"/>
    </row>
    <row r="125" spans="1:10" ht="105" x14ac:dyDescent="0.25">
      <c r="A125" s="28">
        <v>124</v>
      </c>
      <c r="B125" s="29" t="s">
        <v>613</v>
      </c>
      <c r="C125" s="29" t="s">
        <v>581</v>
      </c>
      <c r="D125" s="29" t="s">
        <v>614</v>
      </c>
      <c r="E125" s="29" t="s">
        <v>423</v>
      </c>
      <c r="F125" s="29">
        <v>124</v>
      </c>
      <c r="G125" s="29" t="s">
        <v>168</v>
      </c>
      <c r="H125" s="29" t="s">
        <v>522</v>
      </c>
      <c r="I125" s="30" t="s">
        <v>615</v>
      </c>
      <c r="J125" s="37"/>
    </row>
    <row r="126" spans="1:10" ht="75" x14ac:dyDescent="0.25">
      <c r="A126" s="28">
        <v>125</v>
      </c>
      <c r="B126" s="29" t="s">
        <v>616</v>
      </c>
      <c r="C126" s="29" t="s">
        <v>617</v>
      </c>
      <c r="D126" s="29" t="s">
        <v>618</v>
      </c>
      <c r="E126" s="29" t="s">
        <v>276</v>
      </c>
      <c r="F126" s="29">
        <v>51</v>
      </c>
      <c r="G126" s="29" t="s">
        <v>129</v>
      </c>
      <c r="H126" s="29" t="s">
        <v>401</v>
      </c>
      <c r="I126" s="30" t="s">
        <v>619</v>
      </c>
      <c r="J126" s="37"/>
    </row>
    <row r="127" spans="1:10" ht="75" x14ac:dyDescent="0.25">
      <c r="A127" s="28">
        <v>126</v>
      </c>
      <c r="B127" s="29" t="s">
        <v>620</v>
      </c>
      <c r="C127" s="29" t="s">
        <v>530</v>
      </c>
      <c r="D127" s="29" t="s">
        <v>621</v>
      </c>
      <c r="E127" s="29" t="s">
        <v>429</v>
      </c>
      <c r="F127" s="29">
        <v>73</v>
      </c>
      <c r="G127" s="29" t="s">
        <v>168</v>
      </c>
      <c r="H127" s="29" t="s">
        <v>430</v>
      </c>
      <c r="I127" s="30" t="s">
        <v>622</v>
      </c>
      <c r="J127" s="37"/>
    </row>
    <row r="128" spans="1:10" ht="75" x14ac:dyDescent="0.25">
      <c r="A128" s="28">
        <v>127</v>
      </c>
      <c r="B128" s="29" t="s">
        <v>623</v>
      </c>
      <c r="C128" s="29" t="s">
        <v>624</v>
      </c>
      <c r="D128" s="29" t="s">
        <v>625</v>
      </c>
      <c r="E128" s="29" t="s">
        <v>423</v>
      </c>
      <c r="F128" s="29">
        <v>122</v>
      </c>
      <c r="G128" s="29" t="s">
        <v>140</v>
      </c>
      <c r="H128" s="29" t="s">
        <v>626</v>
      </c>
      <c r="I128" s="30" t="s">
        <v>627</v>
      </c>
      <c r="J128" s="37"/>
    </row>
    <row r="129" spans="1:10" ht="75" x14ac:dyDescent="0.25">
      <c r="A129" s="28">
        <v>128</v>
      </c>
      <c r="B129" s="29" t="s">
        <v>628</v>
      </c>
      <c r="C129" s="29" t="s">
        <v>629</v>
      </c>
      <c r="D129" s="29" t="s">
        <v>630</v>
      </c>
      <c r="E129" s="29" t="s">
        <v>423</v>
      </c>
      <c r="F129" s="29">
        <v>124</v>
      </c>
      <c r="G129" s="29" t="s">
        <v>168</v>
      </c>
      <c r="H129" s="29" t="s">
        <v>522</v>
      </c>
      <c r="I129" s="30" t="s">
        <v>631</v>
      </c>
      <c r="J129" s="37"/>
    </row>
    <row r="130" spans="1:10" ht="75" x14ac:dyDescent="0.25">
      <c r="A130" s="28">
        <v>129</v>
      </c>
      <c r="B130" s="29" t="s">
        <v>632</v>
      </c>
      <c r="C130" s="29" t="s">
        <v>581</v>
      </c>
      <c r="D130" s="29" t="s">
        <v>633</v>
      </c>
      <c r="E130" s="29" t="s">
        <v>418</v>
      </c>
      <c r="F130" s="29">
        <v>104</v>
      </c>
      <c r="G130" s="29" t="s">
        <v>140</v>
      </c>
      <c r="H130" s="29" t="s">
        <v>473</v>
      </c>
      <c r="I130" s="30" t="s">
        <v>634</v>
      </c>
      <c r="J130" s="37"/>
    </row>
    <row r="131" spans="1:10" ht="75" x14ac:dyDescent="0.25">
      <c r="A131" s="28">
        <v>130</v>
      </c>
      <c r="B131" s="29" t="s">
        <v>635</v>
      </c>
      <c r="C131" s="29" t="s">
        <v>636</v>
      </c>
      <c r="D131" s="29" t="s">
        <v>637</v>
      </c>
      <c r="E131" s="29" t="s">
        <v>429</v>
      </c>
      <c r="F131" s="29">
        <v>77</v>
      </c>
      <c r="G131" s="29" t="s">
        <v>129</v>
      </c>
      <c r="H131" s="29" t="s">
        <v>583</v>
      </c>
      <c r="I131" s="30" t="s">
        <v>638</v>
      </c>
      <c r="J131" s="37"/>
    </row>
    <row r="132" spans="1:10" ht="75" x14ac:dyDescent="0.25">
      <c r="A132" s="28">
        <v>131</v>
      </c>
      <c r="B132" s="29" t="s">
        <v>639</v>
      </c>
      <c r="C132" s="29" t="s">
        <v>640</v>
      </c>
      <c r="D132" s="29" t="s">
        <v>641</v>
      </c>
      <c r="E132" s="29" t="s">
        <v>423</v>
      </c>
      <c r="F132" s="29">
        <v>105</v>
      </c>
      <c r="G132" s="29" t="s">
        <v>129</v>
      </c>
      <c r="H132" s="29" t="s">
        <v>642</v>
      </c>
      <c r="I132" s="30" t="s">
        <v>643</v>
      </c>
      <c r="J132" s="37"/>
    </row>
    <row r="133" spans="1:10" ht="75" x14ac:dyDescent="0.25">
      <c r="A133" s="28">
        <v>132</v>
      </c>
      <c r="B133" s="29" t="s">
        <v>644</v>
      </c>
      <c r="C133" s="29" t="s">
        <v>150</v>
      </c>
      <c r="D133" s="29" t="s">
        <v>645</v>
      </c>
      <c r="E133" s="29" t="s">
        <v>429</v>
      </c>
      <c r="F133" s="29">
        <v>76</v>
      </c>
      <c r="G133" s="29" t="s">
        <v>140</v>
      </c>
      <c r="H133" s="29" t="s">
        <v>510</v>
      </c>
      <c r="I133" s="30" t="s">
        <v>646</v>
      </c>
      <c r="J133" s="37"/>
    </row>
    <row r="134" spans="1:10" ht="75" x14ac:dyDescent="0.25">
      <c r="A134" s="28">
        <v>133</v>
      </c>
      <c r="B134" s="29" t="s">
        <v>647</v>
      </c>
      <c r="C134" s="29" t="s">
        <v>150</v>
      </c>
      <c r="D134" s="29" t="s">
        <v>645</v>
      </c>
      <c r="E134" s="29" t="s">
        <v>429</v>
      </c>
      <c r="F134" s="29">
        <v>73</v>
      </c>
      <c r="G134" s="29" t="s">
        <v>168</v>
      </c>
      <c r="H134" s="29" t="s">
        <v>430</v>
      </c>
      <c r="I134" s="30" t="s">
        <v>648</v>
      </c>
      <c r="J134" s="37"/>
    </row>
    <row r="135" spans="1:10" ht="75" x14ac:dyDescent="0.25">
      <c r="A135" s="28">
        <v>134</v>
      </c>
      <c r="B135" s="29" t="s">
        <v>649</v>
      </c>
      <c r="C135" s="29" t="s">
        <v>640</v>
      </c>
      <c r="D135" s="29" t="s">
        <v>650</v>
      </c>
      <c r="E135" s="29" t="s">
        <v>418</v>
      </c>
      <c r="F135" s="29">
        <v>104</v>
      </c>
      <c r="G135" s="29" t="s">
        <v>140</v>
      </c>
      <c r="H135" s="29" t="s">
        <v>473</v>
      </c>
      <c r="I135" s="30" t="s">
        <v>651</v>
      </c>
      <c r="J135" s="37"/>
    </row>
    <row r="136" spans="1:10" ht="75" x14ac:dyDescent="0.25">
      <c r="A136" s="28">
        <v>135</v>
      </c>
      <c r="B136" s="29" t="s">
        <v>652</v>
      </c>
      <c r="C136" s="29" t="s">
        <v>653</v>
      </c>
      <c r="D136" s="29" t="s">
        <v>654</v>
      </c>
      <c r="E136" s="29" t="s">
        <v>423</v>
      </c>
      <c r="F136" s="29">
        <v>115</v>
      </c>
      <c r="G136" s="29" t="s">
        <v>168</v>
      </c>
      <c r="H136" s="29" t="s">
        <v>538</v>
      </c>
      <c r="I136" s="30" t="s">
        <v>655</v>
      </c>
      <c r="J136" s="37"/>
    </row>
    <row r="137" spans="1:10" ht="75" x14ac:dyDescent="0.25">
      <c r="A137" s="28">
        <v>136</v>
      </c>
      <c r="B137" s="29" t="s">
        <v>656</v>
      </c>
      <c r="C137" s="29" t="s">
        <v>657</v>
      </c>
      <c r="D137" s="29" t="s">
        <v>658</v>
      </c>
      <c r="E137" s="29" t="s">
        <v>429</v>
      </c>
      <c r="F137" s="29">
        <v>76</v>
      </c>
      <c r="G137" s="29" t="s">
        <v>140</v>
      </c>
      <c r="H137" s="29" t="s">
        <v>510</v>
      </c>
      <c r="I137" s="30" t="s">
        <v>659</v>
      </c>
      <c r="J137" s="37"/>
    </row>
    <row r="138" spans="1:10" ht="75" x14ac:dyDescent="0.25">
      <c r="A138" s="28">
        <v>137</v>
      </c>
      <c r="B138" s="29" t="s">
        <v>660</v>
      </c>
      <c r="C138" s="29" t="s">
        <v>640</v>
      </c>
      <c r="D138" s="29" t="s">
        <v>661</v>
      </c>
      <c r="E138" s="29" t="s">
        <v>429</v>
      </c>
      <c r="F138" s="29">
        <v>78</v>
      </c>
      <c r="G138" s="29" t="s">
        <v>140</v>
      </c>
      <c r="H138" s="29" t="s">
        <v>662</v>
      </c>
      <c r="I138" s="30" t="s">
        <v>663</v>
      </c>
      <c r="J138" s="37"/>
    </row>
    <row r="139" spans="1:10" ht="75" x14ac:dyDescent="0.25">
      <c r="A139" s="28">
        <v>138</v>
      </c>
      <c r="B139" s="29" t="s">
        <v>664</v>
      </c>
      <c r="C139" s="29" t="s">
        <v>665</v>
      </c>
      <c r="D139" s="29" t="s">
        <v>666</v>
      </c>
      <c r="E139" s="29" t="s">
        <v>423</v>
      </c>
      <c r="F139" s="29">
        <v>125</v>
      </c>
      <c r="G139" s="29" t="s">
        <v>140</v>
      </c>
      <c r="H139" s="29" t="s">
        <v>477</v>
      </c>
      <c r="I139" s="30" t="s">
        <v>667</v>
      </c>
      <c r="J139" s="37"/>
    </row>
    <row r="140" spans="1:10" ht="75" x14ac:dyDescent="0.25">
      <c r="A140" s="28">
        <v>139</v>
      </c>
      <c r="B140" s="29" t="s">
        <v>668</v>
      </c>
      <c r="C140" s="29" t="s">
        <v>669</v>
      </c>
      <c r="D140" s="29" t="s">
        <v>670</v>
      </c>
      <c r="E140" s="29" t="s">
        <v>423</v>
      </c>
      <c r="F140" s="29">
        <v>119</v>
      </c>
      <c r="G140" s="29" t="s">
        <v>129</v>
      </c>
      <c r="H140" s="29" t="s">
        <v>451</v>
      </c>
      <c r="I140" s="30" t="s">
        <v>671</v>
      </c>
      <c r="J140" s="37"/>
    </row>
    <row r="141" spans="1:10" ht="105" x14ac:dyDescent="0.25">
      <c r="A141" s="28">
        <v>140</v>
      </c>
      <c r="B141" s="29" t="s">
        <v>672</v>
      </c>
      <c r="C141" s="29" t="s">
        <v>673</v>
      </c>
      <c r="D141" s="29" t="s">
        <v>674</v>
      </c>
      <c r="E141" s="29" t="s">
        <v>423</v>
      </c>
      <c r="F141" s="29">
        <v>124</v>
      </c>
      <c r="G141" s="29" t="s">
        <v>168</v>
      </c>
      <c r="H141" s="29" t="s">
        <v>522</v>
      </c>
      <c r="I141" s="30" t="s">
        <v>675</v>
      </c>
      <c r="J141" s="37"/>
    </row>
    <row r="142" spans="1:10" ht="90" x14ac:dyDescent="0.25">
      <c r="A142" s="28">
        <v>141</v>
      </c>
      <c r="B142" s="29" t="s">
        <v>676</v>
      </c>
      <c r="C142" s="29" t="s">
        <v>677</v>
      </c>
      <c r="D142" s="29" t="s">
        <v>678</v>
      </c>
      <c r="E142" s="29" t="s">
        <v>423</v>
      </c>
      <c r="F142" s="29">
        <v>121</v>
      </c>
      <c r="G142" s="29" t="s">
        <v>129</v>
      </c>
      <c r="H142" s="29" t="s">
        <v>679</v>
      </c>
      <c r="I142" s="30" t="s">
        <v>680</v>
      </c>
      <c r="J142" s="37"/>
    </row>
    <row r="143" spans="1:10" ht="75" x14ac:dyDescent="0.25">
      <c r="A143" s="28">
        <v>142</v>
      </c>
      <c r="B143" s="29" t="s">
        <v>681</v>
      </c>
      <c r="C143" s="29" t="s">
        <v>150</v>
      </c>
      <c r="D143" s="29" t="s">
        <v>682</v>
      </c>
      <c r="E143" s="29" t="s">
        <v>455</v>
      </c>
      <c r="F143" s="29">
        <v>82</v>
      </c>
      <c r="G143" s="29" t="s">
        <v>168</v>
      </c>
      <c r="H143" s="29" t="s">
        <v>683</v>
      </c>
      <c r="I143" s="30" t="s">
        <v>684</v>
      </c>
      <c r="J143" s="37"/>
    </row>
    <row r="144" spans="1:10" ht="90" x14ac:dyDescent="0.25">
      <c r="A144" s="28">
        <v>143</v>
      </c>
      <c r="B144" s="29" t="s">
        <v>685</v>
      </c>
      <c r="C144" s="29" t="s">
        <v>677</v>
      </c>
      <c r="D144" s="29" t="s">
        <v>678</v>
      </c>
      <c r="E144" s="29" t="s">
        <v>423</v>
      </c>
      <c r="F144" s="29">
        <v>113</v>
      </c>
      <c r="G144" s="29" t="s">
        <v>140</v>
      </c>
      <c r="H144" s="29" t="s">
        <v>686</v>
      </c>
      <c r="I144" s="30" t="s">
        <v>687</v>
      </c>
      <c r="J144" s="37"/>
    </row>
    <row r="145" spans="1:10" ht="75" x14ac:dyDescent="0.25">
      <c r="A145" s="28">
        <v>144</v>
      </c>
      <c r="B145" s="29" t="s">
        <v>688</v>
      </c>
      <c r="C145" s="29" t="s">
        <v>689</v>
      </c>
      <c r="D145" s="29" t="s">
        <v>690</v>
      </c>
      <c r="E145" s="29" t="s">
        <v>423</v>
      </c>
      <c r="F145" s="29">
        <v>128</v>
      </c>
      <c r="G145" s="29" t="s">
        <v>140</v>
      </c>
      <c r="H145" s="29" t="s">
        <v>485</v>
      </c>
      <c r="I145" s="30" t="s">
        <v>691</v>
      </c>
      <c r="J145" s="37"/>
    </row>
    <row r="146" spans="1:10" ht="75" x14ac:dyDescent="0.25">
      <c r="A146" s="28">
        <v>145</v>
      </c>
      <c r="B146" s="29" t="s">
        <v>692</v>
      </c>
      <c r="C146" s="29" t="s">
        <v>693</v>
      </c>
      <c r="D146" s="29" t="s">
        <v>694</v>
      </c>
      <c r="E146" s="29" t="s">
        <v>418</v>
      </c>
      <c r="F146" s="29">
        <v>104</v>
      </c>
      <c r="G146" s="29" t="s">
        <v>140</v>
      </c>
      <c r="H146" s="29" t="s">
        <v>473</v>
      </c>
      <c r="I146" s="30" t="s">
        <v>695</v>
      </c>
      <c r="J146" s="37"/>
    </row>
    <row r="147" spans="1:10" ht="75" x14ac:dyDescent="0.25">
      <c r="A147" s="28">
        <v>146</v>
      </c>
      <c r="B147" s="29" t="s">
        <v>696</v>
      </c>
      <c r="C147" s="29" t="s">
        <v>697</v>
      </c>
      <c r="D147" s="29" t="s">
        <v>698</v>
      </c>
      <c r="E147" s="29" t="s">
        <v>423</v>
      </c>
      <c r="F147" s="29">
        <v>124</v>
      </c>
      <c r="G147" s="29" t="s">
        <v>168</v>
      </c>
      <c r="H147" s="29" t="s">
        <v>522</v>
      </c>
      <c r="I147" s="30" t="s">
        <v>699</v>
      </c>
      <c r="J147" s="37"/>
    </row>
    <row r="148" spans="1:10" ht="75" x14ac:dyDescent="0.25">
      <c r="A148" s="28">
        <v>147</v>
      </c>
      <c r="B148" s="29" t="s">
        <v>700</v>
      </c>
      <c r="C148" s="29" t="s">
        <v>701</v>
      </c>
      <c r="D148" s="29" t="s">
        <v>702</v>
      </c>
      <c r="E148" s="29" t="s">
        <v>423</v>
      </c>
      <c r="F148" s="29">
        <v>127</v>
      </c>
      <c r="G148" s="29" t="s">
        <v>140</v>
      </c>
      <c r="H148" s="29" t="s">
        <v>448</v>
      </c>
      <c r="I148" s="30" t="s">
        <v>703</v>
      </c>
      <c r="J148" s="37"/>
    </row>
    <row r="149" spans="1:10" ht="75" x14ac:dyDescent="0.25">
      <c r="A149" s="28">
        <v>148</v>
      </c>
      <c r="B149" s="29" t="s">
        <v>704</v>
      </c>
      <c r="C149" s="29" t="s">
        <v>673</v>
      </c>
      <c r="D149" s="29" t="s">
        <v>705</v>
      </c>
      <c r="E149" s="29" t="s">
        <v>455</v>
      </c>
      <c r="F149" s="29">
        <v>95</v>
      </c>
      <c r="G149" s="29" t="s">
        <v>140</v>
      </c>
      <c r="H149" s="29" t="s">
        <v>506</v>
      </c>
      <c r="I149" s="30" t="s">
        <v>706</v>
      </c>
      <c r="J149" s="37"/>
    </row>
    <row r="150" spans="1:10" ht="75" x14ac:dyDescent="0.25">
      <c r="A150" s="28">
        <v>149</v>
      </c>
      <c r="B150" s="29" t="s">
        <v>707</v>
      </c>
      <c r="C150" s="29" t="s">
        <v>708</v>
      </c>
      <c r="D150" s="29" t="s">
        <v>709</v>
      </c>
      <c r="E150" s="29" t="s">
        <v>423</v>
      </c>
      <c r="F150" s="29">
        <v>126</v>
      </c>
      <c r="G150" s="29" t="s">
        <v>168</v>
      </c>
      <c r="H150" s="29" t="s">
        <v>710</v>
      </c>
      <c r="I150" s="30" t="s">
        <v>711</v>
      </c>
      <c r="J150" s="37"/>
    </row>
    <row r="151" spans="1:10" ht="75" x14ac:dyDescent="0.25">
      <c r="A151" s="28">
        <v>150</v>
      </c>
      <c r="B151" s="29" t="s">
        <v>712</v>
      </c>
      <c r="C151" s="29" t="s">
        <v>713</v>
      </c>
      <c r="D151" s="29" t="s">
        <v>714</v>
      </c>
      <c r="E151" s="29" t="s">
        <v>429</v>
      </c>
      <c r="F151" s="29">
        <v>78</v>
      </c>
      <c r="G151" s="29" t="s">
        <v>140</v>
      </c>
      <c r="H151" s="29" t="s">
        <v>662</v>
      </c>
      <c r="I151" s="30" t="s">
        <v>715</v>
      </c>
      <c r="J151" s="37"/>
    </row>
    <row r="152" spans="1:10" ht="75" x14ac:dyDescent="0.25">
      <c r="A152" s="28">
        <v>151</v>
      </c>
      <c r="B152" s="29" t="s">
        <v>716</v>
      </c>
      <c r="C152" s="29" t="s">
        <v>713</v>
      </c>
      <c r="D152" s="29" t="s">
        <v>714</v>
      </c>
      <c r="E152" s="29" t="s">
        <v>429</v>
      </c>
      <c r="F152" s="29">
        <v>75</v>
      </c>
      <c r="G152" s="29" t="s">
        <v>168</v>
      </c>
      <c r="H152" s="29" t="s">
        <v>430</v>
      </c>
      <c r="I152" s="30" t="s">
        <v>717</v>
      </c>
      <c r="J152" s="37"/>
    </row>
    <row r="153" spans="1:10" ht="75" x14ac:dyDescent="0.25">
      <c r="A153" s="28">
        <v>152</v>
      </c>
      <c r="B153" s="29" t="s">
        <v>718</v>
      </c>
      <c r="C153" s="29" t="s">
        <v>713</v>
      </c>
      <c r="D153" s="29" t="s">
        <v>714</v>
      </c>
      <c r="E153" s="29" t="s">
        <v>429</v>
      </c>
      <c r="F153" s="29">
        <v>72</v>
      </c>
      <c r="G153" s="29" t="s">
        <v>129</v>
      </c>
      <c r="H153" s="29" t="s">
        <v>502</v>
      </c>
      <c r="I153" s="30" t="s">
        <v>719</v>
      </c>
      <c r="J153" s="37"/>
    </row>
    <row r="154" spans="1:10" ht="75" x14ac:dyDescent="0.25">
      <c r="A154" s="28">
        <v>153</v>
      </c>
      <c r="B154" s="29" t="s">
        <v>720</v>
      </c>
      <c r="C154" s="29" t="s">
        <v>314</v>
      </c>
      <c r="D154" s="29" t="s">
        <v>721</v>
      </c>
      <c r="E154" s="29" t="s">
        <v>455</v>
      </c>
      <c r="F154" s="29">
        <v>90</v>
      </c>
      <c r="G154" s="29" t="s">
        <v>232</v>
      </c>
      <c r="H154" s="29" t="s">
        <v>722</v>
      </c>
      <c r="I154" s="30" t="s">
        <v>723</v>
      </c>
      <c r="J154" s="37"/>
    </row>
    <row r="155" spans="1:10" ht="75" x14ac:dyDescent="0.25">
      <c r="A155" s="28">
        <v>154</v>
      </c>
      <c r="B155" s="29" t="s">
        <v>724</v>
      </c>
      <c r="C155" s="29" t="s">
        <v>314</v>
      </c>
      <c r="D155" s="29" t="s">
        <v>721</v>
      </c>
      <c r="E155" s="29" t="s">
        <v>455</v>
      </c>
      <c r="F155" s="29">
        <v>84</v>
      </c>
      <c r="G155" s="29" t="s">
        <v>168</v>
      </c>
      <c r="H155" s="29" t="s">
        <v>725</v>
      </c>
      <c r="I155" s="30" t="s">
        <v>726</v>
      </c>
      <c r="J155" s="37"/>
    </row>
    <row r="156" spans="1:10" ht="75" x14ac:dyDescent="0.25">
      <c r="A156" s="28">
        <v>155</v>
      </c>
      <c r="B156" s="29" t="s">
        <v>727</v>
      </c>
      <c r="C156" s="29" t="s">
        <v>728</v>
      </c>
      <c r="D156" s="29" t="s">
        <v>729</v>
      </c>
      <c r="E156" s="29" t="s">
        <v>418</v>
      </c>
      <c r="F156" s="29">
        <v>104</v>
      </c>
      <c r="G156" s="29" t="s">
        <v>140</v>
      </c>
      <c r="H156" s="29" t="s">
        <v>473</v>
      </c>
      <c r="I156" s="30" t="s">
        <v>730</v>
      </c>
      <c r="J156" s="37"/>
    </row>
    <row r="157" spans="1:10" ht="75" x14ac:dyDescent="0.25">
      <c r="A157" s="28">
        <v>156</v>
      </c>
      <c r="B157" s="29" t="s">
        <v>731</v>
      </c>
      <c r="C157" s="29" t="s">
        <v>732</v>
      </c>
      <c r="D157" s="29" t="s">
        <v>733</v>
      </c>
      <c r="E157" s="29" t="s">
        <v>423</v>
      </c>
      <c r="F157" s="29">
        <v>126</v>
      </c>
      <c r="G157" s="29" t="s">
        <v>168</v>
      </c>
      <c r="H157" s="29" t="s">
        <v>710</v>
      </c>
      <c r="I157" s="30" t="s">
        <v>734</v>
      </c>
      <c r="J157" s="37"/>
    </row>
    <row r="158" spans="1:10" ht="75" x14ac:dyDescent="0.25">
      <c r="A158" s="28">
        <v>157</v>
      </c>
      <c r="B158" s="29" t="s">
        <v>735</v>
      </c>
      <c r="C158" s="29" t="s">
        <v>736</v>
      </c>
      <c r="D158" s="29" t="s">
        <v>737</v>
      </c>
      <c r="E158" s="29" t="s">
        <v>423</v>
      </c>
      <c r="F158" s="29">
        <v>115</v>
      </c>
      <c r="G158" s="29" t="s">
        <v>168</v>
      </c>
      <c r="H158" s="29" t="s">
        <v>538</v>
      </c>
      <c r="I158" s="30" t="s">
        <v>738</v>
      </c>
      <c r="J158" s="37"/>
    </row>
    <row r="159" spans="1:10" ht="75" x14ac:dyDescent="0.25">
      <c r="A159" s="28">
        <v>158</v>
      </c>
      <c r="B159" s="29" t="s">
        <v>739</v>
      </c>
      <c r="C159" s="29" t="s">
        <v>732</v>
      </c>
      <c r="D159" s="29" t="s">
        <v>733</v>
      </c>
      <c r="E159" s="29" t="s">
        <v>423</v>
      </c>
      <c r="F159" s="29">
        <v>110</v>
      </c>
      <c r="G159" s="29" t="s">
        <v>129</v>
      </c>
      <c r="H159" s="29" t="s">
        <v>740</v>
      </c>
      <c r="I159" s="30" t="s">
        <v>741</v>
      </c>
      <c r="J159" s="37"/>
    </row>
    <row r="160" spans="1:10" ht="75" x14ac:dyDescent="0.25">
      <c r="A160" s="28">
        <v>159</v>
      </c>
      <c r="B160" s="29" t="s">
        <v>742</v>
      </c>
      <c r="C160" s="29" t="s">
        <v>743</v>
      </c>
      <c r="D160" s="29" t="s">
        <v>744</v>
      </c>
      <c r="E160" s="29" t="s">
        <v>429</v>
      </c>
      <c r="F160" s="29">
        <v>78</v>
      </c>
      <c r="G160" s="29" t="s">
        <v>140</v>
      </c>
      <c r="H160" s="29" t="s">
        <v>662</v>
      </c>
      <c r="I160" s="30" t="s">
        <v>745</v>
      </c>
      <c r="J160" s="37"/>
    </row>
    <row r="161" spans="1:10" ht="90" x14ac:dyDescent="0.25">
      <c r="A161" s="28">
        <v>160</v>
      </c>
      <c r="B161" s="29" t="s">
        <v>746</v>
      </c>
      <c r="C161" s="29" t="s">
        <v>747</v>
      </c>
      <c r="D161" s="29" t="s">
        <v>748</v>
      </c>
      <c r="E161" s="29" t="s">
        <v>423</v>
      </c>
      <c r="F161" s="29">
        <v>123</v>
      </c>
      <c r="G161" s="29" t="s">
        <v>168</v>
      </c>
      <c r="H161" s="29" t="s">
        <v>424</v>
      </c>
      <c r="I161" s="30" t="s">
        <v>749</v>
      </c>
      <c r="J161" s="37"/>
    </row>
    <row r="162" spans="1:10" ht="75" x14ac:dyDescent="0.25">
      <c r="A162" s="28">
        <v>161</v>
      </c>
      <c r="B162" s="29" t="s">
        <v>750</v>
      </c>
      <c r="C162" s="29" t="s">
        <v>747</v>
      </c>
      <c r="D162" s="29" t="s">
        <v>748</v>
      </c>
      <c r="E162" s="29" t="s">
        <v>423</v>
      </c>
      <c r="F162" s="29">
        <v>115</v>
      </c>
      <c r="G162" s="29" t="s">
        <v>168</v>
      </c>
      <c r="H162" s="29" t="s">
        <v>538</v>
      </c>
      <c r="I162" s="30" t="s">
        <v>751</v>
      </c>
      <c r="J162" s="37"/>
    </row>
    <row r="163" spans="1:10" ht="75" x14ac:dyDescent="0.25">
      <c r="A163" s="28">
        <v>162</v>
      </c>
      <c r="B163" s="29" t="s">
        <v>752</v>
      </c>
      <c r="C163" s="29" t="s">
        <v>736</v>
      </c>
      <c r="D163" s="29" t="s">
        <v>753</v>
      </c>
      <c r="E163" s="29" t="s">
        <v>429</v>
      </c>
      <c r="F163" s="29">
        <v>78</v>
      </c>
      <c r="G163" s="29" t="s">
        <v>140</v>
      </c>
      <c r="H163" s="29" t="s">
        <v>662</v>
      </c>
      <c r="I163" s="30" t="s">
        <v>754</v>
      </c>
      <c r="J163" s="37"/>
    </row>
    <row r="164" spans="1:10" ht="75" x14ac:dyDescent="0.25">
      <c r="A164" s="28">
        <v>163</v>
      </c>
      <c r="B164" s="29" t="s">
        <v>755</v>
      </c>
      <c r="C164" s="29" t="s">
        <v>713</v>
      </c>
      <c r="D164" s="29" t="s">
        <v>756</v>
      </c>
      <c r="E164" s="29" t="s">
        <v>455</v>
      </c>
      <c r="F164" s="29">
        <v>79</v>
      </c>
      <c r="G164" s="29" t="s">
        <v>129</v>
      </c>
      <c r="H164" s="29" t="s">
        <v>527</v>
      </c>
      <c r="I164" s="30" t="s">
        <v>757</v>
      </c>
      <c r="J164" s="37"/>
    </row>
    <row r="165" spans="1:10" ht="120" x14ac:dyDescent="0.25">
      <c r="A165" s="28">
        <v>164</v>
      </c>
      <c r="B165" s="29" t="s">
        <v>758</v>
      </c>
      <c r="C165" s="29" t="s">
        <v>459</v>
      </c>
      <c r="D165" s="29" t="s">
        <v>759</v>
      </c>
      <c r="E165" s="29" t="s">
        <v>423</v>
      </c>
      <c r="F165" s="29">
        <v>115</v>
      </c>
      <c r="G165" s="29" t="s">
        <v>168</v>
      </c>
      <c r="H165" s="29" t="s">
        <v>538</v>
      </c>
      <c r="I165" s="30" t="s">
        <v>760</v>
      </c>
      <c r="J165" s="37"/>
    </row>
    <row r="166" spans="1:10" ht="75" x14ac:dyDescent="0.25">
      <c r="A166" s="28">
        <v>165</v>
      </c>
      <c r="B166" s="29" t="s">
        <v>761</v>
      </c>
      <c r="C166" s="29" t="s">
        <v>762</v>
      </c>
      <c r="D166" s="29" t="s">
        <v>763</v>
      </c>
      <c r="E166" s="29" t="s">
        <v>423</v>
      </c>
      <c r="F166" s="29">
        <v>119</v>
      </c>
      <c r="G166" s="29" t="s">
        <v>129</v>
      </c>
      <c r="H166" s="29" t="s">
        <v>451</v>
      </c>
      <c r="I166" s="30" t="s">
        <v>764</v>
      </c>
      <c r="J166" s="37"/>
    </row>
    <row r="167" spans="1:10" ht="75" x14ac:dyDescent="0.25">
      <c r="A167" s="28">
        <v>166</v>
      </c>
      <c r="B167" s="29" t="s">
        <v>765</v>
      </c>
      <c r="C167" s="29" t="s">
        <v>766</v>
      </c>
      <c r="D167" s="29" t="s">
        <v>767</v>
      </c>
      <c r="E167" s="29" t="s">
        <v>423</v>
      </c>
      <c r="F167" s="29">
        <v>120</v>
      </c>
      <c r="G167" s="29" t="s">
        <v>140</v>
      </c>
      <c r="H167" s="29" t="s">
        <v>469</v>
      </c>
      <c r="I167" s="30" t="s">
        <v>768</v>
      </c>
      <c r="J167" s="37"/>
    </row>
    <row r="168" spans="1:10" ht="75" x14ac:dyDescent="0.25">
      <c r="A168" s="28">
        <v>167</v>
      </c>
      <c r="B168" s="29" t="s">
        <v>769</v>
      </c>
      <c r="C168" s="29" t="s">
        <v>274</v>
      </c>
      <c r="D168" s="29" t="s">
        <v>770</v>
      </c>
      <c r="E168" s="29" t="s">
        <v>455</v>
      </c>
      <c r="F168" s="29">
        <v>80</v>
      </c>
      <c r="G168" s="29" t="s">
        <v>129</v>
      </c>
      <c r="H168" s="29" t="s">
        <v>771</v>
      </c>
      <c r="I168" s="30" t="s">
        <v>772</v>
      </c>
      <c r="J168" s="37"/>
    </row>
    <row r="169" spans="1:10" ht="75" x14ac:dyDescent="0.25">
      <c r="A169" s="28">
        <v>168</v>
      </c>
      <c r="B169" s="29" t="s">
        <v>773</v>
      </c>
      <c r="C169" s="29" t="s">
        <v>774</v>
      </c>
      <c r="D169" s="29" t="s">
        <v>775</v>
      </c>
      <c r="E169" s="29" t="s">
        <v>423</v>
      </c>
      <c r="F169" s="29">
        <v>123</v>
      </c>
      <c r="G169" s="29" t="s">
        <v>168</v>
      </c>
      <c r="H169" s="29" t="s">
        <v>424</v>
      </c>
      <c r="I169" s="30" t="s">
        <v>776</v>
      </c>
      <c r="J169" s="37"/>
    </row>
    <row r="170" spans="1:10" ht="75" x14ac:dyDescent="0.25">
      <c r="A170" s="28">
        <v>169</v>
      </c>
      <c r="B170" s="29" t="s">
        <v>777</v>
      </c>
      <c r="C170" s="29" t="s">
        <v>774</v>
      </c>
      <c r="D170" s="29" t="s">
        <v>775</v>
      </c>
      <c r="E170" s="29" t="s">
        <v>423</v>
      </c>
      <c r="F170" s="29">
        <v>115</v>
      </c>
      <c r="G170" s="29" t="s">
        <v>168</v>
      </c>
      <c r="H170" s="29" t="s">
        <v>538</v>
      </c>
      <c r="I170" s="30" t="s">
        <v>778</v>
      </c>
      <c r="J170" s="37"/>
    </row>
    <row r="171" spans="1:10" ht="75" x14ac:dyDescent="0.25">
      <c r="A171" s="28">
        <v>170</v>
      </c>
      <c r="B171" s="29" t="s">
        <v>779</v>
      </c>
      <c r="C171" s="29" t="s">
        <v>780</v>
      </c>
      <c r="D171" s="29" t="s">
        <v>781</v>
      </c>
      <c r="E171" s="29" t="s">
        <v>423</v>
      </c>
      <c r="F171" s="29">
        <v>122</v>
      </c>
      <c r="G171" s="29" t="s">
        <v>140</v>
      </c>
      <c r="H171" s="29" t="s">
        <v>626</v>
      </c>
      <c r="I171" s="30" t="s">
        <v>782</v>
      </c>
      <c r="J171" s="37"/>
    </row>
    <row r="172" spans="1:10" ht="75" x14ac:dyDescent="0.25">
      <c r="A172" s="28">
        <v>171</v>
      </c>
      <c r="B172" s="29" t="s">
        <v>783</v>
      </c>
      <c r="C172" s="29" t="s">
        <v>762</v>
      </c>
      <c r="D172" s="29" t="s">
        <v>784</v>
      </c>
      <c r="E172" s="29" t="s">
        <v>429</v>
      </c>
      <c r="F172" s="29">
        <v>78</v>
      </c>
      <c r="G172" s="29" t="s">
        <v>140</v>
      </c>
      <c r="H172" s="29" t="s">
        <v>662</v>
      </c>
      <c r="I172" s="30" t="s">
        <v>785</v>
      </c>
      <c r="J172" s="37"/>
    </row>
    <row r="173" spans="1:10" ht="75" x14ac:dyDescent="0.25">
      <c r="A173" s="28">
        <v>172</v>
      </c>
      <c r="B173" s="29" t="s">
        <v>786</v>
      </c>
      <c r="C173" s="29" t="s">
        <v>780</v>
      </c>
      <c r="D173" s="29" t="s">
        <v>781</v>
      </c>
      <c r="E173" s="29" t="s">
        <v>423</v>
      </c>
      <c r="F173" s="29">
        <v>114</v>
      </c>
      <c r="G173" s="29" t="s">
        <v>168</v>
      </c>
      <c r="H173" s="29" t="s">
        <v>787</v>
      </c>
      <c r="I173" s="30" t="s">
        <v>788</v>
      </c>
      <c r="J173" s="37"/>
    </row>
    <row r="174" spans="1:10" ht="75" x14ac:dyDescent="0.25">
      <c r="A174" s="28">
        <v>173</v>
      </c>
      <c r="B174" s="29" t="s">
        <v>789</v>
      </c>
      <c r="C174" s="29" t="s">
        <v>790</v>
      </c>
      <c r="D174" s="29" t="s">
        <v>791</v>
      </c>
      <c r="E174" s="29" t="s">
        <v>429</v>
      </c>
      <c r="F174" s="29">
        <v>76</v>
      </c>
      <c r="G174" s="29" t="s">
        <v>140</v>
      </c>
      <c r="H174" s="29" t="s">
        <v>510</v>
      </c>
      <c r="I174" s="30" t="s">
        <v>792</v>
      </c>
      <c r="J174" s="37"/>
    </row>
    <row r="175" spans="1:10" ht="75" x14ac:dyDescent="0.25">
      <c r="A175" s="28">
        <v>174</v>
      </c>
      <c r="B175" s="29" t="s">
        <v>793</v>
      </c>
      <c r="C175" s="29" t="s">
        <v>794</v>
      </c>
      <c r="D175" s="29" t="s">
        <v>795</v>
      </c>
      <c r="E175" s="29" t="s">
        <v>455</v>
      </c>
      <c r="F175" s="29">
        <v>93</v>
      </c>
      <c r="G175" s="29" t="s">
        <v>140</v>
      </c>
      <c r="H175" s="29" t="s">
        <v>796</v>
      </c>
      <c r="I175" s="30" t="s">
        <v>797</v>
      </c>
      <c r="J175" s="37"/>
    </row>
    <row r="176" spans="1:10" ht="75" x14ac:dyDescent="0.25">
      <c r="A176" s="28">
        <v>175</v>
      </c>
      <c r="B176" s="29" t="s">
        <v>798</v>
      </c>
      <c r="C176" s="29" t="s">
        <v>762</v>
      </c>
      <c r="D176" s="29" t="s">
        <v>784</v>
      </c>
      <c r="E176" s="29" t="s">
        <v>429</v>
      </c>
      <c r="F176" s="29">
        <v>75</v>
      </c>
      <c r="G176" s="29" t="s">
        <v>168</v>
      </c>
      <c r="H176" s="29" t="s">
        <v>430</v>
      </c>
      <c r="I176" s="30" t="s">
        <v>799</v>
      </c>
      <c r="J176" s="37"/>
    </row>
    <row r="177" spans="1:10" ht="75" x14ac:dyDescent="0.25">
      <c r="A177" s="28">
        <v>176</v>
      </c>
      <c r="B177" s="29" t="s">
        <v>800</v>
      </c>
      <c r="C177" s="29" t="s">
        <v>801</v>
      </c>
      <c r="D177" s="29" t="s">
        <v>802</v>
      </c>
      <c r="E177" s="29" t="s">
        <v>423</v>
      </c>
      <c r="F177" s="29">
        <v>109</v>
      </c>
      <c r="G177" s="29" t="s">
        <v>168</v>
      </c>
      <c r="H177" s="29" t="s">
        <v>444</v>
      </c>
      <c r="I177" s="30" t="s">
        <v>803</v>
      </c>
      <c r="J177" s="37"/>
    </row>
    <row r="178" spans="1:10" ht="75" x14ac:dyDescent="0.25">
      <c r="A178" s="28">
        <v>177</v>
      </c>
      <c r="B178" s="29" t="s">
        <v>804</v>
      </c>
      <c r="C178" s="29" t="s">
        <v>298</v>
      </c>
      <c r="D178" s="29" t="s">
        <v>805</v>
      </c>
      <c r="E178" s="29" t="s">
        <v>429</v>
      </c>
      <c r="F178" s="29">
        <v>78</v>
      </c>
      <c r="G178" s="29" t="s">
        <v>140</v>
      </c>
      <c r="H178" s="29" t="s">
        <v>662</v>
      </c>
      <c r="I178" s="30" t="s">
        <v>806</v>
      </c>
      <c r="J178" s="37"/>
    </row>
    <row r="179" spans="1:10" ht="75" x14ac:dyDescent="0.25">
      <c r="A179" s="28">
        <v>178</v>
      </c>
      <c r="B179" s="29" t="s">
        <v>807</v>
      </c>
      <c r="C179" s="29" t="s">
        <v>762</v>
      </c>
      <c r="D179" s="29" t="s">
        <v>784</v>
      </c>
      <c r="E179" s="29" t="s">
        <v>429</v>
      </c>
      <c r="F179" s="29">
        <v>72</v>
      </c>
      <c r="G179" s="29" t="s">
        <v>129</v>
      </c>
      <c r="H179" s="29" t="s">
        <v>502</v>
      </c>
      <c r="I179" s="30" t="s">
        <v>808</v>
      </c>
      <c r="J179" s="37"/>
    </row>
    <row r="180" spans="1:10" ht="75" x14ac:dyDescent="0.25">
      <c r="A180" s="28">
        <v>179</v>
      </c>
      <c r="B180" s="29" t="s">
        <v>809</v>
      </c>
      <c r="C180" s="29" t="s">
        <v>298</v>
      </c>
      <c r="D180" s="29" t="s">
        <v>805</v>
      </c>
      <c r="E180" s="29" t="s">
        <v>429</v>
      </c>
      <c r="F180" s="29">
        <v>75</v>
      </c>
      <c r="G180" s="29" t="s">
        <v>168</v>
      </c>
      <c r="H180" s="29" t="s">
        <v>430</v>
      </c>
      <c r="I180" s="30" t="s">
        <v>810</v>
      </c>
      <c r="J180" s="37"/>
    </row>
    <row r="181" spans="1:10" ht="75" x14ac:dyDescent="0.25">
      <c r="A181" s="28">
        <v>180</v>
      </c>
      <c r="B181" s="29" t="s">
        <v>811</v>
      </c>
      <c r="C181" s="29" t="s">
        <v>298</v>
      </c>
      <c r="D181" s="29" t="s">
        <v>805</v>
      </c>
      <c r="E181" s="29" t="s">
        <v>429</v>
      </c>
      <c r="F181" s="29">
        <v>72</v>
      </c>
      <c r="G181" s="29" t="s">
        <v>129</v>
      </c>
      <c r="H181" s="29" t="s">
        <v>502</v>
      </c>
      <c r="I181" s="30" t="s">
        <v>812</v>
      </c>
      <c r="J181" s="37"/>
    </row>
    <row r="182" spans="1:10" ht="75" x14ac:dyDescent="0.25">
      <c r="A182" s="28">
        <v>181</v>
      </c>
      <c r="B182" s="29" t="s">
        <v>813</v>
      </c>
      <c r="C182" s="29" t="s">
        <v>814</v>
      </c>
      <c r="D182" s="29" t="s">
        <v>815</v>
      </c>
      <c r="E182" s="29" t="s">
        <v>429</v>
      </c>
      <c r="F182" s="29">
        <v>77</v>
      </c>
      <c r="G182" s="29" t="s">
        <v>129</v>
      </c>
      <c r="H182" s="29" t="s">
        <v>583</v>
      </c>
      <c r="I182" s="30" t="s">
        <v>816</v>
      </c>
      <c r="J182" s="37"/>
    </row>
    <row r="183" spans="1:10" ht="75" x14ac:dyDescent="0.25">
      <c r="A183" s="28">
        <v>182</v>
      </c>
      <c r="B183" s="29" t="s">
        <v>817</v>
      </c>
      <c r="C183" s="29" t="s">
        <v>814</v>
      </c>
      <c r="D183" s="29" t="s">
        <v>815</v>
      </c>
      <c r="E183" s="29" t="s">
        <v>429</v>
      </c>
      <c r="F183" s="29">
        <v>74</v>
      </c>
      <c r="G183" s="29" t="s">
        <v>140</v>
      </c>
      <c r="H183" s="29" t="s">
        <v>510</v>
      </c>
      <c r="I183" s="30" t="s">
        <v>818</v>
      </c>
      <c r="J183" s="37"/>
    </row>
    <row r="184" spans="1:10" ht="75" x14ac:dyDescent="0.25">
      <c r="A184" s="28">
        <v>183</v>
      </c>
      <c r="B184" s="29" t="s">
        <v>819</v>
      </c>
      <c r="C184" s="29" t="s">
        <v>814</v>
      </c>
      <c r="D184" s="29" t="s">
        <v>815</v>
      </c>
      <c r="E184" s="29" t="s">
        <v>429</v>
      </c>
      <c r="F184" s="29">
        <v>71</v>
      </c>
      <c r="G184" s="29" t="s">
        <v>129</v>
      </c>
      <c r="H184" s="29" t="s">
        <v>590</v>
      </c>
      <c r="I184" s="30" t="s">
        <v>820</v>
      </c>
      <c r="J184" s="37"/>
    </row>
    <row r="185" spans="1:10" ht="75" x14ac:dyDescent="0.25">
      <c r="A185" s="28">
        <v>184</v>
      </c>
      <c r="B185" s="29" t="s">
        <v>821</v>
      </c>
      <c r="C185" s="29" t="s">
        <v>822</v>
      </c>
      <c r="D185" s="29" t="s">
        <v>823</v>
      </c>
      <c r="E185" s="29" t="s">
        <v>455</v>
      </c>
      <c r="F185" s="29">
        <v>83</v>
      </c>
      <c r="G185" s="29" t="s">
        <v>140</v>
      </c>
      <c r="H185" s="29" t="s">
        <v>456</v>
      </c>
      <c r="I185" s="30" t="s">
        <v>824</v>
      </c>
      <c r="J185" s="37"/>
    </row>
    <row r="186" spans="1:10" ht="75" x14ac:dyDescent="0.25">
      <c r="A186" s="28">
        <v>185</v>
      </c>
      <c r="B186" s="29" t="s">
        <v>825</v>
      </c>
      <c r="C186" s="29" t="s">
        <v>790</v>
      </c>
      <c r="D186" s="29" t="s">
        <v>826</v>
      </c>
      <c r="E186" s="29" t="s">
        <v>423</v>
      </c>
      <c r="F186" s="29">
        <v>122</v>
      </c>
      <c r="G186" s="29" t="s">
        <v>140</v>
      </c>
      <c r="H186" s="29" t="s">
        <v>626</v>
      </c>
      <c r="I186" s="30" t="s">
        <v>827</v>
      </c>
      <c r="J186" s="37"/>
    </row>
    <row r="187" spans="1:10" ht="75" x14ac:dyDescent="0.25">
      <c r="A187" s="28">
        <v>186</v>
      </c>
      <c r="B187" s="29" t="s">
        <v>828</v>
      </c>
      <c r="C187" s="29" t="s">
        <v>829</v>
      </c>
      <c r="D187" s="29" t="s">
        <v>830</v>
      </c>
      <c r="E187" s="29" t="s">
        <v>423</v>
      </c>
      <c r="F187" s="29">
        <v>125</v>
      </c>
      <c r="G187" s="29" t="s">
        <v>140</v>
      </c>
      <c r="H187" s="29" t="s">
        <v>477</v>
      </c>
      <c r="I187" s="30" t="s">
        <v>831</v>
      </c>
      <c r="J187" s="37"/>
    </row>
    <row r="188" spans="1:10" ht="75" x14ac:dyDescent="0.25">
      <c r="A188" s="28">
        <v>187</v>
      </c>
      <c r="B188" s="29" t="s">
        <v>832</v>
      </c>
      <c r="C188" s="29" t="s">
        <v>833</v>
      </c>
      <c r="D188" s="29" t="s">
        <v>834</v>
      </c>
      <c r="E188" s="29" t="s">
        <v>423</v>
      </c>
      <c r="F188" s="29">
        <v>126</v>
      </c>
      <c r="G188" s="29" t="s">
        <v>168</v>
      </c>
      <c r="H188" s="29" t="s">
        <v>710</v>
      </c>
      <c r="I188" s="30" t="s">
        <v>835</v>
      </c>
      <c r="J188" s="37"/>
    </row>
    <row r="189" spans="1:10" ht="75" x14ac:dyDescent="0.25">
      <c r="A189" s="28">
        <v>188</v>
      </c>
      <c r="B189" s="29" t="s">
        <v>836</v>
      </c>
      <c r="C189" s="29" t="s">
        <v>837</v>
      </c>
      <c r="D189" s="29" t="s">
        <v>838</v>
      </c>
      <c r="E189" s="29" t="s">
        <v>455</v>
      </c>
      <c r="F189" s="29">
        <v>84</v>
      </c>
      <c r="G189" s="29" t="s">
        <v>168</v>
      </c>
      <c r="H189" s="29" t="s">
        <v>725</v>
      </c>
      <c r="I189" s="30" t="s">
        <v>839</v>
      </c>
      <c r="J189" s="37"/>
    </row>
    <row r="190" spans="1:10" ht="75" x14ac:dyDescent="0.25">
      <c r="A190" s="28">
        <v>189</v>
      </c>
      <c r="B190" s="29" t="s">
        <v>840</v>
      </c>
      <c r="C190" s="29" t="s">
        <v>841</v>
      </c>
      <c r="D190" s="29" t="s">
        <v>842</v>
      </c>
      <c r="E190" s="29" t="s">
        <v>455</v>
      </c>
      <c r="F190" s="29">
        <v>90</v>
      </c>
      <c r="G190" s="29" t="s">
        <v>232</v>
      </c>
      <c r="H190" s="29" t="s">
        <v>722</v>
      </c>
      <c r="I190" s="30" t="s">
        <v>843</v>
      </c>
      <c r="J190" s="37"/>
    </row>
    <row r="191" spans="1:10" ht="75" x14ac:dyDescent="0.25">
      <c r="A191" s="28">
        <v>190</v>
      </c>
      <c r="B191" s="29" t="s">
        <v>844</v>
      </c>
      <c r="C191" s="29" t="s">
        <v>829</v>
      </c>
      <c r="D191" s="29" t="s">
        <v>845</v>
      </c>
      <c r="E191" s="29" t="s">
        <v>455</v>
      </c>
      <c r="F191" s="29">
        <v>91</v>
      </c>
      <c r="G191" s="29" t="s">
        <v>140</v>
      </c>
      <c r="H191" s="29" t="s">
        <v>846</v>
      </c>
      <c r="I191" s="30" t="s">
        <v>847</v>
      </c>
      <c r="J191" s="37"/>
    </row>
    <row r="192" spans="1:10" ht="75" x14ac:dyDescent="0.25">
      <c r="A192" s="28">
        <v>191</v>
      </c>
      <c r="B192" s="29" t="s">
        <v>848</v>
      </c>
      <c r="C192" s="29" t="s">
        <v>849</v>
      </c>
      <c r="D192" s="29" t="s">
        <v>850</v>
      </c>
      <c r="E192" s="29" t="s">
        <v>128</v>
      </c>
      <c r="F192" s="29">
        <v>15</v>
      </c>
      <c r="G192" s="29" t="s">
        <v>140</v>
      </c>
      <c r="H192" s="29" t="s">
        <v>141</v>
      </c>
      <c r="I192" s="30" t="s">
        <v>851</v>
      </c>
      <c r="J192" s="37"/>
    </row>
    <row r="193" spans="1:10" ht="75" x14ac:dyDescent="0.25">
      <c r="A193" s="28">
        <v>192</v>
      </c>
      <c r="B193" s="29" t="s">
        <v>852</v>
      </c>
      <c r="C193" s="29" t="s">
        <v>853</v>
      </c>
      <c r="D193" s="29" t="s">
        <v>210</v>
      </c>
      <c r="E193" s="29" t="s">
        <v>179</v>
      </c>
      <c r="F193" s="29">
        <v>30</v>
      </c>
      <c r="G193" s="29" t="s">
        <v>211</v>
      </c>
      <c r="H193" s="29" t="s">
        <v>212</v>
      </c>
      <c r="I193" s="30" t="s">
        <v>854</v>
      </c>
      <c r="J193" s="37"/>
    </row>
    <row r="194" spans="1:10" ht="75" x14ac:dyDescent="0.25">
      <c r="A194" s="28">
        <v>193</v>
      </c>
      <c r="B194" s="29" t="s">
        <v>855</v>
      </c>
      <c r="C194" s="29" t="s">
        <v>298</v>
      </c>
      <c r="D194" s="29" t="s">
        <v>856</v>
      </c>
      <c r="E194" s="29" t="s">
        <v>179</v>
      </c>
      <c r="F194" s="29">
        <v>32</v>
      </c>
      <c r="G194" s="29" t="s">
        <v>140</v>
      </c>
      <c r="H194" s="29" t="s">
        <v>202</v>
      </c>
      <c r="I194" s="30" t="s">
        <v>857</v>
      </c>
      <c r="J194" s="37"/>
    </row>
    <row r="195" spans="1:10" ht="75" x14ac:dyDescent="0.25">
      <c r="A195" s="28">
        <v>194</v>
      </c>
      <c r="B195" s="29" t="s">
        <v>858</v>
      </c>
      <c r="C195" s="29" t="s">
        <v>853</v>
      </c>
      <c r="D195" s="29" t="s">
        <v>210</v>
      </c>
      <c r="E195" s="29" t="s">
        <v>179</v>
      </c>
      <c r="F195" s="29">
        <v>24</v>
      </c>
      <c r="G195" s="29" t="s">
        <v>129</v>
      </c>
      <c r="H195" s="29" t="s">
        <v>185</v>
      </c>
      <c r="I195" s="30" t="s">
        <v>859</v>
      </c>
      <c r="J195" s="37"/>
    </row>
    <row r="196" spans="1:10" ht="75" x14ac:dyDescent="0.25">
      <c r="A196" s="28">
        <v>195</v>
      </c>
      <c r="B196" s="29" t="s">
        <v>860</v>
      </c>
      <c r="C196" s="29" t="s">
        <v>861</v>
      </c>
      <c r="D196" s="29" t="s">
        <v>862</v>
      </c>
      <c r="E196" s="29" t="s">
        <v>276</v>
      </c>
      <c r="F196" s="29">
        <v>39</v>
      </c>
      <c r="G196" s="29" t="s">
        <v>129</v>
      </c>
      <c r="H196" s="29" t="s">
        <v>863</v>
      </c>
      <c r="I196" s="30" t="s">
        <v>864</v>
      </c>
      <c r="J196" s="37"/>
    </row>
    <row r="197" spans="1:10" ht="75" x14ac:dyDescent="0.25">
      <c r="A197" s="28">
        <v>196</v>
      </c>
      <c r="B197" s="29" t="s">
        <v>865</v>
      </c>
      <c r="C197" s="29" t="s">
        <v>866</v>
      </c>
      <c r="D197" s="29" t="s">
        <v>867</v>
      </c>
      <c r="E197" s="29" t="s">
        <v>276</v>
      </c>
      <c r="F197" s="29">
        <v>40</v>
      </c>
      <c r="G197" s="29" t="s">
        <v>168</v>
      </c>
      <c r="H197" s="29" t="s">
        <v>868</v>
      </c>
      <c r="I197" s="30" t="s">
        <v>869</v>
      </c>
      <c r="J197" s="37"/>
    </row>
    <row r="198" spans="1:10" ht="75" x14ac:dyDescent="0.25">
      <c r="A198" s="28">
        <v>197</v>
      </c>
      <c r="B198" s="29" t="s">
        <v>870</v>
      </c>
      <c r="C198" s="29" t="s">
        <v>298</v>
      </c>
      <c r="D198" s="29" t="s">
        <v>871</v>
      </c>
      <c r="E198" s="29" t="s">
        <v>128</v>
      </c>
      <c r="F198" s="29">
        <v>14</v>
      </c>
      <c r="G198" s="29" t="s">
        <v>129</v>
      </c>
      <c r="H198" s="29" t="s">
        <v>130</v>
      </c>
      <c r="I198" s="30" t="s">
        <v>872</v>
      </c>
      <c r="J198" s="37"/>
    </row>
    <row r="199" spans="1:10" ht="75" x14ac:dyDescent="0.25">
      <c r="A199" s="28">
        <v>198</v>
      </c>
      <c r="B199" s="29" t="s">
        <v>873</v>
      </c>
      <c r="C199" s="29" t="s">
        <v>874</v>
      </c>
      <c r="D199" s="29" t="s">
        <v>875</v>
      </c>
      <c r="E199" s="29" t="s">
        <v>276</v>
      </c>
      <c r="F199" s="29">
        <v>68</v>
      </c>
      <c r="G199" s="29" t="s">
        <v>140</v>
      </c>
      <c r="H199" s="29" t="s">
        <v>876</v>
      </c>
      <c r="I199" s="30" t="s">
        <v>877</v>
      </c>
      <c r="J199" s="37"/>
    </row>
    <row r="200" spans="1:10" ht="75" x14ac:dyDescent="0.25">
      <c r="A200" s="28">
        <v>199</v>
      </c>
      <c r="B200" s="29" t="s">
        <v>878</v>
      </c>
      <c r="C200" s="29" t="s">
        <v>879</v>
      </c>
      <c r="D200" s="29" t="s">
        <v>308</v>
      </c>
      <c r="E200" s="29" t="s">
        <v>276</v>
      </c>
      <c r="F200" s="29">
        <v>69</v>
      </c>
      <c r="G200" s="29" t="s">
        <v>168</v>
      </c>
      <c r="H200" s="29" t="s">
        <v>880</v>
      </c>
      <c r="I200" s="30" t="s">
        <v>881</v>
      </c>
      <c r="J200" s="37"/>
    </row>
    <row r="201" spans="1:10" ht="75" x14ac:dyDescent="0.25">
      <c r="A201" s="28">
        <v>200</v>
      </c>
      <c r="B201" s="29" t="s">
        <v>882</v>
      </c>
      <c r="C201" s="29" t="s">
        <v>162</v>
      </c>
      <c r="D201" s="29" t="s">
        <v>159</v>
      </c>
      <c r="E201" s="29" t="s">
        <v>128</v>
      </c>
      <c r="F201" s="29">
        <v>15</v>
      </c>
      <c r="G201" s="29" t="s">
        <v>140</v>
      </c>
      <c r="H201" s="29" t="s">
        <v>141</v>
      </c>
      <c r="I201" s="30" t="s">
        <v>883</v>
      </c>
      <c r="J201" s="37"/>
    </row>
    <row r="202" spans="1:10" ht="75" x14ac:dyDescent="0.25">
      <c r="A202" s="28">
        <v>201</v>
      </c>
      <c r="B202" s="29" t="s">
        <v>884</v>
      </c>
      <c r="C202" s="29" t="s">
        <v>885</v>
      </c>
      <c r="D202" s="29" t="s">
        <v>163</v>
      </c>
      <c r="E202" s="29" t="s">
        <v>128</v>
      </c>
      <c r="F202" s="29">
        <v>10</v>
      </c>
      <c r="G202" s="29" t="s">
        <v>129</v>
      </c>
      <c r="H202" s="29" t="s">
        <v>135</v>
      </c>
      <c r="I202" s="30" t="s">
        <v>886</v>
      </c>
      <c r="J202" s="37"/>
    </row>
    <row r="203" spans="1:10" ht="75" x14ac:dyDescent="0.25">
      <c r="A203" s="28">
        <v>202</v>
      </c>
      <c r="B203" s="29" t="s">
        <v>887</v>
      </c>
      <c r="C203" s="29" t="s">
        <v>885</v>
      </c>
      <c r="D203" s="29" t="s">
        <v>163</v>
      </c>
      <c r="E203" s="29" t="s">
        <v>128</v>
      </c>
      <c r="F203" s="29">
        <v>12</v>
      </c>
      <c r="G203" s="29" t="s">
        <v>140</v>
      </c>
      <c r="H203" s="29" t="s">
        <v>888</v>
      </c>
      <c r="I203" s="30" t="s">
        <v>889</v>
      </c>
      <c r="J203" s="37"/>
    </row>
    <row r="204" spans="1:10" ht="90" x14ac:dyDescent="0.25">
      <c r="A204" s="28">
        <v>203</v>
      </c>
      <c r="B204" s="29" t="s">
        <v>890</v>
      </c>
      <c r="C204" s="29" t="s">
        <v>243</v>
      </c>
      <c r="D204" s="29" t="s">
        <v>891</v>
      </c>
      <c r="E204" s="29" t="s">
        <v>455</v>
      </c>
      <c r="F204" s="29">
        <v>82</v>
      </c>
      <c r="G204" s="29" t="s">
        <v>168</v>
      </c>
      <c r="H204" s="29" t="s">
        <v>683</v>
      </c>
      <c r="I204" s="30" t="s">
        <v>892</v>
      </c>
      <c r="J204" s="37"/>
    </row>
    <row r="205" spans="1:10" ht="75" x14ac:dyDescent="0.25">
      <c r="A205" s="28">
        <v>204</v>
      </c>
      <c r="B205" s="29" t="s">
        <v>893</v>
      </c>
      <c r="C205" s="29" t="s">
        <v>894</v>
      </c>
      <c r="D205" s="29" t="s">
        <v>895</v>
      </c>
      <c r="E205" s="29" t="s">
        <v>128</v>
      </c>
      <c r="F205" s="29">
        <v>15</v>
      </c>
      <c r="G205" s="29" t="s">
        <v>140</v>
      </c>
      <c r="H205" s="29" t="s">
        <v>141</v>
      </c>
      <c r="I205" s="30" t="s">
        <v>896</v>
      </c>
      <c r="J205" s="37"/>
    </row>
    <row r="206" spans="1:10" ht="75" x14ac:dyDescent="0.25">
      <c r="A206" s="28">
        <v>205</v>
      </c>
      <c r="B206" s="29" t="s">
        <v>897</v>
      </c>
      <c r="C206" s="29" t="s">
        <v>894</v>
      </c>
      <c r="D206" s="29" t="s">
        <v>895</v>
      </c>
      <c r="E206" s="29" t="s">
        <v>128</v>
      </c>
      <c r="F206" s="29">
        <v>11</v>
      </c>
      <c r="G206" s="29" t="s">
        <v>129</v>
      </c>
      <c r="H206" s="29" t="s">
        <v>156</v>
      </c>
      <c r="I206" s="30" t="s">
        <v>898</v>
      </c>
      <c r="J206" s="37"/>
    </row>
    <row r="207" spans="1:10" ht="75" x14ac:dyDescent="0.25">
      <c r="A207" s="28">
        <v>206</v>
      </c>
      <c r="B207" s="29" t="s">
        <v>899</v>
      </c>
      <c r="C207" s="29" t="s">
        <v>177</v>
      </c>
      <c r="D207" s="29" t="s">
        <v>900</v>
      </c>
      <c r="E207" s="29" t="s">
        <v>455</v>
      </c>
      <c r="F207" s="29">
        <v>95</v>
      </c>
      <c r="G207" s="29" t="s">
        <v>140</v>
      </c>
      <c r="H207" s="29" t="s">
        <v>506</v>
      </c>
      <c r="I207" s="30" t="s">
        <v>901</v>
      </c>
      <c r="J207" s="37"/>
    </row>
    <row r="208" spans="1:10" ht="75" x14ac:dyDescent="0.25">
      <c r="A208" s="28">
        <v>207</v>
      </c>
      <c r="B208" s="29" t="s">
        <v>902</v>
      </c>
      <c r="C208" s="29" t="s">
        <v>209</v>
      </c>
      <c r="D208" s="29" t="s">
        <v>903</v>
      </c>
      <c r="E208" s="29" t="s">
        <v>423</v>
      </c>
      <c r="F208" s="29">
        <v>127</v>
      </c>
      <c r="G208" s="29" t="s">
        <v>140</v>
      </c>
      <c r="H208" s="29" t="s">
        <v>448</v>
      </c>
      <c r="I208" s="30" t="s">
        <v>904</v>
      </c>
      <c r="J208" s="37"/>
    </row>
    <row r="209" spans="1:10" ht="75" x14ac:dyDescent="0.25">
      <c r="A209" s="28">
        <v>208</v>
      </c>
      <c r="B209" s="29" t="s">
        <v>905</v>
      </c>
      <c r="C209" s="29" t="s">
        <v>177</v>
      </c>
      <c r="D209" s="29" t="s">
        <v>906</v>
      </c>
      <c r="E209" s="29" t="s">
        <v>423</v>
      </c>
      <c r="F209" s="29">
        <v>128</v>
      </c>
      <c r="G209" s="29" t="s">
        <v>140</v>
      </c>
      <c r="H209" s="29" t="s">
        <v>485</v>
      </c>
      <c r="I209" s="30" t="s">
        <v>907</v>
      </c>
      <c r="J209" s="37"/>
    </row>
    <row r="210" spans="1:10" ht="75" x14ac:dyDescent="0.25">
      <c r="A210" s="28">
        <v>209</v>
      </c>
      <c r="B210" s="29" t="s">
        <v>908</v>
      </c>
      <c r="C210" s="29" t="s">
        <v>909</v>
      </c>
      <c r="D210" s="29" t="s">
        <v>910</v>
      </c>
      <c r="E210" s="29" t="s">
        <v>276</v>
      </c>
      <c r="F210" s="29">
        <v>63</v>
      </c>
      <c r="G210" s="29" t="s">
        <v>129</v>
      </c>
      <c r="H210" s="29" t="s">
        <v>911</v>
      </c>
      <c r="I210" s="30" t="s">
        <v>912</v>
      </c>
      <c r="J210" s="37"/>
    </row>
    <row r="211" spans="1:10" ht="75" x14ac:dyDescent="0.25">
      <c r="A211" s="28">
        <v>210</v>
      </c>
      <c r="B211" s="29" t="s">
        <v>913</v>
      </c>
      <c r="C211" s="29" t="s">
        <v>909</v>
      </c>
      <c r="D211" s="29" t="s">
        <v>910</v>
      </c>
      <c r="E211" s="29" t="s">
        <v>276</v>
      </c>
      <c r="F211" s="29">
        <v>50</v>
      </c>
      <c r="G211" s="29" t="s">
        <v>140</v>
      </c>
      <c r="H211" s="29" t="s">
        <v>914</v>
      </c>
      <c r="I211" s="30" t="s">
        <v>915</v>
      </c>
      <c r="J211" s="37"/>
    </row>
    <row r="212" spans="1:10" ht="75" x14ac:dyDescent="0.25">
      <c r="A212" s="28">
        <v>211</v>
      </c>
      <c r="B212" s="29" t="s">
        <v>916</v>
      </c>
      <c r="C212" s="29" t="s">
        <v>917</v>
      </c>
      <c r="D212" s="29" t="s">
        <v>918</v>
      </c>
      <c r="E212" s="29" t="s">
        <v>276</v>
      </c>
      <c r="F212" s="29">
        <v>64</v>
      </c>
      <c r="G212" s="29" t="s">
        <v>140</v>
      </c>
      <c r="H212" s="29" t="s">
        <v>919</v>
      </c>
      <c r="I212" s="30" t="s">
        <v>920</v>
      </c>
      <c r="J212" s="37"/>
    </row>
    <row r="213" spans="1:10" ht="75" x14ac:dyDescent="0.25">
      <c r="A213" s="28">
        <v>212</v>
      </c>
      <c r="B213" s="29" t="s">
        <v>921</v>
      </c>
      <c r="C213" s="29" t="s">
        <v>166</v>
      </c>
      <c r="D213" s="29" t="s">
        <v>922</v>
      </c>
      <c r="E213" s="29" t="s">
        <v>276</v>
      </c>
      <c r="F213" s="29">
        <v>39</v>
      </c>
      <c r="G213" s="29" t="s">
        <v>129</v>
      </c>
      <c r="H213" s="29" t="s">
        <v>863</v>
      </c>
      <c r="I213" s="30" t="s">
        <v>923</v>
      </c>
      <c r="J213" s="37"/>
    </row>
    <row r="214" spans="1:10" ht="135" x14ac:dyDescent="0.25">
      <c r="A214" s="28">
        <v>213</v>
      </c>
      <c r="B214" s="29" t="s">
        <v>924</v>
      </c>
      <c r="C214" s="29" t="s">
        <v>925</v>
      </c>
      <c r="D214" s="29" t="s">
        <v>926</v>
      </c>
      <c r="E214" s="29" t="s">
        <v>128</v>
      </c>
      <c r="F214" s="29">
        <v>11</v>
      </c>
      <c r="G214" s="29" t="s">
        <v>129</v>
      </c>
      <c r="H214" s="29" t="s">
        <v>156</v>
      </c>
      <c r="I214" s="30" t="s">
        <v>927</v>
      </c>
      <c r="J214" s="37"/>
    </row>
    <row r="215" spans="1:10" ht="75" x14ac:dyDescent="0.25">
      <c r="A215" s="28">
        <v>214</v>
      </c>
      <c r="B215" s="29" t="s">
        <v>928</v>
      </c>
      <c r="C215" s="29" t="s">
        <v>166</v>
      </c>
      <c r="D215" s="29" t="s">
        <v>929</v>
      </c>
      <c r="E215" s="29" t="s">
        <v>128</v>
      </c>
      <c r="F215" s="29">
        <v>10</v>
      </c>
      <c r="G215" s="29" t="s">
        <v>129</v>
      </c>
      <c r="H215" s="29" t="s">
        <v>135</v>
      </c>
      <c r="I215" s="30" t="s">
        <v>930</v>
      </c>
      <c r="J215" s="37"/>
    </row>
    <row r="216" spans="1:10" ht="75" x14ac:dyDescent="0.25">
      <c r="A216" s="28">
        <v>215</v>
      </c>
      <c r="B216" s="29" t="s">
        <v>931</v>
      </c>
      <c r="C216" s="29" t="s">
        <v>370</v>
      </c>
      <c r="D216" s="29" t="s">
        <v>932</v>
      </c>
      <c r="E216" s="29" t="s">
        <v>128</v>
      </c>
      <c r="F216" s="29">
        <v>10</v>
      </c>
      <c r="G216" s="29" t="s">
        <v>129</v>
      </c>
      <c r="H216" s="29" t="s">
        <v>135</v>
      </c>
      <c r="I216" s="30" t="s">
        <v>933</v>
      </c>
      <c r="J216" s="37"/>
    </row>
    <row r="217" spans="1:10" ht="75" x14ac:dyDescent="0.25">
      <c r="A217" s="28">
        <v>216</v>
      </c>
      <c r="B217" s="29" t="s">
        <v>934</v>
      </c>
      <c r="C217" s="29" t="s">
        <v>935</v>
      </c>
      <c r="D217" s="29" t="s">
        <v>936</v>
      </c>
      <c r="E217" s="29" t="s">
        <v>423</v>
      </c>
      <c r="F217" s="29">
        <v>124</v>
      </c>
      <c r="G217" s="29" t="s">
        <v>168</v>
      </c>
      <c r="H217" s="29" t="s">
        <v>522</v>
      </c>
      <c r="I217" s="30" t="s">
        <v>937</v>
      </c>
      <c r="J217" s="37"/>
    </row>
    <row r="218" spans="1:10" ht="75" x14ac:dyDescent="0.25">
      <c r="A218" s="28">
        <v>217</v>
      </c>
      <c r="B218" s="29" t="s">
        <v>938</v>
      </c>
      <c r="C218" s="29" t="s">
        <v>370</v>
      </c>
      <c r="D218" s="29" t="s">
        <v>932</v>
      </c>
      <c r="E218" s="29" t="s">
        <v>128</v>
      </c>
      <c r="F218" s="29">
        <v>14</v>
      </c>
      <c r="G218" s="29" t="s">
        <v>129</v>
      </c>
      <c r="H218" s="29" t="s">
        <v>130</v>
      </c>
      <c r="I218" s="30" t="s">
        <v>939</v>
      </c>
      <c r="J218" s="37"/>
    </row>
    <row r="219" spans="1:10" ht="75" x14ac:dyDescent="0.25">
      <c r="A219" s="28">
        <v>218</v>
      </c>
      <c r="B219" s="29" t="s">
        <v>940</v>
      </c>
      <c r="C219" s="29" t="s">
        <v>935</v>
      </c>
      <c r="D219" s="29" t="s">
        <v>413</v>
      </c>
      <c r="E219" s="29" t="s">
        <v>128</v>
      </c>
      <c r="F219" s="29">
        <v>15</v>
      </c>
      <c r="G219" s="29" t="s">
        <v>140</v>
      </c>
      <c r="H219" s="29" t="s">
        <v>141</v>
      </c>
      <c r="I219" s="30" t="s">
        <v>941</v>
      </c>
      <c r="J219" s="37"/>
    </row>
    <row r="220" spans="1:10" ht="75" x14ac:dyDescent="0.25">
      <c r="A220" s="28">
        <v>219</v>
      </c>
      <c r="B220" s="29" t="s">
        <v>942</v>
      </c>
      <c r="C220" s="29" t="s">
        <v>935</v>
      </c>
      <c r="D220" s="29" t="s">
        <v>413</v>
      </c>
      <c r="E220" s="29" t="s">
        <v>128</v>
      </c>
      <c r="F220" s="29">
        <v>11</v>
      </c>
      <c r="G220" s="29" t="s">
        <v>129</v>
      </c>
      <c r="H220" s="29" t="s">
        <v>156</v>
      </c>
      <c r="I220" s="30" t="s">
        <v>943</v>
      </c>
      <c r="J220" s="37"/>
    </row>
    <row r="221" spans="1:10" ht="75" x14ac:dyDescent="0.25">
      <c r="A221" s="28">
        <v>220</v>
      </c>
      <c r="B221" s="29" t="s">
        <v>944</v>
      </c>
      <c r="C221" s="29" t="s">
        <v>945</v>
      </c>
      <c r="D221" s="29" t="s">
        <v>946</v>
      </c>
      <c r="E221" s="29" t="s">
        <v>276</v>
      </c>
      <c r="F221" s="29">
        <v>62</v>
      </c>
      <c r="G221" s="29" t="s">
        <v>168</v>
      </c>
      <c r="H221" s="29" t="s">
        <v>304</v>
      </c>
      <c r="I221" s="30" t="s">
        <v>947</v>
      </c>
      <c r="J221" s="37"/>
    </row>
    <row r="222" spans="1:10" ht="75" x14ac:dyDescent="0.25">
      <c r="A222" s="28">
        <v>221</v>
      </c>
      <c r="B222" s="29" t="s">
        <v>948</v>
      </c>
      <c r="C222" s="29" t="s">
        <v>945</v>
      </c>
      <c r="D222" s="29" t="s">
        <v>946</v>
      </c>
      <c r="E222" s="29" t="s">
        <v>276</v>
      </c>
      <c r="F222" s="29">
        <v>49</v>
      </c>
      <c r="G222" s="29" t="s">
        <v>129</v>
      </c>
      <c r="H222" s="29" t="s">
        <v>309</v>
      </c>
      <c r="I222" s="30" t="s">
        <v>949</v>
      </c>
      <c r="J222" s="37"/>
    </row>
    <row r="223" spans="1:10" ht="135" x14ac:dyDescent="0.25">
      <c r="A223" s="28">
        <v>222</v>
      </c>
      <c r="B223" s="29" t="s">
        <v>950</v>
      </c>
      <c r="C223" s="29" t="s">
        <v>370</v>
      </c>
      <c r="D223" s="29" t="s">
        <v>951</v>
      </c>
      <c r="E223" s="29" t="s">
        <v>179</v>
      </c>
      <c r="F223" s="29">
        <v>18</v>
      </c>
      <c r="G223" s="29" t="s">
        <v>168</v>
      </c>
      <c r="H223" s="29" t="s">
        <v>217</v>
      </c>
      <c r="I223" s="30" t="s">
        <v>952</v>
      </c>
      <c r="J223" s="37"/>
    </row>
    <row r="224" spans="1:10" ht="105" x14ac:dyDescent="0.25">
      <c r="A224" s="28">
        <v>223</v>
      </c>
      <c r="B224" s="29" t="s">
        <v>953</v>
      </c>
      <c r="C224" s="29" t="s">
        <v>607</v>
      </c>
      <c r="D224" s="29" t="s">
        <v>954</v>
      </c>
      <c r="E224" s="29" t="s">
        <v>276</v>
      </c>
      <c r="F224" s="29">
        <v>47</v>
      </c>
      <c r="G224" s="29" t="s">
        <v>168</v>
      </c>
      <c r="H224" s="29" t="s">
        <v>955</v>
      </c>
      <c r="I224" s="30" t="s">
        <v>956</v>
      </c>
      <c r="J224" s="37"/>
    </row>
    <row r="225" spans="1:10" ht="75" x14ac:dyDescent="0.25">
      <c r="A225" s="28">
        <v>224</v>
      </c>
      <c r="B225" s="29" t="s">
        <v>957</v>
      </c>
      <c r="C225" s="29" t="s">
        <v>958</v>
      </c>
      <c r="D225" s="29" t="s">
        <v>959</v>
      </c>
      <c r="E225" s="29" t="s">
        <v>423</v>
      </c>
      <c r="F225" s="29">
        <v>126</v>
      </c>
      <c r="G225" s="29" t="s">
        <v>168</v>
      </c>
      <c r="H225" s="29" t="s">
        <v>710</v>
      </c>
      <c r="I225" s="30" t="s">
        <v>960</v>
      </c>
      <c r="J225" s="37"/>
    </row>
    <row r="226" spans="1:10" ht="90" x14ac:dyDescent="0.25">
      <c r="A226" s="28">
        <v>225</v>
      </c>
      <c r="B226" s="29" t="s">
        <v>961</v>
      </c>
      <c r="C226" s="29" t="s">
        <v>962</v>
      </c>
      <c r="D226" s="29" t="s">
        <v>963</v>
      </c>
      <c r="E226" s="29" t="s">
        <v>276</v>
      </c>
      <c r="F226" s="29">
        <v>59</v>
      </c>
      <c r="G226" s="29" t="s">
        <v>140</v>
      </c>
      <c r="H226" s="29" t="s">
        <v>277</v>
      </c>
      <c r="I226" s="30" t="s">
        <v>964</v>
      </c>
      <c r="J226" s="37"/>
    </row>
    <row r="227" spans="1:10" ht="75" x14ac:dyDescent="0.25">
      <c r="A227" s="28">
        <v>226</v>
      </c>
      <c r="B227" s="29" t="s">
        <v>965</v>
      </c>
      <c r="C227" s="29" t="s">
        <v>966</v>
      </c>
      <c r="D227" s="29" t="s">
        <v>967</v>
      </c>
      <c r="E227" s="29" t="s">
        <v>455</v>
      </c>
      <c r="F227" s="29">
        <v>86</v>
      </c>
      <c r="G227" s="29" t="s">
        <v>129</v>
      </c>
      <c r="H227" s="29" t="s">
        <v>968</v>
      </c>
      <c r="I227" s="30" t="s">
        <v>969</v>
      </c>
      <c r="J227" s="37"/>
    </row>
    <row r="228" spans="1:10" ht="75" x14ac:dyDescent="0.25">
      <c r="A228" s="28">
        <v>227</v>
      </c>
      <c r="B228" s="29" t="s">
        <v>970</v>
      </c>
      <c r="C228" s="29" t="s">
        <v>971</v>
      </c>
      <c r="D228" s="29" t="s">
        <v>972</v>
      </c>
      <c r="E228" s="29" t="s">
        <v>276</v>
      </c>
      <c r="F228" s="29">
        <v>69</v>
      </c>
      <c r="G228" s="29" t="s">
        <v>168</v>
      </c>
      <c r="H228" s="29" t="s">
        <v>880</v>
      </c>
      <c r="I228" s="30" t="s">
        <v>973</v>
      </c>
      <c r="J228" s="37"/>
    </row>
    <row r="229" spans="1:10" ht="75" x14ac:dyDescent="0.25">
      <c r="A229" s="28">
        <v>228</v>
      </c>
      <c r="B229" s="29" t="s">
        <v>974</v>
      </c>
      <c r="C229" s="29" t="s">
        <v>971</v>
      </c>
      <c r="D229" s="29" t="s">
        <v>972</v>
      </c>
      <c r="E229" s="29" t="s">
        <v>276</v>
      </c>
      <c r="F229" s="29">
        <v>56</v>
      </c>
      <c r="G229" s="29" t="s">
        <v>129</v>
      </c>
      <c r="H229" s="29" t="s">
        <v>309</v>
      </c>
      <c r="I229" s="30" t="s">
        <v>975</v>
      </c>
      <c r="J229" s="37"/>
    </row>
    <row r="230" spans="1:10" ht="75" x14ac:dyDescent="0.25">
      <c r="A230" s="28">
        <v>229</v>
      </c>
      <c r="B230" s="29" t="s">
        <v>976</v>
      </c>
      <c r="C230" s="29" t="s">
        <v>971</v>
      </c>
      <c r="D230" s="29" t="s">
        <v>972</v>
      </c>
      <c r="E230" s="29" t="s">
        <v>276</v>
      </c>
      <c r="F230" s="29">
        <v>43</v>
      </c>
      <c r="G230" s="29" t="s">
        <v>168</v>
      </c>
      <c r="H230" s="29" t="s">
        <v>977</v>
      </c>
      <c r="I230" s="30" t="s">
        <v>975</v>
      </c>
      <c r="J230" s="37"/>
    </row>
    <row r="231" spans="1:10" ht="75" x14ac:dyDescent="0.25">
      <c r="A231" s="28">
        <v>230</v>
      </c>
      <c r="B231" s="29" t="s">
        <v>978</v>
      </c>
      <c r="C231" s="29" t="s">
        <v>979</v>
      </c>
      <c r="D231" s="29" t="s">
        <v>980</v>
      </c>
      <c r="E231" s="29" t="s">
        <v>423</v>
      </c>
      <c r="F231" s="29">
        <v>122</v>
      </c>
      <c r="G231" s="29" t="s">
        <v>140</v>
      </c>
      <c r="H231" s="29" t="s">
        <v>626</v>
      </c>
      <c r="I231" s="30" t="s">
        <v>981</v>
      </c>
      <c r="J231" s="37"/>
    </row>
    <row r="232" spans="1:10" ht="75" x14ac:dyDescent="0.25">
      <c r="A232" s="28">
        <v>231</v>
      </c>
      <c r="B232" s="29" t="s">
        <v>982</v>
      </c>
      <c r="C232" s="29" t="s">
        <v>971</v>
      </c>
      <c r="D232" s="29" t="s">
        <v>983</v>
      </c>
      <c r="E232" s="29" t="s">
        <v>128</v>
      </c>
      <c r="F232" s="29">
        <v>10</v>
      </c>
      <c r="G232" s="29" t="s">
        <v>129</v>
      </c>
      <c r="H232" s="29" t="s">
        <v>135</v>
      </c>
      <c r="I232" s="30" t="s">
        <v>984</v>
      </c>
      <c r="J232" s="37"/>
    </row>
    <row r="233" spans="1:10" ht="75" x14ac:dyDescent="0.25">
      <c r="A233" s="28">
        <v>232</v>
      </c>
      <c r="B233" s="29" t="s">
        <v>985</v>
      </c>
      <c r="C233" s="29" t="s">
        <v>986</v>
      </c>
      <c r="D233" s="29" t="s">
        <v>987</v>
      </c>
      <c r="E233" s="29" t="s">
        <v>455</v>
      </c>
      <c r="F233" s="29">
        <v>85</v>
      </c>
      <c r="G233" s="29" t="s">
        <v>129</v>
      </c>
      <c r="H233" s="29" t="s">
        <v>135</v>
      </c>
      <c r="I233" s="30" t="s">
        <v>988</v>
      </c>
      <c r="J233" s="37"/>
    </row>
    <row r="234" spans="1:10" ht="120" x14ac:dyDescent="0.25">
      <c r="A234" s="28">
        <v>233</v>
      </c>
      <c r="B234" s="29" t="s">
        <v>989</v>
      </c>
      <c r="C234" s="29" t="s">
        <v>986</v>
      </c>
      <c r="D234" s="29" t="s">
        <v>987</v>
      </c>
      <c r="E234" s="29" t="s">
        <v>455</v>
      </c>
      <c r="F234" s="29">
        <v>79</v>
      </c>
      <c r="G234" s="29" t="s">
        <v>129</v>
      </c>
      <c r="H234" s="29" t="s">
        <v>527</v>
      </c>
      <c r="I234" s="30" t="s">
        <v>990</v>
      </c>
      <c r="J234" s="37"/>
    </row>
    <row r="235" spans="1:10" ht="75" x14ac:dyDescent="0.25">
      <c r="A235" s="28">
        <v>234</v>
      </c>
      <c r="B235" s="29" t="s">
        <v>991</v>
      </c>
      <c r="C235" s="29" t="s">
        <v>992</v>
      </c>
      <c r="D235" s="29" t="s">
        <v>993</v>
      </c>
      <c r="E235" s="29" t="s">
        <v>423</v>
      </c>
      <c r="F235" s="29">
        <v>124</v>
      </c>
      <c r="G235" s="29" t="s">
        <v>168</v>
      </c>
      <c r="H235" s="29" t="s">
        <v>522</v>
      </c>
      <c r="I235" s="30" t="s">
        <v>994</v>
      </c>
      <c r="J235" s="37"/>
    </row>
    <row r="236" spans="1:10" ht="75" x14ac:dyDescent="0.25">
      <c r="A236" s="28">
        <v>235</v>
      </c>
      <c r="B236" s="29" t="s">
        <v>995</v>
      </c>
      <c r="C236" s="29" t="s">
        <v>996</v>
      </c>
      <c r="D236" s="29" t="s">
        <v>997</v>
      </c>
      <c r="E236" s="29" t="s">
        <v>276</v>
      </c>
      <c r="F236" s="29">
        <v>52</v>
      </c>
      <c r="G236" s="29" t="s">
        <v>140</v>
      </c>
      <c r="H236" s="29" t="s">
        <v>998</v>
      </c>
      <c r="I236" s="30" t="s">
        <v>999</v>
      </c>
      <c r="J236" s="37"/>
    </row>
    <row r="237" spans="1:10" ht="75" x14ac:dyDescent="0.25">
      <c r="A237" s="28">
        <v>236</v>
      </c>
      <c r="B237" s="29" t="s">
        <v>1000</v>
      </c>
      <c r="C237" s="29" t="s">
        <v>1001</v>
      </c>
      <c r="D237" s="29" t="s">
        <v>383</v>
      </c>
      <c r="E237" s="29" t="s">
        <v>276</v>
      </c>
      <c r="F237" s="29">
        <v>57</v>
      </c>
      <c r="G237" s="29" t="s">
        <v>140</v>
      </c>
      <c r="H237" s="29" t="s">
        <v>286</v>
      </c>
      <c r="I237" s="30" t="s">
        <v>1002</v>
      </c>
      <c r="J237" s="37"/>
    </row>
    <row r="238" spans="1:10" ht="75" x14ac:dyDescent="0.25">
      <c r="A238" s="28">
        <v>237</v>
      </c>
      <c r="B238" s="29" t="s">
        <v>1003</v>
      </c>
      <c r="C238" s="29" t="s">
        <v>1004</v>
      </c>
      <c r="D238" s="29" t="s">
        <v>1005</v>
      </c>
      <c r="E238" s="29" t="s">
        <v>423</v>
      </c>
      <c r="F238" s="29">
        <v>126</v>
      </c>
      <c r="G238" s="29" t="s">
        <v>168</v>
      </c>
      <c r="H238" s="29" t="s">
        <v>710</v>
      </c>
      <c r="I238" s="30" t="s">
        <v>1006</v>
      </c>
      <c r="J238" s="37"/>
    </row>
    <row r="239" spans="1:10" ht="75" x14ac:dyDescent="0.25">
      <c r="A239" s="28">
        <v>238</v>
      </c>
      <c r="B239" s="29" t="s">
        <v>1007</v>
      </c>
      <c r="C239" s="29" t="s">
        <v>1008</v>
      </c>
      <c r="D239" s="29" t="s">
        <v>1009</v>
      </c>
      <c r="E239" s="29" t="s">
        <v>423</v>
      </c>
      <c r="F239" s="29">
        <v>127</v>
      </c>
      <c r="G239" s="29" t="s">
        <v>140</v>
      </c>
      <c r="H239" s="29" t="s">
        <v>448</v>
      </c>
      <c r="I239" s="30" t="s">
        <v>1010</v>
      </c>
      <c r="J239" s="37"/>
    </row>
    <row r="240" spans="1:10" ht="75" x14ac:dyDescent="0.25">
      <c r="A240" s="28">
        <v>239</v>
      </c>
      <c r="B240" s="29" t="s">
        <v>1011</v>
      </c>
      <c r="C240" s="29" t="s">
        <v>1012</v>
      </c>
      <c r="D240" s="29" t="s">
        <v>1013</v>
      </c>
      <c r="E240" s="29" t="s">
        <v>455</v>
      </c>
      <c r="F240" s="29">
        <v>84</v>
      </c>
      <c r="G240" s="29" t="s">
        <v>168</v>
      </c>
      <c r="H240" s="29" t="s">
        <v>725</v>
      </c>
      <c r="I240" s="30" t="s">
        <v>1014</v>
      </c>
      <c r="J240" s="37"/>
    </row>
    <row r="241" spans="1:10" ht="75" x14ac:dyDescent="0.25">
      <c r="A241" s="28">
        <v>240</v>
      </c>
      <c r="B241" s="29" t="s">
        <v>1015</v>
      </c>
      <c r="C241" s="29" t="s">
        <v>1001</v>
      </c>
      <c r="D241" s="29" t="s">
        <v>1016</v>
      </c>
      <c r="E241" s="29" t="s">
        <v>423</v>
      </c>
      <c r="F241" s="29">
        <v>128</v>
      </c>
      <c r="G241" s="29" t="s">
        <v>140</v>
      </c>
      <c r="H241" s="29" t="s">
        <v>485</v>
      </c>
      <c r="I241" s="30" t="s">
        <v>1017</v>
      </c>
      <c r="J241" s="37"/>
    </row>
    <row r="242" spans="1:10" ht="75" x14ac:dyDescent="0.25">
      <c r="A242" s="28">
        <v>241</v>
      </c>
      <c r="B242" s="29" t="s">
        <v>1018</v>
      </c>
      <c r="C242" s="29" t="s">
        <v>1008</v>
      </c>
      <c r="D242" s="29" t="s">
        <v>1019</v>
      </c>
      <c r="E242" s="29" t="s">
        <v>455</v>
      </c>
      <c r="F242" s="29">
        <v>86</v>
      </c>
      <c r="G242" s="29" t="s">
        <v>129</v>
      </c>
      <c r="H242" s="29" t="s">
        <v>968</v>
      </c>
      <c r="I242" s="30" t="s">
        <v>1020</v>
      </c>
      <c r="J242" s="37"/>
    </row>
    <row r="243" spans="1:10" ht="75" x14ac:dyDescent="0.25">
      <c r="A243" s="28">
        <v>242</v>
      </c>
      <c r="B243" s="29" t="s">
        <v>1021</v>
      </c>
      <c r="C243" s="29" t="s">
        <v>1022</v>
      </c>
      <c r="D243" s="29" t="s">
        <v>1023</v>
      </c>
      <c r="E243" s="29" t="s">
        <v>455</v>
      </c>
      <c r="F243" s="29">
        <v>93</v>
      </c>
      <c r="G243" s="29" t="s">
        <v>140</v>
      </c>
      <c r="H243" s="29" t="s">
        <v>796</v>
      </c>
      <c r="I243" s="30" t="s">
        <v>1024</v>
      </c>
      <c r="J243" s="37"/>
    </row>
    <row r="244" spans="1:10" ht="105" x14ac:dyDescent="0.25">
      <c r="A244" s="28">
        <v>243</v>
      </c>
      <c r="B244" s="29" t="s">
        <v>1025</v>
      </c>
      <c r="C244" s="29" t="s">
        <v>314</v>
      </c>
      <c r="D244" s="29" t="s">
        <v>1026</v>
      </c>
      <c r="E244" s="29" t="s">
        <v>276</v>
      </c>
      <c r="F244" s="29">
        <v>39</v>
      </c>
      <c r="G244" s="29" t="s">
        <v>129</v>
      </c>
      <c r="H244" s="29" t="s">
        <v>863</v>
      </c>
      <c r="I244" s="30" t="s">
        <v>1027</v>
      </c>
      <c r="J244" s="37"/>
    </row>
    <row r="245" spans="1:10" ht="75" x14ac:dyDescent="0.25">
      <c r="A245" s="28">
        <v>244</v>
      </c>
      <c r="B245" s="29" t="s">
        <v>1028</v>
      </c>
      <c r="C245" s="29" t="s">
        <v>1029</v>
      </c>
      <c r="D245" s="29" t="s">
        <v>1030</v>
      </c>
      <c r="E245" s="29" t="s">
        <v>423</v>
      </c>
      <c r="F245" s="29">
        <v>123</v>
      </c>
      <c r="G245" s="29" t="s">
        <v>168</v>
      </c>
      <c r="H245" s="29" t="s">
        <v>424</v>
      </c>
      <c r="I245" s="30" t="s">
        <v>1031</v>
      </c>
      <c r="J245" s="37"/>
    </row>
    <row r="246" spans="1:10" ht="75" x14ac:dyDescent="0.25">
      <c r="A246" s="28">
        <v>245</v>
      </c>
      <c r="B246" s="29" t="s">
        <v>1032</v>
      </c>
      <c r="C246" s="29" t="s">
        <v>1033</v>
      </c>
      <c r="D246" s="29" t="s">
        <v>409</v>
      </c>
      <c r="E246" s="29" t="s">
        <v>276</v>
      </c>
      <c r="F246" s="29">
        <v>58</v>
      </c>
      <c r="G246" s="29" t="s">
        <v>129</v>
      </c>
      <c r="H246" s="29" t="s">
        <v>401</v>
      </c>
      <c r="I246" s="30" t="s">
        <v>1034</v>
      </c>
      <c r="J246" s="37"/>
    </row>
    <row r="247" spans="1:10" ht="75" x14ac:dyDescent="0.25">
      <c r="A247" s="28">
        <v>246</v>
      </c>
      <c r="B247" s="29" t="s">
        <v>1035</v>
      </c>
      <c r="C247" s="29" t="s">
        <v>1036</v>
      </c>
      <c r="D247" s="29" t="s">
        <v>1037</v>
      </c>
      <c r="E247" s="29" t="s">
        <v>423</v>
      </c>
      <c r="F247" s="29">
        <v>127</v>
      </c>
      <c r="G247" s="29" t="s">
        <v>140</v>
      </c>
      <c r="H247" s="29" t="s">
        <v>448</v>
      </c>
      <c r="I247" s="30" t="s">
        <v>1038</v>
      </c>
      <c r="J247" s="37"/>
    </row>
    <row r="248" spans="1:10" ht="75" x14ac:dyDescent="0.25">
      <c r="A248" s="28">
        <v>247</v>
      </c>
      <c r="B248" s="29" t="s">
        <v>1039</v>
      </c>
      <c r="C248" s="29" t="s">
        <v>1033</v>
      </c>
      <c r="D248" s="29" t="s">
        <v>1040</v>
      </c>
      <c r="E248" s="29" t="s">
        <v>423</v>
      </c>
      <c r="F248" s="29">
        <v>126</v>
      </c>
      <c r="G248" s="29" t="s">
        <v>168</v>
      </c>
      <c r="H248" s="29" t="s">
        <v>710</v>
      </c>
      <c r="I248" s="30" t="s">
        <v>1041</v>
      </c>
      <c r="J248" s="37"/>
    </row>
    <row r="249" spans="1:10" ht="75" x14ac:dyDescent="0.25">
      <c r="A249" s="28">
        <v>248</v>
      </c>
      <c r="B249" s="29" t="s">
        <v>1042</v>
      </c>
      <c r="C249" s="29" t="s">
        <v>1043</v>
      </c>
      <c r="D249" s="29" t="s">
        <v>1044</v>
      </c>
      <c r="E249" s="29" t="s">
        <v>276</v>
      </c>
      <c r="F249" s="29">
        <v>34</v>
      </c>
      <c r="G249" s="29" t="s">
        <v>129</v>
      </c>
      <c r="H249" s="29" t="s">
        <v>364</v>
      </c>
      <c r="I249" s="30" t="s">
        <v>1045</v>
      </c>
      <c r="J249" s="37"/>
    </row>
    <row r="250" spans="1:10" ht="75" x14ac:dyDescent="0.25">
      <c r="A250" s="28">
        <v>249</v>
      </c>
      <c r="B250" s="29" t="s">
        <v>1046</v>
      </c>
      <c r="C250" s="29" t="s">
        <v>1047</v>
      </c>
      <c r="D250" s="29" t="s">
        <v>1048</v>
      </c>
      <c r="E250" s="29" t="s">
        <v>455</v>
      </c>
      <c r="F250" s="29">
        <v>82</v>
      </c>
      <c r="G250" s="29" t="s">
        <v>168</v>
      </c>
      <c r="H250" s="29" t="s">
        <v>683</v>
      </c>
      <c r="I250" s="30" t="s">
        <v>1049</v>
      </c>
      <c r="J250" s="37"/>
    </row>
    <row r="251" spans="1:10" ht="75" x14ac:dyDescent="0.25">
      <c r="A251" s="28">
        <v>250</v>
      </c>
      <c r="B251" s="29" t="s">
        <v>1050</v>
      </c>
      <c r="C251" s="29" t="s">
        <v>1047</v>
      </c>
      <c r="D251" s="29" t="s">
        <v>1048</v>
      </c>
      <c r="E251" s="29" t="s">
        <v>455</v>
      </c>
      <c r="F251" s="29">
        <v>94</v>
      </c>
      <c r="G251" s="29" t="s">
        <v>140</v>
      </c>
      <c r="H251" s="29" t="s">
        <v>1051</v>
      </c>
      <c r="I251" s="30" t="s">
        <v>1052</v>
      </c>
      <c r="J251" s="37"/>
    </row>
    <row r="252" spans="1:10" ht="75" x14ac:dyDescent="0.25">
      <c r="A252" s="28">
        <v>251</v>
      </c>
      <c r="B252" s="29" t="s">
        <v>1053</v>
      </c>
      <c r="C252" s="29" t="s">
        <v>1054</v>
      </c>
      <c r="D252" s="29" t="s">
        <v>1055</v>
      </c>
      <c r="E252" s="29" t="s">
        <v>455</v>
      </c>
      <c r="F252" s="29">
        <v>80</v>
      </c>
      <c r="G252" s="29" t="s">
        <v>129</v>
      </c>
      <c r="H252" s="29" t="s">
        <v>771</v>
      </c>
      <c r="I252" s="30" t="s">
        <v>1056</v>
      </c>
      <c r="J252" s="37"/>
    </row>
    <row r="253" spans="1:10" ht="75" x14ac:dyDescent="0.25">
      <c r="A253" s="28">
        <v>252</v>
      </c>
      <c r="B253" s="29" t="s">
        <v>1057</v>
      </c>
      <c r="C253" s="29" t="s">
        <v>1058</v>
      </c>
      <c r="D253" s="29" t="s">
        <v>1059</v>
      </c>
      <c r="E253" s="29" t="s">
        <v>455</v>
      </c>
      <c r="F253" s="29">
        <v>93</v>
      </c>
      <c r="G253" s="29" t="s">
        <v>140</v>
      </c>
      <c r="H253" s="29" t="s">
        <v>796</v>
      </c>
      <c r="I253" s="30" t="s">
        <v>1060</v>
      </c>
      <c r="J253" s="37"/>
    </row>
    <row r="254" spans="1:10" ht="75" x14ac:dyDescent="0.25">
      <c r="A254" s="28">
        <v>253</v>
      </c>
      <c r="B254" s="29" t="s">
        <v>1061</v>
      </c>
      <c r="C254" s="29" t="s">
        <v>1058</v>
      </c>
      <c r="D254" s="29" t="s">
        <v>1059</v>
      </c>
      <c r="E254" s="29" t="s">
        <v>455</v>
      </c>
      <c r="F254" s="29">
        <v>81</v>
      </c>
      <c r="G254" s="29" t="s">
        <v>140</v>
      </c>
      <c r="H254" s="29" t="s">
        <v>1062</v>
      </c>
      <c r="I254" s="30" t="s">
        <v>1063</v>
      </c>
      <c r="J254" s="37"/>
    </row>
    <row r="255" spans="1:10" ht="75" x14ac:dyDescent="0.25">
      <c r="A255" s="28">
        <v>254</v>
      </c>
      <c r="B255" s="29" t="s">
        <v>1064</v>
      </c>
      <c r="C255" s="29" t="s">
        <v>1065</v>
      </c>
      <c r="D255" s="29" t="s">
        <v>1066</v>
      </c>
      <c r="E255" s="29" t="s">
        <v>455</v>
      </c>
      <c r="F255" s="29">
        <v>83</v>
      </c>
      <c r="G255" s="29" t="s">
        <v>140</v>
      </c>
      <c r="H255" s="29" t="s">
        <v>456</v>
      </c>
      <c r="I255" s="30" t="s">
        <v>1067</v>
      </c>
      <c r="J255" s="37"/>
    </row>
    <row r="256" spans="1:10" ht="75" x14ac:dyDescent="0.25">
      <c r="A256" s="28">
        <v>255</v>
      </c>
      <c r="B256" s="29" t="s">
        <v>1068</v>
      </c>
      <c r="C256" s="29" t="s">
        <v>1069</v>
      </c>
      <c r="D256" s="29" t="s">
        <v>1070</v>
      </c>
      <c r="E256" s="29" t="s">
        <v>179</v>
      </c>
      <c r="F256" s="29">
        <v>28</v>
      </c>
      <c r="G256" s="29" t="s">
        <v>140</v>
      </c>
      <c r="H256" s="29" t="s">
        <v>245</v>
      </c>
      <c r="I256" s="30" t="s">
        <v>1071</v>
      </c>
      <c r="J256" s="37"/>
    </row>
    <row r="257" spans="1:10" ht="75" x14ac:dyDescent="0.25">
      <c r="A257" s="28">
        <v>256</v>
      </c>
      <c r="B257" s="29" t="s">
        <v>1072</v>
      </c>
      <c r="C257" s="29" t="s">
        <v>1073</v>
      </c>
      <c r="D257" s="29" t="s">
        <v>1074</v>
      </c>
      <c r="E257" s="29" t="s">
        <v>455</v>
      </c>
      <c r="F257" s="29">
        <v>95</v>
      </c>
      <c r="G257" s="29" t="s">
        <v>140</v>
      </c>
      <c r="H257" s="29" t="s">
        <v>506</v>
      </c>
      <c r="I257" s="30" t="s">
        <v>1075</v>
      </c>
      <c r="J257" s="37"/>
    </row>
    <row r="258" spans="1:10" ht="75" x14ac:dyDescent="0.25">
      <c r="A258" s="28">
        <v>257</v>
      </c>
      <c r="B258" s="29" t="s">
        <v>1076</v>
      </c>
      <c r="C258" s="29" t="s">
        <v>1077</v>
      </c>
      <c r="D258" s="29" t="s">
        <v>1078</v>
      </c>
      <c r="E258" s="29" t="s">
        <v>276</v>
      </c>
      <c r="F258" s="29">
        <v>48</v>
      </c>
      <c r="G258" s="29" t="s">
        <v>168</v>
      </c>
      <c r="H258" s="29" t="s">
        <v>1079</v>
      </c>
      <c r="I258" s="30" t="s">
        <v>1080</v>
      </c>
      <c r="J258" s="37"/>
    </row>
    <row r="259" spans="1:10" ht="75" x14ac:dyDescent="0.25">
      <c r="A259" s="28">
        <v>258</v>
      </c>
      <c r="B259" s="29" t="s">
        <v>1081</v>
      </c>
      <c r="C259" s="29" t="s">
        <v>1082</v>
      </c>
      <c r="D259" s="29" t="s">
        <v>1083</v>
      </c>
      <c r="E259" s="29" t="s">
        <v>276</v>
      </c>
      <c r="F259" s="29">
        <v>60</v>
      </c>
      <c r="G259" s="29" t="s">
        <v>129</v>
      </c>
      <c r="H259" s="29" t="s">
        <v>354</v>
      </c>
      <c r="I259" s="30" t="s">
        <v>1084</v>
      </c>
      <c r="J259" s="37"/>
    </row>
    <row r="260" spans="1:10" ht="75" x14ac:dyDescent="0.25">
      <c r="A260" s="28">
        <v>259</v>
      </c>
      <c r="B260" s="29" t="s">
        <v>1085</v>
      </c>
      <c r="C260" s="29" t="s">
        <v>1086</v>
      </c>
      <c r="D260" s="29" t="s">
        <v>1087</v>
      </c>
      <c r="E260" s="29" t="s">
        <v>276</v>
      </c>
      <c r="F260" s="29">
        <v>57</v>
      </c>
      <c r="G260" s="29" t="s">
        <v>140</v>
      </c>
      <c r="H260" s="29" t="s">
        <v>286</v>
      </c>
      <c r="I260" s="30" t="s">
        <v>1088</v>
      </c>
      <c r="J260" s="37"/>
    </row>
    <row r="261" spans="1:10" ht="75" x14ac:dyDescent="0.25">
      <c r="A261" s="28">
        <v>260</v>
      </c>
      <c r="B261" s="29" t="s">
        <v>1089</v>
      </c>
      <c r="C261" s="29" t="s">
        <v>1086</v>
      </c>
      <c r="D261" s="29" t="s">
        <v>1087</v>
      </c>
      <c r="E261" s="29" t="s">
        <v>276</v>
      </c>
      <c r="F261" s="29">
        <v>44</v>
      </c>
      <c r="G261" s="29" t="s">
        <v>168</v>
      </c>
      <c r="H261" s="29" t="s">
        <v>1090</v>
      </c>
      <c r="I261" s="30" t="s">
        <v>1091</v>
      </c>
      <c r="J261" s="37"/>
    </row>
    <row r="262" spans="1:10" ht="75" x14ac:dyDescent="0.25">
      <c r="A262" s="28">
        <v>261</v>
      </c>
      <c r="B262" s="29" t="s">
        <v>1092</v>
      </c>
      <c r="C262" s="29" t="s">
        <v>1093</v>
      </c>
      <c r="D262" s="29" t="s">
        <v>173</v>
      </c>
      <c r="E262" s="29" t="s">
        <v>146</v>
      </c>
      <c r="F262" s="29">
        <v>7</v>
      </c>
      <c r="G262" s="29" t="s">
        <v>168</v>
      </c>
      <c r="H262" s="29" t="s">
        <v>174</v>
      </c>
      <c r="I262" s="30" t="s">
        <v>1094</v>
      </c>
      <c r="J262" s="37"/>
    </row>
    <row r="263" spans="1:10" ht="75" x14ac:dyDescent="0.25">
      <c r="A263" s="28">
        <v>262</v>
      </c>
      <c r="B263" s="29" t="s">
        <v>1095</v>
      </c>
      <c r="C263" s="29" t="s">
        <v>1096</v>
      </c>
      <c r="D263" s="29" t="s">
        <v>167</v>
      </c>
      <c r="E263" s="29" t="s">
        <v>146</v>
      </c>
      <c r="F263" s="29">
        <v>4</v>
      </c>
      <c r="G263" s="29" t="s">
        <v>168</v>
      </c>
      <c r="H263" s="29" t="s">
        <v>169</v>
      </c>
      <c r="I263" s="30" t="s">
        <v>1097</v>
      </c>
      <c r="J263" s="37"/>
    </row>
    <row r="264" spans="1:10" ht="75" x14ac:dyDescent="0.25">
      <c r="A264" s="28">
        <v>263</v>
      </c>
      <c r="B264" s="29" t="s">
        <v>1098</v>
      </c>
      <c r="C264" s="29" t="s">
        <v>1099</v>
      </c>
      <c r="D264" s="29" t="s">
        <v>1100</v>
      </c>
      <c r="E264" s="29" t="s">
        <v>146</v>
      </c>
      <c r="F264" s="29">
        <v>4</v>
      </c>
      <c r="G264" s="29" t="s">
        <v>168</v>
      </c>
      <c r="H264" s="29" t="s">
        <v>169</v>
      </c>
      <c r="I264" s="30" t="s">
        <v>1101</v>
      </c>
      <c r="J264" s="37"/>
    </row>
    <row r="265" spans="1:10" ht="75" x14ac:dyDescent="0.25">
      <c r="A265" s="28">
        <v>264</v>
      </c>
      <c r="B265" s="29" t="s">
        <v>1102</v>
      </c>
      <c r="C265" s="29" t="s">
        <v>1103</v>
      </c>
      <c r="D265" s="29" t="s">
        <v>1104</v>
      </c>
      <c r="E265" s="29" t="s">
        <v>146</v>
      </c>
      <c r="F265" s="29">
        <v>1</v>
      </c>
      <c r="G265" s="29" t="s">
        <v>129</v>
      </c>
      <c r="H265" s="29" t="s">
        <v>229</v>
      </c>
      <c r="I265" s="30" t="s">
        <v>1105</v>
      </c>
      <c r="J265" s="37"/>
    </row>
    <row r="266" spans="1:10" ht="75" x14ac:dyDescent="0.25">
      <c r="A266" s="28">
        <v>265</v>
      </c>
      <c r="B266" s="29" t="s">
        <v>1106</v>
      </c>
      <c r="C266" s="29" t="s">
        <v>319</v>
      </c>
      <c r="D266" s="29" t="s">
        <v>1107</v>
      </c>
      <c r="E266" s="29" t="s">
        <v>146</v>
      </c>
      <c r="F266" s="29">
        <v>1</v>
      </c>
      <c r="G266" s="29" t="s">
        <v>129</v>
      </c>
      <c r="H266" s="29" t="s">
        <v>229</v>
      </c>
      <c r="I266" s="30" t="s">
        <v>1108</v>
      </c>
      <c r="J266" s="37"/>
    </row>
    <row r="267" spans="1:10" ht="75" x14ac:dyDescent="0.25">
      <c r="A267" s="28">
        <v>266</v>
      </c>
      <c r="B267" s="29" t="s">
        <v>1109</v>
      </c>
      <c r="C267" s="29" t="s">
        <v>259</v>
      </c>
      <c r="D267" s="29" t="s">
        <v>1110</v>
      </c>
      <c r="E267" s="29" t="s">
        <v>146</v>
      </c>
      <c r="F267" s="29">
        <v>4</v>
      </c>
      <c r="G267" s="29" t="s">
        <v>168</v>
      </c>
      <c r="H267" s="29" t="s">
        <v>169</v>
      </c>
      <c r="I267" s="30" t="s">
        <v>1111</v>
      </c>
      <c r="J267" s="37"/>
    </row>
    <row r="268" spans="1:10" ht="75" x14ac:dyDescent="0.25">
      <c r="A268" s="28">
        <v>267</v>
      </c>
      <c r="B268" s="29" t="s">
        <v>1112</v>
      </c>
      <c r="C268" s="29" t="s">
        <v>294</v>
      </c>
      <c r="D268" s="29" t="s">
        <v>1113</v>
      </c>
      <c r="E268" s="29" t="s">
        <v>179</v>
      </c>
      <c r="F268" s="29">
        <v>20</v>
      </c>
      <c r="G268" s="29" t="s">
        <v>129</v>
      </c>
      <c r="H268" s="29" t="s">
        <v>1114</v>
      </c>
      <c r="I268" s="30" t="s">
        <v>1115</v>
      </c>
      <c r="J268" s="37"/>
    </row>
    <row r="269" spans="1:10" ht="75" x14ac:dyDescent="0.25">
      <c r="A269" s="28">
        <v>268</v>
      </c>
      <c r="B269" s="29" t="s">
        <v>1116</v>
      </c>
      <c r="C269" s="29" t="s">
        <v>294</v>
      </c>
      <c r="D269" s="29" t="s">
        <v>1113</v>
      </c>
      <c r="E269" s="29" t="s">
        <v>179</v>
      </c>
      <c r="F269" s="29">
        <v>25</v>
      </c>
      <c r="G269" s="29" t="s">
        <v>140</v>
      </c>
      <c r="H269" s="29" t="s">
        <v>199</v>
      </c>
      <c r="I269" s="30" t="s">
        <v>1117</v>
      </c>
      <c r="J269" s="37"/>
    </row>
    <row r="270" spans="1:10" ht="75" x14ac:dyDescent="0.25">
      <c r="A270" s="28">
        <v>269</v>
      </c>
      <c r="B270" s="29" t="s">
        <v>1118</v>
      </c>
      <c r="C270" s="29" t="s">
        <v>1119</v>
      </c>
      <c r="D270" s="29" t="s">
        <v>1120</v>
      </c>
      <c r="E270" s="29" t="s">
        <v>146</v>
      </c>
      <c r="F270" s="29">
        <v>7</v>
      </c>
      <c r="G270" s="29" t="s">
        <v>168</v>
      </c>
      <c r="H270" s="29" t="s">
        <v>174</v>
      </c>
      <c r="I270" s="30" t="s">
        <v>1121</v>
      </c>
      <c r="J270" s="37"/>
    </row>
    <row r="271" spans="1:10" ht="75" x14ac:dyDescent="0.25">
      <c r="A271" s="28">
        <v>270</v>
      </c>
      <c r="B271" s="29" t="s">
        <v>1122</v>
      </c>
      <c r="C271" s="29" t="s">
        <v>1123</v>
      </c>
      <c r="D271" s="29" t="s">
        <v>1124</v>
      </c>
      <c r="E271" s="29" t="s">
        <v>276</v>
      </c>
      <c r="F271" s="29">
        <v>39</v>
      </c>
      <c r="G271" s="29" t="s">
        <v>129</v>
      </c>
      <c r="H271" s="29" t="s">
        <v>863</v>
      </c>
      <c r="I271" s="30" t="s">
        <v>1125</v>
      </c>
      <c r="J271" s="37"/>
    </row>
    <row r="272" spans="1:10" ht="75" x14ac:dyDescent="0.25">
      <c r="A272" s="28">
        <v>271</v>
      </c>
      <c r="B272" s="29" t="s">
        <v>1126</v>
      </c>
      <c r="C272" s="29" t="s">
        <v>1127</v>
      </c>
      <c r="D272" s="29" t="s">
        <v>1128</v>
      </c>
      <c r="E272" s="29" t="s">
        <v>276</v>
      </c>
      <c r="F272" s="29">
        <v>49</v>
      </c>
      <c r="G272" s="29" t="s">
        <v>129</v>
      </c>
      <c r="H272" s="29" t="s">
        <v>309</v>
      </c>
      <c r="I272" s="30" t="s">
        <v>1129</v>
      </c>
      <c r="J272" s="37"/>
    </row>
    <row r="273" spans="1:10" ht="75" x14ac:dyDescent="0.25">
      <c r="A273" s="28">
        <v>272</v>
      </c>
      <c r="B273" s="29" t="s">
        <v>1130</v>
      </c>
      <c r="C273" s="29" t="s">
        <v>1131</v>
      </c>
      <c r="D273" s="29" t="s">
        <v>1132</v>
      </c>
      <c r="E273" s="29" t="s">
        <v>276</v>
      </c>
      <c r="F273" s="29">
        <v>63</v>
      </c>
      <c r="G273" s="29" t="s">
        <v>129</v>
      </c>
      <c r="H273" s="29" t="s">
        <v>911</v>
      </c>
      <c r="I273" s="30" t="s">
        <v>1133</v>
      </c>
      <c r="J273" s="37"/>
    </row>
    <row r="274" spans="1:10" ht="75" x14ac:dyDescent="0.25">
      <c r="A274" s="28">
        <v>273</v>
      </c>
      <c r="B274" s="29" t="s">
        <v>1134</v>
      </c>
      <c r="C274" s="29" t="s">
        <v>1131</v>
      </c>
      <c r="D274" s="29" t="s">
        <v>377</v>
      </c>
      <c r="E274" s="29" t="s">
        <v>146</v>
      </c>
      <c r="F274" s="29">
        <v>5</v>
      </c>
      <c r="G274" s="29" t="s">
        <v>129</v>
      </c>
      <c r="H274" s="29" t="s">
        <v>323</v>
      </c>
      <c r="I274" s="30" t="s">
        <v>1135</v>
      </c>
      <c r="J274" s="37"/>
    </row>
    <row r="275" spans="1:10" ht="75" x14ac:dyDescent="0.25">
      <c r="A275" s="28">
        <v>274</v>
      </c>
      <c r="B275" s="29" t="s">
        <v>1136</v>
      </c>
      <c r="C275" s="29" t="s">
        <v>1137</v>
      </c>
      <c r="D275" s="29" t="s">
        <v>387</v>
      </c>
      <c r="E275" s="29" t="s">
        <v>146</v>
      </c>
      <c r="F275" s="29">
        <v>0</v>
      </c>
      <c r="G275" s="29" t="s">
        <v>129</v>
      </c>
      <c r="H275" s="29" t="s">
        <v>1138</v>
      </c>
      <c r="I275" s="30" t="s">
        <v>1139</v>
      </c>
      <c r="J275" s="37"/>
    </row>
    <row r="276" spans="1:10" ht="75" x14ac:dyDescent="0.25">
      <c r="A276" s="28">
        <v>275</v>
      </c>
      <c r="B276" s="29" t="s">
        <v>1140</v>
      </c>
      <c r="C276" s="29" t="s">
        <v>1131</v>
      </c>
      <c r="D276" s="29" t="s">
        <v>377</v>
      </c>
      <c r="E276" s="29" t="s">
        <v>146</v>
      </c>
      <c r="F276" s="29">
        <v>1</v>
      </c>
      <c r="G276" s="29" t="s">
        <v>129</v>
      </c>
      <c r="H276" s="29" t="s">
        <v>229</v>
      </c>
      <c r="I276" s="30" t="s">
        <v>1141</v>
      </c>
      <c r="J276" s="37"/>
    </row>
    <row r="277" spans="1:10" ht="75" x14ac:dyDescent="0.25">
      <c r="A277" s="28">
        <v>276</v>
      </c>
      <c r="B277" s="29" t="s">
        <v>1142</v>
      </c>
      <c r="C277" s="29" t="s">
        <v>1143</v>
      </c>
      <c r="D277" s="29" t="s">
        <v>1144</v>
      </c>
      <c r="E277" s="29" t="s">
        <v>179</v>
      </c>
      <c r="F277" s="29">
        <v>20</v>
      </c>
      <c r="G277" s="29" t="s">
        <v>129</v>
      </c>
      <c r="H277" s="29" t="s">
        <v>1114</v>
      </c>
      <c r="I277" s="30" t="s">
        <v>1145</v>
      </c>
      <c r="J277" s="37"/>
    </row>
    <row r="278" spans="1:10" ht="75" x14ac:dyDescent="0.25">
      <c r="A278" s="28">
        <v>277</v>
      </c>
      <c r="B278" s="29" t="s">
        <v>1146</v>
      </c>
      <c r="C278" s="29" t="s">
        <v>1147</v>
      </c>
      <c r="D278" s="29" t="s">
        <v>1148</v>
      </c>
      <c r="E278" s="29" t="s">
        <v>146</v>
      </c>
      <c r="F278" s="29">
        <v>1</v>
      </c>
      <c r="G278" s="29" t="s">
        <v>129</v>
      </c>
      <c r="H278" s="29" t="s">
        <v>229</v>
      </c>
      <c r="I278" s="30" t="s">
        <v>1149</v>
      </c>
      <c r="J278" s="37"/>
    </row>
    <row r="279" spans="1:10" ht="75" x14ac:dyDescent="0.25">
      <c r="A279" s="28">
        <v>278</v>
      </c>
      <c r="B279" s="29" t="s">
        <v>1150</v>
      </c>
      <c r="C279" s="29" t="s">
        <v>1151</v>
      </c>
      <c r="D279" s="29" t="s">
        <v>1152</v>
      </c>
      <c r="E279" s="29" t="s">
        <v>276</v>
      </c>
      <c r="F279" s="29">
        <v>65</v>
      </c>
      <c r="G279" s="29" t="s">
        <v>168</v>
      </c>
      <c r="H279" s="29" t="s">
        <v>1153</v>
      </c>
      <c r="I279" s="30" t="s">
        <v>1154</v>
      </c>
      <c r="J279" s="37"/>
    </row>
    <row r="280" spans="1:10" ht="75" x14ac:dyDescent="0.25">
      <c r="A280" s="28">
        <v>279</v>
      </c>
      <c r="B280" s="29" t="s">
        <v>1155</v>
      </c>
      <c r="C280" s="29" t="s">
        <v>1156</v>
      </c>
      <c r="D280" s="29" t="s">
        <v>1157</v>
      </c>
      <c r="E280" s="29" t="s">
        <v>146</v>
      </c>
      <c r="F280" s="29">
        <v>1</v>
      </c>
      <c r="G280" s="29" t="s">
        <v>129</v>
      </c>
      <c r="H280" s="29" t="s">
        <v>229</v>
      </c>
      <c r="I280" s="30" t="s">
        <v>1158</v>
      </c>
      <c r="J280" s="37"/>
    </row>
    <row r="281" spans="1:10" ht="75" x14ac:dyDescent="0.25">
      <c r="A281" s="28">
        <v>280</v>
      </c>
      <c r="B281" s="29" t="s">
        <v>1159</v>
      </c>
      <c r="C281" s="29" t="s">
        <v>1160</v>
      </c>
      <c r="D281" s="29" t="s">
        <v>1161</v>
      </c>
      <c r="E281" s="29" t="s">
        <v>276</v>
      </c>
      <c r="F281" s="29">
        <v>61</v>
      </c>
      <c r="G281" s="29" t="s">
        <v>168</v>
      </c>
      <c r="H281" s="29" t="s">
        <v>281</v>
      </c>
      <c r="I281" s="30" t="s">
        <v>1162</v>
      </c>
      <c r="J281" s="37"/>
    </row>
    <row r="282" spans="1:10" ht="75" x14ac:dyDescent="0.25">
      <c r="A282" s="28">
        <v>281</v>
      </c>
      <c r="B282" s="29" t="s">
        <v>1163</v>
      </c>
      <c r="C282" s="29" t="s">
        <v>1164</v>
      </c>
      <c r="D282" s="29" t="s">
        <v>1165</v>
      </c>
      <c r="E282" s="29" t="s">
        <v>276</v>
      </c>
      <c r="F282" s="29">
        <v>44</v>
      </c>
      <c r="G282" s="29" t="s">
        <v>168</v>
      </c>
      <c r="H282" s="29" t="s">
        <v>1090</v>
      </c>
      <c r="I282" s="30" t="s">
        <v>1166</v>
      </c>
      <c r="J282" s="37"/>
    </row>
    <row r="283" spans="1:10" ht="75" x14ac:dyDescent="0.25">
      <c r="A283" s="28">
        <v>282</v>
      </c>
      <c r="B283" s="29" t="s">
        <v>1167</v>
      </c>
      <c r="C283" s="29" t="s">
        <v>1168</v>
      </c>
      <c r="D283" s="29" t="s">
        <v>1169</v>
      </c>
      <c r="E283" s="29" t="s">
        <v>423</v>
      </c>
      <c r="F283" s="29">
        <v>105</v>
      </c>
      <c r="G283" s="29" t="s">
        <v>129</v>
      </c>
      <c r="H283" s="29" t="s">
        <v>642</v>
      </c>
      <c r="I283" s="30" t="s">
        <v>1170</v>
      </c>
      <c r="J283" s="37"/>
    </row>
    <row r="284" spans="1:10" ht="75" x14ac:dyDescent="0.25">
      <c r="A284" s="28">
        <v>283</v>
      </c>
      <c r="B284" s="29" t="s">
        <v>1171</v>
      </c>
      <c r="C284" s="29" t="s">
        <v>1172</v>
      </c>
      <c r="D284" s="29" t="s">
        <v>1173</v>
      </c>
      <c r="E284" s="29" t="s">
        <v>276</v>
      </c>
      <c r="F284" s="29">
        <v>60</v>
      </c>
      <c r="G284" s="29" t="s">
        <v>129</v>
      </c>
      <c r="H284" s="29" t="s">
        <v>354</v>
      </c>
      <c r="I284" s="30" t="s">
        <v>1174</v>
      </c>
      <c r="J284" s="37"/>
    </row>
    <row r="285" spans="1:10" ht="75" x14ac:dyDescent="0.25">
      <c r="A285" s="28">
        <v>284</v>
      </c>
      <c r="B285" s="29" t="s">
        <v>1175</v>
      </c>
      <c r="C285" s="29" t="s">
        <v>1176</v>
      </c>
      <c r="D285" s="29" t="s">
        <v>1177</v>
      </c>
      <c r="E285" s="29" t="s">
        <v>276</v>
      </c>
      <c r="F285" s="29">
        <v>59</v>
      </c>
      <c r="G285" s="29" t="s">
        <v>140</v>
      </c>
      <c r="H285" s="29" t="s">
        <v>277</v>
      </c>
      <c r="I285" s="30" t="s">
        <v>1178</v>
      </c>
      <c r="J285" s="37"/>
    </row>
    <row r="286" spans="1:10" ht="90" x14ac:dyDescent="0.25">
      <c r="A286" s="28">
        <v>285</v>
      </c>
      <c r="B286" s="29" t="s">
        <v>1179</v>
      </c>
      <c r="C286" s="29" t="s">
        <v>289</v>
      </c>
      <c r="D286" s="29" t="s">
        <v>1180</v>
      </c>
      <c r="E286" s="29" t="s">
        <v>423</v>
      </c>
      <c r="F286" s="29">
        <v>123</v>
      </c>
      <c r="G286" s="29" t="s">
        <v>168</v>
      </c>
      <c r="H286" s="29" t="s">
        <v>424</v>
      </c>
      <c r="I286" s="30" t="s">
        <v>1181</v>
      </c>
      <c r="J286" s="37"/>
    </row>
    <row r="287" spans="1:10" ht="75" x14ac:dyDescent="0.25">
      <c r="A287" s="28">
        <v>286</v>
      </c>
      <c r="B287" s="29" t="s">
        <v>1182</v>
      </c>
      <c r="C287" s="29" t="s">
        <v>1183</v>
      </c>
      <c r="D287" s="29" t="s">
        <v>1184</v>
      </c>
      <c r="E287" s="29" t="s">
        <v>276</v>
      </c>
      <c r="F287" s="29">
        <v>44</v>
      </c>
      <c r="G287" s="29" t="s">
        <v>168</v>
      </c>
      <c r="H287" s="29" t="s">
        <v>1090</v>
      </c>
      <c r="I287" s="30" t="s">
        <v>1185</v>
      </c>
      <c r="J287" s="37"/>
    </row>
    <row r="288" spans="1:10" ht="90" x14ac:dyDescent="0.25">
      <c r="A288" s="28">
        <v>287</v>
      </c>
      <c r="B288" s="29" t="s">
        <v>1186</v>
      </c>
      <c r="C288" s="29" t="s">
        <v>289</v>
      </c>
      <c r="D288" s="29" t="s">
        <v>1180</v>
      </c>
      <c r="E288" s="29" t="s">
        <v>423</v>
      </c>
      <c r="F288" s="29">
        <v>115</v>
      </c>
      <c r="G288" s="29" t="s">
        <v>168</v>
      </c>
      <c r="H288" s="29" t="s">
        <v>538</v>
      </c>
      <c r="I288" s="30" t="s">
        <v>1187</v>
      </c>
      <c r="J288" s="37"/>
    </row>
    <row r="289" spans="1:10" ht="75" x14ac:dyDescent="0.25">
      <c r="A289" s="28">
        <v>288</v>
      </c>
      <c r="B289" s="29" t="s">
        <v>1188</v>
      </c>
      <c r="C289" s="29" t="s">
        <v>1168</v>
      </c>
      <c r="D289" s="29" t="s">
        <v>1189</v>
      </c>
      <c r="E289" s="29" t="s">
        <v>179</v>
      </c>
      <c r="F289" s="29">
        <v>23</v>
      </c>
      <c r="G289" s="29" t="s">
        <v>232</v>
      </c>
      <c r="H289" s="29" t="s">
        <v>233</v>
      </c>
      <c r="I289" s="30" t="s">
        <v>1190</v>
      </c>
      <c r="J289" s="37"/>
    </row>
    <row r="290" spans="1:10" ht="75" x14ac:dyDescent="0.25">
      <c r="A290" s="28">
        <v>289</v>
      </c>
      <c r="B290" s="29" t="s">
        <v>1191</v>
      </c>
      <c r="C290" s="29" t="s">
        <v>1192</v>
      </c>
      <c r="D290" s="29" t="s">
        <v>1193</v>
      </c>
      <c r="E290" s="29" t="s">
        <v>455</v>
      </c>
      <c r="F290" s="29">
        <v>88</v>
      </c>
      <c r="G290" s="29" t="s">
        <v>168</v>
      </c>
      <c r="H290" s="29" t="s">
        <v>574</v>
      </c>
      <c r="I290" s="30" t="s">
        <v>1194</v>
      </c>
      <c r="J290" s="37"/>
    </row>
    <row r="291" spans="1:10" ht="75" x14ac:dyDescent="0.25">
      <c r="A291" s="28">
        <v>290</v>
      </c>
      <c r="B291" s="29" t="s">
        <v>1195</v>
      </c>
      <c r="C291" s="29" t="s">
        <v>1196</v>
      </c>
      <c r="D291" s="29" t="s">
        <v>1197</v>
      </c>
      <c r="E291" s="29" t="s">
        <v>423</v>
      </c>
      <c r="F291" s="29">
        <v>126</v>
      </c>
      <c r="G291" s="29" t="s">
        <v>168</v>
      </c>
      <c r="H291" s="29" t="s">
        <v>710</v>
      </c>
      <c r="I291" s="30" t="s">
        <v>1198</v>
      </c>
      <c r="J291" s="37"/>
    </row>
    <row r="292" spans="1:10" ht="75" x14ac:dyDescent="0.25">
      <c r="A292" s="28">
        <v>291</v>
      </c>
      <c r="B292" s="29" t="s">
        <v>1199</v>
      </c>
      <c r="C292" s="29" t="s">
        <v>1196</v>
      </c>
      <c r="D292" s="29" t="s">
        <v>1197</v>
      </c>
      <c r="E292" s="29" t="s">
        <v>423</v>
      </c>
      <c r="F292" s="29">
        <v>118</v>
      </c>
      <c r="G292" s="29" t="s">
        <v>140</v>
      </c>
      <c r="H292" s="29" t="s">
        <v>1200</v>
      </c>
      <c r="I292" s="30" t="s">
        <v>1201</v>
      </c>
      <c r="J292" s="37"/>
    </row>
    <row r="293" spans="1:10" ht="75" x14ac:dyDescent="0.25">
      <c r="A293" s="28">
        <v>292</v>
      </c>
      <c r="B293" s="29" t="s">
        <v>1202</v>
      </c>
      <c r="C293" s="29" t="s">
        <v>1203</v>
      </c>
      <c r="D293" s="29" t="s">
        <v>1204</v>
      </c>
      <c r="E293" s="29" t="s">
        <v>429</v>
      </c>
      <c r="F293" s="29">
        <v>74</v>
      </c>
      <c r="G293" s="29" t="s">
        <v>140</v>
      </c>
      <c r="H293" s="29" t="s">
        <v>510</v>
      </c>
      <c r="I293" s="30" t="s">
        <v>1205</v>
      </c>
      <c r="J293" s="37"/>
    </row>
    <row r="294" spans="1:10" ht="75" x14ac:dyDescent="0.25">
      <c r="A294" s="28">
        <v>293</v>
      </c>
      <c r="B294" s="29" t="s">
        <v>1206</v>
      </c>
      <c r="C294" s="29" t="s">
        <v>1086</v>
      </c>
      <c r="D294" s="29" t="s">
        <v>1207</v>
      </c>
      <c r="E294" s="29" t="s">
        <v>423</v>
      </c>
      <c r="F294" s="29">
        <v>128</v>
      </c>
      <c r="G294" s="29" t="s">
        <v>140</v>
      </c>
      <c r="H294" s="29" t="s">
        <v>485</v>
      </c>
      <c r="I294" s="30" t="s">
        <v>1208</v>
      </c>
      <c r="J294" s="37"/>
    </row>
    <row r="295" spans="1:10" ht="75" x14ac:dyDescent="0.25">
      <c r="A295" s="28">
        <v>294</v>
      </c>
      <c r="B295" s="29" t="s">
        <v>1209</v>
      </c>
      <c r="C295" s="29" t="s">
        <v>1203</v>
      </c>
      <c r="D295" s="29" t="s">
        <v>1210</v>
      </c>
      <c r="E295" s="29" t="s">
        <v>418</v>
      </c>
      <c r="F295" s="29">
        <v>102</v>
      </c>
      <c r="G295" s="29" t="s">
        <v>211</v>
      </c>
      <c r="H295" s="29" t="s">
        <v>419</v>
      </c>
      <c r="I295" s="30" t="s">
        <v>1211</v>
      </c>
      <c r="J295" s="37"/>
    </row>
    <row r="296" spans="1:10" ht="75" x14ac:dyDescent="0.25">
      <c r="A296" s="28">
        <v>295</v>
      </c>
      <c r="B296" s="29" t="s">
        <v>1212</v>
      </c>
      <c r="C296" s="29" t="s">
        <v>1196</v>
      </c>
      <c r="D296" s="29" t="s">
        <v>1213</v>
      </c>
      <c r="E296" s="29" t="s">
        <v>276</v>
      </c>
      <c r="F296" s="29">
        <v>56</v>
      </c>
      <c r="G296" s="29" t="s">
        <v>129</v>
      </c>
      <c r="H296" s="29" t="s">
        <v>309</v>
      </c>
      <c r="I296" s="30" t="s">
        <v>1214</v>
      </c>
      <c r="J296" s="37"/>
    </row>
    <row r="297" spans="1:10" ht="75" x14ac:dyDescent="0.25">
      <c r="A297" s="28">
        <v>296</v>
      </c>
      <c r="B297" s="29" t="s">
        <v>1215</v>
      </c>
      <c r="C297" s="29" t="s">
        <v>1196</v>
      </c>
      <c r="D297" s="29" t="s">
        <v>1213</v>
      </c>
      <c r="E297" s="29" t="s">
        <v>276</v>
      </c>
      <c r="F297" s="29">
        <v>44</v>
      </c>
      <c r="G297" s="29" t="s">
        <v>168</v>
      </c>
      <c r="H297" s="29" t="s">
        <v>1090</v>
      </c>
      <c r="I297" s="30" t="s">
        <v>1216</v>
      </c>
      <c r="J297" s="37"/>
    </row>
    <row r="298" spans="1:10" ht="75" x14ac:dyDescent="0.25">
      <c r="A298" s="28">
        <v>297</v>
      </c>
      <c r="B298" s="29" t="s">
        <v>1217</v>
      </c>
      <c r="C298" s="29" t="s">
        <v>1218</v>
      </c>
      <c r="D298" s="29" t="s">
        <v>1219</v>
      </c>
      <c r="E298" s="29" t="s">
        <v>276</v>
      </c>
      <c r="F298" s="29">
        <v>57</v>
      </c>
      <c r="G298" s="29" t="s">
        <v>140</v>
      </c>
      <c r="H298" s="29" t="s">
        <v>286</v>
      </c>
      <c r="I298" s="30" t="s">
        <v>1220</v>
      </c>
      <c r="J298" s="37"/>
    </row>
    <row r="299" spans="1:10" ht="90" x14ac:dyDescent="0.25">
      <c r="A299" s="28">
        <v>298</v>
      </c>
      <c r="B299" s="29" t="s">
        <v>1221</v>
      </c>
      <c r="C299" s="29" t="s">
        <v>640</v>
      </c>
      <c r="D299" s="29" t="s">
        <v>1222</v>
      </c>
      <c r="E299" s="29" t="s">
        <v>179</v>
      </c>
      <c r="F299" s="29">
        <v>31</v>
      </c>
      <c r="G299" s="29" t="s">
        <v>129</v>
      </c>
      <c r="H299" s="29" t="s">
        <v>190</v>
      </c>
      <c r="I299" s="30" t="s">
        <v>1223</v>
      </c>
      <c r="J299" s="37"/>
    </row>
    <row r="300" spans="1:10" ht="75" x14ac:dyDescent="0.25">
      <c r="A300" s="28">
        <v>299</v>
      </c>
      <c r="B300" s="29" t="s">
        <v>1224</v>
      </c>
      <c r="C300" s="29" t="s">
        <v>1225</v>
      </c>
      <c r="D300" s="29" t="s">
        <v>1226</v>
      </c>
      <c r="E300" s="29" t="s">
        <v>423</v>
      </c>
      <c r="F300" s="29">
        <v>115</v>
      </c>
      <c r="G300" s="29" t="s">
        <v>168</v>
      </c>
      <c r="H300" s="29" t="s">
        <v>538</v>
      </c>
      <c r="I300" s="30" t="s">
        <v>1227</v>
      </c>
      <c r="J300" s="37"/>
    </row>
    <row r="301" spans="1:10" ht="75" x14ac:dyDescent="0.25">
      <c r="A301" s="28">
        <v>300</v>
      </c>
      <c r="B301" s="29" t="s">
        <v>1228</v>
      </c>
      <c r="C301" s="29" t="s">
        <v>569</v>
      </c>
      <c r="D301" s="29" t="s">
        <v>1229</v>
      </c>
      <c r="E301" s="29" t="s">
        <v>455</v>
      </c>
      <c r="F301" s="29">
        <v>81</v>
      </c>
      <c r="G301" s="29" t="s">
        <v>140</v>
      </c>
      <c r="H301" s="29" t="s">
        <v>1062</v>
      </c>
      <c r="I301" s="30" t="s">
        <v>1230</v>
      </c>
      <c r="J301" s="37"/>
    </row>
    <row r="302" spans="1:10" ht="75" x14ac:dyDescent="0.25">
      <c r="A302" s="28">
        <v>301</v>
      </c>
      <c r="B302" s="29" t="s">
        <v>1231</v>
      </c>
      <c r="C302" s="29" t="s">
        <v>1232</v>
      </c>
      <c r="D302" s="29" t="s">
        <v>1233</v>
      </c>
      <c r="E302" s="29" t="s">
        <v>276</v>
      </c>
      <c r="F302" s="29">
        <v>67</v>
      </c>
      <c r="G302" s="29" t="s">
        <v>129</v>
      </c>
      <c r="H302" s="29" t="s">
        <v>1234</v>
      </c>
      <c r="I302" s="30" t="s">
        <v>1235</v>
      </c>
      <c r="J302" s="37"/>
    </row>
    <row r="303" spans="1:10" ht="90" x14ac:dyDescent="0.25">
      <c r="A303" s="28">
        <v>302</v>
      </c>
      <c r="B303" s="29" t="s">
        <v>1236</v>
      </c>
      <c r="C303" s="29" t="s">
        <v>1192</v>
      </c>
      <c r="D303" s="29" t="s">
        <v>1237</v>
      </c>
      <c r="E303" s="29" t="s">
        <v>276</v>
      </c>
      <c r="F303" s="29">
        <v>34</v>
      </c>
      <c r="G303" s="29" t="s">
        <v>129</v>
      </c>
      <c r="H303" s="29" t="s">
        <v>364</v>
      </c>
      <c r="I303" s="30" t="s">
        <v>1238</v>
      </c>
      <c r="J303" s="37"/>
    </row>
    <row r="304" spans="1:10" ht="75" x14ac:dyDescent="0.25">
      <c r="A304" s="28">
        <v>303</v>
      </c>
      <c r="B304" s="29" t="s">
        <v>1239</v>
      </c>
      <c r="C304" s="29" t="s">
        <v>1232</v>
      </c>
      <c r="D304" s="29" t="s">
        <v>1233</v>
      </c>
      <c r="E304" s="29" t="s">
        <v>276</v>
      </c>
      <c r="F304" s="29">
        <v>55</v>
      </c>
      <c r="G304" s="29" t="s">
        <v>168</v>
      </c>
      <c r="H304" s="29" t="s">
        <v>341</v>
      </c>
      <c r="I304" s="30" t="s">
        <v>1240</v>
      </c>
      <c r="J304" s="37"/>
    </row>
    <row r="305" spans="1:10" ht="135" x14ac:dyDescent="0.25">
      <c r="A305" s="28">
        <v>304</v>
      </c>
      <c r="B305" s="29" t="s">
        <v>1241</v>
      </c>
      <c r="C305" s="29" t="s">
        <v>1242</v>
      </c>
      <c r="D305" s="29" t="s">
        <v>1243</v>
      </c>
      <c r="E305" s="29" t="s">
        <v>179</v>
      </c>
      <c r="F305" s="29">
        <v>32</v>
      </c>
      <c r="G305" s="29" t="s">
        <v>140</v>
      </c>
      <c r="H305" s="29" t="s">
        <v>202</v>
      </c>
      <c r="I305" s="30" t="s">
        <v>1244</v>
      </c>
      <c r="J305" s="37"/>
    </row>
    <row r="306" spans="1:10" ht="75" x14ac:dyDescent="0.25">
      <c r="A306" s="28">
        <v>305</v>
      </c>
      <c r="B306" s="29" t="s">
        <v>1245</v>
      </c>
      <c r="C306" s="29" t="s">
        <v>1029</v>
      </c>
      <c r="D306" s="29" t="s">
        <v>1246</v>
      </c>
      <c r="E306" s="29" t="s">
        <v>429</v>
      </c>
      <c r="F306" s="29">
        <v>76</v>
      </c>
      <c r="G306" s="29" t="s">
        <v>140</v>
      </c>
      <c r="H306" s="29" t="s">
        <v>510</v>
      </c>
      <c r="I306" s="30" t="s">
        <v>1247</v>
      </c>
      <c r="J306" s="37"/>
    </row>
    <row r="307" spans="1:10" ht="75" x14ac:dyDescent="0.25">
      <c r="A307" s="28">
        <v>306</v>
      </c>
      <c r="B307" s="29" t="s">
        <v>1248</v>
      </c>
      <c r="C307" s="29" t="s">
        <v>1029</v>
      </c>
      <c r="D307" s="29" t="s">
        <v>1246</v>
      </c>
      <c r="E307" s="29" t="s">
        <v>429</v>
      </c>
      <c r="F307" s="29">
        <v>73</v>
      </c>
      <c r="G307" s="29" t="s">
        <v>168</v>
      </c>
      <c r="H307" s="29" t="s">
        <v>430</v>
      </c>
      <c r="I307" s="30" t="s">
        <v>1249</v>
      </c>
      <c r="J307" s="37"/>
    </row>
    <row r="308" spans="1:10" ht="90" x14ac:dyDescent="0.25">
      <c r="A308" s="28">
        <v>307</v>
      </c>
      <c r="B308" s="29" t="s">
        <v>1250</v>
      </c>
      <c r="C308" s="29" t="s">
        <v>1242</v>
      </c>
      <c r="D308" s="29" t="s">
        <v>1251</v>
      </c>
      <c r="E308" s="29" t="s">
        <v>429</v>
      </c>
      <c r="F308" s="29">
        <v>77</v>
      </c>
      <c r="G308" s="29" t="s">
        <v>129</v>
      </c>
      <c r="H308" s="29" t="s">
        <v>583</v>
      </c>
      <c r="I308" s="30" t="s">
        <v>1252</v>
      </c>
      <c r="J308" s="37"/>
    </row>
    <row r="309" spans="1:10" ht="90" x14ac:dyDescent="0.25">
      <c r="A309" s="28">
        <v>308</v>
      </c>
      <c r="B309" s="29" t="s">
        <v>1253</v>
      </c>
      <c r="C309" s="29" t="s">
        <v>1242</v>
      </c>
      <c r="D309" s="29" t="s">
        <v>1251</v>
      </c>
      <c r="E309" s="29" t="s">
        <v>429</v>
      </c>
      <c r="F309" s="29">
        <v>74</v>
      </c>
      <c r="G309" s="29" t="s">
        <v>140</v>
      </c>
      <c r="H309" s="29" t="s">
        <v>510</v>
      </c>
      <c r="I309" s="30" t="s">
        <v>1254</v>
      </c>
      <c r="J309" s="37"/>
    </row>
    <row r="310" spans="1:10" ht="75" x14ac:dyDescent="0.25">
      <c r="A310" s="28">
        <v>309</v>
      </c>
      <c r="B310" s="29" t="s">
        <v>1255</v>
      </c>
      <c r="C310" s="29" t="s">
        <v>1256</v>
      </c>
      <c r="D310" s="29" t="s">
        <v>1257</v>
      </c>
      <c r="E310" s="29" t="s">
        <v>455</v>
      </c>
      <c r="F310" s="29">
        <v>90</v>
      </c>
      <c r="G310" s="29" t="s">
        <v>232</v>
      </c>
      <c r="H310" s="29" t="s">
        <v>722</v>
      </c>
      <c r="I310" s="30" t="s">
        <v>1258</v>
      </c>
      <c r="J310" s="37"/>
    </row>
    <row r="311" spans="1:10" ht="75" x14ac:dyDescent="0.25">
      <c r="A311" s="28">
        <v>310</v>
      </c>
      <c r="B311" s="29" t="s">
        <v>1259</v>
      </c>
      <c r="C311" s="29" t="s">
        <v>1242</v>
      </c>
      <c r="D311" s="29" t="s">
        <v>1260</v>
      </c>
      <c r="E311" s="29" t="s">
        <v>423</v>
      </c>
      <c r="F311" s="29">
        <v>119</v>
      </c>
      <c r="G311" s="29" t="s">
        <v>129</v>
      </c>
      <c r="H311" s="29" t="s">
        <v>451</v>
      </c>
      <c r="I311" s="30" t="s">
        <v>1261</v>
      </c>
      <c r="J311" s="37"/>
    </row>
    <row r="312" spans="1:10" ht="75" x14ac:dyDescent="0.25">
      <c r="A312" s="28">
        <v>311</v>
      </c>
      <c r="B312" s="29" t="s">
        <v>1262</v>
      </c>
      <c r="C312" s="29" t="s">
        <v>713</v>
      </c>
      <c r="D312" s="29" t="s">
        <v>1263</v>
      </c>
      <c r="E312" s="29" t="s">
        <v>423</v>
      </c>
      <c r="F312" s="29">
        <v>120</v>
      </c>
      <c r="G312" s="29" t="s">
        <v>140</v>
      </c>
      <c r="H312" s="29" t="s">
        <v>469</v>
      </c>
      <c r="I312" s="30" t="s">
        <v>1264</v>
      </c>
      <c r="J312" s="37"/>
    </row>
    <row r="313" spans="1:10" ht="75" x14ac:dyDescent="0.25">
      <c r="A313" s="28">
        <v>312</v>
      </c>
      <c r="B313" s="29" t="s">
        <v>1265</v>
      </c>
      <c r="C313" s="29" t="s">
        <v>1266</v>
      </c>
      <c r="D313" s="29" t="s">
        <v>1267</v>
      </c>
      <c r="E313" s="29" t="s">
        <v>455</v>
      </c>
      <c r="F313" s="29">
        <v>79</v>
      </c>
      <c r="G313" s="29" t="s">
        <v>129</v>
      </c>
      <c r="H313" s="29" t="s">
        <v>527</v>
      </c>
      <c r="I313" s="30" t="s">
        <v>1268</v>
      </c>
      <c r="J313" s="37"/>
    </row>
    <row r="314" spans="1:10" ht="75" x14ac:dyDescent="0.25">
      <c r="A314" s="28">
        <v>313</v>
      </c>
      <c r="B314" s="29" t="s">
        <v>1269</v>
      </c>
      <c r="C314" s="29" t="s">
        <v>885</v>
      </c>
      <c r="D314" s="29" t="s">
        <v>1270</v>
      </c>
      <c r="E314" s="29" t="s">
        <v>179</v>
      </c>
      <c r="F314" s="29">
        <v>32</v>
      </c>
      <c r="G314" s="29" t="s">
        <v>140</v>
      </c>
      <c r="H314" s="29" t="s">
        <v>202</v>
      </c>
      <c r="I314" s="30" t="s">
        <v>1271</v>
      </c>
      <c r="J314" s="37"/>
    </row>
    <row r="315" spans="1:10" ht="75" x14ac:dyDescent="0.25">
      <c r="A315" s="28">
        <v>314</v>
      </c>
      <c r="B315" s="29" t="s">
        <v>1272</v>
      </c>
      <c r="C315" s="29" t="s">
        <v>1273</v>
      </c>
      <c r="D315" s="29" t="s">
        <v>1274</v>
      </c>
      <c r="E315" s="29" t="s">
        <v>179</v>
      </c>
      <c r="F315" s="29">
        <v>27</v>
      </c>
      <c r="G315" s="29" t="s">
        <v>129</v>
      </c>
      <c r="H315" s="29" t="s">
        <v>265</v>
      </c>
      <c r="I315" s="30" t="s">
        <v>1275</v>
      </c>
      <c r="J315" s="37"/>
    </row>
    <row r="316" spans="1:10" ht="75" x14ac:dyDescent="0.25">
      <c r="A316" s="28">
        <v>315</v>
      </c>
      <c r="B316" s="29" t="s">
        <v>1276</v>
      </c>
      <c r="C316" s="29" t="s">
        <v>259</v>
      </c>
      <c r="D316" s="29" t="s">
        <v>1277</v>
      </c>
      <c r="E316" s="29" t="s">
        <v>429</v>
      </c>
      <c r="F316" s="29">
        <v>77</v>
      </c>
      <c r="G316" s="29" t="s">
        <v>129</v>
      </c>
      <c r="H316" s="29" t="s">
        <v>583</v>
      </c>
      <c r="I316" s="30" t="s">
        <v>1278</v>
      </c>
      <c r="J316" s="37"/>
    </row>
    <row r="317" spans="1:10" ht="75" x14ac:dyDescent="0.25">
      <c r="A317" s="28">
        <v>316</v>
      </c>
      <c r="B317" s="29" t="s">
        <v>1279</v>
      </c>
      <c r="C317" s="29" t="s">
        <v>1280</v>
      </c>
      <c r="D317" s="29" t="s">
        <v>1281</v>
      </c>
      <c r="E317" s="29" t="s">
        <v>455</v>
      </c>
      <c r="F317" s="29">
        <v>87</v>
      </c>
      <c r="G317" s="29" t="s">
        <v>129</v>
      </c>
      <c r="H317" s="29" t="s">
        <v>1282</v>
      </c>
      <c r="I317" s="30" t="s">
        <v>1283</v>
      </c>
      <c r="J317" s="37"/>
    </row>
    <row r="318" spans="1:10" ht="75" x14ac:dyDescent="0.25">
      <c r="A318" s="28">
        <v>317</v>
      </c>
      <c r="B318" s="29" t="s">
        <v>1284</v>
      </c>
      <c r="C318" s="29" t="s">
        <v>1280</v>
      </c>
      <c r="D318" s="29" t="s">
        <v>1281</v>
      </c>
      <c r="E318" s="29" t="s">
        <v>455</v>
      </c>
      <c r="F318" s="29">
        <v>92</v>
      </c>
      <c r="G318" s="29" t="s">
        <v>168</v>
      </c>
      <c r="H318" s="29" t="s">
        <v>464</v>
      </c>
      <c r="I318" s="30" t="s">
        <v>1285</v>
      </c>
      <c r="J318" s="37"/>
    </row>
    <row r="319" spans="1:10" ht="75" x14ac:dyDescent="0.25">
      <c r="A319" s="28">
        <v>318</v>
      </c>
      <c r="B319" s="29" t="s">
        <v>1286</v>
      </c>
      <c r="C319" s="29" t="s">
        <v>1280</v>
      </c>
      <c r="D319" s="29" t="s">
        <v>1287</v>
      </c>
      <c r="E319" s="29" t="s">
        <v>179</v>
      </c>
      <c r="F319" s="29">
        <v>28</v>
      </c>
      <c r="G319" s="29" t="s">
        <v>140</v>
      </c>
      <c r="H319" s="29" t="s">
        <v>245</v>
      </c>
      <c r="I319" s="30" t="s">
        <v>1288</v>
      </c>
      <c r="J319" s="37"/>
    </row>
    <row r="320" spans="1:10" ht="75" x14ac:dyDescent="0.25">
      <c r="A320" s="28">
        <v>319</v>
      </c>
      <c r="B320" s="29" t="s">
        <v>1289</v>
      </c>
      <c r="C320" s="29" t="s">
        <v>1280</v>
      </c>
      <c r="D320" s="29" t="s">
        <v>1290</v>
      </c>
      <c r="E320" s="29" t="s">
        <v>276</v>
      </c>
      <c r="F320" s="29">
        <v>59</v>
      </c>
      <c r="G320" s="29" t="s">
        <v>140</v>
      </c>
      <c r="H320" s="29" t="s">
        <v>277</v>
      </c>
      <c r="I320" s="30" t="s">
        <v>1291</v>
      </c>
      <c r="J320" s="37"/>
    </row>
    <row r="321" spans="1:10" ht="75" x14ac:dyDescent="0.25">
      <c r="A321" s="28">
        <v>320</v>
      </c>
      <c r="B321" s="29" t="s">
        <v>1292</v>
      </c>
      <c r="C321" s="29" t="s">
        <v>1280</v>
      </c>
      <c r="D321" s="29" t="s">
        <v>1290</v>
      </c>
      <c r="E321" s="29" t="s">
        <v>276</v>
      </c>
      <c r="F321" s="29">
        <v>37</v>
      </c>
      <c r="G321" s="29" t="s">
        <v>129</v>
      </c>
      <c r="H321" s="29" t="s">
        <v>1293</v>
      </c>
      <c r="I321" s="30" t="s">
        <v>1294</v>
      </c>
      <c r="J321" s="37"/>
    </row>
    <row r="322" spans="1:10" ht="75" x14ac:dyDescent="0.25">
      <c r="A322" s="28">
        <v>321</v>
      </c>
      <c r="B322" s="29" t="s">
        <v>1295</v>
      </c>
      <c r="C322" s="29" t="s">
        <v>1296</v>
      </c>
      <c r="D322" s="29" t="s">
        <v>1297</v>
      </c>
      <c r="E322" s="29" t="s">
        <v>455</v>
      </c>
      <c r="F322" s="29">
        <v>80</v>
      </c>
      <c r="G322" s="29" t="s">
        <v>129</v>
      </c>
      <c r="H322" s="29" t="s">
        <v>771</v>
      </c>
      <c r="I322" s="30" t="s">
        <v>1298</v>
      </c>
      <c r="J322" s="37"/>
    </row>
    <row r="323" spans="1:10" ht="75" x14ac:dyDescent="0.25">
      <c r="A323" s="28">
        <v>322</v>
      </c>
      <c r="B323" s="29" t="s">
        <v>1299</v>
      </c>
      <c r="C323" s="29" t="s">
        <v>1300</v>
      </c>
      <c r="D323" s="29" t="s">
        <v>1301</v>
      </c>
      <c r="E323" s="29" t="s">
        <v>276</v>
      </c>
      <c r="F323" s="29">
        <v>65</v>
      </c>
      <c r="G323" s="29" t="s">
        <v>168</v>
      </c>
      <c r="H323" s="29" t="s">
        <v>1153</v>
      </c>
      <c r="I323" s="30" t="s">
        <v>1302</v>
      </c>
      <c r="J323" s="37"/>
    </row>
    <row r="324" spans="1:10" ht="75" x14ac:dyDescent="0.25">
      <c r="A324" s="28">
        <v>323</v>
      </c>
      <c r="B324" s="29" t="s">
        <v>1303</v>
      </c>
      <c r="C324" s="29" t="s">
        <v>1300</v>
      </c>
      <c r="D324" s="29" t="s">
        <v>1301</v>
      </c>
      <c r="E324" s="29" t="s">
        <v>276</v>
      </c>
      <c r="F324" s="29">
        <v>42</v>
      </c>
      <c r="G324" s="29" t="s">
        <v>140</v>
      </c>
      <c r="H324" s="29" t="s">
        <v>1304</v>
      </c>
      <c r="I324" s="30" t="s">
        <v>1305</v>
      </c>
      <c r="J324" s="37"/>
    </row>
    <row r="325" spans="1:10" ht="75" x14ac:dyDescent="0.25">
      <c r="A325" s="28">
        <v>324</v>
      </c>
      <c r="B325" s="29" t="s">
        <v>1306</v>
      </c>
      <c r="C325" s="29" t="s">
        <v>1307</v>
      </c>
      <c r="D325" s="29" t="s">
        <v>1308</v>
      </c>
      <c r="E325" s="29" t="s">
        <v>276</v>
      </c>
      <c r="F325" s="29">
        <v>55</v>
      </c>
      <c r="G325" s="29" t="s">
        <v>168</v>
      </c>
      <c r="H325" s="29" t="s">
        <v>341</v>
      </c>
      <c r="I325" s="30" t="s">
        <v>1309</v>
      </c>
      <c r="J325" s="37"/>
    </row>
    <row r="326" spans="1:10" ht="150" x14ac:dyDescent="0.25">
      <c r="A326" s="28">
        <v>325</v>
      </c>
      <c r="B326" s="29" t="s">
        <v>1310</v>
      </c>
      <c r="C326" s="29" t="s">
        <v>1311</v>
      </c>
      <c r="D326" s="29" t="s">
        <v>1312</v>
      </c>
      <c r="E326" s="29" t="s">
        <v>276</v>
      </c>
      <c r="F326" s="29">
        <v>56</v>
      </c>
      <c r="G326" s="29" t="s">
        <v>129</v>
      </c>
      <c r="H326" s="29" t="s">
        <v>309</v>
      </c>
      <c r="I326" s="30" t="s">
        <v>1313</v>
      </c>
      <c r="J326" s="37"/>
    </row>
    <row r="327" spans="1:10" ht="75" x14ac:dyDescent="0.25">
      <c r="A327" s="28">
        <v>326</v>
      </c>
      <c r="B327" s="29" t="s">
        <v>1314</v>
      </c>
      <c r="C327" s="29" t="s">
        <v>1311</v>
      </c>
      <c r="D327" s="29" t="s">
        <v>1312</v>
      </c>
      <c r="E327" s="29" t="s">
        <v>276</v>
      </c>
      <c r="F327" s="29">
        <v>45</v>
      </c>
      <c r="G327" s="29" t="s">
        <v>129</v>
      </c>
      <c r="H327" s="29" t="s">
        <v>1315</v>
      </c>
      <c r="I327" s="30" t="s">
        <v>1316</v>
      </c>
      <c r="J327" s="37"/>
    </row>
    <row r="328" spans="1:10" ht="75" x14ac:dyDescent="0.25">
      <c r="A328" s="28">
        <v>327</v>
      </c>
      <c r="B328" s="29" t="s">
        <v>1317</v>
      </c>
      <c r="C328" s="29" t="s">
        <v>1318</v>
      </c>
      <c r="D328" s="29" t="s">
        <v>1319</v>
      </c>
      <c r="E328" s="29" t="s">
        <v>276</v>
      </c>
      <c r="F328" s="29">
        <v>57</v>
      </c>
      <c r="G328" s="29" t="s">
        <v>140</v>
      </c>
      <c r="H328" s="29" t="s">
        <v>286</v>
      </c>
      <c r="I328" s="30" t="s">
        <v>1320</v>
      </c>
      <c r="J328" s="37"/>
    </row>
    <row r="329" spans="1:10" ht="75" x14ac:dyDescent="0.25">
      <c r="A329" s="28">
        <v>328</v>
      </c>
      <c r="B329" s="29" t="s">
        <v>1321</v>
      </c>
      <c r="C329" s="29" t="s">
        <v>1311</v>
      </c>
      <c r="D329" s="29" t="s">
        <v>1312</v>
      </c>
      <c r="E329" s="29" t="s">
        <v>276</v>
      </c>
      <c r="F329" s="29">
        <v>34</v>
      </c>
      <c r="G329" s="29" t="s">
        <v>129</v>
      </c>
      <c r="H329" s="29" t="s">
        <v>364</v>
      </c>
      <c r="I329" s="30" t="s">
        <v>1322</v>
      </c>
      <c r="J329" s="37"/>
    </row>
    <row r="330" spans="1:10" ht="75" x14ac:dyDescent="0.25">
      <c r="A330" s="28">
        <v>329</v>
      </c>
      <c r="B330" s="29" t="s">
        <v>1323</v>
      </c>
      <c r="C330" s="29" t="s">
        <v>1324</v>
      </c>
      <c r="D330" s="29" t="s">
        <v>1325</v>
      </c>
      <c r="E330" s="29" t="s">
        <v>276</v>
      </c>
      <c r="F330" s="29">
        <v>49</v>
      </c>
      <c r="G330" s="29" t="s">
        <v>129</v>
      </c>
      <c r="H330" s="29" t="s">
        <v>309</v>
      </c>
      <c r="I330" s="30" t="s">
        <v>1326</v>
      </c>
      <c r="J330" s="37"/>
    </row>
    <row r="331" spans="1:10" ht="75" x14ac:dyDescent="0.25">
      <c r="A331" s="28">
        <v>330</v>
      </c>
      <c r="B331" s="29" t="s">
        <v>1327</v>
      </c>
      <c r="C331" s="29" t="s">
        <v>945</v>
      </c>
      <c r="D331" s="29" t="s">
        <v>1328</v>
      </c>
      <c r="E331" s="29" t="s">
        <v>418</v>
      </c>
      <c r="F331" s="29">
        <v>100</v>
      </c>
      <c r="G331" s="29" t="s">
        <v>129</v>
      </c>
      <c r="H331" s="29" t="s">
        <v>497</v>
      </c>
      <c r="I331" s="30" t="s">
        <v>1329</v>
      </c>
      <c r="J331" s="37"/>
    </row>
    <row r="332" spans="1:10" ht="120" x14ac:dyDescent="0.25">
      <c r="A332" s="28">
        <v>331</v>
      </c>
      <c r="B332" s="29" t="s">
        <v>1330</v>
      </c>
      <c r="C332" s="29" t="s">
        <v>289</v>
      </c>
      <c r="D332" s="29" t="s">
        <v>1331</v>
      </c>
      <c r="E332" s="29" t="s">
        <v>429</v>
      </c>
      <c r="F332" s="29">
        <v>78</v>
      </c>
      <c r="G332" s="29" t="s">
        <v>140</v>
      </c>
      <c r="H332" s="29" t="s">
        <v>662</v>
      </c>
      <c r="I332" s="30" t="s">
        <v>1332</v>
      </c>
      <c r="J332" s="37"/>
    </row>
    <row r="333" spans="1:10" ht="105" x14ac:dyDescent="0.25">
      <c r="A333" s="28">
        <v>332</v>
      </c>
      <c r="B333" s="29" t="s">
        <v>1333</v>
      </c>
      <c r="C333" s="29" t="s">
        <v>289</v>
      </c>
      <c r="D333" s="29" t="s">
        <v>1331</v>
      </c>
      <c r="E333" s="29" t="s">
        <v>429</v>
      </c>
      <c r="F333" s="29">
        <v>73</v>
      </c>
      <c r="G333" s="29" t="s">
        <v>168</v>
      </c>
      <c r="H333" s="29" t="s">
        <v>430</v>
      </c>
      <c r="I333" s="30" t="s">
        <v>1334</v>
      </c>
      <c r="J333" s="37"/>
    </row>
    <row r="334" spans="1:10" ht="75" x14ac:dyDescent="0.25">
      <c r="A334" s="32">
        <v>333</v>
      </c>
      <c r="B334" s="33" t="s">
        <v>1335</v>
      </c>
      <c r="C334" s="33" t="s">
        <v>1336</v>
      </c>
      <c r="D334" s="33" t="s">
        <v>1337</v>
      </c>
      <c r="E334" s="33" t="s">
        <v>179</v>
      </c>
      <c r="F334" s="33">
        <v>27</v>
      </c>
      <c r="G334" s="33" t="s">
        <v>129</v>
      </c>
      <c r="H334" s="33" t="s">
        <v>265</v>
      </c>
      <c r="I334" s="34" t="s">
        <v>1338</v>
      </c>
      <c r="J334" s="3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5A29-15FD-406E-88BF-15B447305F09}">
  <dimension ref="A1:L76"/>
  <sheetViews>
    <sheetView workbookViewId="0">
      <selection activeCell="G82" sqref="G82"/>
    </sheetView>
  </sheetViews>
  <sheetFormatPr defaultRowHeight="15" x14ac:dyDescent="0.25"/>
  <cols>
    <col min="1" max="1" width="9.7109375" customWidth="1"/>
    <col min="2" max="2" width="11.42578125" customWidth="1"/>
    <col min="3" max="3" width="11" customWidth="1"/>
    <col min="4" max="4" width="12" customWidth="1"/>
    <col min="5" max="5" width="11.5703125" customWidth="1"/>
    <col min="6" max="6" width="3.140625" customWidth="1"/>
    <col min="7" max="7" width="16.140625" customWidth="1"/>
    <col min="8" max="8" width="14" customWidth="1"/>
    <col min="9" max="9" width="8.42578125" customWidth="1"/>
    <col min="10" max="10" width="8.28515625" customWidth="1"/>
    <col min="11" max="11" width="8.140625" customWidth="1"/>
  </cols>
  <sheetData>
    <row r="1" spans="1:12" x14ac:dyDescent="0.25">
      <c r="A1" s="13" t="s">
        <v>85</v>
      </c>
      <c r="B1" s="13" t="s">
        <v>90</v>
      </c>
      <c r="C1" s="13" t="s">
        <v>86</v>
      </c>
      <c r="D1" s="13" t="s">
        <v>87</v>
      </c>
      <c r="E1" s="13" t="s">
        <v>88</v>
      </c>
    </row>
    <row r="2" spans="1:12" x14ac:dyDescent="0.25">
      <c r="A2" s="3">
        <v>1</v>
      </c>
      <c r="B2" s="3">
        <v>4</v>
      </c>
      <c r="C2" s="3">
        <v>4</v>
      </c>
      <c r="D2" s="3">
        <v>4</v>
      </c>
      <c r="E2" s="3">
        <v>5</v>
      </c>
      <c r="G2" s="4"/>
      <c r="H2" s="12" t="s">
        <v>85</v>
      </c>
      <c r="I2" s="12" t="s">
        <v>90</v>
      </c>
      <c r="J2" s="12" t="s">
        <v>91</v>
      </c>
      <c r="K2" s="12" t="s">
        <v>92</v>
      </c>
      <c r="L2" s="12" t="s">
        <v>88</v>
      </c>
    </row>
    <row r="3" spans="1:12" x14ac:dyDescent="0.25">
      <c r="A3" s="2">
        <v>2</v>
      </c>
      <c r="B3" s="2">
        <v>2</v>
      </c>
      <c r="C3" s="2">
        <v>5</v>
      </c>
      <c r="D3" s="2">
        <v>1</v>
      </c>
      <c r="E3" s="2">
        <v>2</v>
      </c>
      <c r="G3" s="12" t="s">
        <v>85</v>
      </c>
      <c r="H3" s="4"/>
      <c r="I3" s="4"/>
      <c r="J3" s="4"/>
      <c r="K3" s="4"/>
      <c r="L3" s="4"/>
    </row>
    <row r="4" spans="1:12" x14ac:dyDescent="0.25">
      <c r="A4" s="3">
        <v>1</v>
      </c>
      <c r="B4" s="3">
        <v>4</v>
      </c>
      <c r="C4" s="3">
        <v>2</v>
      </c>
      <c r="D4" s="3">
        <v>1</v>
      </c>
      <c r="E4" s="3">
        <v>1</v>
      </c>
      <c r="G4" s="12" t="s">
        <v>90</v>
      </c>
      <c r="H4" s="11">
        <f>TTEST(A2:A76,B2:B52,2,2)</f>
        <v>0.29425767720922713</v>
      </c>
      <c r="I4" s="11"/>
      <c r="J4" s="11"/>
      <c r="K4" s="11"/>
      <c r="L4" s="4"/>
    </row>
    <row r="5" spans="1:12" x14ac:dyDescent="0.25">
      <c r="A5" s="2">
        <v>5</v>
      </c>
      <c r="B5" s="2">
        <v>2</v>
      </c>
      <c r="C5" s="2">
        <v>4</v>
      </c>
      <c r="D5" s="2">
        <v>1</v>
      </c>
      <c r="E5" s="2">
        <v>1</v>
      </c>
      <c r="G5" s="12" t="s">
        <v>91</v>
      </c>
      <c r="H5" s="11">
        <f>TTEST(A2:A76,C2:C52,2,2)</f>
        <v>0.10313559834783678</v>
      </c>
      <c r="I5" s="11">
        <f>TTEST(B2:B52,C2:C47,2,2)</f>
        <v>8.2089496206508832E-3</v>
      </c>
      <c r="J5" s="11"/>
      <c r="K5" s="11"/>
      <c r="L5" s="4"/>
    </row>
    <row r="6" spans="1:12" x14ac:dyDescent="0.25">
      <c r="A6" s="3">
        <v>1</v>
      </c>
      <c r="B6" s="3">
        <v>1</v>
      </c>
      <c r="C6" s="3">
        <v>2</v>
      </c>
      <c r="D6" s="3">
        <v>1</v>
      </c>
      <c r="E6" s="3">
        <v>2</v>
      </c>
      <c r="G6" s="12" t="s">
        <v>87</v>
      </c>
      <c r="H6" s="11">
        <f>TTEST(A2:A76,D2:D52,2,2)</f>
        <v>1.3025406178470155E-2</v>
      </c>
      <c r="I6" s="11">
        <f>TTEST(B2:B52,D2:D16,2,2)</f>
        <v>5.7268060287531966E-2</v>
      </c>
      <c r="J6" s="11">
        <f>TTEST(C2:C47,D2:D16,2,2)</f>
        <v>2.6983059918665747E-4</v>
      </c>
      <c r="K6" s="11"/>
      <c r="L6" s="4"/>
    </row>
    <row r="7" spans="1:12" x14ac:dyDescent="0.25">
      <c r="A7" s="2">
        <v>1</v>
      </c>
      <c r="B7" s="2">
        <v>3</v>
      </c>
      <c r="C7" s="2">
        <v>1</v>
      </c>
      <c r="D7" s="2">
        <v>4</v>
      </c>
      <c r="E7" s="2">
        <v>5</v>
      </c>
      <c r="G7" s="12" t="s">
        <v>88</v>
      </c>
      <c r="H7" s="11">
        <f>TTEST(A2:A76,E2:E52,2,2)</f>
        <v>0.38599970058521715</v>
      </c>
      <c r="I7" s="11">
        <f>TTEST(B2:B52,E2:E30,2,2)</f>
        <v>9.0566909076817595E-2</v>
      </c>
      <c r="J7" s="11">
        <f>TTEST(C2:C47,E2:E30,2,2)</f>
        <v>0.64648542879725923</v>
      </c>
      <c r="K7" s="11">
        <f>TTEST(D2:D16,E2:E30,2,2)</f>
        <v>7.8941777229378004E-3</v>
      </c>
      <c r="L7" s="4"/>
    </row>
    <row r="8" spans="1:12" x14ac:dyDescent="0.25">
      <c r="A8" s="3">
        <v>4</v>
      </c>
      <c r="B8" s="3">
        <v>5</v>
      </c>
      <c r="C8" s="3">
        <v>4</v>
      </c>
      <c r="D8" s="3">
        <v>1</v>
      </c>
      <c r="E8" s="3">
        <v>3</v>
      </c>
    </row>
    <row r="9" spans="1:12" x14ac:dyDescent="0.25">
      <c r="A9" s="2">
        <v>1</v>
      </c>
      <c r="B9" s="2">
        <v>2</v>
      </c>
      <c r="C9" s="2">
        <v>2</v>
      </c>
      <c r="D9" s="2">
        <v>3</v>
      </c>
      <c r="E9" s="2">
        <v>3</v>
      </c>
      <c r="G9" s="19" t="s">
        <v>94</v>
      </c>
      <c r="H9" s="20"/>
      <c r="I9" s="20"/>
      <c r="J9" s="21"/>
    </row>
    <row r="10" spans="1:12" x14ac:dyDescent="0.25">
      <c r="A10" s="3">
        <v>1</v>
      </c>
      <c r="B10" s="3">
        <v>2</v>
      </c>
      <c r="C10" s="3">
        <v>3</v>
      </c>
      <c r="D10" s="3">
        <v>4</v>
      </c>
      <c r="E10" s="3">
        <v>3</v>
      </c>
      <c r="G10" s="14" t="s">
        <v>96</v>
      </c>
      <c r="H10">
        <v>10</v>
      </c>
      <c r="J10" s="15"/>
    </row>
    <row r="11" spans="1:12" x14ac:dyDescent="0.25">
      <c r="A11" s="2">
        <v>2</v>
      </c>
      <c r="B11" s="2">
        <v>1</v>
      </c>
      <c r="C11" s="2">
        <v>4</v>
      </c>
      <c r="D11" s="2">
        <v>5</v>
      </c>
      <c r="E11" s="2">
        <v>4</v>
      </c>
      <c r="G11" s="16" t="s">
        <v>95</v>
      </c>
      <c r="H11" s="17">
        <f>0.05/H10</f>
        <v>5.0000000000000001E-3</v>
      </c>
      <c r="I11" s="17" t="s">
        <v>97</v>
      </c>
      <c r="J11" s="18"/>
    </row>
    <row r="12" spans="1:12" x14ac:dyDescent="0.25">
      <c r="A12" s="3">
        <v>3</v>
      </c>
      <c r="B12" s="3">
        <v>4</v>
      </c>
      <c r="C12" s="3">
        <v>4</v>
      </c>
      <c r="D12" s="3">
        <v>5</v>
      </c>
      <c r="E12" s="3">
        <v>2</v>
      </c>
    </row>
    <row r="13" spans="1:12" x14ac:dyDescent="0.25">
      <c r="A13" s="2">
        <v>2</v>
      </c>
      <c r="B13" s="2">
        <v>3</v>
      </c>
      <c r="C13" s="2">
        <v>4</v>
      </c>
      <c r="D13" s="2">
        <v>2</v>
      </c>
      <c r="E13" s="2">
        <v>4</v>
      </c>
    </row>
    <row r="14" spans="1:12" x14ac:dyDescent="0.25">
      <c r="A14" s="3">
        <v>5</v>
      </c>
      <c r="B14" s="3">
        <v>3</v>
      </c>
      <c r="C14" s="3">
        <v>4</v>
      </c>
      <c r="D14" s="3">
        <v>3</v>
      </c>
      <c r="E14" s="3">
        <v>5</v>
      </c>
    </row>
    <row r="15" spans="1:12" x14ac:dyDescent="0.25">
      <c r="A15" s="2">
        <v>2</v>
      </c>
      <c r="B15" s="2">
        <v>2</v>
      </c>
      <c r="C15" s="2">
        <v>1</v>
      </c>
      <c r="D15" s="2">
        <v>1</v>
      </c>
      <c r="E15" s="2">
        <v>4</v>
      </c>
    </row>
    <row r="16" spans="1:12" x14ac:dyDescent="0.25">
      <c r="A16" s="3">
        <v>4</v>
      </c>
      <c r="B16" s="3">
        <v>3</v>
      </c>
      <c r="C16" s="3">
        <v>4</v>
      </c>
      <c r="D16" s="3">
        <v>1</v>
      </c>
      <c r="E16" s="3">
        <v>2</v>
      </c>
    </row>
    <row r="17" spans="1:5" x14ac:dyDescent="0.25">
      <c r="A17" s="2">
        <v>5</v>
      </c>
      <c r="B17" s="2">
        <v>2</v>
      </c>
      <c r="C17" s="2">
        <v>5</v>
      </c>
      <c r="E17" s="2">
        <v>2</v>
      </c>
    </row>
    <row r="18" spans="1:5" x14ac:dyDescent="0.25">
      <c r="A18" s="3">
        <v>2</v>
      </c>
      <c r="B18" s="3">
        <v>4</v>
      </c>
      <c r="C18" s="3">
        <v>4</v>
      </c>
      <c r="E18" s="3">
        <v>5</v>
      </c>
    </row>
    <row r="19" spans="1:5" x14ac:dyDescent="0.25">
      <c r="A19" s="2">
        <v>3</v>
      </c>
      <c r="B19" s="2">
        <v>2</v>
      </c>
      <c r="C19" s="2">
        <v>4</v>
      </c>
      <c r="E19" s="2">
        <v>5</v>
      </c>
    </row>
    <row r="20" spans="1:5" x14ac:dyDescent="0.25">
      <c r="A20" s="3">
        <v>2</v>
      </c>
      <c r="B20" s="3">
        <v>4</v>
      </c>
      <c r="C20" s="3">
        <v>5</v>
      </c>
      <c r="E20" s="3">
        <v>5</v>
      </c>
    </row>
    <row r="21" spans="1:5" x14ac:dyDescent="0.25">
      <c r="A21" s="2">
        <v>4</v>
      </c>
      <c r="B21" s="2">
        <v>3</v>
      </c>
      <c r="C21" s="2">
        <v>5</v>
      </c>
      <c r="E21" s="2">
        <v>5</v>
      </c>
    </row>
    <row r="22" spans="1:5" x14ac:dyDescent="0.25">
      <c r="A22" s="3">
        <v>4</v>
      </c>
      <c r="B22" s="3">
        <v>2</v>
      </c>
      <c r="C22" s="3">
        <v>5</v>
      </c>
      <c r="E22" s="3">
        <v>5</v>
      </c>
    </row>
    <row r="23" spans="1:5" x14ac:dyDescent="0.25">
      <c r="A23" s="2">
        <v>2</v>
      </c>
      <c r="B23" s="2">
        <v>5</v>
      </c>
      <c r="C23" s="2">
        <v>5</v>
      </c>
      <c r="E23" s="2">
        <v>5</v>
      </c>
    </row>
    <row r="24" spans="1:5" x14ac:dyDescent="0.25">
      <c r="A24" s="3">
        <v>4</v>
      </c>
      <c r="B24" s="3">
        <v>5</v>
      </c>
      <c r="C24" s="3">
        <v>5</v>
      </c>
      <c r="E24" s="3">
        <v>5</v>
      </c>
    </row>
    <row r="25" spans="1:5" x14ac:dyDescent="0.25">
      <c r="A25" s="2">
        <v>3</v>
      </c>
      <c r="B25" s="2">
        <v>5</v>
      </c>
      <c r="C25" s="2">
        <v>5</v>
      </c>
      <c r="E25" s="2">
        <v>5</v>
      </c>
    </row>
    <row r="26" spans="1:5" x14ac:dyDescent="0.25">
      <c r="A26" s="3">
        <v>5</v>
      </c>
      <c r="B26" s="3">
        <v>5</v>
      </c>
      <c r="C26" s="3">
        <v>5</v>
      </c>
      <c r="E26" s="3">
        <v>4</v>
      </c>
    </row>
    <row r="27" spans="1:5" x14ac:dyDescent="0.25">
      <c r="A27" s="2">
        <v>4</v>
      </c>
      <c r="B27" s="2">
        <v>1</v>
      </c>
      <c r="C27" s="2">
        <v>5</v>
      </c>
      <c r="E27" s="2">
        <v>5</v>
      </c>
    </row>
    <row r="28" spans="1:5" x14ac:dyDescent="0.25">
      <c r="A28" s="3">
        <v>4</v>
      </c>
      <c r="B28" s="3">
        <v>4</v>
      </c>
      <c r="C28" s="3">
        <v>4</v>
      </c>
      <c r="E28" s="3">
        <v>3</v>
      </c>
    </row>
    <row r="29" spans="1:5" x14ac:dyDescent="0.25">
      <c r="A29" s="2">
        <v>4</v>
      </c>
      <c r="B29" s="2">
        <v>5</v>
      </c>
      <c r="C29" s="2">
        <v>5</v>
      </c>
      <c r="E29" s="2">
        <v>5</v>
      </c>
    </row>
    <row r="30" spans="1:5" x14ac:dyDescent="0.25">
      <c r="A30" s="3">
        <v>4</v>
      </c>
      <c r="B30" s="3">
        <v>3</v>
      </c>
      <c r="C30" s="3">
        <v>4</v>
      </c>
      <c r="E30" s="3">
        <v>4</v>
      </c>
    </row>
    <row r="31" spans="1:5" x14ac:dyDescent="0.25">
      <c r="A31" s="2">
        <v>5</v>
      </c>
      <c r="B31" s="2">
        <v>3</v>
      </c>
      <c r="C31" s="2">
        <v>3</v>
      </c>
    </row>
    <row r="32" spans="1:5" x14ac:dyDescent="0.25">
      <c r="A32" s="3">
        <v>4</v>
      </c>
      <c r="B32" s="3">
        <v>3</v>
      </c>
      <c r="C32" s="3">
        <v>3</v>
      </c>
    </row>
    <row r="33" spans="1:3" x14ac:dyDescent="0.25">
      <c r="A33" s="2">
        <v>2</v>
      </c>
      <c r="B33" s="2">
        <v>2</v>
      </c>
      <c r="C33" s="2">
        <v>4</v>
      </c>
    </row>
    <row r="34" spans="1:3" x14ac:dyDescent="0.25">
      <c r="A34" s="3">
        <v>5</v>
      </c>
      <c r="B34" s="3">
        <v>4</v>
      </c>
      <c r="C34" s="3">
        <v>4</v>
      </c>
    </row>
    <row r="35" spans="1:3" x14ac:dyDescent="0.25">
      <c r="A35" s="2">
        <v>5</v>
      </c>
      <c r="B35" s="2">
        <v>3</v>
      </c>
      <c r="C35" s="2">
        <v>2</v>
      </c>
    </row>
    <row r="36" spans="1:3" x14ac:dyDescent="0.25">
      <c r="A36" s="3">
        <v>5</v>
      </c>
      <c r="B36" s="3">
        <v>4</v>
      </c>
      <c r="C36" s="3">
        <v>3</v>
      </c>
    </row>
    <row r="37" spans="1:3" x14ac:dyDescent="0.25">
      <c r="A37" s="2">
        <v>4</v>
      </c>
      <c r="B37" s="2">
        <v>2</v>
      </c>
      <c r="C37" s="2">
        <v>4</v>
      </c>
    </row>
    <row r="38" spans="1:3" x14ac:dyDescent="0.25">
      <c r="A38" s="3">
        <v>5</v>
      </c>
      <c r="B38" s="3">
        <v>3</v>
      </c>
      <c r="C38" s="3">
        <v>3</v>
      </c>
    </row>
    <row r="39" spans="1:3" x14ac:dyDescent="0.25">
      <c r="A39" s="2">
        <v>4</v>
      </c>
      <c r="B39" s="2">
        <v>1</v>
      </c>
      <c r="C39" s="2">
        <v>5</v>
      </c>
    </row>
    <row r="40" spans="1:3" x14ac:dyDescent="0.25">
      <c r="A40" s="3">
        <v>2</v>
      </c>
      <c r="B40" s="3">
        <v>2</v>
      </c>
      <c r="C40" s="3">
        <v>3</v>
      </c>
    </row>
    <row r="41" spans="1:3" x14ac:dyDescent="0.25">
      <c r="A41" s="2">
        <v>1</v>
      </c>
      <c r="B41" s="2">
        <v>3</v>
      </c>
      <c r="C41" s="2">
        <v>5</v>
      </c>
    </row>
    <row r="42" spans="1:3" x14ac:dyDescent="0.25">
      <c r="A42" s="3">
        <v>3</v>
      </c>
      <c r="B42" s="3">
        <v>3</v>
      </c>
      <c r="C42" s="3">
        <v>4</v>
      </c>
    </row>
    <row r="43" spans="1:3" x14ac:dyDescent="0.25">
      <c r="A43" s="2">
        <v>2</v>
      </c>
      <c r="B43" s="2">
        <v>4</v>
      </c>
      <c r="C43" s="2">
        <v>5</v>
      </c>
    </row>
    <row r="44" spans="1:3" x14ac:dyDescent="0.25">
      <c r="A44" s="3">
        <v>4</v>
      </c>
      <c r="B44" s="3">
        <v>4</v>
      </c>
      <c r="C44" s="3">
        <v>4</v>
      </c>
    </row>
    <row r="45" spans="1:3" x14ac:dyDescent="0.25">
      <c r="A45" s="2">
        <v>5</v>
      </c>
      <c r="B45" s="2">
        <v>5</v>
      </c>
      <c r="C45" s="2">
        <v>4</v>
      </c>
    </row>
    <row r="46" spans="1:3" x14ac:dyDescent="0.25">
      <c r="A46" s="3">
        <v>5</v>
      </c>
      <c r="B46" s="3">
        <v>5</v>
      </c>
      <c r="C46" s="3">
        <v>5</v>
      </c>
    </row>
    <row r="47" spans="1:3" x14ac:dyDescent="0.25">
      <c r="A47" s="2">
        <v>2</v>
      </c>
      <c r="B47" s="2">
        <v>5</v>
      </c>
      <c r="C47" s="2">
        <v>4</v>
      </c>
    </row>
    <row r="48" spans="1:3" x14ac:dyDescent="0.25">
      <c r="A48" s="3">
        <v>5</v>
      </c>
      <c r="B48" s="3">
        <v>4</v>
      </c>
    </row>
    <row r="49" spans="1:2" x14ac:dyDescent="0.25">
      <c r="A49" s="2">
        <v>5</v>
      </c>
      <c r="B49" s="2">
        <v>4</v>
      </c>
    </row>
    <row r="50" spans="1:2" x14ac:dyDescent="0.25">
      <c r="A50" s="3">
        <v>5</v>
      </c>
      <c r="B50" s="3">
        <v>5</v>
      </c>
    </row>
    <row r="51" spans="1:2" x14ac:dyDescent="0.25">
      <c r="A51" s="2">
        <v>3</v>
      </c>
      <c r="B51" s="2">
        <v>1</v>
      </c>
    </row>
    <row r="52" spans="1:2" x14ac:dyDescent="0.25">
      <c r="A52" s="3">
        <v>5</v>
      </c>
      <c r="B52" s="3">
        <v>4</v>
      </c>
    </row>
    <row r="53" spans="1:2" x14ac:dyDescent="0.25">
      <c r="A53" s="2">
        <v>3</v>
      </c>
    </row>
    <row r="54" spans="1:2" x14ac:dyDescent="0.25">
      <c r="A54" s="3">
        <v>5</v>
      </c>
    </row>
    <row r="55" spans="1:2" x14ac:dyDescent="0.25">
      <c r="A55" s="2">
        <v>5</v>
      </c>
    </row>
    <row r="56" spans="1:2" x14ac:dyDescent="0.25">
      <c r="A56" s="3">
        <v>5</v>
      </c>
    </row>
    <row r="57" spans="1:2" x14ac:dyDescent="0.25">
      <c r="A57" s="2">
        <v>5</v>
      </c>
    </row>
    <row r="58" spans="1:2" x14ac:dyDescent="0.25">
      <c r="A58" s="3">
        <v>1</v>
      </c>
    </row>
    <row r="59" spans="1:2" x14ac:dyDescent="0.25">
      <c r="A59" s="2">
        <v>5</v>
      </c>
    </row>
    <row r="60" spans="1:2" x14ac:dyDescent="0.25">
      <c r="A60" s="3">
        <v>3</v>
      </c>
    </row>
    <row r="61" spans="1:2" x14ac:dyDescent="0.25">
      <c r="A61" s="2">
        <v>2</v>
      </c>
    </row>
    <row r="62" spans="1:2" x14ac:dyDescent="0.25">
      <c r="A62" s="3">
        <v>4</v>
      </c>
    </row>
    <row r="63" spans="1:2" x14ac:dyDescent="0.25">
      <c r="A63" s="2">
        <v>3</v>
      </c>
    </row>
    <row r="64" spans="1:2" x14ac:dyDescent="0.25">
      <c r="A64" s="3">
        <v>4</v>
      </c>
    </row>
    <row r="65" spans="1:1" x14ac:dyDescent="0.25">
      <c r="A65" s="2">
        <v>2</v>
      </c>
    </row>
    <row r="66" spans="1:1" x14ac:dyDescent="0.25">
      <c r="A66" s="3">
        <v>3</v>
      </c>
    </row>
    <row r="67" spans="1:1" x14ac:dyDescent="0.25">
      <c r="A67" s="2">
        <v>2</v>
      </c>
    </row>
    <row r="68" spans="1:1" x14ac:dyDescent="0.25">
      <c r="A68" s="3">
        <v>4</v>
      </c>
    </row>
    <row r="69" spans="1:1" x14ac:dyDescent="0.25">
      <c r="A69" s="2">
        <v>5</v>
      </c>
    </row>
    <row r="70" spans="1:1" x14ac:dyDescent="0.25">
      <c r="A70" s="3">
        <v>5</v>
      </c>
    </row>
    <row r="71" spans="1:1" x14ac:dyDescent="0.25">
      <c r="A71" s="2">
        <v>5</v>
      </c>
    </row>
    <row r="72" spans="1:1" x14ac:dyDescent="0.25">
      <c r="A72" s="3">
        <v>3</v>
      </c>
    </row>
    <row r="73" spans="1:1" x14ac:dyDescent="0.25">
      <c r="A73" s="2">
        <v>3</v>
      </c>
    </row>
    <row r="74" spans="1:1" x14ac:dyDescent="0.25">
      <c r="A74" s="3">
        <v>4</v>
      </c>
    </row>
    <row r="75" spans="1:1" x14ac:dyDescent="0.25">
      <c r="A75" s="2">
        <v>5</v>
      </c>
    </row>
    <row r="76" spans="1:1" x14ac:dyDescent="0.25">
      <c r="A76" s="3">
        <v>5</v>
      </c>
    </row>
  </sheetData>
  <conditionalFormatting sqref="H3:L7">
    <cfRule type="cellIs" dxfId="36" priority="1" operator="lessThan">
      <formula>0.005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64B3-20EE-4C2F-951C-AA26515A8B31}">
  <dimension ref="A1:K37"/>
  <sheetViews>
    <sheetView workbookViewId="0">
      <selection activeCell="B11" sqref="B11"/>
    </sheetView>
  </sheetViews>
  <sheetFormatPr defaultRowHeight="15" x14ac:dyDescent="0.25"/>
  <cols>
    <col min="1" max="1" width="20.5703125" customWidth="1"/>
    <col min="2" max="2" width="21.140625" customWidth="1"/>
    <col min="3" max="3" width="14.28515625" customWidth="1"/>
    <col min="4" max="4" width="22.85546875" customWidth="1"/>
  </cols>
  <sheetData>
    <row r="1" spans="1:6" x14ac:dyDescent="0.25">
      <c r="A1" s="7" t="s">
        <v>56</v>
      </c>
      <c r="B1" s="5" t="s">
        <v>4</v>
      </c>
      <c r="C1" s="5" t="s">
        <v>2</v>
      </c>
      <c r="D1" s="5" t="s">
        <v>3</v>
      </c>
      <c r="E1" s="5" t="s">
        <v>98</v>
      </c>
    </row>
    <row r="2" spans="1:6" x14ac:dyDescent="0.25">
      <c r="A2" s="8" t="s">
        <v>50</v>
      </c>
      <c r="B2" s="6">
        <f>AVERAGEIFS(Table1[ConfidenceProgrammer],Table1[A.RootCause],TRUE)</f>
        <v>4.0394736842105265</v>
      </c>
      <c r="C2" s="6">
        <f>AVERAGEIFS(Table1[Quality],Table1[A.RootCause],TRUE)</f>
        <v>3.4736842105263159</v>
      </c>
      <c r="D2" s="6">
        <f>AVERAGEIFS(Table1[ConfidenceParticipant],Table1[A.RootCause],TRUE)</f>
        <v>3.8289473684210527</v>
      </c>
      <c r="E2" s="4">
        <f>COUNTIFS(Table1[A.RootCause],TRUE,Table1[count ExplanationType],1)</f>
        <v>31</v>
      </c>
    </row>
    <row r="3" spans="1:6" x14ac:dyDescent="0.25">
      <c r="A3" s="8" t="s">
        <v>51</v>
      </c>
      <c r="B3" s="6">
        <f>AVERAGEIFS(Table1[ConfidenceProgrammer],Table1[B.DescripProgram],TRUE)</f>
        <v>4.117647058823529</v>
      </c>
      <c r="C3" s="6">
        <f>AVERAGEIFS(Table1[Quality],Table1[B.DescripProgram],TRUE)</f>
        <v>3.2352941176470589</v>
      </c>
      <c r="D3" s="6">
        <f>AVERAGEIFS(Table1[ConfidenceParticipant],Table1[B.DescripProgram],TRUE)</f>
        <v>3.5882352941176472</v>
      </c>
      <c r="E3" s="4">
        <f>COUNTIFS(Table1[B.DescripProgram],TRUE,Table1[count ExplanationType],1)</f>
        <v>7</v>
      </c>
      <c r="F3" t="s">
        <v>89</v>
      </c>
    </row>
    <row r="4" spans="1:6" x14ac:dyDescent="0.25">
      <c r="A4" s="8" t="s">
        <v>52</v>
      </c>
      <c r="B4" s="6">
        <f>AVERAGEIFS(Table1[ConfidenceProgrammer],Table1[C.DescripFailure],TRUE)</f>
        <v>4.177777777777778</v>
      </c>
      <c r="C4" s="6">
        <f>AVERAGEIFS(Table1[Quality],Table1[C.DescripFailure],TRUE)</f>
        <v>3.8888888888888888</v>
      </c>
      <c r="D4" s="6">
        <f>AVERAGEIFS(Table1[ConfidenceParticipant],Table1[C.DescripFailure],TRUE)</f>
        <v>3.8222222222222224</v>
      </c>
      <c r="E4" s="4">
        <f>COUNTIFS(Table1[C.DescripFailure],TRUE,Table1[count ExplanationType],1)</f>
        <v>5</v>
      </c>
      <c r="F4" t="s">
        <v>93</v>
      </c>
    </row>
    <row r="5" spans="1:6" x14ac:dyDescent="0.25">
      <c r="A5" s="8" t="s">
        <v>53</v>
      </c>
      <c r="B5" s="6">
        <f>AVERAGEIFS(Table1[ConfidenceProgrammer],Table1[D.MoreInformation],TRUE)</f>
        <v>2.3333333333333335</v>
      </c>
      <c r="C5" s="6">
        <f>AVERAGEIFS(Table1[Quality],Table1[D.MoreInformation],TRUE)</f>
        <v>2.4666666666666668</v>
      </c>
      <c r="D5" s="6">
        <f>AVERAGEIFS(Table1[ConfidenceParticipant],Table1[D.MoreInformation],TRUE)</f>
        <v>2.7333333333333334</v>
      </c>
      <c r="E5" s="4">
        <f>COUNTIFS(Table1[D.MoreInformation],TRUE,Table1[count ExplanationType],1)</f>
        <v>7</v>
      </c>
    </row>
    <row r="6" spans="1:6" x14ac:dyDescent="0.25">
      <c r="A6" s="8" t="s">
        <v>55</v>
      </c>
      <c r="B6" s="6">
        <f>AVERAGEIFS(Table1[ConfidenceProgrammer],Table1[E.SuggestFaultRemoval],TRUE)</f>
        <v>4.4444444444444446</v>
      </c>
      <c r="C6" s="6">
        <f>AVERAGEIFS(Table1[Quality],Table1[E.SuggestFaultRemoval],TRUE)</f>
        <v>3.7777777777777777</v>
      </c>
      <c r="D6" s="6">
        <f>AVERAGEIFS(Table1[ConfidenceParticipant],Table1[E.SuggestFaultRemoval],TRUE)</f>
        <v>4.1111111111111107</v>
      </c>
      <c r="E6" s="4">
        <f>COUNTIFS(Table1[E.SuggestFaultRemoval],TRUE,Table1[count ExplanationType],1)</f>
        <v>3</v>
      </c>
    </row>
    <row r="17" spans="1:11" x14ac:dyDescent="0.25">
      <c r="A17" t="s">
        <v>77</v>
      </c>
    </row>
    <row r="18" spans="1:11" x14ac:dyDescent="0.25">
      <c r="A18" t="s">
        <v>78</v>
      </c>
      <c r="K18" t="s">
        <v>66</v>
      </c>
    </row>
    <row r="19" spans="1:11" x14ac:dyDescent="0.25">
      <c r="A19" t="s">
        <v>79</v>
      </c>
      <c r="K19" t="s">
        <v>67</v>
      </c>
    </row>
    <row r="20" spans="1:11" x14ac:dyDescent="0.25">
      <c r="K20" t="s">
        <v>68</v>
      </c>
    </row>
    <row r="21" spans="1:11" x14ac:dyDescent="0.25">
      <c r="A21" t="s">
        <v>80</v>
      </c>
      <c r="K21" t="s">
        <v>69</v>
      </c>
    </row>
    <row r="22" spans="1:11" x14ac:dyDescent="0.25">
      <c r="K22" t="s">
        <v>70</v>
      </c>
    </row>
    <row r="23" spans="1:11" x14ac:dyDescent="0.25">
      <c r="A23" t="s">
        <v>81</v>
      </c>
      <c r="K23" t="s">
        <v>71</v>
      </c>
    </row>
    <row r="24" spans="1:11" x14ac:dyDescent="0.25">
      <c r="A24" t="s">
        <v>82</v>
      </c>
      <c r="K24" t="s">
        <v>72</v>
      </c>
    </row>
    <row r="25" spans="1:11" x14ac:dyDescent="0.25">
      <c r="A25" t="s">
        <v>83</v>
      </c>
      <c r="K25" t="s">
        <v>73</v>
      </c>
    </row>
    <row r="26" spans="1:11" x14ac:dyDescent="0.25">
      <c r="A26" t="s">
        <v>84</v>
      </c>
      <c r="K26" t="s">
        <v>74</v>
      </c>
    </row>
    <row r="27" spans="1:11" x14ac:dyDescent="0.25">
      <c r="A27" t="s">
        <v>99</v>
      </c>
      <c r="K27" t="s">
        <v>75</v>
      </c>
    </row>
    <row r="28" spans="1:11" x14ac:dyDescent="0.25">
      <c r="A28" t="s">
        <v>100</v>
      </c>
      <c r="K28" t="s">
        <v>76</v>
      </c>
    </row>
    <row r="30" spans="1:11" x14ac:dyDescent="0.25">
      <c r="K30" t="s">
        <v>57</v>
      </c>
    </row>
    <row r="31" spans="1:11" x14ac:dyDescent="0.25">
      <c r="A31" t="s">
        <v>104</v>
      </c>
      <c r="K31" t="s">
        <v>58</v>
      </c>
    </row>
    <row r="32" spans="1:11" x14ac:dyDescent="0.25">
      <c r="A32" t="s">
        <v>101</v>
      </c>
    </row>
    <row r="33" spans="1:2" x14ac:dyDescent="0.25">
      <c r="A33" t="s">
        <v>102</v>
      </c>
    </row>
    <row r="34" spans="1:2" x14ac:dyDescent="0.25">
      <c r="A34" t="s">
        <v>103</v>
      </c>
    </row>
    <row r="36" spans="1:2" x14ac:dyDescent="0.25">
      <c r="B36">
        <v>0.05</v>
      </c>
    </row>
    <row r="37" spans="1:2" x14ac:dyDescent="0.25">
      <c r="B37">
        <v>1.7000000000000001E-2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collection procedure</vt:lpstr>
      <vt:lpstr>explanations</vt:lpstr>
      <vt:lpstr>correlation</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Christian Adriano</cp:lastModifiedBy>
  <dcterms:created xsi:type="dcterms:W3CDTF">2018-02-16T17:49:06Z</dcterms:created>
  <dcterms:modified xsi:type="dcterms:W3CDTF">2023-12-04T20:25:36Z</dcterms:modified>
</cp:coreProperties>
</file>