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5" windowWidth="15480" windowHeight="5670" tabRatio="527"/>
  </bookViews>
  <sheets>
    <sheet name="Print" sheetId="23" r:id="rId1"/>
    <sheet name="Breakdown per package 2" sheetId="35" state="hidden" r:id="rId2"/>
    <sheet name="Changes" sheetId="24" state="hidden" r:id="rId3"/>
    <sheet name="LAUNCH Media Plan" sheetId="31" state="hidden" r:id="rId4"/>
    <sheet name="PLATINUM Media Plan" sheetId="32" state="hidden" r:id="rId5"/>
    <sheet name="GOLD Media Plan" sheetId="33" state="hidden" r:id="rId6"/>
    <sheet name="Breakdown per package" sheetId="34" state="hidden" r:id="rId7"/>
    <sheet name="Sheet1" sheetId="36" r:id="rId8"/>
  </sheets>
  <externalReferences>
    <externalReference r:id="rId9"/>
    <externalReference r:id="rId10"/>
  </externalReferences>
  <definedNames>
    <definedName name="a" localSheetId="5">#REF!</definedName>
    <definedName name="a" localSheetId="3">#REF!</definedName>
    <definedName name="a" localSheetId="4">#REF!</definedName>
    <definedName name="a" localSheetId="0">#REF!</definedName>
    <definedName name="a">#REF!</definedName>
    <definedName name="abc" localSheetId="5">#REF!</definedName>
    <definedName name="abc" localSheetId="3">#REF!</definedName>
    <definedName name="abc" localSheetId="4">#REF!</definedName>
    <definedName name="abc" localSheetId="0">#REF!</definedName>
    <definedName name="abc">#REF!</definedName>
    <definedName name="B" localSheetId="5">#REF!</definedName>
    <definedName name="B" localSheetId="3">#REF!</definedName>
    <definedName name="B" localSheetId="4">#REF!</definedName>
    <definedName name="B" localSheetId="0">#REF!</definedName>
    <definedName name="B">#REF!</definedName>
    <definedName name="Client_Schedule" localSheetId="5">#REF!</definedName>
    <definedName name="Client_Schedule" localSheetId="3">#REF!</definedName>
    <definedName name="Client_Schedule" localSheetId="4">#REF!</definedName>
    <definedName name="Client_Schedule" localSheetId="0">#REF!</definedName>
    <definedName name="Client_Schedule">#REF!</definedName>
    <definedName name="clientschedule2" localSheetId="5">#REF!</definedName>
    <definedName name="clientschedule2" localSheetId="3">#REF!</definedName>
    <definedName name="clientschedule2" localSheetId="4">#REF!</definedName>
    <definedName name="clientschedule2" localSheetId="0">#REF!</definedName>
    <definedName name="clientschedule2">#REF!</definedName>
    <definedName name="emitch_Schedule_summary" localSheetId="5">#REF!</definedName>
    <definedName name="emitch_Schedule_summary" localSheetId="3">#REF!</definedName>
    <definedName name="emitch_Schedule_summary" localSheetId="4">#REF!</definedName>
    <definedName name="emitch_Schedule_summary" localSheetId="0">#REF!</definedName>
    <definedName name="emitch_Schedule_summary">#REF!</definedName>
    <definedName name="H" localSheetId="5">#REF!</definedName>
    <definedName name="H" localSheetId="3">#REF!</definedName>
    <definedName name="H" localSheetId="4">#REF!</definedName>
    <definedName name="H" localSheetId="0">#REF!</definedName>
    <definedName name="H">#REF!</definedName>
    <definedName name="hcjksxhf">'[1]Search Terms'!#REF!</definedName>
    <definedName name="k" localSheetId="5">#REF!</definedName>
    <definedName name="k" localSheetId="3">#REF!</definedName>
    <definedName name="k" localSheetId="4">#REF!</definedName>
    <definedName name="k" localSheetId="0">#REF!</definedName>
    <definedName name="k">#REF!</definedName>
    <definedName name="LocalBroadcasters">[2]Values!Broadcasters</definedName>
    <definedName name="LocalDemographics">[2]Values!Demographics</definedName>
    <definedName name="LocalEndTimes">[2]Values!EndTimes</definedName>
    <definedName name="LocalMarkets">[2]Values!Markets</definedName>
    <definedName name="LocalRateCardGroups">[2]Values!RateCardGroups</definedName>
    <definedName name="LocalStartTimes">[2]Values!StartTimes</definedName>
    <definedName name="LocalStations">[2]Values!Stations</definedName>
    <definedName name="MBA">[2]Values!Broadcasters</definedName>
    <definedName name="MBA_Digital">[2]Values!Markets</definedName>
    <definedName name="MBA_Magazine">[2]Values!Demographics</definedName>
    <definedName name="MBA_Print">[2]Values!EndTimes</definedName>
    <definedName name="PREMIUM" localSheetId="5">#REF!</definedName>
    <definedName name="PREMIUM" localSheetId="3">#REF!</definedName>
    <definedName name="PREMIUM" localSheetId="4">#REF!</definedName>
    <definedName name="PREMIUM" localSheetId="0">#REF!</definedName>
    <definedName name="PREMIUM">#REF!</definedName>
    <definedName name="_xlnm.Print_Area" localSheetId="1">'Breakdown per package 2'!$A$1:$K$33</definedName>
    <definedName name="_xlnm.Print_Area" localSheetId="5">'GOLD Media Plan'!$B$1:$BH$165</definedName>
    <definedName name="_xlnm.Print_Area" localSheetId="3">'LAUNCH Media Plan'!$B$1:$BH$165</definedName>
    <definedName name="_xlnm.Print_Area" localSheetId="4">'PLATINUM Media Plan'!$B$1:$BH$165</definedName>
    <definedName name="_xlnm.Print_Area" localSheetId="0">Print!$B$2:$BL$64</definedName>
    <definedName name="rngCommentsBlank" localSheetId="5">#REF!</definedName>
    <definedName name="rngCommentsBlank" localSheetId="3">#REF!</definedName>
    <definedName name="rngCommentsBlank" localSheetId="4">#REF!</definedName>
    <definedName name="rngCommentsBlank" localSheetId="0">#REF!</definedName>
    <definedName name="rngCommentsBlank">#REF!</definedName>
    <definedName name="rngDescription" localSheetId="5">'[1]Search Terms'!#REF!</definedName>
    <definedName name="rngDescription" localSheetId="3">'[1]Search Terms'!#REF!</definedName>
    <definedName name="rngDescription" localSheetId="4">'[1]Search Terms'!#REF!</definedName>
    <definedName name="rngDescription" localSheetId="0">'[1]Search Terms'!#REF!</definedName>
    <definedName name="rngDescription">'[1]Search Terms'!#REF!</definedName>
    <definedName name="rngIOyourcontact" localSheetId="5">#REF!</definedName>
    <definedName name="rngIOyourcontact" localSheetId="3">#REF!</definedName>
    <definedName name="rngIOyourcontact" localSheetId="4">#REF!</definedName>
    <definedName name="rngIOyourcontact" localSheetId="0">#REF!</definedName>
    <definedName name="rngIOyourcontact">#REF!</definedName>
    <definedName name="rngTitle" localSheetId="5">'[1]Search Terms'!#REF!</definedName>
    <definedName name="rngTitle" localSheetId="3">'[1]Search Terms'!#REF!</definedName>
    <definedName name="rngTitle" localSheetId="4">'[1]Search Terms'!#REF!</definedName>
    <definedName name="rngTitle" localSheetId="0">'[1]Search Terms'!#REF!</definedName>
    <definedName name="rngTitle">'[1]Search Terms'!#REF!</definedName>
    <definedName name="XXX" localSheetId="5">#REF!</definedName>
    <definedName name="XXX" localSheetId="3">#REF!</definedName>
    <definedName name="XXX" localSheetId="4">#REF!</definedName>
    <definedName name="XXX" localSheetId="0">#REF!</definedName>
    <definedName name="XXX">#REF!</definedName>
  </definedNames>
  <calcPr calcId="114210"/>
</workbook>
</file>

<file path=xl/calcChain.xml><?xml version="1.0" encoding="utf-8"?>
<calcChain xmlns="http://schemas.openxmlformats.org/spreadsheetml/2006/main">
  <c r="F61" i="23"/>
  <c r="J38"/>
  <c r="I45"/>
  <c r="I55"/>
  <c r="K47"/>
  <c r="J34"/>
  <c r="J42"/>
  <c r="J45"/>
  <c r="J39"/>
  <c r="J37"/>
  <c r="J36"/>
  <c r="J51"/>
  <c r="J55"/>
  <c r="J53"/>
  <c r="J52"/>
  <c r="AG39"/>
  <c r="AG35"/>
  <c r="K35"/>
  <c r="AG40"/>
  <c r="AG45"/>
  <c r="K40"/>
  <c r="AG52"/>
  <c r="AG51"/>
  <c r="AG56"/>
  <c r="AG54"/>
  <c r="AG50"/>
  <c r="AG55"/>
  <c r="AG46"/>
  <c r="AG44"/>
  <c r="AG30"/>
  <c r="AG29"/>
  <c r="AG24"/>
  <c r="AG23"/>
  <c r="AG22"/>
  <c r="AG17"/>
  <c r="CS20"/>
  <c r="K20"/>
  <c r="CS19"/>
  <c r="K19"/>
  <c r="BP19"/>
  <c r="CF19"/>
  <c r="CM45"/>
  <c r="CN28"/>
  <c r="CR44"/>
  <c r="CQ44"/>
  <c r="CP44"/>
  <c r="CE44"/>
  <c r="BP44"/>
  <c r="BO44"/>
  <c r="F44"/>
  <c r="CQ43"/>
  <c r="CP43"/>
  <c r="CM46"/>
  <c r="CN45"/>
  <c r="CS43"/>
  <c r="CS44"/>
  <c r="K44"/>
  <c r="CN46"/>
  <c r="CS18"/>
  <c r="CS21"/>
  <c r="K21"/>
  <c r="CS22"/>
  <c r="BQ102"/>
  <c r="BP102"/>
  <c r="CQ41"/>
  <c r="CP41"/>
  <c r="F41"/>
  <c r="CS41"/>
  <c r="CS17"/>
  <c r="K17"/>
  <c r="BP17"/>
  <c r="CF17"/>
  <c r="BO17"/>
  <c r="CM54"/>
  <c r="CR54"/>
  <c r="BP54"/>
  <c r="CF54"/>
  <c r="CE54"/>
  <c r="BO54"/>
  <c r="F54"/>
  <c r="CR52"/>
  <c r="F52"/>
  <c r="CM51"/>
  <c r="CR51"/>
  <c r="CF51"/>
  <c r="F51"/>
  <c r="CM50"/>
  <c r="CR50"/>
  <c r="CF50"/>
  <c r="K22"/>
  <c r="G29" i="35"/>
  <c r="H29"/>
  <c r="G30"/>
  <c r="H30"/>
  <c r="G22"/>
  <c r="H22"/>
  <c r="I22"/>
  <c r="G23"/>
  <c r="H23"/>
  <c r="I23"/>
  <c r="G15"/>
  <c r="H15"/>
  <c r="I15"/>
  <c r="G14"/>
  <c r="H14"/>
  <c r="I14"/>
  <c r="G21"/>
  <c r="H21"/>
  <c r="I21"/>
  <c r="G28"/>
  <c r="H28"/>
  <c r="G27"/>
  <c r="H27"/>
  <c r="G20"/>
  <c r="H20"/>
  <c r="I20"/>
  <c r="G19"/>
  <c r="H19"/>
  <c r="I19"/>
  <c r="G13"/>
  <c r="H13"/>
  <c r="I13"/>
  <c r="G12"/>
  <c r="H12"/>
  <c r="I12"/>
  <c r="G11"/>
  <c r="H11"/>
  <c r="I11"/>
  <c r="G10"/>
  <c r="H10"/>
  <c r="I10"/>
  <c r="G6"/>
  <c r="H6"/>
  <c r="G5"/>
  <c r="H5"/>
  <c r="G4"/>
  <c r="H4"/>
  <c r="G3"/>
  <c r="H3"/>
  <c r="CC50" i="31"/>
  <c r="CC51"/>
  <c r="CC52"/>
  <c r="CC53"/>
  <c r="CC54"/>
  <c r="CC55"/>
  <c r="CC56"/>
  <c r="CD50"/>
  <c r="CD51"/>
  <c r="CD52"/>
  <c r="CD53"/>
  <c r="CD54"/>
  <c r="CD55"/>
  <c r="CD56"/>
  <c r="CE50"/>
  <c r="CE51"/>
  <c r="CE52"/>
  <c r="CE53"/>
  <c r="CE54"/>
  <c r="CE55"/>
  <c r="CE56"/>
  <c r="CF50"/>
  <c r="CF51"/>
  <c r="CF52"/>
  <c r="CF53"/>
  <c r="CF54"/>
  <c r="CF55"/>
  <c r="CF56"/>
  <c r="CG50"/>
  <c r="CG51"/>
  <c r="CG52"/>
  <c r="CG53"/>
  <c r="CG55"/>
  <c r="CG56"/>
  <c r="CH50"/>
  <c r="CH51"/>
  <c r="CH52"/>
  <c r="CH53"/>
  <c r="CH55"/>
  <c r="CH56"/>
  <c r="CI50"/>
  <c r="CI51"/>
  <c r="CI52"/>
  <c r="CI53"/>
  <c r="CI54"/>
  <c r="CI55"/>
  <c r="CI56"/>
  <c r="CJ50"/>
  <c r="CJ51"/>
  <c r="CJ52"/>
  <c r="CJ53"/>
  <c r="CJ54"/>
  <c r="CJ55"/>
  <c r="CJ56"/>
  <c r="CK50"/>
  <c r="CK51"/>
  <c r="CK52"/>
  <c r="CK53"/>
  <c r="CK55"/>
  <c r="CK56"/>
  <c r="CL50"/>
  <c r="CL51"/>
  <c r="CL52"/>
  <c r="CL53"/>
  <c r="CL55"/>
  <c r="CL56"/>
  <c r="CM50"/>
  <c r="CM51"/>
  <c r="CM52"/>
  <c r="CM53"/>
  <c r="CM54"/>
  <c r="CM55"/>
  <c r="CM56"/>
  <c r="CC61"/>
  <c r="CC62"/>
  <c r="CC63"/>
  <c r="CC64"/>
  <c r="CC65"/>
  <c r="CC66"/>
  <c r="CC67"/>
  <c r="CC68"/>
  <c r="CC69"/>
  <c r="CC70"/>
  <c r="CC71"/>
  <c r="CC72"/>
  <c r="CC73"/>
  <c r="CC74"/>
  <c r="CC75"/>
  <c r="CC76"/>
  <c r="CC77"/>
  <c r="CC78"/>
  <c r="CC79"/>
  <c r="CC80"/>
  <c r="CC81"/>
  <c r="CC82"/>
  <c r="CC83"/>
  <c r="CD61"/>
  <c r="CD62"/>
  <c r="CD63"/>
  <c r="CD64"/>
  <c r="CD65"/>
  <c r="CD66"/>
  <c r="CD67"/>
  <c r="CD68"/>
  <c r="CD69"/>
  <c r="CD70"/>
  <c r="CD71"/>
  <c r="CD72"/>
  <c r="CD73"/>
  <c r="CD74"/>
  <c r="CD75"/>
  <c r="CD76"/>
  <c r="CD77"/>
  <c r="CD78"/>
  <c r="CD79"/>
  <c r="CD80"/>
  <c r="CD81"/>
  <c r="CD82"/>
  <c r="CD83"/>
  <c r="CE61"/>
  <c r="CE62"/>
  <c r="CE63"/>
  <c r="CE64"/>
  <c r="CE65"/>
  <c r="CE66"/>
  <c r="CE67"/>
  <c r="CE68"/>
  <c r="CE69"/>
  <c r="CE70"/>
  <c r="CE71"/>
  <c r="CE72"/>
  <c r="CE73"/>
  <c r="CE74"/>
  <c r="CE75"/>
  <c r="CE76"/>
  <c r="CE77"/>
  <c r="CE78"/>
  <c r="CE79"/>
  <c r="CE80"/>
  <c r="CE81"/>
  <c r="CE82"/>
  <c r="CE83"/>
  <c r="CF62"/>
  <c r="CF63"/>
  <c r="CF64"/>
  <c r="CF65"/>
  <c r="CF66"/>
  <c r="CF67"/>
  <c r="CF68"/>
  <c r="CF69"/>
  <c r="CF70"/>
  <c r="CF71"/>
  <c r="CF72"/>
  <c r="CF73"/>
  <c r="CF74"/>
  <c r="CF75"/>
  <c r="CF76"/>
  <c r="CF77"/>
  <c r="CF78"/>
  <c r="CF79"/>
  <c r="CF80"/>
  <c r="CF81"/>
  <c r="CF82"/>
  <c r="CF83"/>
  <c r="CG63"/>
  <c r="CG64"/>
  <c r="CG65"/>
  <c r="CG66"/>
  <c r="CG67"/>
  <c r="CG68"/>
  <c r="CG69"/>
  <c r="CG70"/>
  <c r="CG71"/>
  <c r="CG72"/>
  <c r="CG73"/>
  <c r="CG74"/>
  <c r="CG75"/>
  <c r="CG76"/>
  <c r="CG77"/>
  <c r="CG78"/>
  <c r="CG79"/>
  <c r="CG80"/>
  <c r="CG81"/>
  <c r="CG82"/>
  <c r="CH63"/>
  <c r="CH65"/>
  <c r="CH66"/>
  <c r="CH67"/>
  <c r="CH68"/>
  <c r="CH69"/>
  <c r="CH70"/>
  <c r="CH71"/>
  <c r="CH72"/>
  <c r="CH73"/>
  <c r="CH74"/>
  <c r="CH75"/>
  <c r="CH76"/>
  <c r="CH77"/>
  <c r="CH78"/>
  <c r="CH79"/>
  <c r="CH80"/>
  <c r="CH81"/>
  <c r="CH82"/>
  <c r="CI63"/>
  <c r="CI64"/>
  <c r="CI65"/>
  <c r="CI66"/>
  <c r="CI67"/>
  <c r="CI68"/>
  <c r="CI69"/>
  <c r="CI70"/>
  <c r="CI71"/>
  <c r="CI72"/>
  <c r="CI73"/>
  <c r="CI74"/>
  <c r="CI75"/>
  <c r="CI76"/>
  <c r="CI77"/>
  <c r="CI78"/>
  <c r="CI79"/>
  <c r="CI80"/>
  <c r="CI81"/>
  <c r="CI82"/>
  <c r="CJ63"/>
  <c r="CJ64"/>
  <c r="CJ65"/>
  <c r="CJ66"/>
  <c r="CJ67"/>
  <c r="CJ68"/>
  <c r="CJ69"/>
  <c r="CJ70"/>
  <c r="CJ71"/>
  <c r="CJ72"/>
  <c r="CJ73"/>
  <c r="CJ74"/>
  <c r="CJ75"/>
  <c r="CJ76"/>
  <c r="CJ77"/>
  <c r="CJ78"/>
  <c r="CJ79"/>
  <c r="CJ80"/>
  <c r="CJ81"/>
  <c r="CJ82"/>
  <c r="CJ83"/>
  <c r="CK63"/>
  <c r="CK65"/>
  <c r="CK66"/>
  <c r="CK67"/>
  <c r="CK68"/>
  <c r="CK69"/>
  <c r="CK70"/>
  <c r="CK71"/>
  <c r="CK72"/>
  <c r="CK73"/>
  <c r="CK74"/>
  <c r="CK75"/>
  <c r="CK76"/>
  <c r="CK77"/>
  <c r="CK78"/>
  <c r="CK79"/>
  <c r="CK80"/>
  <c r="CK81"/>
  <c r="CK82"/>
  <c r="CL63"/>
  <c r="CL64"/>
  <c r="CL65"/>
  <c r="CL66"/>
  <c r="CL67"/>
  <c r="CL68"/>
  <c r="CL69"/>
  <c r="CL70"/>
  <c r="CL71"/>
  <c r="CL72"/>
  <c r="CL73"/>
  <c r="CL74"/>
  <c r="CL75"/>
  <c r="CL76"/>
  <c r="CL77"/>
  <c r="CL78"/>
  <c r="CL79"/>
  <c r="CL80"/>
  <c r="CL81"/>
  <c r="CL82"/>
  <c r="CM63"/>
  <c r="CM64"/>
  <c r="CM65"/>
  <c r="CM66"/>
  <c r="CM67"/>
  <c r="CM68"/>
  <c r="CM69"/>
  <c r="CM70"/>
  <c r="CM71"/>
  <c r="CM72"/>
  <c r="CM73"/>
  <c r="CM74"/>
  <c r="CM75"/>
  <c r="CM76"/>
  <c r="CM77"/>
  <c r="CM78"/>
  <c r="CM79"/>
  <c r="CM80"/>
  <c r="CM81"/>
  <c r="CM82"/>
  <c r="CM83"/>
  <c r="CN63"/>
  <c r="CN64"/>
  <c r="CN65"/>
  <c r="CN66"/>
  <c r="CN67"/>
  <c r="CN68"/>
  <c r="CN69"/>
  <c r="CN70"/>
  <c r="CN71"/>
  <c r="CN72"/>
  <c r="CN73"/>
  <c r="CN74"/>
  <c r="CN75"/>
  <c r="CN76"/>
  <c r="CN77"/>
  <c r="CN78"/>
  <c r="CN79"/>
  <c r="CN80"/>
  <c r="CN81"/>
  <c r="CN82"/>
  <c r="CC90"/>
  <c r="CC91"/>
  <c r="CC92"/>
  <c r="CC93"/>
  <c r="CC94"/>
  <c r="CC95"/>
  <c r="CC96"/>
  <c r="CC97"/>
  <c r="CC98"/>
  <c r="CC99"/>
  <c r="CC100"/>
  <c r="CC101"/>
  <c r="CC102"/>
  <c r="CC103"/>
  <c r="CC104"/>
  <c r="CC105"/>
  <c r="CC106"/>
  <c r="CC107"/>
  <c r="CC108"/>
  <c r="CC109"/>
  <c r="CC110"/>
  <c r="CC111"/>
  <c r="CC112"/>
  <c r="CD90"/>
  <c r="CD91"/>
  <c r="CD92"/>
  <c r="CD93"/>
  <c r="CD94"/>
  <c r="CD95"/>
  <c r="CD96"/>
  <c r="CD97"/>
  <c r="CD98"/>
  <c r="CD99"/>
  <c r="CD100"/>
  <c r="CD101"/>
  <c r="CD102"/>
  <c r="CD103"/>
  <c r="CD104"/>
  <c r="CD105"/>
  <c r="CD106"/>
  <c r="CD107"/>
  <c r="CD108"/>
  <c r="CD109"/>
  <c r="CD110"/>
  <c r="CD111"/>
  <c r="CD112"/>
  <c r="CE92"/>
  <c r="CE93"/>
  <c r="CE94"/>
  <c r="CE95"/>
  <c r="CE96"/>
  <c r="CE97"/>
  <c r="CE98"/>
  <c r="CE99"/>
  <c r="CE100"/>
  <c r="CE101"/>
  <c r="CE102"/>
  <c r="CE103"/>
  <c r="CE104"/>
  <c r="CE105"/>
  <c r="CE106"/>
  <c r="CE107"/>
  <c r="CE108"/>
  <c r="CE109"/>
  <c r="CE111"/>
  <c r="CF90"/>
  <c r="CF91"/>
  <c r="CF92"/>
  <c r="CF93"/>
  <c r="CF94"/>
  <c r="CF95"/>
  <c r="CF96"/>
  <c r="CF97"/>
  <c r="CF98"/>
  <c r="CF99"/>
  <c r="CF100"/>
  <c r="CF101"/>
  <c r="CF102"/>
  <c r="CF103"/>
  <c r="CF104"/>
  <c r="CF105"/>
  <c r="CF106"/>
  <c r="CF107"/>
  <c r="CF108"/>
  <c r="CF110"/>
  <c r="CF111"/>
  <c r="CF112"/>
  <c r="CG90"/>
  <c r="CG91"/>
  <c r="CG92"/>
  <c r="CG93"/>
  <c r="CG94"/>
  <c r="CG95"/>
  <c r="CG96"/>
  <c r="CG97"/>
  <c r="CG98"/>
  <c r="CG99"/>
  <c r="CG100"/>
  <c r="CG101"/>
  <c r="CG102"/>
  <c r="CG103"/>
  <c r="CG104"/>
  <c r="CG105"/>
  <c r="CG106"/>
  <c r="CG107"/>
  <c r="CG108"/>
  <c r="CG111"/>
  <c r="CG112"/>
  <c r="CH90"/>
  <c r="CH92"/>
  <c r="CH93"/>
  <c r="CH94"/>
  <c r="CH95"/>
  <c r="CH96"/>
  <c r="CH97"/>
  <c r="CH98"/>
  <c r="CH99"/>
  <c r="CH100"/>
  <c r="CH101"/>
  <c r="CH102"/>
  <c r="CH103"/>
  <c r="CH104"/>
  <c r="CH105"/>
  <c r="CH106"/>
  <c r="CH107"/>
  <c r="CH108"/>
  <c r="CH111"/>
  <c r="CH112"/>
  <c r="CI90"/>
  <c r="CI91"/>
  <c r="CI92"/>
  <c r="CI93"/>
  <c r="CI94"/>
  <c r="CI95"/>
  <c r="CI96"/>
  <c r="CI97"/>
  <c r="CI98"/>
  <c r="CI99"/>
  <c r="CI100"/>
  <c r="CI101"/>
  <c r="CI102"/>
  <c r="CI103"/>
  <c r="CI104"/>
  <c r="CI105"/>
  <c r="CI106"/>
  <c r="CI107"/>
  <c r="CI108"/>
  <c r="CI111"/>
  <c r="CI112"/>
  <c r="CJ90"/>
  <c r="CJ91"/>
  <c r="CJ92"/>
  <c r="CJ93"/>
  <c r="CJ94"/>
  <c r="CJ95"/>
  <c r="CJ96"/>
  <c r="CJ97"/>
  <c r="CJ98"/>
  <c r="CJ99"/>
  <c r="CJ100"/>
  <c r="CJ101"/>
  <c r="CJ102"/>
  <c r="CJ103"/>
  <c r="CJ104"/>
  <c r="CJ105"/>
  <c r="CJ106"/>
  <c r="CJ107"/>
  <c r="CJ108"/>
  <c r="CJ111"/>
  <c r="CJ112"/>
  <c r="CK90"/>
  <c r="CK92"/>
  <c r="CK93"/>
  <c r="CK94"/>
  <c r="CK95"/>
  <c r="CK96"/>
  <c r="CK97"/>
  <c r="CK98"/>
  <c r="CK99"/>
  <c r="CK100"/>
  <c r="CK101"/>
  <c r="CK102"/>
  <c r="CK103"/>
  <c r="CK104"/>
  <c r="CK105"/>
  <c r="CK106"/>
  <c r="CK107"/>
  <c r="CK108"/>
  <c r="CK111"/>
  <c r="CK112"/>
  <c r="CL90"/>
  <c r="CL91"/>
  <c r="CL92"/>
  <c r="CL93"/>
  <c r="CL94"/>
  <c r="CL95"/>
  <c r="CL96"/>
  <c r="CL97"/>
  <c r="CL98"/>
  <c r="CL99"/>
  <c r="CL100"/>
  <c r="CL101"/>
  <c r="CL102"/>
  <c r="CL103"/>
  <c r="CL104"/>
  <c r="CL105"/>
  <c r="CL106"/>
  <c r="CL107"/>
  <c r="CL108"/>
  <c r="CL111"/>
  <c r="CL112"/>
  <c r="CM90"/>
  <c r="CM91"/>
  <c r="CM92"/>
  <c r="CM93"/>
  <c r="CM94"/>
  <c r="CM95"/>
  <c r="CM96"/>
  <c r="CM97"/>
  <c r="CM98"/>
  <c r="CM99"/>
  <c r="CM100"/>
  <c r="CM101"/>
  <c r="CM102"/>
  <c r="CM103"/>
  <c r="CM104"/>
  <c r="CM105"/>
  <c r="CM106"/>
  <c r="CM107"/>
  <c r="CM108"/>
  <c r="CM111"/>
  <c r="CM112"/>
  <c r="CN90"/>
  <c r="CN91"/>
  <c r="CN92"/>
  <c r="CN93"/>
  <c r="CN94"/>
  <c r="CN95"/>
  <c r="CN96"/>
  <c r="CN97"/>
  <c r="CN98"/>
  <c r="CN99"/>
  <c r="CN100"/>
  <c r="CN101"/>
  <c r="CN102"/>
  <c r="CN103"/>
  <c r="CN104"/>
  <c r="CN105"/>
  <c r="CN106"/>
  <c r="CN107"/>
  <c r="CN108"/>
  <c r="CN111"/>
  <c r="CN112"/>
  <c r="CO141"/>
  <c r="G141"/>
  <c r="CO153"/>
  <c r="G153"/>
  <c r="CC21"/>
  <c r="CC22"/>
  <c r="CC23"/>
  <c r="H23"/>
  <c r="CD14"/>
  <c r="CD15"/>
  <c r="CD17"/>
  <c r="CD19"/>
  <c r="CD20"/>
  <c r="CD21"/>
  <c r="CE15"/>
  <c r="CE20"/>
  <c r="CF14"/>
  <c r="CF15"/>
  <c r="CF16"/>
  <c r="CF17"/>
  <c r="CF19"/>
  <c r="CF21"/>
  <c r="CG14"/>
  <c r="CG16"/>
  <c r="CO16"/>
  <c r="G16"/>
  <c r="CG19"/>
  <c r="CG21"/>
  <c r="CH14"/>
  <c r="CH19"/>
  <c r="CH21"/>
  <c r="CI14"/>
  <c r="CI17"/>
  <c r="CI19"/>
  <c r="CI21"/>
  <c r="CJ14"/>
  <c r="CJ17"/>
  <c r="CJ19"/>
  <c r="CJ21"/>
  <c r="CK14"/>
  <c r="CK19"/>
  <c r="CK21"/>
  <c r="CL14"/>
  <c r="CL19"/>
  <c r="CL21"/>
  <c r="CM14"/>
  <c r="CM19"/>
  <c r="CM21"/>
  <c r="CN14"/>
  <c r="CN19"/>
  <c r="CN21"/>
  <c r="AN4"/>
  <c r="CD34"/>
  <c r="M34"/>
  <c r="CN58"/>
  <c r="BD58"/>
  <c r="CG142"/>
  <c r="CH142"/>
  <c r="AD142"/>
  <c r="CI142"/>
  <c r="CJ142"/>
  <c r="AM142"/>
  <c r="CK142"/>
  <c r="AQ142"/>
  <c r="CL142"/>
  <c r="AV142"/>
  <c r="CM142"/>
  <c r="CN142"/>
  <c r="CG154"/>
  <c r="Z154"/>
  <c r="CH154"/>
  <c r="AD154"/>
  <c r="CI154"/>
  <c r="CJ154"/>
  <c r="AM154"/>
  <c r="CK154"/>
  <c r="CL154"/>
  <c r="AV154"/>
  <c r="CM154"/>
  <c r="CN154"/>
  <c r="G22" i="34"/>
  <c r="H22"/>
  <c r="G12"/>
  <c r="H12"/>
  <c r="G13"/>
  <c r="H13"/>
  <c r="G14"/>
  <c r="H14"/>
  <c r="G15"/>
  <c r="H15"/>
  <c r="G23"/>
  <c r="H23"/>
  <c r="G21"/>
  <c r="H21"/>
  <c r="G20"/>
  <c r="H20"/>
  <c r="G8"/>
  <c r="G7"/>
  <c r="G6"/>
  <c r="G5"/>
  <c r="CA156" i="33"/>
  <c r="BL156"/>
  <c r="BK156"/>
  <c r="U156"/>
  <c r="Q156"/>
  <c r="M156"/>
  <c r="H156"/>
  <c r="CA155"/>
  <c r="BL155"/>
  <c r="BK155"/>
  <c r="U155"/>
  <c r="Q155"/>
  <c r="M155"/>
  <c r="H155"/>
  <c r="CN154"/>
  <c r="BD154"/>
  <c r="CM154"/>
  <c r="AZ154"/>
  <c r="CL154"/>
  <c r="AV154"/>
  <c r="CK154"/>
  <c r="AQ154"/>
  <c r="CJ154"/>
  <c r="AM154"/>
  <c r="CI154"/>
  <c r="AH154"/>
  <c r="CH154"/>
  <c r="AD154"/>
  <c r="CG154"/>
  <c r="Z154"/>
  <c r="CA154"/>
  <c r="BL154"/>
  <c r="BK154"/>
  <c r="U154"/>
  <c r="Q154"/>
  <c r="M154"/>
  <c r="H154"/>
  <c r="CO153"/>
  <c r="CA153"/>
  <c r="BL153"/>
  <c r="BK153"/>
  <c r="BD153"/>
  <c r="AZ153"/>
  <c r="AV153"/>
  <c r="AQ153"/>
  <c r="AM153"/>
  <c r="AH153"/>
  <c r="AD153"/>
  <c r="Z153"/>
  <c r="U153"/>
  <c r="Q153"/>
  <c r="M153"/>
  <c r="H153"/>
  <c r="G153"/>
  <c r="CG152"/>
  <c r="CF152"/>
  <c r="CD152"/>
  <c r="CC152"/>
  <c r="CA152"/>
  <c r="BL152"/>
  <c r="CB152"/>
  <c r="BK152"/>
  <c r="F152"/>
  <c r="CN151"/>
  <c r="CM151"/>
  <c r="CL151"/>
  <c r="CK151"/>
  <c r="CJ151"/>
  <c r="CI151"/>
  <c r="CH151"/>
  <c r="CG151"/>
  <c r="CF151"/>
  <c r="CE151"/>
  <c r="CD151"/>
  <c r="CC151"/>
  <c r="BL151"/>
  <c r="CB151"/>
  <c r="CA151"/>
  <c r="BK151"/>
  <c r="G151"/>
  <c r="F151"/>
  <c r="CN150"/>
  <c r="CM150"/>
  <c r="CL150"/>
  <c r="CK150"/>
  <c r="CJ150"/>
  <c r="CI150"/>
  <c r="CH150"/>
  <c r="CG150"/>
  <c r="CE150"/>
  <c r="CD150"/>
  <c r="CC150"/>
  <c r="BL150"/>
  <c r="CB150"/>
  <c r="CA150"/>
  <c r="BK150"/>
  <c r="G150"/>
  <c r="F150"/>
  <c r="CN149"/>
  <c r="CM149"/>
  <c r="CL149"/>
  <c r="CK149"/>
  <c r="CJ149"/>
  <c r="CI149"/>
  <c r="CH149"/>
  <c r="CG149"/>
  <c r="CF149"/>
  <c r="CD149"/>
  <c r="CC149"/>
  <c r="CA149"/>
  <c r="BL149"/>
  <c r="CB149"/>
  <c r="BK149"/>
  <c r="G149"/>
  <c r="F149"/>
  <c r="BL148"/>
  <c r="CB148"/>
  <c r="CA148"/>
  <c r="BK148"/>
  <c r="F148"/>
  <c r="CA144"/>
  <c r="BL144"/>
  <c r="BK144"/>
  <c r="U144"/>
  <c r="Q144"/>
  <c r="M144"/>
  <c r="H144"/>
  <c r="CA143"/>
  <c r="BL143"/>
  <c r="BK143"/>
  <c r="U143"/>
  <c r="Q143"/>
  <c r="M143"/>
  <c r="H143"/>
  <c r="CN142"/>
  <c r="BD142"/>
  <c r="CM142"/>
  <c r="AZ142"/>
  <c r="CL142"/>
  <c r="AV142"/>
  <c r="CK142"/>
  <c r="CJ142"/>
  <c r="AM142"/>
  <c r="CI142"/>
  <c r="AH142"/>
  <c r="CH142"/>
  <c r="AD142"/>
  <c r="CG142"/>
  <c r="Z142"/>
  <c r="CA142"/>
  <c r="BL142"/>
  <c r="BK142"/>
  <c r="AQ142"/>
  <c r="U142"/>
  <c r="Q142"/>
  <c r="M142"/>
  <c r="H142"/>
  <c r="CO141"/>
  <c r="G141"/>
  <c r="CA141"/>
  <c r="BL141"/>
  <c r="BK141"/>
  <c r="BD141"/>
  <c r="AZ141"/>
  <c r="AV141"/>
  <c r="AQ141"/>
  <c r="AM141"/>
  <c r="AH141"/>
  <c r="AD141"/>
  <c r="Z141"/>
  <c r="U141"/>
  <c r="Q141"/>
  <c r="M141"/>
  <c r="H141"/>
  <c r="CD140"/>
  <c r="CC140"/>
  <c r="BL140"/>
  <c r="CB140"/>
  <c r="CA140"/>
  <c r="BK140"/>
  <c r="F140"/>
  <c r="CN139"/>
  <c r="CM139"/>
  <c r="CL139"/>
  <c r="CK139"/>
  <c r="CJ139"/>
  <c r="CI139"/>
  <c r="CH139"/>
  <c r="CG139"/>
  <c r="CF139"/>
  <c r="CE139"/>
  <c r="CD139"/>
  <c r="CC139"/>
  <c r="CA139"/>
  <c r="BL139"/>
  <c r="CB139"/>
  <c r="BK139"/>
  <c r="F139"/>
  <c r="CN138"/>
  <c r="CM138"/>
  <c r="CL138"/>
  <c r="CK138"/>
  <c r="CJ138"/>
  <c r="CI138"/>
  <c r="CH138"/>
  <c r="CG138"/>
  <c r="CF138"/>
  <c r="CE138"/>
  <c r="CD138"/>
  <c r="CC138"/>
  <c r="CA138"/>
  <c r="BL138"/>
  <c r="CB138"/>
  <c r="BK138"/>
  <c r="F138"/>
  <c r="CN137"/>
  <c r="CM137"/>
  <c r="CL137"/>
  <c r="CK137"/>
  <c r="CJ137"/>
  <c r="CI137"/>
  <c r="CH137"/>
  <c r="CG137"/>
  <c r="CF137"/>
  <c r="CE137"/>
  <c r="CD137"/>
  <c r="CC137"/>
  <c r="CA137"/>
  <c r="BL137"/>
  <c r="CB137"/>
  <c r="BK137"/>
  <c r="CN136"/>
  <c r="CM136"/>
  <c r="CL136"/>
  <c r="CK136"/>
  <c r="CJ136"/>
  <c r="CI136"/>
  <c r="CH136"/>
  <c r="CG136"/>
  <c r="CF136"/>
  <c r="CE136"/>
  <c r="CD136"/>
  <c r="CC136"/>
  <c r="CA136"/>
  <c r="BL136"/>
  <c r="CB136"/>
  <c r="BK136"/>
  <c r="F136"/>
  <c r="CN135"/>
  <c r="CM135"/>
  <c r="CL135"/>
  <c r="CK135"/>
  <c r="CJ135"/>
  <c r="CI135"/>
  <c r="CH135"/>
  <c r="CG135"/>
  <c r="CF135"/>
  <c r="CE135"/>
  <c r="CD135"/>
  <c r="CC135"/>
  <c r="CA135"/>
  <c r="BL135"/>
  <c r="CB135"/>
  <c r="BK135"/>
  <c r="G135"/>
  <c r="F135"/>
  <c r="CN134"/>
  <c r="CM134"/>
  <c r="CL134"/>
  <c r="CK134"/>
  <c r="CJ134"/>
  <c r="CI134"/>
  <c r="CH134"/>
  <c r="CG134"/>
  <c r="CF134"/>
  <c r="CE134"/>
  <c r="CD134"/>
  <c r="CC134"/>
  <c r="BL134"/>
  <c r="CB134"/>
  <c r="CA134"/>
  <c r="BK134"/>
  <c r="F134"/>
  <c r="CN133"/>
  <c r="CM133"/>
  <c r="CL133"/>
  <c r="CK133"/>
  <c r="CJ133"/>
  <c r="CI133"/>
  <c r="CH133"/>
  <c r="CG133"/>
  <c r="CF133"/>
  <c r="CE133"/>
  <c r="CD133"/>
  <c r="CC133"/>
  <c r="CA133"/>
  <c r="BL133"/>
  <c r="CB133"/>
  <c r="BK133"/>
  <c r="F133"/>
  <c r="CN132"/>
  <c r="CM132"/>
  <c r="CL132"/>
  <c r="CK132"/>
  <c r="CJ132"/>
  <c r="CI132"/>
  <c r="CH132"/>
  <c r="CG132"/>
  <c r="CF132"/>
  <c r="CE132"/>
  <c r="CD132"/>
  <c r="CC132"/>
  <c r="CA132"/>
  <c r="BL132"/>
  <c r="CB132"/>
  <c r="BK132"/>
  <c r="F132"/>
  <c r="CN131"/>
  <c r="CM131"/>
  <c r="CL131"/>
  <c r="CK131"/>
  <c r="CJ131"/>
  <c r="CI131"/>
  <c r="CH131"/>
  <c r="CG131"/>
  <c r="CF131"/>
  <c r="CE131"/>
  <c r="CD131"/>
  <c r="CC131"/>
  <c r="CA131"/>
  <c r="BL131"/>
  <c r="CB131"/>
  <c r="BK131"/>
  <c r="G131"/>
  <c r="F131"/>
  <c r="CN130"/>
  <c r="CM130"/>
  <c r="CL130"/>
  <c r="CK130"/>
  <c r="CJ130"/>
  <c r="CI130"/>
  <c r="CH130"/>
  <c r="CG130"/>
  <c r="CF130"/>
  <c r="CE130"/>
  <c r="CD130"/>
  <c r="CC130"/>
  <c r="BL130"/>
  <c r="CB130"/>
  <c r="CA130"/>
  <c r="BK130"/>
  <c r="G130"/>
  <c r="F130"/>
  <c r="CN129"/>
  <c r="CM129"/>
  <c r="CL129"/>
  <c r="CK129"/>
  <c r="CJ129"/>
  <c r="CI129"/>
  <c r="CH129"/>
  <c r="CG129"/>
  <c r="CF129"/>
  <c r="CE129"/>
  <c r="CD129"/>
  <c r="CC129"/>
  <c r="CA129"/>
  <c r="BL129"/>
  <c r="CB129"/>
  <c r="BK129"/>
  <c r="G129"/>
  <c r="F129"/>
  <c r="CN128"/>
  <c r="CM128"/>
  <c r="CL128"/>
  <c r="CK128"/>
  <c r="CJ128"/>
  <c r="CI128"/>
  <c r="CH128"/>
  <c r="CG128"/>
  <c r="CF128"/>
  <c r="CE128"/>
  <c r="CD128"/>
  <c r="CC128"/>
  <c r="CA128"/>
  <c r="BL128"/>
  <c r="CB128"/>
  <c r="BK128"/>
  <c r="G128"/>
  <c r="F128"/>
  <c r="CN127"/>
  <c r="CM127"/>
  <c r="CL127"/>
  <c r="CK127"/>
  <c r="CJ127"/>
  <c r="CI127"/>
  <c r="CH127"/>
  <c r="CG127"/>
  <c r="CF127"/>
  <c r="CE127"/>
  <c r="CD127"/>
  <c r="CC127"/>
  <c r="CA127"/>
  <c r="BL127"/>
  <c r="CB127"/>
  <c r="BK127"/>
  <c r="G127"/>
  <c r="CN126"/>
  <c r="CM126"/>
  <c r="CL126"/>
  <c r="CK126"/>
  <c r="CJ126"/>
  <c r="CI126"/>
  <c r="CH126"/>
  <c r="CG126"/>
  <c r="CF126"/>
  <c r="CE126"/>
  <c r="CD126"/>
  <c r="CC126"/>
  <c r="BL126"/>
  <c r="CB126"/>
  <c r="CA126"/>
  <c r="BK126"/>
  <c r="G126"/>
  <c r="F126"/>
  <c r="CN125"/>
  <c r="CM125"/>
  <c r="CL125"/>
  <c r="CK125"/>
  <c r="CJ125"/>
  <c r="CI125"/>
  <c r="CH125"/>
  <c r="CG125"/>
  <c r="CF125"/>
  <c r="CE125"/>
  <c r="CD125"/>
  <c r="CC125"/>
  <c r="CA125"/>
  <c r="BL125"/>
  <c r="CB125"/>
  <c r="BK125"/>
  <c r="G125"/>
  <c r="F125"/>
  <c r="CN124"/>
  <c r="CM124"/>
  <c r="CL124"/>
  <c r="CK124"/>
  <c r="CJ124"/>
  <c r="CI124"/>
  <c r="CH124"/>
  <c r="CG124"/>
  <c r="CF124"/>
  <c r="CE124"/>
  <c r="CD124"/>
  <c r="CC124"/>
  <c r="CA124"/>
  <c r="BL124"/>
  <c r="CB124"/>
  <c r="BK124"/>
  <c r="G124"/>
  <c r="F124"/>
  <c r="CN123"/>
  <c r="CM123"/>
  <c r="CL123"/>
  <c r="CK123"/>
  <c r="CJ123"/>
  <c r="CI123"/>
  <c r="CH123"/>
  <c r="CG123"/>
  <c r="CF123"/>
  <c r="CE123"/>
  <c r="CD123"/>
  <c r="CC123"/>
  <c r="CA123"/>
  <c r="BL123"/>
  <c r="CB123"/>
  <c r="BK123"/>
  <c r="G123"/>
  <c r="F123"/>
  <c r="CN122"/>
  <c r="CM122"/>
  <c r="CL122"/>
  <c r="CK122"/>
  <c r="CJ122"/>
  <c r="CI122"/>
  <c r="CH122"/>
  <c r="CG122"/>
  <c r="CE122"/>
  <c r="CD122"/>
  <c r="CC122"/>
  <c r="CA122"/>
  <c r="BL122"/>
  <c r="CB122"/>
  <c r="BK122"/>
  <c r="G122"/>
  <c r="F122"/>
  <c r="CN121"/>
  <c r="CM121"/>
  <c r="CL121"/>
  <c r="CK121"/>
  <c r="CJ121"/>
  <c r="CI121"/>
  <c r="CH121"/>
  <c r="CG121"/>
  <c r="CF121"/>
  <c r="CE121"/>
  <c r="CD121"/>
  <c r="CC121"/>
  <c r="CA121"/>
  <c r="BL121"/>
  <c r="CB121"/>
  <c r="BK121"/>
  <c r="F121"/>
  <c r="CN120"/>
  <c r="CM120"/>
  <c r="CL120"/>
  <c r="CJ120"/>
  <c r="CI120"/>
  <c r="CG120"/>
  <c r="CF120"/>
  <c r="CD120"/>
  <c r="CC120"/>
  <c r="CA120"/>
  <c r="BL120"/>
  <c r="CB120"/>
  <c r="BK120"/>
  <c r="CN119"/>
  <c r="CM119"/>
  <c r="CL119"/>
  <c r="CK119"/>
  <c r="CJ119"/>
  <c r="CI119"/>
  <c r="CH119"/>
  <c r="CG119"/>
  <c r="CF119"/>
  <c r="CD119"/>
  <c r="CC119"/>
  <c r="CA119"/>
  <c r="BL119"/>
  <c r="CB119"/>
  <c r="BK119"/>
  <c r="G119"/>
  <c r="F119"/>
  <c r="BL118"/>
  <c r="CB118"/>
  <c r="CA118"/>
  <c r="BK118"/>
  <c r="F118"/>
  <c r="CA116"/>
  <c r="BL116"/>
  <c r="BK116"/>
  <c r="CA115"/>
  <c r="BL115"/>
  <c r="BK115"/>
  <c r="CA114"/>
  <c r="BL114"/>
  <c r="BK114"/>
  <c r="CA113"/>
  <c r="BL113"/>
  <c r="BK113"/>
  <c r="CN112"/>
  <c r="CM112"/>
  <c r="CL112"/>
  <c r="CK112"/>
  <c r="CJ112"/>
  <c r="CI112"/>
  <c r="CH112"/>
  <c r="CG112"/>
  <c r="CF112"/>
  <c r="CD112"/>
  <c r="CC112"/>
  <c r="CA112"/>
  <c r="BL112"/>
  <c r="CB112"/>
  <c r="BK112"/>
  <c r="F112"/>
  <c r="CN111"/>
  <c r="CM111"/>
  <c r="CL111"/>
  <c r="CK111"/>
  <c r="CJ111"/>
  <c r="CI111"/>
  <c r="CH111"/>
  <c r="CG111"/>
  <c r="CF111"/>
  <c r="CE111"/>
  <c r="CD111"/>
  <c r="CC111"/>
  <c r="CA111"/>
  <c r="BL111"/>
  <c r="CB111"/>
  <c r="BK111"/>
  <c r="F111"/>
  <c r="CN110"/>
  <c r="CM110"/>
  <c r="CL110"/>
  <c r="CK110"/>
  <c r="CJ110"/>
  <c r="CI110"/>
  <c r="CH110"/>
  <c r="CG110"/>
  <c r="CF110"/>
  <c r="CD110"/>
  <c r="CC110"/>
  <c r="BL110"/>
  <c r="CB110"/>
  <c r="CA110"/>
  <c r="BK110"/>
  <c r="F110"/>
  <c r="CE109"/>
  <c r="CD109"/>
  <c r="CC109"/>
  <c r="CA109"/>
  <c r="BL109"/>
  <c r="CB109"/>
  <c r="BK109"/>
  <c r="F109"/>
  <c r="CN108"/>
  <c r="CM108"/>
  <c r="CL108"/>
  <c r="CK108"/>
  <c r="CJ108"/>
  <c r="CI108"/>
  <c r="CH108"/>
  <c r="CG108"/>
  <c r="CF108"/>
  <c r="CE108"/>
  <c r="CD108"/>
  <c r="CC108"/>
  <c r="BL108"/>
  <c r="CB108"/>
  <c r="CA108"/>
  <c r="BK108"/>
  <c r="CN107"/>
  <c r="CM107"/>
  <c r="CL107"/>
  <c r="CK107"/>
  <c r="CJ107"/>
  <c r="CI107"/>
  <c r="CH107"/>
  <c r="CG107"/>
  <c r="CF107"/>
  <c r="CE107"/>
  <c r="CD107"/>
  <c r="CC107"/>
  <c r="CA107"/>
  <c r="BL107"/>
  <c r="CB107"/>
  <c r="BK107"/>
  <c r="F107"/>
  <c r="CN106"/>
  <c r="CM106"/>
  <c r="CL106"/>
  <c r="CK106"/>
  <c r="CJ106"/>
  <c r="CI106"/>
  <c r="CH106"/>
  <c r="CG106"/>
  <c r="CF106"/>
  <c r="CE106"/>
  <c r="CD106"/>
  <c r="CC106"/>
  <c r="CA106"/>
  <c r="BL106"/>
  <c r="CB106"/>
  <c r="BK106"/>
  <c r="F106"/>
  <c r="CN105"/>
  <c r="CM105"/>
  <c r="CL105"/>
  <c r="CK105"/>
  <c r="CJ105"/>
  <c r="CI105"/>
  <c r="CH105"/>
  <c r="CG105"/>
  <c r="CF105"/>
  <c r="CE105"/>
  <c r="CD105"/>
  <c r="CC105"/>
  <c r="CA105"/>
  <c r="BL105"/>
  <c r="CB105"/>
  <c r="BK105"/>
  <c r="F105"/>
  <c r="CN104"/>
  <c r="CM104"/>
  <c r="CL104"/>
  <c r="CK104"/>
  <c r="CJ104"/>
  <c r="CI104"/>
  <c r="CH104"/>
  <c r="CG104"/>
  <c r="CF104"/>
  <c r="CE104"/>
  <c r="CD104"/>
  <c r="CC104"/>
  <c r="CA104"/>
  <c r="BL104"/>
  <c r="CB104"/>
  <c r="BK104"/>
  <c r="F104"/>
  <c r="CN103"/>
  <c r="CM103"/>
  <c r="CL103"/>
  <c r="CK103"/>
  <c r="CJ103"/>
  <c r="CI103"/>
  <c r="CH103"/>
  <c r="CG103"/>
  <c r="CF103"/>
  <c r="CE103"/>
  <c r="CD103"/>
  <c r="CC103"/>
  <c r="BL103"/>
  <c r="CB103"/>
  <c r="CA103"/>
  <c r="BK103"/>
  <c r="F103"/>
  <c r="CN102"/>
  <c r="CM102"/>
  <c r="CL102"/>
  <c r="CK102"/>
  <c r="CJ102"/>
  <c r="CI102"/>
  <c r="CH102"/>
  <c r="CG102"/>
  <c r="CF102"/>
  <c r="CE102"/>
  <c r="CD102"/>
  <c r="CC102"/>
  <c r="BL102"/>
  <c r="CB102"/>
  <c r="CA102"/>
  <c r="BK102"/>
  <c r="CN101"/>
  <c r="CM101"/>
  <c r="CL101"/>
  <c r="CK101"/>
  <c r="CJ101"/>
  <c r="CI101"/>
  <c r="CH101"/>
  <c r="CG101"/>
  <c r="CF101"/>
  <c r="CE101"/>
  <c r="CD101"/>
  <c r="CC101"/>
  <c r="CA101"/>
  <c r="BL101"/>
  <c r="CB101"/>
  <c r="BK101"/>
  <c r="F101"/>
  <c r="CN100"/>
  <c r="CM100"/>
  <c r="CL100"/>
  <c r="CK100"/>
  <c r="CJ100"/>
  <c r="CI100"/>
  <c r="CH100"/>
  <c r="CG100"/>
  <c r="CF100"/>
  <c r="CE100"/>
  <c r="CD100"/>
  <c r="CC100"/>
  <c r="CA100"/>
  <c r="BL100"/>
  <c r="CB100"/>
  <c r="BK100"/>
  <c r="F100"/>
  <c r="CN99"/>
  <c r="CM99"/>
  <c r="CL99"/>
  <c r="CK99"/>
  <c r="CJ99"/>
  <c r="CI99"/>
  <c r="CH99"/>
  <c r="CG99"/>
  <c r="CF99"/>
  <c r="CE99"/>
  <c r="CD99"/>
  <c r="CC99"/>
  <c r="CA99"/>
  <c r="BL99"/>
  <c r="CB99"/>
  <c r="BK99"/>
  <c r="F99"/>
  <c r="CN98"/>
  <c r="CM98"/>
  <c r="CL98"/>
  <c r="CK98"/>
  <c r="CJ98"/>
  <c r="CI98"/>
  <c r="CH98"/>
  <c r="CG98"/>
  <c r="CF98"/>
  <c r="CE98"/>
  <c r="CD98"/>
  <c r="CC98"/>
  <c r="CA98"/>
  <c r="BL98"/>
  <c r="CB98"/>
  <c r="BK98"/>
  <c r="F98"/>
  <c r="CN97"/>
  <c r="CM97"/>
  <c r="CL97"/>
  <c r="CK97"/>
  <c r="CJ97"/>
  <c r="CI97"/>
  <c r="CH97"/>
  <c r="CG97"/>
  <c r="CF97"/>
  <c r="CE97"/>
  <c r="CD97"/>
  <c r="CC97"/>
  <c r="CA97"/>
  <c r="BL97"/>
  <c r="CB97"/>
  <c r="BK97"/>
  <c r="F97"/>
  <c r="CN96"/>
  <c r="CM96"/>
  <c r="CL96"/>
  <c r="CK96"/>
  <c r="CJ96"/>
  <c r="CI96"/>
  <c r="CH96"/>
  <c r="CG96"/>
  <c r="CF96"/>
  <c r="CE96"/>
  <c r="CD96"/>
  <c r="CC96"/>
  <c r="CA96"/>
  <c r="BL96"/>
  <c r="CB96"/>
  <c r="BK96"/>
  <c r="CN95"/>
  <c r="CM95"/>
  <c r="CL95"/>
  <c r="CK95"/>
  <c r="CJ95"/>
  <c r="CI95"/>
  <c r="CH95"/>
  <c r="CG95"/>
  <c r="CF95"/>
  <c r="CE95"/>
  <c r="CD95"/>
  <c r="CC95"/>
  <c r="CA95"/>
  <c r="BL95"/>
  <c r="CB95"/>
  <c r="BK95"/>
  <c r="F95"/>
  <c r="CN94"/>
  <c r="CM94"/>
  <c r="CL94"/>
  <c r="CK94"/>
  <c r="CJ94"/>
  <c r="CI94"/>
  <c r="CH94"/>
  <c r="CG94"/>
  <c r="CF94"/>
  <c r="CE94"/>
  <c r="CD94"/>
  <c r="CC94"/>
  <c r="CA94"/>
  <c r="BL94"/>
  <c r="CB94"/>
  <c r="BK94"/>
  <c r="F94"/>
  <c r="CN93"/>
  <c r="CM93"/>
  <c r="CL93"/>
  <c r="CK93"/>
  <c r="CJ93"/>
  <c r="CI93"/>
  <c r="CH93"/>
  <c r="CG93"/>
  <c r="CF93"/>
  <c r="CE93"/>
  <c r="CD93"/>
  <c r="CC93"/>
  <c r="CA93"/>
  <c r="BL93"/>
  <c r="CB93"/>
  <c r="BK93"/>
  <c r="F93"/>
  <c r="CN92"/>
  <c r="CM92"/>
  <c r="CL92"/>
  <c r="CK92"/>
  <c r="CJ92"/>
  <c r="CI92"/>
  <c r="CH92"/>
  <c r="CG92"/>
  <c r="CF92"/>
  <c r="CE92"/>
  <c r="CD92"/>
  <c r="CC92"/>
  <c r="BL92"/>
  <c r="CB92"/>
  <c r="CA92"/>
  <c r="BK92"/>
  <c r="F92"/>
  <c r="CN91"/>
  <c r="CM91"/>
  <c r="CL91"/>
  <c r="CJ91"/>
  <c r="CI91"/>
  <c r="CG91"/>
  <c r="CF91"/>
  <c r="CD91"/>
  <c r="CC91"/>
  <c r="BL91"/>
  <c r="CB91"/>
  <c r="CA91"/>
  <c r="BK91"/>
  <c r="CN90"/>
  <c r="CM90"/>
  <c r="CL90"/>
  <c r="CK90"/>
  <c r="CJ90"/>
  <c r="CI90"/>
  <c r="CH90"/>
  <c r="CG90"/>
  <c r="CF90"/>
  <c r="CD90"/>
  <c r="CC90"/>
  <c r="CA90"/>
  <c r="BL90"/>
  <c r="CB90"/>
  <c r="BK90"/>
  <c r="F90"/>
  <c r="CO89"/>
  <c r="CA89"/>
  <c r="BL89"/>
  <c r="CB89"/>
  <c r="BK89"/>
  <c r="F89"/>
  <c r="CA87"/>
  <c r="BL87"/>
  <c r="BK87"/>
  <c r="CA86"/>
  <c r="BL86"/>
  <c r="BK86"/>
  <c r="CA85"/>
  <c r="BL85"/>
  <c r="BK85"/>
  <c r="CA84"/>
  <c r="BL84"/>
  <c r="BK84"/>
  <c r="CM83"/>
  <c r="CJ83"/>
  <c r="CF83"/>
  <c r="CE83"/>
  <c r="CD83"/>
  <c r="CC83"/>
  <c r="CN82"/>
  <c r="CM82"/>
  <c r="CL82"/>
  <c r="CK82"/>
  <c r="CJ82"/>
  <c r="CI82"/>
  <c r="CH82"/>
  <c r="CG82"/>
  <c r="CF82"/>
  <c r="CE82"/>
  <c r="CD82"/>
  <c r="CC82"/>
  <c r="CA82"/>
  <c r="BL82"/>
  <c r="CB82"/>
  <c r="BK82"/>
  <c r="F82"/>
  <c r="CN81"/>
  <c r="CM81"/>
  <c r="CL81"/>
  <c r="CK81"/>
  <c r="CJ81"/>
  <c r="CI81"/>
  <c r="CH81"/>
  <c r="CG81"/>
  <c r="CF81"/>
  <c r="CE81"/>
  <c r="CD81"/>
  <c r="CC81"/>
  <c r="CA81"/>
  <c r="BL81"/>
  <c r="CB81"/>
  <c r="BK81"/>
  <c r="F81"/>
  <c r="CN80"/>
  <c r="CM80"/>
  <c r="CL80"/>
  <c r="CK80"/>
  <c r="CJ80"/>
  <c r="CI80"/>
  <c r="CH80"/>
  <c r="CG80"/>
  <c r="CF80"/>
  <c r="CE80"/>
  <c r="CD80"/>
  <c r="CC80"/>
  <c r="CA80"/>
  <c r="BL80"/>
  <c r="CB80"/>
  <c r="BK80"/>
  <c r="F80"/>
  <c r="CN79"/>
  <c r="CM79"/>
  <c r="CL79"/>
  <c r="CK79"/>
  <c r="CJ79"/>
  <c r="CI79"/>
  <c r="CH79"/>
  <c r="CG79"/>
  <c r="CF79"/>
  <c r="CE79"/>
  <c r="CD79"/>
  <c r="CC79"/>
  <c r="CA79"/>
  <c r="BL79"/>
  <c r="CB79"/>
  <c r="BK79"/>
  <c r="F79"/>
  <c r="CN78"/>
  <c r="CM78"/>
  <c r="CL78"/>
  <c r="CK78"/>
  <c r="CJ78"/>
  <c r="CI78"/>
  <c r="CH78"/>
  <c r="CG78"/>
  <c r="CF78"/>
  <c r="CE78"/>
  <c r="CD78"/>
  <c r="CC78"/>
  <c r="BL78"/>
  <c r="CB78"/>
  <c r="CA78"/>
  <c r="BK78"/>
  <c r="CN77"/>
  <c r="CM77"/>
  <c r="CL77"/>
  <c r="CK77"/>
  <c r="CJ77"/>
  <c r="CI77"/>
  <c r="CH77"/>
  <c r="CG77"/>
  <c r="CF77"/>
  <c r="CE77"/>
  <c r="CD77"/>
  <c r="CC77"/>
  <c r="CA77"/>
  <c r="BL77"/>
  <c r="CB77"/>
  <c r="BK77"/>
  <c r="F77"/>
  <c r="CN76"/>
  <c r="CM76"/>
  <c r="CL76"/>
  <c r="CK76"/>
  <c r="CJ76"/>
  <c r="CI76"/>
  <c r="CH76"/>
  <c r="CG76"/>
  <c r="CF76"/>
  <c r="CE76"/>
  <c r="CD76"/>
  <c r="CC76"/>
  <c r="CA76"/>
  <c r="BL76"/>
  <c r="CB76"/>
  <c r="BK76"/>
  <c r="F76"/>
  <c r="CN75"/>
  <c r="CM75"/>
  <c r="CL75"/>
  <c r="CK75"/>
  <c r="CJ75"/>
  <c r="CI75"/>
  <c r="CH75"/>
  <c r="CG75"/>
  <c r="CF75"/>
  <c r="CE75"/>
  <c r="CD75"/>
  <c r="CC75"/>
  <c r="CA75"/>
  <c r="BL75"/>
  <c r="CB75"/>
  <c r="BK75"/>
  <c r="F75"/>
  <c r="CN74"/>
  <c r="CM74"/>
  <c r="CL74"/>
  <c r="CK74"/>
  <c r="CJ74"/>
  <c r="CI74"/>
  <c r="CH74"/>
  <c r="CG74"/>
  <c r="CF74"/>
  <c r="CE74"/>
  <c r="CD74"/>
  <c r="CC74"/>
  <c r="CA74"/>
  <c r="BL74"/>
  <c r="CB74"/>
  <c r="BK74"/>
  <c r="F74"/>
  <c r="CN73"/>
  <c r="CM73"/>
  <c r="CL73"/>
  <c r="CK73"/>
  <c r="CJ73"/>
  <c r="CI73"/>
  <c r="CH73"/>
  <c r="CG73"/>
  <c r="CF73"/>
  <c r="CE73"/>
  <c r="CD73"/>
  <c r="CC73"/>
  <c r="CA73"/>
  <c r="BL73"/>
  <c r="CB73"/>
  <c r="BK73"/>
  <c r="F73"/>
  <c r="CN72"/>
  <c r="CM72"/>
  <c r="CL72"/>
  <c r="CK72"/>
  <c r="CJ72"/>
  <c r="CI72"/>
  <c r="CH72"/>
  <c r="CG72"/>
  <c r="CF72"/>
  <c r="CE72"/>
  <c r="CD72"/>
  <c r="CC72"/>
  <c r="CA72"/>
  <c r="BL72"/>
  <c r="CB72"/>
  <c r="BK72"/>
  <c r="CN71"/>
  <c r="CM71"/>
  <c r="CL71"/>
  <c r="CK71"/>
  <c r="CJ71"/>
  <c r="CI71"/>
  <c r="CH71"/>
  <c r="CG71"/>
  <c r="CF71"/>
  <c r="CE71"/>
  <c r="CD71"/>
  <c r="CC71"/>
  <c r="CA71"/>
  <c r="BL71"/>
  <c r="CB71"/>
  <c r="BK71"/>
  <c r="F71"/>
  <c r="CN70"/>
  <c r="CM70"/>
  <c r="CL70"/>
  <c r="CK70"/>
  <c r="CJ70"/>
  <c r="CI70"/>
  <c r="CH70"/>
  <c r="CG70"/>
  <c r="CF70"/>
  <c r="CE70"/>
  <c r="CD70"/>
  <c r="CC70"/>
  <c r="CA70"/>
  <c r="BL70"/>
  <c r="CB70"/>
  <c r="BK70"/>
  <c r="CN69"/>
  <c r="CM69"/>
  <c r="CL69"/>
  <c r="CK69"/>
  <c r="CJ69"/>
  <c r="CI69"/>
  <c r="CH69"/>
  <c r="CG69"/>
  <c r="CF69"/>
  <c r="CE69"/>
  <c r="CD69"/>
  <c r="CC69"/>
  <c r="CA69"/>
  <c r="BL69"/>
  <c r="CB69"/>
  <c r="BK69"/>
  <c r="F69"/>
  <c r="CN68"/>
  <c r="CM68"/>
  <c r="CL68"/>
  <c r="CK68"/>
  <c r="CJ68"/>
  <c r="CI68"/>
  <c r="CH68"/>
  <c r="CG68"/>
  <c r="CF68"/>
  <c r="CE68"/>
  <c r="CD68"/>
  <c r="CC68"/>
  <c r="CA68"/>
  <c r="BL68"/>
  <c r="CB68"/>
  <c r="BK68"/>
  <c r="F68"/>
  <c r="CN67"/>
  <c r="CM67"/>
  <c r="CL67"/>
  <c r="CK67"/>
  <c r="CJ67"/>
  <c r="CI67"/>
  <c r="CH67"/>
  <c r="CG67"/>
  <c r="CF67"/>
  <c r="CE67"/>
  <c r="CD67"/>
  <c r="CC67"/>
  <c r="CA67"/>
  <c r="BL67"/>
  <c r="CB67"/>
  <c r="BK67"/>
  <c r="F67"/>
  <c r="CN66"/>
  <c r="CM66"/>
  <c r="CL66"/>
  <c r="CK66"/>
  <c r="CJ66"/>
  <c r="CI66"/>
  <c r="CH66"/>
  <c r="CG66"/>
  <c r="CF66"/>
  <c r="CE66"/>
  <c r="CD66"/>
  <c r="CC66"/>
  <c r="CA66"/>
  <c r="BL66"/>
  <c r="CB66"/>
  <c r="BK66"/>
  <c r="F66"/>
  <c r="CN65"/>
  <c r="CM65"/>
  <c r="CL65"/>
  <c r="CK65"/>
  <c r="CJ65"/>
  <c r="CI65"/>
  <c r="CH65"/>
  <c r="CG65"/>
  <c r="CF65"/>
  <c r="CE65"/>
  <c r="CD65"/>
  <c r="CC65"/>
  <c r="CA65"/>
  <c r="BL65"/>
  <c r="CB65"/>
  <c r="BK65"/>
  <c r="F65"/>
  <c r="CN64"/>
  <c r="CM64"/>
  <c r="CL64"/>
  <c r="CJ64"/>
  <c r="CI64"/>
  <c r="CG64"/>
  <c r="CF64"/>
  <c r="CE64"/>
  <c r="CD64"/>
  <c r="CC64"/>
  <c r="CA64"/>
  <c r="BL64"/>
  <c r="CB64"/>
  <c r="BK64"/>
  <c r="CN63"/>
  <c r="CM63"/>
  <c r="CL63"/>
  <c r="CK63"/>
  <c r="CJ63"/>
  <c r="CI63"/>
  <c r="CH63"/>
  <c r="CG63"/>
  <c r="CF63"/>
  <c r="CE63"/>
  <c r="CD63"/>
  <c r="CC63"/>
  <c r="CA63"/>
  <c r="BL63"/>
  <c r="CB63"/>
  <c r="BK63"/>
  <c r="G63"/>
  <c r="F63"/>
  <c r="CF62"/>
  <c r="CE62"/>
  <c r="CD62"/>
  <c r="CC62"/>
  <c r="CA62"/>
  <c r="BL62"/>
  <c r="CB62"/>
  <c r="BK62"/>
  <c r="F62"/>
  <c r="CE61"/>
  <c r="CD61"/>
  <c r="CC61"/>
  <c r="CA60"/>
  <c r="BL60"/>
  <c r="BK60"/>
  <c r="CA59"/>
  <c r="BL59"/>
  <c r="BK59"/>
  <c r="CN58"/>
  <c r="CA58"/>
  <c r="BL58"/>
  <c r="BK58"/>
  <c r="BD58"/>
  <c r="CA57"/>
  <c r="BL57"/>
  <c r="BK57"/>
  <c r="BD57"/>
  <c r="CN56"/>
  <c r="CM56"/>
  <c r="CL56"/>
  <c r="CK56"/>
  <c r="CJ56"/>
  <c r="CI56"/>
  <c r="CH56"/>
  <c r="CG56"/>
  <c r="CF56"/>
  <c r="CE56"/>
  <c r="CD56"/>
  <c r="CC56"/>
  <c r="CA56"/>
  <c r="BL56"/>
  <c r="CB56"/>
  <c r="BK56"/>
  <c r="F56"/>
  <c r="CN55"/>
  <c r="CM55"/>
  <c r="CL55"/>
  <c r="CK55"/>
  <c r="CJ55"/>
  <c r="CI55"/>
  <c r="CH55"/>
  <c r="CG55"/>
  <c r="CF55"/>
  <c r="CE55"/>
  <c r="CD55"/>
  <c r="CC55"/>
  <c r="CA55"/>
  <c r="CN54"/>
  <c r="CM54"/>
  <c r="CJ54"/>
  <c r="CI54"/>
  <c r="CF54"/>
  <c r="CE54"/>
  <c r="CD54"/>
  <c r="CC54"/>
  <c r="CA54"/>
  <c r="BK54"/>
  <c r="CN53"/>
  <c r="CM53"/>
  <c r="CL53"/>
  <c r="CK53"/>
  <c r="CJ53"/>
  <c r="CI53"/>
  <c r="CH53"/>
  <c r="CG53"/>
  <c r="CF53"/>
  <c r="CE53"/>
  <c r="CD53"/>
  <c r="CC53"/>
  <c r="CA53"/>
  <c r="BK53"/>
  <c r="F53"/>
  <c r="CM52"/>
  <c r="CL52"/>
  <c r="CK52"/>
  <c r="CJ52"/>
  <c r="CI52"/>
  <c r="CH52"/>
  <c r="CG52"/>
  <c r="CF52"/>
  <c r="CE52"/>
  <c r="CD52"/>
  <c r="CC52"/>
  <c r="CA52"/>
  <c r="BK52"/>
  <c r="CM51"/>
  <c r="CL51"/>
  <c r="CK51"/>
  <c r="CJ51"/>
  <c r="CI51"/>
  <c r="CH51"/>
  <c r="CG51"/>
  <c r="CF51"/>
  <c r="CE51"/>
  <c r="CD51"/>
  <c r="CC51"/>
  <c r="BL51"/>
  <c r="CB51"/>
  <c r="CA51"/>
  <c r="BK51"/>
  <c r="F51"/>
  <c r="CM50"/>
  <c r="CL50"/>
  <c r="CK50"/>
  <c r="CJ50"/>
  <c r="CI50"/>
  <c r="CH50"/>
  <c r="CG50"/>
  <c r="CF50"/>
  <c r="CE50"/>
  <c r="CD50"/>
  <c r="CC50"/>
  <c r="CA49"/>
  <c r="BL49"/>
  <c r="BK49"/>
  <c r="CA48"/>
  <c r="BL48"/>
  <c r="BK48"/>
  <c r="CA47"/>
  <c r="BL47"/>
  <c r="BK47"/>
  <c r="CP46"/>
  <c r="CA46"/>
  <c r="BL46"/>
  <c r="BK46"/>
  <c r="CL45"/>
  <c r="AV45"/>
  <c r="CK45"/>
  <c r="AQ45"/>
  <c r="CJ45"/>
  <c r="CI45"/>
  <c r="AH45"/>
  <c r="CH45"/>
  <c r="CG45"/>
  <c r="Z45"/>
  <c r="CF45"/>
  <c r="U45"/>
  <c r="CE45"/>
  <c r="Q45"/>
  <c r="CD44"/>
  <c r="CD45"/>
  <c r="CA45"/>
  <c r="BL45"/>
  <c r="BK45"/>
  <c r="CN44"/>
  <c r="CN45"/>
  <c r="CN47"/>
  <c r="CM44"/>
  <c r="CM45"/>
  <c r="CC44"/>
  <c r="CC45"/>
  <c r="BL44"/>
  <c r="CB44"/>
  <c r="CA44"/>
  <c r="BK44"/>
  <c r="F44"/>
  <c r="CF43"/>
  <c r="BK43"/>
  <c r="CL42"/>
  <c r="CK42"/>
  <c r="CJ42"/>
  <c r="CI42"/>
  <c r="CH42"/>
  <c r="CG42"/>
  <c r="CF42"/>
  <c r="CE42"/>
  <c r="BK42"/>
  <c r="CL41"/>
  <c r="CK41"/>
  <c r="CJ41"/>
  <c r="CI41"/>
  <c r="CH41"/>
  <c r="CG41"/>
  <c r="CF41"/>
  <c r="CE41"/>
  <c r="BK41"/>
  <c r="CL40"/>
  <c r="CK40"/>
  <c r="CJ40"/>
  <c r="CI40"/>
  <c r="CH40"/>
  <c r="CG40"/>
  <c r="CF40"/>
  <c r="CE40"/>
  <c r="BK40"/>
  <c r="CL39"/>
  <c r="CK39"/>
  <c r="CJ39"/>
  <c r="CI39"/>
  <c r="CH39"/>
  <c r="CG39"/>
  <c r="CF39"/>
  <c r="CE39"/>
  <c r="BK39"/>
  <c r="CN38"/>
  <c r="CM38"/>
  <c r="CL38"/>
  <c r="CK38"/>
  <c r="CJ38"/>
  <c r="CI38"/>
  <c r="CH38"/>
  <c r="CG38"/>
  <c r="CD38"/>
  <c r="CC38"/>
  <c r="CA38"/>
  <c r="BL38"/>
  <c r="CB38"/>
  <c r="BK38"/>
  <c r="G38"/>
  <c r="F38"/>
  <c r="CA37"/>
  <c r="BL37"/>
  <c r="CB37"/>
  <c r="BK37"/>
  <c r="F37"/>
  <c r="CN36"/>
  <c r="CM36"/>
  <c r="CL36"/>
  <c r="CK36"/>
  <c r="CJ36"/>
  <c r="CI36"/>
  <c r="CH36"/>
  <c r="CG36"/>
  <c r="CF36"/>
  <c r="CD36"/>
  <c r="CC36"/>
  <c r="BL36"/>
  <c r="CB36"/>
  <c r="CA36"/>
  <c r="BK36"/>
  <c r="F36"/>
  <c r="CA35"/>
  <c r="BL35"/>
  <c r="BK35"/>
  <c r="CA34"/>
  <c r="BL34"/>
  <c r="BK34"/>
  <c r="CC33"/>
  <c r="CA33"/>
  <c r="BL33"/>
  <c r="BK33"/>
  <c r="H33"/>
  <c r="CN30"/>
  <c r="CN32"/>
  <c r="CL30"/>
  <c r="CL32"/>
  <c r="CE32"/>
  <c r="CE33"/>
  <c r="CA32"/>
  <c r="BL32"/>
  <c r="BK32"/>
  <c r="H32"/>
  <c r="CO31"/>
  <c r="CA31"/>
  <c r="BL31"/>
  <c r="BK31"/>
  <c r="BD31"/>
  <c r="AZ31"/>
  <c r="AV31"/>
  <c r="AQ31"/>
  <c r="AM31"/>
  <c r="AH31"/>
  <c r="AD31"/>
  <c r="Z31"/>
  <c r="U31"/>
  <c r="Q31"/>
  <c r="M31"/>
  <c r="H31"/>
  <c r="G31"/>
  <c r="CM30"/>
  <c r="CM32"/>
  <c r="CM33"/>
  <c r="CK30"/>
  <c r="CK32"/>
  <c r="CK33"/>
  <c r="CJ30"/>
  <c r="CI30"/>
  <c r="CH30"/>
  <c r="CG30"/>
  <c r="CF30"/>
  <c r="CD30"/>
  <c r="CC30"/>
  <c r="BL30"/>
  <c r="CB30"/>
  <c r="CA30"/>
  <c r="F30"/>
  <c r="CJ29"/>
  <c r="CI29"/>
  <c r="CH29"/>
  <c r="CG29"/>
  <c r="CF29"/>
  <c r="CD29"/>
  <c r="CD28"/>
  <c r="CC29"/>
  <c r="BL29"/>
  <c r="CB29"/>
  <c r="CA29"/>
  <c r="BK29"/>
  <c r="CJ28"/>
  <c r="CI28"/>
  <c r="CH28"/>
  <c r="CG28"/>
  <c r="CF28"/>
  <c r="CC28"/>
  <c r="BL28"/>
  <c r="CB28"/>
  <c r="CA28"/>
  <c r="BK28"/>
  <c r="CN27"/>
  <c r="CM27"/>
  <c r="CL27"/>
  <c r="CK27"/>
  <c r="CJ27"/>
  <c r="CI27"/>
  <c r="CH27"/>
  <c r="CG27"/>
  <c r="CF27"/>
  <c r="CD27"/>
  <c r="CC27"/>
  <c r="CA27"/>
  <c r="BL27"/>
  <c r="CB27"/>
  <c r="BK27"/>
  <c r="G27"/>
  <c r="F27"/>
  <c r="CA25"/>
  <c r="BL25"/>
  <c r="BK25"/>
  <c r="CA24"/>
  <c r="BL24"/>
  <c r="BK24"/>
  <c r="CA23"/>
  <c r="BL23"/>
  <c r="BK23"/>
  <c r="CA22"/>
  <c r="BL22"/>
  <c r="BK22"/>
  <c r="CN21"/>
  <c r="CM21"/>
  <c r="CL21"/>
  <c r="CK21"/>
  <c r="CJ21"/>
  <c r="CI21"/>
  <c r="CH21"/>
  <c r="CG21"/>
  <c r="CF21"/>
  <c r="CD21"/>
  <c r="CC21"/>
  <c r="CC22"/>
  <c r="H22"/>
  <c r="CA21"/>
  <c r="BL21"/>
  <c r="CB21"/>
  <c r="BK21"/>
  <c r="F21"/>
  <c r="CE20"/>
  <c r="CD20"/>
  <c r="CA20"/>
  <c r="BL20"/>
  <c r="CB20"/>
  <c r="BK20"/>
  <c r="CN19"/>
  <c r="CM19"/>
  <c r="CL19"/>
  <c r="CK19"/>
  <c r="CJ19"/>
  <c r="CI19"/>
  <c r="CH19"/>
  <c r="CG19"/>
  <c r="CF19"/>
  <c r="CD19"/>
  <c r="CC19"/>
  <c r="CA19"/>
  <c r="BL19"/>
  <c r="CB19"/>
  <c r="BK19"/>
  <c r="F19"/>
  <c r="G18"/>
  <c r="CJ17"/>
  <c r="CI17"/>
  <c r="CF17"/>
  <c r="CD17"/>
  <c r="CC17"/>
  <c r="BL17"/>
  <c r="CB17"/>
  <c r="CA17"/>
  <c r="BK17"/>
  <c r="CF16"/>
  <c r="CG16"/>
  <c r="CA16"/>
  <c r="CF15"/>
  <c r="CE15"/>
  <c r="CD15"/>
  <c r="CA15"/>
  <c r="BL15"/>
  <c r="CB15"/>
  <c r="BK15"/>
  <c r="CN14"/>
  <c r="CM14"/>
  <c r="CL14"/>
  <c r="CK14"/>
  <c r="CJ14"/>
  <c r="CI14"/>
  <c r="CH14"/>
  <c r="CG14"/>
  <c r="CF14"/>
  <c r="CD14"/>
  <c r="AN4"/>
  <c r="CC14"/>
  <c r="CA14"/>
  <c r="BL14"/>
  <c r="CB14"/>
  <c r="BK14"/>
  <c r="G14"/>
  <c r="F14"/>
  <c r="BL10"/>
  <c r="CB10"/>
  <c r="CA10"/>
  <c r="BK10"/>
  <c r="BL8"/>
  <c r="CB8"/>
  <c r="CA8"/>
  <c r="BK8"/>
  <c r="F8"/>
  <c r="CA156" i="32"/>
  <c r="BL156"/>
  <c r="BK156"/>
  <c r="U156"/>
  <c r="Q156"/>
  <c r="M156"/>
  <c r="H156"/>
  <c r="CA155"/>
  <c r="BL155"/>
  <c r="BK155"/>
  <c r="U155"/>
  <c r="Q155"/>
  <c r="M155"/>
  <c r="H155"/>
  <c r="CN154"/>
  <c r="BD154"/>
  <c r="CM154"/>
  <c r="AZ154"/>
  <c r="CL154"/>
  <c r="AV154"/>
  <c r="CK154"/>
  <c r="AQ154"/>
  <c r="CJ154"/>
  <c r="AM154"/>
  <c r="CI154"/>
  <c r="AH154"/>
  <c r="CH154"/>
  <c r="AD154"/>
  <c r="CG154"/>
  <c r="Z154"/>
  <c r="CA154"/>
  <c r="BL154"/>
  <c r="BK154"/>
  <c r="U154"/>
  <c r="Q154"/>
  <c r="M154"/>
  <c r="H154"/>
  <c r="CO153"/>
  <c r="CA153"/>
  <c r="BL153"/>
  <c r="BK153"/>
  <c r="BD153"/>
  <c r="AZ153"/>
  <c r="AV153"/>
  <c r="AQ153"/>
  <c r="AM153"/>
  <c r="AH153"/>
  <c r="AD153"/>
  <c r="Z153"/>
  <c r="U153"/>
  <c r="Q153"/>
  <c r="M153"/>
  <c r="H153"/>
  <c r="G153"/>
  <c r="CG152"/>
  <c r="CF152"/>
  <c r="CD152"/>
  <c r="CC152"/>
  <c r="CA152"/>
  <c r="BL152"/>
  <c r="CB152"/>
  <c r="BK152"/>
  <c r="F152"/>
  <c r="CN151"/>
  <c r="CM151"/>
  <c r="CL151"/>
  <c r="CK151"/>
  <c r="CJ151"/>
  <c r="CI151"/>
  <c r="CH151"/>
  <c r="CG151"/>
  <c r="CF151"/>
  <c r="CE151"/>
  <c r="CD151"/>
  <c r="CC151"/>
  <c r="CA151"/>
  <c r="BL151"/>
  <c r="CB151"/>
  <c r="BK151"/>
  <c r="G151"/>
  <c r="F151"/>
  <c r="CN150"/>
  <c r="CM150"/>
  <c r="CL150"/>
  <c r="CK150"/>
  <c r="CJ150"/>
  <c r="CI150"/>
  <c r="CH150"/>
  <c r="CG150"/>
  <c r="CE150"/>
  <c r="CD150"/>
  <c r="CC150"/>
  <c r="CA150"/>
  <c r="BL150"/>
  <c r="CB150"/>
  <c r="BK150"/>
  <c r="G150"/>
  <c r="F150"/>
  <c r="CN149"/>
  <c r="CM149"/>
  <c r="CL149"/>
  <c r="CK149"/>
  <c r="CJ149"/>
  <c r="CI149"/>
  <c r="CH149"/>
  <c r="CG149"/>
  <c r="CF149"/>
  <c r="CD149"/>
  <c r="CC149"/>
  <c r="CA149"/>
  <c r="BL149"/>
  <c r="CB149"/>
  <c r="BK149"/>
  <c r="G149"/>
  <c r="F149"/>
  <c r="CA148"/>
  <c r="BL148"/>
  <c r="CB148"/>
  <c r="BK148"/>
  <c r="F148"/>
  <c r="CA144"/>
  <c r="BL144"/>
  <c r="BK144"/>
  <c r="U144"/>
  <c r="Q144"/>
  <c r="M144"/>
  <c r="H144"/>
  <c r="CA143"/>
  <c r="BL143"/>
  <c r="BK143"/>
  <c r="U143"/>
  <c r="Q143"/>
  <c r="M143"/>
  <c r="H143"/>
  <c r="CN142"/>
  <c r="BD142"/>
  <c r="CM142"/>
  <c r="AZ142"/>
  <c r="CL142"/>
  <c r="AV142"/>
  <c r="CK142"/>
  <c r="AQ142"/>
  <c r="CJ142"/>
  <c r="AM142"/>
  <c r="CI142"/>
  <c r="AH142"/>
  <c r="CH142"/>
  <c r="CG142"/>
  <c r="Z142"/>
  <c r="CA142"/>
  <c r="BL142"/>
  <c r="BK142"/>
  <c r="U142"/>
  <c r="Q142"/>
  <c r="M142"/>
  <c r="H142"/>
  <c r="CO141"/>
  <c r="CA141"/>
  <c r="BL141"/>
  <c r="BK141"/>
  <c r="BD141"/>
  <c r="AZ141"/>
  <c r="AV141"/>
  <c r="AQ141"/>
  <c r="AM141"/>
  <c r="AH141"/>
  <c r="AD141"/>
  <c r="Z141"/>
  <c r="U141"/>
  <c r="Q141"/>
  <c r="M141"/>
  <c r="H141"/>
  <c r="G141"/>
  <c r="CD140"/>
  <c r="CC140"/>
  <c r="CA140"/>
  <c r="BL140"/>
  <c r="CB140"/>
  <c r="BK140"/>
  <c r="F140"/>
  <c r="CN139"/>
  <c r="CM139"/>
  <c r="CL139"/>
  <c r="CK139"/>
  <c r="CJ139"/>
  <c r="CI139"/>
  <c r="CH139"/>
  <c r="CG139"/>
  <c r="CF139"/>
  <c r="CE139"/>
  <c r="CD139"/>
  <c r="CC139"/>
  <c r="CA139"/>
  <c r="BL139"/>
  <c r="CB139"/>
  <c r="BK139"/>
  <c r="F139"/>
  <c r="CN138"/>
  <c r="CM138"/>
  <c r="CL138"/>
  <c r="CK138"/>
  <c r="CJ138"/>
  <c r="CI138"/>
  <c r="CH138"/>
  <c r="CG138"/>
  <c r="CF138"/>
  <c r="CE138"/>
  <c r="CD138"/>
  <c r="CC138"/>
  <c r="CA138"/>
  <c r="BL138"/>
  <c r="CB138"/>
  <c r="BK138"/>
  <c r="F138"/>
  <c r="CN137"/>
  <c r="CM137"/>
  <c r="CL137"/>
  <c r="CK137"/>
  <c r="CJ137"/>
  <c r="CI137"/>
  <c r="CH137"/>
  <c r="CG137"/>
  <c r="CF137"/>
  <c r="CE137"/>
  <c r="CD137"/>
  <c r="CC137"/>
  <c r="CA137"/>
  <c r="BL137"/>
  <c r="CB137"/>
  <c r="BK137"/>
  <c r="CN136"/>
  <c r="CM136"/>
  <c r="CL136"/>
  <c r="CK136"/>
  <c r="CJ136"/>
  <c r="CI136"/>
  <c r="CH136"/>
  <c r="CG136"/>
  <c r="CF136"/>
  <c r="CE136"/>
  <c r="CD136"/>
  <c r="CC136"/>
  <c r="CA136"/>
  <c r="BL136"/>
  <c r="CB136"/>
  <c r="BK136"/>
  <c r="F136"/>
  <c r="CN135"/>
  <c r="CM135"/>
  <c r="CL135"/>
  <c r="CK135"/>
  <c r="CJ135"/>
  <c r="CI135"/>
  <c r="CH135"/>
  <c r="CG135"/>
  <c r="CF135"/>
  <c r="CE135"/>
  <c r="CD135"/>
  <c r="CC135"/>
  <c r="CA135"/>
  <c r="BL135"/>
  <c r="CB135"/>
  <c r="BK135"/>
  <c r="G135"/>
  <c r="F135"/>
  <c r="CN134"/>
  <c r="CM134"/>
  <c r="CL134"/>
  <c r="CK134"/>
  <c r="CJ134"/>
  <c r="CI134"/>
  <c r="CH134"/>
  <c r="CG134"/>
  <c r="CF134"/>
  <c r="CE134"/>
  <c r="CD134"/>
  <c r="CC134"/>
  <c r="CA134"/>
  <c r="BL134"/>
  <c r="CB134"/>
  <c r="BK134"/>
  <c r="F134"/>
  <c r="CN133"/>
  <c r="CM133"/>
  <c r="CL133"/>
  <c r="CK133"/>
  <c r="CJ133"/>
  <c r="CI133"/>
  <c r="CH133"/>
  <c r="CG133"/>
  <c r="CF133"/>
  <c r="CE133"/>
  <c r="CD133"/>
  <c r="CC133"/>
  <c r="CA133"/>
  <c r="BL133"/>
  <c r="CB133"/>
  <c r="BK133"/>
  <c r="F133"/>
  <c r="CN132"/>
  <c r="CM132"/>
  <c r="CL132"/>
  <c r="CK132"/>
  <c r="CJ132"/>
  <c r="CI132"/>
  <c r="CH132"/>
  <c r="CG132"/>
  <c r="CF132"/>
  <c r="CE132"/>
  <c r="CD132"/>
  <c r="CC132"/>
  <c r="CA132"/>
  <c r="BL132"/>
  <c r="CB132"/>
  <c r="BK132"/>
  <c r="F132"/>
  <c r="CN131"/>
  <c r="CM131"/>
  <c r="CL131"/>
  <c r="CK131"/>
  <c r="CJ131"/>
  <c r="CI131"/>
  <c r="CH131"/>
  <c r="CG131"/>
  <c r="CF131"/>
  <c r="CE131"/>
  <c r="CD131"/>
  <c r="CC131"/>
  <c r="CA131"/>
  <c r="BL131"/>
  <c r="CB131"/>
  <c r="BK131"/>
  <c r="G131"/>
  <c r="F131"/>
  <c r="CN130"/>
  <c r="CM130"/>
  <c r="CL130"/>
  <c r="CK130"/>
  <c r="CJ130"/>
  <c r="CI130"/>
  <c r="CH130"/>
  <c r="CG130"/>
  <c r="CF130"/>
  <c r="CE130"/>
  <c r="CD130"/>
  <c r="CC130"/>
  <c r="CA130"/>
  <c r="BL130"/>
  <c r="CB130"/>
  <c r="BK130"/>
  <c r="G130"/>
  <c r="F130"/>
  <c r="CN129"/>
  <c r="CM129"/>
  <c r="CL129"/>
  <c r="CK129"/>
  <c r="CJ129"/>
  <c r="CI129"/>
  <c r="CH129"/>
  <c r="CG129"/>
  <c r="CF129"/>
  <c r="CE129"/>
  <c r="CD129"/>
  <c r="CC129"/>
  <c r="CA129"/>
  <c r="BL129"/>
  <c r="CB129"/>
  <c r="BK129"/>
  <c r="G129"/>
  <c r="F129"/>
  <c r="CN128"/>
  <c r="CM128"/>
  <c r="CL128"/>
  <c r="CK128"/>
  <c r="CJ128"/>
  <c r="CI128"/>
  <c r="CH128"/>
  <c r="CG128"/>
  <c r="CF128"/>
  <c r="CE128"/>
  <c r="CD128"/>
  <c r="CC128"/>
  <c r="CA128"/>
  <c r="BL128"/>
  <c r="CB128"/>
  <c r="BK128"/>
  <c r="G128"/>
  <c r="F128"/>
  <c r="CN127"/>
  <c r="CM127"/>
  <c r="CL127"/>
  <c r="CK127"/>
  <c r="CJ127"/>
  <c r="CI127"/>
  <c r="CH127"/>
  <c r="CG127"/>
  <c r="CF127"/>
  <c r="CE127"/>
  <c r="CD127"/>
  <c r="CC127"/>
  <c r="CA127"/>
  <c r="BL127"/>
  <c r="CB127"/>
  <c r="BK127"/>
  <c r="G127"/>
  <c r="CN126"/>
  <c r="CM126"/>
  <c r="CL126"/>
  <c r="CK126"/>
  <c r="CJ126"/>
  <c r="CI126"/>
  <c r="CH126"/>
  <c r="CG126"/>
  <c r="CF126"/>
  <c r="CE126"/>
  <c r="CD126"/>
  <c r="CC126"/>
  <c r="CA126"/>
  <c r="BL126"/>
  <c r="CB126"/>
  <c r="BK126"/>
  <c r="G126"/>
  <c r="F126"/>
  <c r="CN125"/>
  <c r="CM125"/>
  <c r="CL125"/>
  <c r="CK125"/>
  <c r="CJ125"/>
  <c r="CI125"/>
  <c r="CH125"/>
  <c r="CG125"/>
  <c r="CF125"/>
  <c r="CE125"/>
  <c r="CD125"/>
  <c r="CC125"/>
  <c r="CA125"/>
  <c r="BL125"/>
  <c r="CB125"/>
  <c r="BK125"/>
  <c r="G125"/>
  <c r="F125"/>
  <c r="CN124"/>
  <c r="CM124"/>
  <c r="CL124"/>
  <c r="CK124"/>
  <c r="CJ124"/>
  <c r="CI124"/>
  <c r="CH124"/>
  <c r="CG124"/>
  <c r="CF124"/>
  <c r="CE124"/>
  <c r="CD124"/>
  <c r="CC124"/>
  <c r="CA124"/>
  <c r="BL124"/>
  <c r="CB124"/>
  <c r="BK124"/>
  <c r="G124"/>
  <c r="F124"/>
  <c r="CN123"/>
  <c r="CM123"/>
  <c r="CL123"/>
  <c r="CK123"/>
  <c r="CJ123"/>
  <c r="CI123"/>
  <c r="CH123"/>
  <c r="CG123"/>
  <c r="CF123"/>
  <c r="CE123"/>
  <c r="CD123"/>
  <c r="CC123"/>
  <c r="CA123"/>
  <c r="BL123"/>
  <c r="CB123"/>
  <c r="BK123"/>
  <c r="G123"/>
  <c r="F123"/>
  <c r="CN122"/>
  <c r="CM122"/>
  <c r="CL122"/>
  <c r="CK122"/>
  <c r="CJ122"/>
  <c r="CI122"/>
  <c r="CH122"/>
  <c r="CG122"/>
  <c r="CE122"/>
  <c r="CD122"/>
  <c r="CC122"/>
  <c r="BL122"/>
  <c r="CB122"/>
  <c r="CA122"/>
  <c r="BK122"/>
  <c r="G122"/>
  <c r="F122"/>
  <c r="CN121"/>
  <c r="CM121"/>
  <c r="CL121"/>
  <c r="CK121"/>
  <c r="CJ121"/>
  <c r="CI121"/>
  <c r="CH121"/>
  <c r="CG121"/>
  <c r="CF121"/>
  <c r="CE121"/>
  <c r="CD121"/>
  <c r="CC121"/>
  <c r="CA121"/>
  <c r="BL121"/>
  <c r="CB121"/>
  <c r="BK121"/>
  <c r="F121"/>
  <c r="CN120"/>
  <c r="CM120"/>
  <c r="CL120"/>
  <c r="CJ120"/>
  <c r="CI120"/>
  <c r="CG120"/>
  <c r="CF120"/>
  <c r="CD120"/>
  <c r="CC120"/>
  <c r="CA120"/>
  <c r="BL120"/>
  <c r="CB120"/>
  <c r="BK120"/>
  <c r="CN119"/>
  <c r="CM119"/>
  <c r="CL119"/>
  <c r="CK119"/>
  <c r="CJ119"/>
  <c r="CI119"/>
  <c r="CH119"/>
  <c r="CG119"/>
  <c r="CF119"/>
  <c r="CD119"/>
  <c r="CC119"/>
  <c r="CA119"/>
  <c r="BL119"/>
  <c r="CB119"/>
  <c r="BK119"/>
  <c r="G119"/>
  <c r="F119"/>
  <c r="CA118"/>
  <c r="BL118"/>
  <c r="CB118"/>
  <c r="BK118"/>
  <c r="F118"/>
  <c r="CA116"/>
  <c r="BL116"/>
  <c r="BK116"/>
  <c r="CA115"/>
  <c r="BL115"/>
  <c r="BK115"/>
  <c r="CA114"/>
  <c r="BL114"/>
  <c r="BK114"/>
  <c r="CA113"/>
  <c r="BL113"/>
  <c r="BK113"/>
  <c r="CN112"/>
  <c r="CM112"/>
  <c r="CL112"/>
  <c r="CK112"/>
  <c r="CJ112"/>
  <c r="CI112"/>
  <c r="CH112"/>
  <c r="CG112"/>
  <c r="CF112"/>
  <c r="CD112"/>
  <c r="CC112"/>
  <c r="CA112"/>
  <c r="BL112"/>
  <c r="CB112"/>
  <c r="BK112"/>
  <c r="F112"/>
  <c r="CN111"/>
  <c r="CM111"/>
  <c r="CL111"/>
  <c r="CK111"/>
  <c r="CJ111"/>
  <c r="CI111"/>
  <c r="CH111"/>
  <c r="CG111"/>
  <c r="CF111"/>
  <c r="CE111"/>
  <c r="CD111"/>
  <c r="CC111"/>
  <c r="CA111"/>
  <c r="BL111"/>
  <c r="CB111"/>
  <c r="BK111"/>
  <c r="F111"/>
  <c r="CN110"/>
  <c r="CM110"/>
  <c r="CL110"/>
  <c r="CK110"/>
  <c r="CJ110"/>
  <c r="CI110"/>
  <c r="CH110"/>
  <c r="CG110"/>
  <c r="CC110"/>
  <c r="CD110"/>
  <c r="CF110"/>
  <c r="BL110"/>
  <c r="CB110"/>
  <c r="CA110"/>
  <c r="BK110"/>
  <c r="F110"/>
  <c r="CE109"/>
  <c r="CD109"/>
  <c r="CC109"/>
  <c r="CA109"/>
  <c r="BL109"/>
  <c r="CB109"/>
  <c r="BK109"/>
  <c r="F109"/>
  <c r="CN108"/>
  <c r="CM108"/>
  <c r="CL108"/>
  <c r="CK108"/>
  <c r="CJ108"/>
  <c r="CI108"/>
  <c r="CH108"/>
  <c r="CG108"/>
  <c r="CF108"/>
  <c r="CE108"/>
  <c r="CD108"/>
  <c r="CC108"/>
  <c r="CA108"/>
  <c r="BL108"/>
  <c r="CB108"/>
  <c r="BK108"/>
  <c r="CN107"/>
  <c r="CM107"/>
  <c r="CL107"/>
  <c r="CK107"/>
  <c r="CJ107"/>
  <c r="CI107"/>
  <c r="CH107"/>
  <c r="CG107"/>
  <c r="CF107"/>
  <c r="CE107"/>
  <c r="CD107"/>
  <c r="CC107"/>
  <c r="CA107"/>
  <c r="BL107"/>
  <c r="CB107"/>
  <c r="BK107"/>
  <c r="F107"/>
  <c r="CN106"/>
  <c r="CM106"/>
  <c r="CL106"/>
  <c r="CK106"/>
  <c r="CJ106"/>
  <c r="CI106"/>
  <c r="CH106"/>
  <c r="CG106"/>
  <c r="CF106"/>
  <c r="CE106"/>
  <c r="CD106"/>
  <c r="CC106"/>
  <c r="CA106"/>
  <c r="BL106"/>
  <c r="CB106"/>
  <c r="BK106"/>
  <c r="F106"/>
  <c r="CN105"/>
  <c r="CM105"/>
  <c r="CL105"/>
  <c r="CK105"/>
  <c r="CJ105"/>
  <c r="CI105"/>
  <c r="CH105"/>
  <c r="CG105"/>
  <c r="CF105"/>
  <c r="CE105"/>
  <c r="CD105"/>
  <c r="CC105"/>
  <c r="CA105"/>
  <c r="BL105"/>
  <c r="CB105"/>
  <c r="BK105"/>
  <c r="F105"/>
  <c r="CN104"/>
  <c r="CM104"/>
  <c r="CL104"/>
  <c r="CK104"/>
  <c r="CJ104"/>
  <c r="CI104"/>
  <c r="CH104"/>
  <c r="CG104"/>
  <c r="CF104"/>
  <c r="CE104"/>
  <c r="CD104"/>
  <c r="CC104"/>
  <c r="CA104"/>
  <c r="BL104"/>
  <c r="CB104"/>
  <c r="BK104"/>
  <c r="F104"/>
  <c r="CN103"/>
  <c r="CM103"/>
  <c r="CL103"/>
  <c r="CK103"/>
  <c r="CJ103"/>
  <c r="CI103"/>
  <c r="CH103"/>
  <c r="CG103"/>
  <c r="CF103"/>
  <c r="CE103"/>
  <c r="CD103"/>
  <c r="CC103"/>
  <c r="BL103"/>
  <c r="CB103"/>
  <c r="CA103"/>
  <c r="BK103"/>
  <c r="F103"/>
  <c r="CN102"/>
  <c r="CM102"/>
  <c r="CL102"/>
  <c r="CK102"/>
  <c r="CJ102"/>
  <c r="CI102"/>
  <c r="CH102"/>
  <c r="CG102"/>
  <c r="CF102"/>
  <c r="CE102"/>
  <c r="CD102"/>
  <c r="CC102"/>
  <c r="CA102"/>
  <c r="BL102"/>
  <c r="CB102"/>
  <c r="BK102"/>
  <c r="CN101"/>
  <c r="CM101"/>
  <c r="CL101"/>
  <c r="CK101"/>
  <c r="CJ101"/>
  <c r="CI101"/>
  <c r="CH101"/>
  <c r="CG101"/>
  <c r="CF101"/>
  <c r="CE101"/>
  <c r="CD101"/>
  <c r="CC101"/>
  <c r="CA101"/>
  <c r="BL101"/>
  <c r="CB101"/>
  <c r="BK101"/>
  <c r="F101"/>
  <c r="CN100"/>
  <c r="CM100"/>
  <c r="CL100"/>
  <c r="CK100"/>
  <c r="CJ100"/>
  <c r="CI100"/>
  <c r="CH100"/>
  <c r="CG100"/>
  <c r="CF100"/>
  <c r="CE100"/>
  <c r="CD100"/>
  <c r="CC100"/>
  <c r="CA100"/>
  <c r="BL100"/>
  <c r="CB100"/>
  <c r="BK100"/>
  <c r="F100"/>
  <c r="CN99"/>
  <c r="CM99"/>
  <c r="CL99"/>
  <c r="CK99"/>
  <c r="CJ99"/>
  <c r="CI99"/>
  <c r="CH99"/>
  <c r="CG99"/>
  <c r="CF99"/>
  <c r="CE99"/>
  <c r="CD99"/>
  <c r="CC99"/>
  <c r="CA99"/>
  <c r="BL99"/>
  <c r="CB99"/>
  <c r="BK99"/>
  <c r="F99"/>
  <c r="CN98"/>
  <c r="CM98"/>
  <c r="CL98"/>
  <c r="CK98"/>
  <c r="CJ98"/>
  <c r="CI98"/>
  <c r="CH98"/>
  <c r="CG98"/>
  <c r="CF98"/>
  <c r="CE98"/>
  <c r="CD98"/>
  <c r="CC98"/>
  <c r="CA98"/>
  <c r="BL98"/>
  <c r="CB98"/>
  <c r="BK98"/>
  <c r="F98"/>
  <c r="CN97"/>
  <c r="CM97"/>
  <c r="CL97"/>
  <c r="CK97"/>
  <c r="CJ97"/>
  <c r="CI97"/>
  <c r="CH97"/>
  <c r="CG97"/>
  <c r="CF97"/>
  <c r="CE97"/>
  <c r="CD97"/>
  <c r="CC97"/>
  <c r="CA97"/>
  <c r="BL97"/>
  <c r="CB97"/>
  <c r="BK97"/>
  <c r="F97"/>
  <c r="CN96"/>
  <c r="CM96"/>
  <c r="CL96"/>
  <c r="CK96"/>
  <c r="CJ96"/>
  <c r="CI96"/>
  <c r="CH96"/>
  <c r="CG96"/>
  <c r="CF96"/>
  <c r="CE96"/>
  <c r="CD96"/>
  <c r="CC96"/>
  <c r="CA96"/>
  <c r="BL96"/>
  <c r="CB96"/>
  <c r="BK96"/>
  <c r="CN95"/>
  <c r="CM95"/>
  <c r="CL95"/>
  <c r="CK95"/>
  <c r="CJ95"/>
  <c r="CI95"/>
  <c r="CH95"/>
  <c r="CG95"/>
  <c r="CF95"/>
  <c r="CE95"/>
  <c r="CD95"/>
  <c r="CC95"/>
  <c r="CA95"/>
  <c r="BL95"/>
  <c r="CB95"/>
  <c r="BK95"/>
  <c r="F95"/>
  <c r="CN94"/>
  <c r="CM94"/>
  <c r="CL94"/>
  <c r="CK94"/>
  <c r="CJ94"/>
  <c r="CI94"/>
  <c r="CH94"/>
  <c r="CG94"/>
  <c r="CF94"/>
  <c r="CE94"/>
  <c r="CD94"/>
  <c r="CC94"/>
  <c r="CA94"/>
  <c r="BL94"/>
  <c r="CB94"/>
  <c r="BK94"/>
  <c r="F94"/>
  <c r="CN93"/>
  <c r="CM93"/>
  <c r="CL93"/>
  <c r="CK93"/>
  <c r="CJ93"/>
  <c r="CI93"/>
  <c r="CH93"/>
  <c r="CG93"/>
  <c r="CF93"/>
  <c r="CE93"/>
  <c r="CD93"/>
  <c r="CC93"/>
  <c r="CA93"/>
  <c r="BL93"/>
  <c r="CB93"/>
  <c r="BK93"/>
  <c r="F93"/>
  <c r="CN92"/>
  <c r="CM92"/>
  <c r="CL92"/>
  <c r="CK92"/>
  <c r="CJ92"/>
  <c r="CI92"/>
  <c r="CH92"/>
  <c r="CG92"/>
  <c r="CF92"/>
  <c r="CE92"/>
  <c r="CD92"/>
  <c r="CC92"/>
  <c r="CA92"/>
  <c r="BL92"/>
  <c r="CB92"/>
  <c r="BK92"/>
  <c r="F92"/>
  <c r="CN91"/>
  <c r="CM91"/>
  <c r="CL91"/>
  <c r="CJ91"/>
  <c r="CI91"/>
  <c r="CG91"/>
  <c r="CF91"/>
  <c r="CD91"/>
  <c r="CC91"/>
  <c r="CA91"/>
  <c r="BL91"/>
  <c r="CB91"/>
  <c r="BK91"/>
  <c r="CN90"/>
  <c r="CM90"/>
  <c r="CL90"/>
  <c r="CK90"/>
  <c r="CJ90"/>
  <c r="CI90"/>
  <c r="CH90"/>
  <c r="CG90"/>
  <c r="CF90"/>
  <c r="CD90"/>
  <c r="CC90"/>
  <c r="CA90"/>
  <c r="BL90"/>
  <c r="CB90"/>
  <c r="BK90"/>
  <c r="F90"/>
  <c r="CO89"/>
  <c r="CA89"/>
  <c r="BL89"/>
  <c r="CB89"/>
  <c r="BK89"/>
  <c r="F89"/>
  <c r="CA87"/>
  <c r="BL87"/>
  <c r="BK87"/>
  <c r="CA86"/>
  <c r="BL86"/>
  <c r="BK86"/>
  <c r="CA85"/>
  <c r="BL85"/>
  <c r="BK85"/>
  <c r="CA84"/>
  <c r="BL84"/>
  <c r="BK84"/>
  <c r="CM83"/>
  <c r="CJ83"/>
  <c r="CF83"/>
  <c r="CE83"/>
  <c r="CD83"/>
  <c r="CC83"/>
  <c r="CN82"/>
  <c r="CM82"/>
  <c r="CL82"/>
  <c r="CK82"/>
  <c r="CJ82"/>
  <c r="CI82"/>
  <c r="CH82"/>
  <c r="CG82"/>
  <c r="CF82"/>
  <c r="CE82"/>
  <c r="CD82"/>
  <c r="CC82"/>
  <c r="CA82"/>
  <c r="BL82"/>
  <c r="CB82"/>
  <c r="BK82"/>
  <c r="F82"/>
  <c r="CN81"/>
  <c r="CM81"/>
  <c r="CL81"/>
  <c r="CK81"/>
  <c r="CJ81"/>
  <c r="CI81"/>
  <c r="CH81"/>
  <c r="CG81"/>
  <c r="CF81"/>
  <c r="CE81"/>
  <c r="CD81"/>
  <c r="CC81"/>
  <c r="CA81"/>
  <c r="BL81"/>
  <c r="CB81"/>
  <c r="BK81"/>
  <c r="F81"/>
  <c r="CN80"/>
  <c r="CM80"/>
  <c r="CL80"/>
  <c r="CK80"/>
  <c r="CJ80"/>
  <c r="CI80"/>
  <c r="CH80"/>
  <c r="CG80"/>
  <c r="CF80"/>
  <c r="CE80"/>
  <c r="CD80"/>
  <c r="CC80"/>
  <c r="CA80"/>
  <c r="BL80"/>
  <c r="CB80"/>
  <c r="BK80"/>
  <c r="F80"/>
  <c r="CN79"/>
  <c r="CM79"/>
  <c r="CL79"/>
  <c r="CK79"/>
  <c r="CJ79"/>
  <c r="CI79"/>
  <c r="CH79"/>
  <c r="CG79"/>
  <c r="CF79"/>
  <c r="CE79"/>
  <c r="CD79"/>
  <c r="CC79"/>
  <c r="CA79"/>
  <c r="BL79"/>
  <c r="CB79"/>
  <c r="BK79"/>
  <c r="F79"/>
  <c r="CN78"/>
  <c r="CM78"/>
  <c r="CL78"/>
  <c r="CK78"/>
  <c r="CJ78"/>
  <c r="CI78"/>
  <c r="CH78"/>
  <c r="CG78"/>
  <c r="CF78"/>
  <c r="CE78"/>
  <c r="CD78"/>
  <c r="CC78"/>
  <c r="CA78"/>
  <c r="BL78"/>
  <c r="CB78"/>
  <c r="BK78"/>
  <c r="CN77"/>
  <c r="CM77"/>
  <c r="CL77"/>
  <c r="CK77"/>
  <c r="CJ77"/>
  <c r="CI77"/>
  <c r="CH77"/>
  <c r="CG77"/>
  <c r="CF77"/>
  <c r="CE77"/>
  <c r="CD77"/>
  <c r="CC77"/>
  <c r="CA77"/>
  <c r="BL77"/>
  <c r="CB77"/>
  <c r="BK77"/>
  <c r="F77"/>
  <c r="CN76"/>
  <c r="CM76"/>
  <c r="CL76"/>
  <c r="CK76"/>
  <c r="CJ76"/>
  <c r="CI76"/>
  <c r="CH76"/>
  <c r="CG76"/>
  <c r="CF76"/>
  <c r="CE76"/>
  <c r="CD76"/>
  <c r="CC76"/>
  <c r="CA76"/>
  <c r="BL76"/>
  <c r="CB76"/>
  <c r="BK76"/>
  <c r="F76"/>
  <c r="CN75"/>
  <c r="CM75"/>
  <c r="CL75"/>
  <c r="CK75"/>
  <c r="CJ75"/>
  <c r="CI75"/>
  <c r="CH75"/>
  <c r="CG75"/>
  <c r="CF75"/>
  <c r="CE75"/>
  <c r="CD75"/>
  <c r="CC75"/>
  <c r="CA75"/>
  <c r="BL75"/>
  <c r="CB75"/>
  <c r="BK75"/>
  <c r="F75"/>
  <c r="CN74"/>
  <c r="CM74"/>
  <c r="CL74"/>
  <c r="CK74"/>
  <c r="CJ74"/>
  <c r="CI74"/>
  <c r="CH74"/>
  <c r="CG74"/>
  <c r="CF74"/>
  <c r="CE74"/>
  <c r="CD74"/>
  <c r="CC74"/>
  <c r="CA74"/>
  <c r="BL74"/>
  <c r="CB74"/>
  <c r="BK74"/>
  <c r="F74"/>
  <c r="CN73"/>
  <c r="CM73"/>
  <c r="CL73"/>
  <c r="CK73"/>
  <c r="CJ73"/>
  <c r="CI73"/>
  <c r="CH73"/>
  <c r="CG73"/>
  <c r="CF73"/>
  <c r="CE73"/>
  <c r="CD73"/>
  <c r="CC73"/>
  <c r="BL73"/>
  <c r="CB73"/>
  <c r="CA73"/>
  <c r="BK73"/>
  <c r="F73"/>
  <c r="CN72"/>
  <c r="CM72"/>
  <c r="CL72"/>
  <c r="CK72"/>
  <c r="CJ72"/>
  <c r="CI72"/>
  <c r="CH72"/>
  <c r="CG72"/>
  <c r="CF72"/>
  <c r="CE72"/>
  <c r="CD72"/>
  <c r="CC72"/>
  <c r="CA72"/>
  <c r="BL72"/>
  <c r="CB72"/>
  <c r="BK72"/>
  <c r="CN71"/>
  <c r="CM71"/>
  <c r="CL71"/>
  <c r="CK71"/>
  <c r="CJ71"/>
  <c r="CI71"/>
  <c r="CH71"/>
  <c r="CG71"/>
  <c r="CF71"/>
  <c r="CE71"/>
  <c r="CD71"/>
  <c r="CC71"/>
  <c r="CA71"/>
  <c r="BL71"/>
  <c r="CB71"/>
  <c r="BK71"/>
  <c r="F71"/>
  <c r="CN70"/>
  <c r="CM70"/>
  <c r="CL70"/>
  <c r="CK70"/>
  <c r="CJ70"/>
  <c r="CI70"/>
  <c r="CH70"/>
  <c r="CG70"/>
  <c r="CF70"/>
  <c r="CE70"/>
  <c r="CD70"/>
  <c r="CC70"/>
  <c r="CA70"/>
  <c r="BL70"/>
  <c r="CB70"/>
  <c r="BK70"/>
  <c r="CN69"/>
  <c r="CM69"/>
  <c r="CL69"/>
  <c r="CK69"/>
  <c r="CJ69"/>
  <c r="CI69"/>
  <c r="CH69"/>
  <c r="CG69"/>
  <c r="CF69"/>
  <c r="CE69"/>
  <c r="CD69"/>
  <c r="CC69"/>
  <c r="CA69"/>
  <c r="BL69"/>
  <c r="CB69"/>
  <c r="BK69"/>
  <c r="F69"/>
  <c r="CN68"/>
  <c r="CM68"/>
  <c r="CL68"/>
  <c r="CK68"/>
  <c r="CJ68"/>
  <c r="CI68"/>
  <c r="CH68"/>
  <c r="CG68"/>
  <c r="CF68"/>
  <c r="CE68"/>
  <c r="CD68"/>
  <c r="CC68"/>
  <c r="CA68"/>
  <c r="BL68"/>
  <c r="CB68"/>
  <c r="BK68"/>
  <c r="F68"/>
  <c r="CN67"/>
  <c r="CM67"/>
  <c r="CL67"/>
  <c r="CK67"/>
  <c r="CJ67"/>
  <c r="CI67"/>
  <c r="CH67"/>
  <c r="CG67"/>
  <c r="CF67"/>
  <c r="CE67"/>
  <c r="CD67"/>
  <c r="CC67"/>
  <c r="CA67"/>
  <c r="BL67"/>
  <c r="CB67"/>
  <c r="BK67"/>
  <c r="F67"/>
  <c r="CN66"/>
  <c r="CM66"/>
  <c r="CL66"/>
  <c r="CK66"/>
  <c r="CJ66"/>
  <c r="CI66"/>
  <c r="CH66"/>
  <c r="CG66"/>
  <c r="CF66"/>
  <c r="CE66"/>
  <c r="CD66"/>
  <c r="CC66"/>
  <c r="CA66"/>
  <c r="BL66"/>
  <c r="CB66"/>
  <c r="BK66"/>
  <c r="F66"/>
  <c r="CN65"/>
  <c r="CM65"/>
  <c r="CL65"/>
  <c r="CK65"/>
  <c r="CJ65"/>
  <c r="CI65"/>
  <c r="CH65"/>
  <c r="CG65"/>
  <c r="CF65"/>
  <c r="CE65"/>
  <c r="CD65"/>
  <c r="CC65"/>
  <c r="CA65"/>
  <c r="BL65"/>
  <c r="CB65"/>
  <c r="BK65"/>
  <c r="F65"/>
  <c r="CN64"/>
  <c r="CM64"/>
  <c r="CL64"/>
  <c r="CJ64"/>
  <c r="CI64"/>
  <c r="CG64"/>
  <c r="CF64"/>
  <c r="CE64"/>
  <c r="CD64"/>
  <c r="CC64"/>
  <c r="BL64"/>
  <c r="CB64"/>
  <c r="CA64"/>
  <c r="BK64"/>
  <c r="CN63"/>
  <c r="CM63"/>
  <c r="CL63"/>
  <c r="CK63"/>
  <c r="CJ63"/>
  <c r="CI63"/>
  <c r="CH63"/>
  <c r="CG63"/>
  <c r="CF63"/>
  <c r="CE63"/>
  <c r="CD63"/>
  <c r="CC63"/>
  <c r="CA63"/>
  <c r="BL63"/>
  <c r="CB63"/>
  <c r="BK63"/>
  <c r="G63"/>
  <c r="F63"/>
  <c r="CF62"/>
  <c r="CE62"/>
  <c r="CD62"/>
  <c r="CC62"/>
  <c r="CA62"/>
  <c r="BL62"/>
  <c r="CB62"/>
  <c r="BK62"/>
  <c r="F62"/>
  <c r="CE61"/>
  <c r="CD61"/>
  <c r="CC61"/>
  <c r="CA60"/>
  <c r="BL60"/>
  <c r="BK60"/>
  <c r="CA59"/>
  <c r="BL59"/>
  <c r="BK59"/>
  <c r="CN58"/>
  <c r="BD58"/>
  <c r="CA58"/>
  <c r="BL58"/>
  <c r="BK58"/>
  <c r="CA57"/>
  <c r="BL57"/>
  <c r="BK57"/>
  <c r="BD57"/>
  <c r="CN56"/>
  <c r="CM56"/>
  <c r="CL56"/>
  <c r="CK56"/>
  <c r="CJ56"/>
  <c r="CI56"/>
  <c r="CH56"/>
  <c r="CG56"/>
  <c r="CF56"/>
  <c r="CE56"/>
  <c r="CD56"/>
  <c r="CC56"/>
  <c r="CA56"/>
  <c r="BL56"/>
  <c r="CB56"/>
  <c r="BK56"/>
  <c r="F56"/>
  <c r="CN55"/>
  <c r="CM55"/>
  <c r="CL55"/>
  <c r="CK55"/>
  <c r="CJ55"/>
  <c r="CI55"/>
  <c r="CH55"/>
  <c r="CG55"/>
  <c r="CF55"/>
  <c r="CE55"/>
  <c r="CD55"/>
  <c r="CC55"/>
  <c r="CA55"/>
  <c r="CN54"/>
  <c r="CF54"/>
  <c r="CE54"/>
  <c r="CD54"/>
  <c r="CC54"/>
  <c r="CA54"/>
  <c r="BK54"/>
  <c r="CN53"/>
  <c r="CM53"/>
  <c r="CL53"/>
  <c r="CK53"/>
  <c r="CJ53"/>
  <c r="CI53"/>
  <c r="CH53"/>
  <c r="CG53"/>
  <c r="CF53"/>
  <c r="CE53"/>
  <c r="CD53"/>
  <c r="CC53"/>
  <c r="CA53"/>
  <c r="BK53"/>
  <c r="F53"/>
  <c r="CM52"/>
  <c r="CL52"/>
  <c r="CK52"/>
  <c r="CJ52"/>
  <c r="CI52"/>
  <c r="CH52"/>
  <c r="CG52"/>
  <c r="CF52"/>
  <c r="CE52"/>
  <c r="CD52"/>
  <c r="CC52"/>
  <c r="CA52"/>
  <c r="BK52"/>
  <c r="CM51"/>
  <c r="CL51"/>
  <c r="CK51"/>
  <c r="CJ51"/>
  <c r="CI51"/>
  <c r="CH51"/>
  <c r="CG51"/>
  <c r="CF51"/>
  <c r="CE51"/>
  <c r="CD51"/>
  <c r="CC51"/>
  <c r="CA51"/>
  <c r="BL51"/>
  <c r="CB51"/>
  <c r="BK51"/>
  <c r="F51"/>
  <c r="CM50"/>
  <c r="CL50"/>
  <c r="CK50"/>
  <c r="CJ50"/>
  <c r="CI50"/>
  <c r="CH50"/>
  <c r="CG50"/>
  <c r="CF50"/>
  <c r="CE50"/>
  <c r="CD50"/>
  <c r="CC50"/>
  <c r="CA49"/>
  <c r="BL49"/>
  <c r="BK49"/>
  <c r="CA48"/>
  <c r="BL48"/>
  <c r="BK48"/>
  <c r="CA47"/>
  <c r="BL47"/>
  <c r="BK47"/>
  <c r="CP46"/>
  <c r="CA46"/>
  <c r="BL46"/>
  <c r="BK46"/>
  <c r="CN44"/>
  <c r="CN45"/>
  <c r="BD45"/>
  <c r="CL45"/>
  <c r="AV45"/>
  <c r="CK45"/>
  <c r="AQ45"/>
  <c r="CJ45"/>
  <c r="AM45"/>
  <c r="CI45"/>
  <c r="AH45"/>
  <c r="CH45"/>
  <c r="AD45"/>
  <c r="CG45"/>
  <c r="Z45"/>
  <c r="CF45"/>
  <c r="U45"/>
  <c r="CE45"/>
  <c r="Q45"/>
  <c r="CD44"/>
  <c r="CD45"/>
  <c r="M45"/>
  <c r="CA45"/>
  <c r="BL45"/>
  <c r="BK45"/>
  <c r="CM44"/>
  <c r="CC44"/>
  <c r="CC45"/>
  <c r="H45"/>
  <c r="CA44"/>
  <c r="BL44"/>
  <c r="CB44"/>
  <c r="BK44"/>
  <c r="F44"/>
  <c r="CF43"/>
  <c r="BK43"/>
  <c r="CL42"/>
  <c r="CK42"/>
  <c r="CJ42"/>
  <c r="CI42"/>
  <c r="CH42"/>
  <c r="CG42"/>
  <c r="CF42"/>
  <c r="CE42"/>
  <c r="BK42"/>
  <c r="CL41"/>
  <c r="CK41"/>
  <c r="CJ41"/>
  <c r="CI41"/>
  <c r="CH41"/>
  <c r="CG41"/>
  <c r="CF41"/>
  <c r="CE41"/>
  <c r="BK41"/>
  <c r="CL40"/>
  <c r="CK40"/>
  <c r="CJ40"/>
  <c r="CI40"/>
  <c r="CH40"/>
  <c r="CG40"/>
  <c r="CF40"/>
  <c r="CE40"/>
  <c r="BK40"/>
  <c r="CL39"/>
  <c r="CK39"/>
  <c r="CJ39"/>
  <c r="CI39"/>
  <c r="CH39"/>
  <c r="CG39"/>
  <c r="CF39"/>
  <c r="CE39"/>
  <c r="BK39"/>
  <c r="CN38"/>
  <c r="CM38"/>
  <c r="CL38"/>
  <c r="CK38"/>
  <c r="CJ38"/>
  <c r="CI38"/>
  <c r="CH38"/>
  <c r="CG38"/>
  <c r="CD38"/>
  <c r="CC38"/>
  <c r="CA38"/>
  <c r="BL38"/>
  <c r="CB38"/>
  <c r="BK38"/>
  <c r="G38"/>
  <c r="F38"/>
  <c r="BL37"/>
  <c r="CB37"/>
  <c r="CA37"/>
  <c r="BK37"/>
  <c r="F37"/>
  <c r="CN36"/>
  <c r="CM36"/>
  <c r="CL36"/>
  <c r="CK36"/>
  <c r="CJ36"/>
  <c r="CI36"/>
  <c r="CH36"/>
  <c r="CG36"/>
  <c r="CF36"/>
  <c r="CD36"/>
  <c r="CC36"/>
  <c r="CA36"/>
  <c r="BL36"/>
  <c r="CB36"/>
  <c r="BK36"/>
  <c r="F36"/>
  <c r="CA35"/>
  <c r="BL35"/>
  <c r="BK35"/>
  <c r="CA34"/>
  <c r="BL34"/>
  <c r="BK34"/>
  <c r="CC33"/>
  <c r="H33"/>
  <c r="CA33"/>
  <c r="BL33"/>
  <c r="BK33"/>
  <c r="CE32"/>
  <c r="CE33"/>
  <c r="Q33"/>
  <c r="CA32"/>
  <c r="BL32"/>
  <c r="BK32"/>
  <c r="H32"/>
  <c r="CO31"/>
  <c r="CA31"/>
  <c r="BL31"/>
  <c r="BK31"/>
  <c r="BD31"/>
  <c r="AZ31"/>
  <c r="AV31"/>
  <c r="AQ31"/>
  <c r="AM31"/>
  <c r="AH31"/>
  <c r="AD31"/>
  <c r="Z31"/>
  <c r="U31"/>
  <c r="Q31"/>
  <c r="M31"/>
  <c r="H31"/>
  <c r="G31"/>
  <c r="CN30"/>
  <c r="CN32"/>
  <c r="CN33"/>
  <c r="CM30"/>
  <c r="CM32"/>
  <c r="AZ32"/>
  <c r="CL30"/>
  <c r="CL32"/>
  <c r="CL33"/>
  <c r="AV33"/>
  <c r="CK30"/>
  <c r="CK32"/>
  <c r="CK33"/>
  <c r="CJ30"/>
  <c r="CI30"/>
  <c r="CH30"/>
  <c r="CG30"/>
  <c r="CF30"/>
  <c r="CD30"/>
  <c r="CC30"/>
  <c r="CA30"/>
  <c r="BL30"/>
  <c r="CB30"/>
  <c r="F30"/>
  <c r="CJ29"/>
  <c r="CI29"/>
  <c r="CH29"/>
  <c r="CG29"/>
  <c r="CF29"/>
  <c r="CD29"/>
  <c r="CC29"/>
  <c r="CA29"/>
  <c r="BL29"/>
  <c r="CB29"/>
  <c r="BK29"/>
  <c r="CJ28"/>
  <c r="CI28"/>
  <c r="CH28"/>
  <c r="CG28"/>
  <c r="CF28"/>
  <c r="CD28"/>
  <c r="CC28"/>
  <c r="CA28"/>
  <c r="BL28"/>
  <c r="CB28"/>
  <c r="BK28"/>
  <c r="CN27"/>
  <c r="CM27"/>
  <c r="CL27"/>
  <c r="CK27"/>
  <c r="CJ27"/>
  <c r="CI27"/>
  <c r="CH27"/>
  <c r="CG27"/>
  <c r="CF27"/>
  <c r="CD27"/>
  <c r="CC27"/>
  <c r="CA27"/>
  <c r="BL27"/>
  <c r="CB27"/>
  <c r="BK27"/>
  <c r="G27"/>
  <c r="F27"/>
  <c r="CA25"/>
  <c r="BL25"/>
  <c r="BK25"/>
  <c r="CA24"/>
  <c r="BL24"/>
  <c r="BK24"/>
  <c r="CA23"/>
  <c r="BL23"/>
  <c r="BK23"/>
  <c r="CA22"/>
  <c r="BL22"/>
  <c r="BK22"/>
  <c r="CN21"/>
  <c r="CM21"/>
  <c r="CL21"/>
  <c r="CK21"/>
  <c r="CJ21"/>
  <c r="CI21"/>
  <c r="CH21"/>
  <c r="CG21"/>
  <c r="CF21"/>
  <c r="CD21"/>
  <c r="CC21"/>
  <c r="CC22"/>
  <c r="CA21"/>
  <c r="BL21"/>
  <c r="CB21"/>
  <c r="BK21"/>
  <c r="F21"/>
  <c r="CD20"/>
  <c r="CE20"/>
  <c r="CA20"/>
  <c r="BL20"/>
  <c r="CB20"/>
  <c r="BK20"/>
  <c r="CN19"/>
  <c r="CM19"/>
  <c r="CL19"/>
  <c r="CK19"/>
  <c r="CJ19"/>
  <c r="CI19"/>
  <c r="CH19"/>
  <c r="CG19"/>
  <c r="CF19"/>
  <c r="CC19"/>
  <c r="CD19"/>
  <c r="BL19"/>
  <c r="CB19"/>
  <c r="CA19"/>
  <c r="BK19"/>
  <c r="F19"/>
  <c r="G18"/>
  <c r="CJ17"/>
  <c r="CI17"/>
  <c r="CF17"/>
  <c r="CD17"/>
  <c r="CC17"/>
  <c r="BL17"/>
  <c r="CB17"/>
  <c r="CA17"/>
  <c r="BK17"/>
  <c r="CF16"/>
  <c r="CO16"/>
  <c r="G16"/>
  <c r="CA16"/>
  <c r="CE15"/>
  <c r="CD15"/>
  <c r="CA15"/>
  <c r="BL15"/>
  <c r="CB15"/>
  <c r="BK15"/>
  <c r="CN14"/>
  <c r="CM14"/>
  <c r="CL14"/>
  <c r="CK14"/>
  <c r="CJ14"/>
  <c r="CI14"/>
  <c r="CH14"/>
  <c r="CG14"/>
  <c r="CF14"/>
  <c r="CD14"/>
  <c r="CC14"/>
  <c r="CA14"/>
  <c r="BL14"/>
  <c r="CB14"/>
  <c r="BK14"/>
  <c r="G14"/>
  <c r="F14"/>
  <c r="CA10"/>
  <c r="BL10"/>
  <c r="CB10"/>
  <c r="BK10"/>
  <c r="CA8"/>
  <c r="BL8"/>
  <c r="CB8"/>
  <c r="BK8"/>
  <c r="F8"/>
  <c r="AN4"/>
  <c r="CM143"/>
  <c r="AZ143"/>
  <c r="CA156" i="31"/>
  <c r="BL156"/>
  <c r="BK156"/>
  <c r="U156"/>
  <c r="Q156"/>
  <c r="M156"/>
  <c r="H156"/>
  <c r="CA155"/>
  <c r="BL155"/>
  <c r="BK155"/>
  <c r="U155"/>
  <c r="Q155"/>
  <c r="M155"/>
  <c r="H155"/>
  <c r="CA154"/>
  <c r="BL154"/>
  <c r="BK154"/>
  <c r="AQ154"/>
  <c r="U154"/>
  <c r="Q154"/>
  <c r="M154"/>
  <c r="H154"/>
  <c r="CA153"/>
  <c r="BL153"/>
  <c r="BK153"/>
  <c r="BD153"/>
  <c r="AZ153"/>
  <c r="AV153"/>
  <c r="AQ153"/>
  <c r="AM153"/>
  <c r="AH153"/>
  <c r="AD153"/>
  <c r="Z153"/>
  <c r="U153"/>
  <c r="Q153"/>
  <c r="M153"/>
  <c r="H153"/>
  <c r="CG152"/>
  <c r="CF152"/>
  <c r="CD152"/>
  <c r="CC152"/>
  <c r="CA152"/>
  <c r="BL152"/>
  <c r="CB152"/>
  <c r="BK152"/>
  <c r="F152"/>
  <c r="CN151"/>
  <c r="CM151"/>
  <c r="CL151"/>
  <c r="CK151"/>
  <c r="CJ151"/>
  <c r="CI151"/>
  <c r="CH151"/>
  <c r="CG151"/>
  <c r="CF151"/>
  <c r="CE151"/>
  <c r="CD151"/>
  <c r="CC151"/>
  <c r="CA151"/>
  <c r="BL151"/>
  <c r="CB151"/>
  <c r="BK151"/>
  <c r="G151"/>
  <c r="F151"/>
  <c r="CN150"/>
  <c r="CM150"/>
  <c r="CL150"/>
  <c r="CK150"/>
  <c r="CJ150"/>
  <c r="CI150"/>
  <c r="CH150"/>
  <c r="CG150"/>
  <c r="CE150"/>
  <c r="CD150"/>
  <c r="CC150"/>
  <c r="BL150"/>
  <c r="CB150"/>
  <c r="CA150"/>
  <c r="BK150"/>
  <c r="G150"/>
  <c r="F150"/>
  <c r="CN149"/>
  <c r="CM149"/>
  <c r="CL149"/>
  <c r="CK149"/>
  <c r="CJ149"/>
  <c r="CI149"/>
  <c r="CH149"/>
  <c r="CG149"/>
  <c r="CF149"/>
  <c r="CD149"/>
  <c r="CC149"/>
  <c r="CA149"/>
  <c r="BL149"/>
  <c r="CB149"/>
  <c r="BK149"/>
  <c r="G149"/>
  <c r="F149"/>
  <c r="CA148"/>
  <c r="BL148"/>
  <c r="CB148"/>
  <c r="BK148"/>
  <c r="F148"/>
  <c r="CA144"/>
  <c r="BL144"/>
  <c r="BK144"/>
  <c r="U144"/>
  <c r="Q144"/>
  <c r="M144"/>
  <c r="H144"/>
  <c r="CA143"/>
  <c r="BL143"/>
  <c r="BK143"/>
  <c r="U143"/>
  <c r="Q143"/>
  <c r="M143"/>
  <c r="H143"/>
  <c r="BD142"/>
  <c r="CA142"/>
  <c r="BL142"/>
  <c r="BK142"/>
  <c r="U142"/>
  <c r="Q142"/>
  <c r="M142"/>
  <c r="H142"/>
  <c r="CA141"/>
  <c r="BL141"/>
  <c r="BK141"/>
  <c r="BD141"/>
  <c r="AZ141"/>
  <c r="AV141"/>
  <c r="AQ141"/>
  <c r="AM141"/>
  <c r="AH141"/>
  <c r="AD141"/>
  <c r="Z141"/>
  <c r="U141"/>
  <c r="Q141"/>
  <c r="M141"/>
  <c r="H141"/>
  <c r="CD140"/>
  <c r="CC140"/>
  <c r="CA140"/>
  <c r="BL140"/>
  <c r="CB140"/>
  <c r="BK140"/>
  <c r="F140"/>
  <c r="CN139"/>
  <c r="CM139"/>
  <c r="CL139"/>
  <c r="CK139"/>
  <c r="CJ139"/>
  <c r="CI139"/>
  <c r="CH139"/>
  <c r="CG139"/>
  <c r="CF139"/>
  <c r="CE139"/>
  <c r="CD139"/>
  <c r="CC139"/>
  <c r="CA139"/>
  <c r="BL139"/>
  <c r="CB139"/>
  <c r="BK139"/>
  <c r="F139"/>
  <c r="CN138"/>
  <c r="CM138"/>
  <c r="CL138"/>
  <c r="CK138"/>
  <c r="CJ138"/>
  <c r="CI138"/>
  <c r="CH138"/>
  <c r="CG138"/>
  <c r="CF138"/>
  <c r="CE138"/>
  <c r="CD138"/>
  <c r="CC138"/>
  <c r="CA138"/>
  <c r="BL138"/>
  <c r="CB138"/>
  <c r="BK138"/>
  <c r="F138"/>
  <c r="CN137"/>
  <c r="CM137"/>
  <c r="CL137"/>
  <c r="CK137"/>
  <c r="CJ137"/>
  <c r="CI137"/>
  <c r="CH137"/>
  <c r="CG137"/>
  <c r="CF137"/>
  <c r="CE137"/>
  <c r="CD137"/>
  <c r="CC137"/>
  <c r="CA137"/>
  <c r="BL137"/>
  <c r="CB137"/>
  <c r="BK137"/>
  <c r="CN136"/>
  <c r="CM136"/>
  <c r="CL136"/>
  <c r="CK136"/>
  <c r="CJ136"/>
  <c r="CI136"/>
  <c r="CH136"/>
  <c r="CG136"/>
  <c r="CF136"/>
  <c r="CE136"/>
  <c r="CD136"/>
  <c r="CC136"/>
  <c r="CA136"/>
  <c r="BL136"/>
  <c r="CB136"/>
  <c r="BK136"/>
  <c r="F136"/>
  <c r="CN135"/>
  <c r="CM135"/>
  <c r="CL135"/>
  <c r="CK135"/>
  <c r="CJ135"/>
  <c r="CI135"/>
  <c r="CH135"/>
  <c r="CG135"/>
  <c r="CF135"/>
  <c r="CE135"/>
  <c r="CD135"/>
  <c r="CC135"/>
  <c r="CA135"/>
  <c r="BL135"/>
  <c r="CB135"/>
  <c r="BK135"/>
  <c r="G135"/>
  <c r="F135"/>
  <c r="CN134"/>
  <c r="CM134"/>
  <c r="CL134"/>
  <c r="CK134"/>
  <c r="CJ134"/>
  <c r="CI134"/>
  <c r="CH134"/>
  <c r="CG134"/>
  <c r="CF134"/>
  <c r="CE134"/>
  <c r="CD134"/>
  <c r="CC134"/>
  <c r="CA134"/>
  <c r="BL134"/>
  <c r="CB134"/>
  <c r="BK134"/>
  <c r="F134"/>
  <c r="CN133"/>
  <c r="CM133"/>
  <c r="CL133"/>
  <c r="CK133"/>
  <c r="CJ133"/>
  <c r="CI133"/>
  <c r="CH133"/>
  <c r="CG133"/>
  <c r="CF133"/>
  <c r="CE133"/>
  <c r="CD133"/>
  <c r="CC133"/>
  <c r="CA133"/>
  <c r="BL133"/>
  <c r="CB133"/>
  <c r="BK133"/>
  <c r="F133"/>
  <c r="CN132"/>
  <c r="CM132"/>
  <c r="CL132"/>
  <c r="CK132"/>
  <c r="CJ132"/>
  <c r="CI132"/>
  <c r="CH132"/>
  <c r="CG132"/>
  <c r="CF132"/>
  <c r="CE132"/>
  <c r="CD132"/>
  <c r="CC132"/>
  <c r="CA132"/>
  <c r="BL132"/>
  <c r="CB132"/>
  <c r="BK132"/>
  <c r="F132"/>
  <c r="CN131"/>
  <c r="CM131"/>
  <c r="CL131"/>
  <c r="CK131"/>
  <c r="CJ131"/>
  <c r="CI131"/>
  <c r="CH131"/>
  <c r="CG131"/>
  <c r="CF131"/>
  <c r="CE131"/>
  <c r="CD131"/>
  <c r="CC131"/>
  <c r="CA131"/>
  <c r="BL131"/>
  <c r="CB131"/>
  <c r="BK131"/>
  <c r="G131"/>
  <c r="F131"/>
  <c r="CN130"/>
  <c r="CM130"/>
  <c r="CL130"/>
  <c r="CK130"/>
  <c r="CJ130"/>
  <c r="CI130"/>
  <c r="CH130"/>
  <c r="CG130"/>
  <c r="CF130"/>
  <c r="CE130"/>
  <c r="CD130"/>
  <c r="CC130"/>
  <c r="CA130"/>
  <c r="BL130"/>
  <c r="CB130"/>
  <c r="BK130"/>
  <c r="G130"/>
  <c r="F130"/>
  <c r="CN129"/>
  <c r="CM129"/>
  <c r="CL129"/>
  <c r="CK129"/>
  <c r="CJ129"/>
  <c r="CI129"/>
  <c r="CH129"/>
  <c r="CG129"/>
  <c r="CF129"/>
  <c r="CE129"/>
  <c r="CD129"/>
  <c r="CC129"/>
  <c r="CA129"/>
  <c r="BL129"/>
  <c r="CB129"/>
  <c r="BK129"/>
  <c r="G129"/>
  <c r="F129"/>
  <c r="CN128"/>
  <c r="CM128"/>
  <c r="CL128"/>
  <c r="CK128"/>
  <c r="CJ128"/>
  <c r="CI128"/>
  <c r="CH128"/>
  <c r="CG128"/>
  <c r="CF128"/>
  <c r="CE128"/>
  <c r="CD128"/>
  <c r="CC128"/>
  <c r="CA128"/>
  <c r="BL128"/>
  <c r="CB128"/>
  <c r="BK128"/>
  <c r="G128"/>
  <c r="F128"/>
  <c r="CN127"/>
  <c r="CM127"/>
  <c r="CL127"/>
  <c r="CK127"/>
  <c r="CJ127"/>
  <c r="CI127"/>
  <c r="CH127"/>
  <c r="CG127"/>
  <c r="CF127"/>
  <c r="CE127"/>
  <c r="CD127"/>
  <c r="CC127"/>
  <c r="CA127"/>
  <c r="BL127"/>
  <c r="CB127"/>
  <c r="BK127"/>
  <c r="G127"/>
  <c r="CN126"/>
  <c r="CM126"/>
  <c r="CL126"/>
  <c r="CK126"/>
  <c r="CJ126"/>
  <c r="CI126"/>
  <c r="CH126"/>
  <c r="CG126"/>
  <c r="CF126"/>
  <c r="CE126"/>
  <c r="CD126"/>
  <c r="CC126"/>
  <c r="CA126"/>
  <c r="BL126"/>
  <c r="CB126"/>
  <c r="BK126"/>
  <c r="G126"/>
  <c r="F126"/>
  <c r="CN125"/>
  <c r="CM125"/>
  <c r="CL125"/>
  <c r="CK125"/>
  <c r="CJ125"/>
  <c r="CI125"/>
  <c r="CH125"/>
  <c r="CG125"/>
  <c r="CF125"/>
  <c r="CE125"/>
  <c r="CD125"/>
  <c r="CC125"/>
  <c r="BL125"/>
  <c r="CB125"/>
  <c r="CA125"/>
  <c r="BK125"/>
  <c r="G125"/>
  <c r="F125"/>
  <c r="CN124"/>
  <c r="CM124"/>
  <c r="CL124"/>
  <c r="CK124"/>
  <c r="CJ124"/>
  <c r="CI124"/>
  <c r="CH124"/>
  <c r="CG124"/>
  <c r="CF124"/>
  <c r="CE124"/>
  <c r="CD124"/>
  <c r="CC124"/>
  <c r="CA124"/>
  <c r="BL124"/>
  <c r="CB124"/>
  <c r="BK124"/>
  <c r="G124"/>
  <c r="F124"/>
  <c r="CN123"/>
  <c r="CM123"/>
  <c r="CL123"/>
  <c r="CK123"/>
  <c r="CJ123"/>
  <c r="CI123"/>
  <c r="CH123"/>
  <c r="CG123"/>
  <c r="CF123"/>
  <c r="CE123"/>
  <c r="CD123"/>
  <c r="CC123"/>
  <c r="BL123"/>
  <c r="CB123"/>
  <c r="CA123"/>
  <c r="BK123"/>
  <c r="G123"/>
  <c r="F123"/>
  <c r="CN122"/>
  <c r="CM122"/>
  <c r="CL122"/>
  <c r="CK122"/>
  <c r="CJ122"/>
  <c r="CI122"/>
  <c r="CH122"/>
  <c r="CG122"/>
  <c r="CE122"/>
  <c r="CD122"/>
  <c r="CC122"/>
  <c r="CA122"/>
  <c r="BL122"/>
  <c r="CB122"/>
  <c r="BK122"/>
  <c r="G122"/>
  <c r="F122"/>
  <c r="CN121"/>
  <c r="CM121"/>
  <c r="CL121"/>
  <c r="CK121"/>
  <c r="CJ121"/>
  <c r="CI121"/>
  <c r="CH121"/>
  <c r="CG121"/>
  <c r="CF121"/>
  <c r="CE121"/>
  <c r="CD121"/>
  <c r="CC121"/>
  <c r="BL121"/>
  <c r="CB121"/>
  <c r="CA121"/>
  <c r="BK121"/>
  <c r="F121"/>
  <c r="CN120"/>
  <c r="CM120"/>
  <c r="CL120"/>
  <c r="CJ120"/>
  <c r="CI120"/>
  <c r="CG120"/>
  <c r="CF120"/>
  <c r="CD120"/>
  <c r="CC120"/>
  <c r="BL120"/>
  <c r="CB120"/>
  <c r="CA120"/>
  <c r="BK120"/>
  <c r="CN119"/>
  <c r="CM119"/>
  <c r="CL119"/>
  <c r="CK119"/>
  <c r="CJ119"/>
  <c r="CI119"/>
  <c r="CH119"/>
  <c r="CG119"/>
  <c r="CF119"/>
  <c r="CD119"/>
  <c r="CC119"/>
  <c r="CA119"/>
  <c r="BL119"/>
  <c r="CB119"/>
  <c r="BK119"/>
  <c r="G119"/>
  <c r="F119"/>
  <c r="CA118"/>
  <c r="BL118"/>
  <c r="CB118"/>
  <c r="BK118"/>
  <c r="F118"/>
  <c r="CA116"/>
  <c r="BL116"/>
  <c r="BK116"/>
  <c r="CA115"/>
  <c r="BL115"/>
  <c r="BK115"/>
  <c r="CA114"/>
  <c r="BL114"/>
  <c r="BK114"/>
  <c r="CA113"/>
  <c r="BL113"/>
  <c r="BK113"/>
  <c r="CA112"/>
  <c r="BL112"/>
  <c r="CB112"/>
  <c r="BK112"/>
  <c r="F112"/>
  <c r="CA111"/>
  <c r="BL111"/>
  <c r="CB111"/>
  <c r="BK111"/>
  <c r="F111"/>
  <c r="CA110"/>
  <c r="BL110"/>
  <c r="CB110"/>
  <c r="BK110"/>
  <c r="F110"/>
  <c r="CA109"/>
  <c r="BL109"/>
  <c r="CB109"/>
  <c r="BK109"/>
  <c r="F109"/>
  <c r="CA108"/>
  <c r="BL108"/>
  <c r="CB108"/>
  <c r="BK108"/>
  <c r="CA107"/>
  <c r="BL107"/>
  <c r="CB107"/>
  <c r="BK107"/>
  <c r="F107"/>
  <c r="CA106"/>
  <c r="BL106"/>
  <c r="CB106"/>
  <c r="BK106"/>
  <c r="F106"/>
  <c r="CA105"/>
  <c r="BL105"/>
  <c r="CB105"/>
  <c r="BK105"/>
  <c r="F105"/>
  <c r="CA104"/>
  <c r="BL104"/>
  <c r="CB104"/>
  <c r="BK104"/>
  <c r="F104"/>
  <c r="CA103"/>
  <c r="BL103"/>
  <c r="CB103"/>
  <c r="BK103"/>
  <c r="F103"/>
  <c r="BL102"/>
  <c r="CB102"/>
  <c r="CA102"/>
  <c r="BK102"/>
  <c r="CA101"/>
  <c r="BL101"/>
  <c r="CB101"/>
  <c r="BK101"/>
  <c r="F101"/>
  <c r="CA100"/>
  <c r="BL100"/>
  <c r="CB100"/>
  <c r="BK100"/>
  <c r="F100"/>
  <c r="CA99"/>
  <c r="BL99"/>
  <c r="CB99"/>
  <c r="BK99"/>
  <c r="F99"/>
  <c r="CA98"/>
  <c r="BL98"/>
  <c r="CB98"/>
  <c r="BK98"/>
  <c r="F98"/>
  <c r="CA97"/>
  <c r="BL97"/>
  <c r="CB97"/>
  <c r="BK97"/>
  <c r="F97"/>
  <c r="BL96"/>
  <c r="CB96"/>
  <c r="CA96"/>
  <c r="BK96"/>
  <c r="CA95"/>
  <c r="BL95"/>
  <c r="CB95"/>
  <c r="BK95"/>
  <c r="F95"/>
  <c r="CA94"/>
  <c r="BL94"/>
  <c r="CB94"/>
  <c r="BK94"/>
  <c r="F94"/>
  <c r="CA93"/>
  <c r="BL93"/>
  <c r="CB93"/>
  <c r="BK93"/>
  <c r="F93"/>
  <c r="CA92"/>
  <c r="BL92"/>
  <c r="CB92"/>
  <c r="BK92"/>
  <c r="F92"/>
  <c r="CA91"/>
  <c r="BL91"/>
  <c r="CB91"/>
  <c r="BK91"/>
  <c r="CA90"/>
  <c r="BL90"/>
  <c r="CB90"/>
  <c r="BK90"/>
  <c r="F90"/>
  <c r="CO89"/>
  <c r="CA89"/>
  <c r="BL89"/>
  <c r="CB89"/>
  <c r="BK89"/>
  <c r="F89"/>
  <c r="CA87"/>
  <c r="BL87"/>
  <c r="BK87"/>
  <c r="CA86"/>
  <c r="BL86"/>
  <c r="BK86"/>
  <c r="CA85"/>
  <c r="BL85"/>
  <c r="BK85"/>
  <c r="CA84"/>
  <c r="BL84"/>
  <c r="BK84"/>
  <c r="CA82"/>
  <c r="BL82"/>
  <c r="CB82"/>
  <c r="BK82"/>
  <c r="F82"/>
  <c r="CA81"/>
  <c r="BL81"/>
  <c r="CB81"/>
  <c r="BK81"/>
  <c r="F81"/>
  <c r="CA80"/>
  <c r="BL80"/>
  <c r="CB80"/>
  <c r="BK80"/>
  <c r="F80"/>
  <c r="BL79"/>
  <c r="CB79"/>
  <c r="CA79"/>
  <c r="BK79"/>
  <c r="F79"/>
  <c r="BL78"/>
  <c r="CB78"/>
  <c r="CA78"/>
  <c r="BK78"/>
  <c r="CA77"/>
  <c r="BL77"/>
  <c r="CB77"/>
  <c r="BK77"/>
  <c r="F77"/>
  <c r="CA76"/>
  <c r="BL76"/>
  <c r="CB76"/>
  <c r="BK76"/>
  <c r="F76"/>
  <c r="CA75"/>
  <c r="BL75"/>
  <c r="CB75"/>
  <c r="BK75"/>
  <c r="F75"/>
  <c r="CA74"/>
  <c r="BL74"/>
  <c r="CB74"/>
  <c r="BK74"/>
  <c r="F74"/>
  <c r="CA73"/>
  <c r="BL73"/>
  <c r="CB73"/>
  <c r="BK73"/>
  <c r="F73"/>
  <c r="BL72"/>
  <c r="CB72"/>
  <c r="CA72"/>
  <c r="BK72"/>
  <c r="CA71"/>
  <c r="BL71"/>
  <c r="CB71"/>
  <c r="BK71"/>
  <c r="F71"/>
  <c r="CA70"/>
  <c r="BL70"/>
  <c r="CB70"/>
  <c r="BK70"/>
  <c r="CA69"/>
  <c r="BL69"/>
  <c r="CB69"/>
  <c r="BK69"/>
  <c r="F69"/>
  <c r="CA68"/>
  <c r="BL68"/>
  <c r="CB68"/>
  <c r="BK68"/>
  <c r="F68"/>
  <c r="CA67"/>
  <c r="BL67"/>
  <c r="CB67"/>
  <c r="BK67"/>
  <c r="F67"/>
  <c r="CA66"/>
  <c r="BL66"/>
  <c r="CB66"/>
  <c r="BK66"/>
  <c r="F66"/>
  <c r="CA65"/>
  <c r="BL65"/>
  <c r="CB65"/>
  <c r="BK65"/>
  <c r="F65"/>
  <c r="CA64"/>
  <c r="BL64"/>
  <c r="CB64"/>
  <c r="BK64"/>
  <c r="BL63"/>
  <c r="CB63"/>
  <c r="CA63"/>
  <c r="BK63"/>
  <c r="G63"/>
  <c r="F63"/>
  <c r="CA62"/>
  <c r="BL62"/>
  <c r="CB62"/>
  <c r="BK62"/>
  <c r="F62"/>
  <c r="CA60"/>
  <c r="BL60"/>
  <c r="BK60"/>
  <c r="CA59"/>
  <c r="BL59"/>
  <c r="BK59"/>
  <c r="CA58"/>
  <c r="BL58"/>
  <c r="BK58"/>
  <c r="CA57"/>
  <c r="BL57"/>
  <c r="BK57"/>
  <c r="BD57"/>
  <c r="CN56"/>
  <c r="CA56"/>
  <c r="BL56"/>
  <c r="CB56"/>
  <c r="BK56"/>
  <c r="F56"/>
  <c r="CN55"/>
  <c r="CA55"/>
  <c r="CN54"/>
  <c r="CA54"/>
  <c r="BK54"/>
  <c r="CN53"/>
  <c r="CA53"/>
  <c r="BK53"/>
  <c r="F53"/>
  <c r="CA52"/>
  <c r="BK52"/>
  <c r="BL51"/>
  <c r="CB51"/>
  <c r="CA51"/>
  <c r="BK51"/>
  <c r="F51"/>
  <c r="CA49"/>
  <c r="BL49"/>
  <c r="BK49"/>
  <c r="CA48"/>
  <c r="BL48"/>
  <c r="BK48"/>
  <c r="CA47"/>
  <c r="BL47"/>
  <c r="BK47"/>
  <c r="CP46"/>
  <c r="CA46"/>
  <c r="BL46"/>
  <c r="BK46"/>
  <c r="CL45"/>
  <c r="AV45"/>
  <c r="CK45"/>
  <c r="AQ45"/>
  <c r="CJ45"/>
  <c r="AM45"/>
  <c r="CI45"/>
  <c r="CH45"/>
  <c r="AD45"/>
  <c r="CG45"/>
  <c r="Z45"/>
  <c r="CF45"/>
  <c r="U45"/>
  <c r="CE45"/>
  <c r="Q45"/>
  <c r="CA45"/>
  <c r="BL45"/>
  <c r="BK45"/>
  <c r="AH45"/>
  <c r="CN44"/>
  <c r="CN45"/>
  <c r="CM44"/>
  <c r="CM45"/>
  <c r="CD44"/>
  <c r="CD45"/>
  <c r="CC44"/>
  <c r="CC45"/>
  <c r="CA44"/>
  <c r="BL44"/>
  <c r="CB44"/>
  <c r="BK44"/>
  <c r="F44"/>
  <c r="CF43"/>
  <c r="BK43"/>
  <c r="CL42"/>
  <c r="CK42"/>
  <c r="CJ42"/>
  <c r="CI42"/>
  <c r="CH42"/>
  <c r="CG42"/>
  <c r="CF42"/>
  <c r="CE42"/>
  <c r="BK42"/>
  <c r="CL41"/>
  <c r="CK41"/>
  <c r="CJ41"/>
  <c r="CI41"/>
  <c r="CH41"/>
  <c r="CG41"/>
  <c r="CF41"/>
  <c r="CE41"/>
  <c r="BK41"/>
  <c r="CL40"/>
  <c r="CK40"/>
  <c r="CJ40"/>
  <c r="CI40"/>
  <c r="CH40"/>
  <c r="CG40"/>
  <c r="CF40"/>
  <c r="CE40"/>
  <c r="BK40"/>
  <c r="CL39"/>
  <c r="CK39"/>
  <c r="CJ39"/>
  <c r="CI39"/>
  <c r="CH39"/>
  <c r="CG39"/>
  <c r="CF39"/>
  <c r="CE39"/>
  <c r="BK39"/>
  <c r="CN38"/>
  <c r="CM38"/>
  <c r="CL38"/>
  <c r="CK38"/>
  <c r="CJ38"/>
  <c r="CI38"/>
  <c r="CH38"/>
  <c r="CG38"/>
  <c r="CD38"/>
  <c r="CC38"/>
  <c r="CA38"/>
  <c r="BL38"/>
  <c r="CB38"/>
  <c r="BK38"/>
  <c r="G38"/>
  <c r="F38"/>
  <c r="CA37"/>
  <c r="BL37"/>
  <c r="CB37"/>
  <c r="BK37"/>
  <c r="F37"/>
  <c r="CN36"/>
  <c r="CM36"/>
  <c r="CL36"/>
  <c r="CK36"/>
  <c r="CJ36"/>
  <c r="CI36"/>
  <c r="CH36"/>
  <c r="CG36"/>
  <c r="CF36"/>
  <c r="CD36"/>
  <c r="CC36"/>
  <c r="CA36"/>
  <c r="BL36"/>
  <c r="CB36"/>
  <c r="BK36"/>
  <c r="F36"/>
  <c r="CA35"/>
  <c r="BL35"/>
  <c r="BK35"/>
  <c r="CA34"/>
  <c r="BL34"/>
  <c r="BK34"/>
  <c r="CC33"/>
  <c r="CA33"/>
  <c r="BL33"/>
  <c r="BK33"/>
  <c r="H33"/>
  <c r="CE32"/>
  <c r="CE33"/>
  <c r="CA32"/>
  <c r="BL32"/>
  <c r="BK32"/>
  <c r="H32"/>
  <c r="CO31"/>
  <c r="CA31"/>
  <c r="BL31"/>
  <c r="BK31"/>
  <c r="BD31"/>
  <c r="AZ31"/>
  <c r="AV31"/>
  <c r="AQ31"/>
  <c r="AM31"/>
  <c r="AH31"/>
  <c r="AD31"/>
  <c r="Z31"/>
  <c r="U31"/>
  <c r="Q31"/>
  <c r="M31"/>
  <c r="H31"/>
  <c r="G31"/>
  <c r="CN30"/>
  <c r="CN32"/>
  <c r="CM30"/>
  <c r="CM32"/>
  <c r="CL30"/>
  <c r="CL32"/>
  <c r="CK30"/>
  <c r="CK32"/>
  <c r="CJ30"/>
  <c r="CI30"/>
  <c r="CH30"/>
  <c r="CG30"/>
  <c r="CF30"/>
  <c r="CD30"/>
  <c r="CC30"/>
  <c r="CA30"/>
  <c r="BL30"/>
  <c r="CB30"/>
  <c r="F30"/>
  <c r="CJ29"/>
  <c r="CI29"/>
  <c r="CH29"/>
  <c r="CG29"/>
  <c r="CF29"/>
  <c r="CD29"/>
  <c r="CC29"/>
  <c r="CA29"/>
  <c r="BL29"/>
  <c r="CB29"/>
  <c r="BK29"/>
  <c r="CJ28"/>
  <c r="CI28"/>
  <c r="CH28"/>
  <c r="CG28"/>
  <c r="CF28"/>
  <c r="CD28"/>
  <c r="CC28"/>
  <c r="CA28"/>
  <c r="BL28"/>
  <c r="CB28"/>
  <c r="BK28"/>
  <c r="CN27"/>
  <c r="CM27"/>
  <c r="CL27"/>
  <c r="CK27"/>
  <c r="CJ27"/>
  <c r="CI27"/>
  <c r="CH27"/>
  <c r="CG27"/>
  <c r="CF27"/>
  <c r="CD27"/>
  <c r="CC27"/>
  <c r="CA27"/>
  <c r="BL27"/>
  <c r="CB27"/>
  <c r="BK27"/>
  <c r="G27"/>
  <c r="F27"/>
  <c r="CA25"/>
  <c r="BL25"/>
  <c r="BK25"/>
  <c r="CA24"/>
  <c r="BL24"/>
  <c r="BK24"/>
  <c r="CA23"/>
  <c r="BL23"/>
  <c r="BK23"/>
  <c r="CA22"/>
  <c r="BL22"/>
  <c r="BK22"/>
  <c r="BL21"/>
  <c r="CB21"/>
  <c r="CA21"/>
  <c r="BK21"/>
  <c r="F21"/>
  <c r="BL20"/>
  <c r="CB20"/>
  <c r="CA20"/>
  <c r="BK20"/>
  <c r="CC19"/>
  <c r="CA19"/>
  <c r="BL19"/>
  <c r="CB19"/>
  <c r="BK19"/>
  <c r="F19"/>
  <c r="G18"/>
  <c r="CC17"/>
  <c r="CA17"/>
  <c r="BL17"/>
  <c r="CB17"/>
  <c r="BK17"/>
  <c r="CA16"/>
  <c r="BL15"/>
  <c r="CB15"/>
  <c r="CA15"/>
  <c r="BK15"/>
  <c r="CC14"/>
  <c r="BL14"/>
  <c r="CB14"/>
  <c r="CA14"/>
  <c r="BK14"/>
  <c r="G14"/>
  <c r="F14"/>
  <c r="CA10"/>
  <c r="BL10"/>
  <c r="CB10"/>
  <c r="BK10"/>
  <c r="CA8"/>
  <c r="BL8"/>
  <c r="CB8"/>
  <c r="BK8"/>
  <c r="F8"/>
  <c r="Z142"/>
  <c r="CK48" i="33"/>
  <c r="AQ48"/>
  <c r="BD45"/>
  <c r="CC35"/>
  <c r="H35"/>
  <c r="CK155"/>
  <c r="AQ155"/>
  <c r="CN34"/>
  <c r="BD34"/>
  <c r="CI155"/>
  <c r="AH155"/>
  <c r="CL34" i="32"/>
  <c r="AV34"/>
  <c r="CJ34"/>
  <c r="AM34"/>
  <c r="BD154" i="31"/>
  <c r="BP23" i="23"/>
  <c r="CE23"/>
  <c r="CJ28"/>
  <c r="CG27"/>
  <c r="CH27"/>
  <c r="CI27"/>
  <c r="CG28"/>
  <c r="CH28"/>
  <c r="CI28"/>
  <c r="CR30"/>
  <c r="CQ30"/>
  <c r="CP30"/>
  <c r="CR29"/>
  <c r="CQ29"/>
  <c r="CP29"/>
  <c r="CO29"/>
  <c r="CO45"/>
  <c r="CO46"/>
  <c r="CF29"/>
  <c r="K29"/>
  <c r="F29"/>
  <c r="AM46"/>
  <c r="CE56"/>
  <c r="BP56"/>
  <c r="BO56"/>
  <c r="CE55"/>
  <c r="BP55"/>
  <c r="BO55"/>
  <c r="AZ55"/>
  <c r="CE46"/>
  <c r="BP46"/>
  <c r="BO46"/>
  <c r="CE45"/>
  <c r="BP45"/>
  <c r="BO45"/>
  <c r="CF28"/>
  <c r="F28"/>
  <c r="CE24"/>
  <c r="BP24"/>
  <c r="CR14"/>
  <c r="CQ14"/>
  <c r="CP14"/>
  <c r="CO14"/>
  <c r="CN14"/>
  <c r="CM14"/>
  <c r="CL14"/>
  <c r="CK14"/>
  <c r="CJ14"/>
  <c r="CH14"/>
  <c r="CG14"/>
  <c r="CG23"/>
  <c r="BP14"/>
  <c r="CF14"/>
  <c r="BO14"/>
  <c r="F14"/>
  <c r="BP10"/>
  <c r="CF10"/>
  <c r="BO10"/>
  <c r="F10"/>
  <c r="H22" i="31"/>
  <c r="CO17"/>
  <c r="G17"/>
  <c r="CP45" i="23"/>
  <c r="CP46"/>
  <c r="AZ46"/>
  <c r="CH45"/>
  <c r="CH55"/>
  <c r="CJ55"/>
  <c r="CL45"/>
  <c r="CR45"/>
  <c r="CR46"/>
  <c r="CI45"/>
  <c r="CK45"/>
  <c r="AC45"/>
  <c r="CQ45"/>
  <c r="CQ46"/>
  <c r="CJ45"/>
  <c r="CI55"/>
  <c r="CG24"/>
  <c r="CL155" i="31"/>
  <c r="AV155"/>
  <c r="CM23" i="23"/>
  <c r="CM24"/>
  <c r="AM24"/>
  <c r="CQ23"/>
  <c r="CQ24"/>
  <c r="BD24"/>
  <c r="AV32" i="32"/>
  <c r="CO20"/>
  <c r="G20"/>
  <c r="CE22"/>
  <c r="CE23"/>
  <c r="CE25"/>
  <c r="Q25"/>
  <c r="CL48" i="33"/>
  <c r="AV48"/>
  <c r="CL48" i="32"/>
  <c r="AV48"/>
  <c r="CG155"/>
  <c r="Z155"/>
  <c r="CC47"/>
  <c r="CC49"/>
  <c r="H49"/>
  <c r="CG48"/>
  <c r="Z48"/>
  <c r="CD47"/>
  <c r="M47"/>
  <c r="CL156"/>
  <c r="CC34"/>
  <c r="H34"/>
  <c r="CI34"/>
  <c r="AH34"/>
  <c r="CG34" i="33"/>
  <c r="Z34"/>
  <c r="CM34"/>
  <c r="AZ34"/>
  <c r="CL143" i="32"/>
  <c r="AV143"/>
  <c r="CN48"/>
  <c r="BD48"/>
  <c r="CI144"/>
  <c r="AH144"/>
  <c r="CK143"/>
  <c r="AQ143"/>
  <c r="CN155"/>
  <c r="BD155"/>
  <c r="CI156" i="33"/>
  <c r="AH156"/>
  <c r="CH155"/>
  <c r="AD155"/>
  <c r="CN155"/>
  <c r="BD155"/>
  <c r="H45" i="31"/>
  <c r="CC46"/>
  <c r="H46"/>
  <c r="CD46" i="32"/>
  <c r="M46"/>
  <c r="CO107" i="31"/>
  <c r="G107"/>
  <c r="Q23" i="32"/>
  <c r="H22"/>
  <c r="CC23"/>
  <c r="CC25"/>
  <c r="H25"/>
  <c r="CJ48" i="33"/>
  <c r="AM48"/>
  <c r="CJ156" i="31"/>
  <c r="AM156"/>
  <c r="CH48" i="32"/>
  <c r="AD48"/>
  <c r="CN156"/>
  <c r="BD156"/>
  <c r="CI48"/>
  <c r="AH48"/>
  <c r="CH156"/>
  <c r="AD156"/>
  <c r="CG34"/>
  <c r="Z34"/>
  <c r="CI155"/>
  <c r="AH155"/>
  <c r="CN34"/>
  <c r="BD34"/>
  <c r="CH155"/>
  <c r="AD155"/>
  <c r="CM34"/>
  <c r="AZ34"/>
  <c r="CK155"/>
  <c r="AQ155"/>
  <c r="CI143"/>
  <c r="AH143"/>
  <c r="Q22"/>
  <c r="CI48" i="33"/>
  <c r="AH48"/>
  <c r="CK34"/>
  <c r="AQ34"/>
  <c r="CM155"/>
  <c r="AZ155"/>
  <c r="CN59"/>
  <c r="BD59"/>
  <c r="CL155"/>
  <c r="AV155"/>
  <c r="CJ143"/>
  <c r="AM143"/>
  <c r="CD34"/>
  <c r="M34"/>
  <c r="CI143"/>
  <c r="AH143"/>
  <c r="CN156"/>
  <c r="BD156"/>
  <c r="CK156"/>
  <c r="AQ156"/>
  <c r="CL144"/>
  <c r="AV144"/>
  <c r="CH22" i="32"/>
  <c r="AD22"/>
  <c r="CL22"/>
  <c r="AV22"/>
  <c r="CO20" i="31"/>
  <c r="G20"/>
  <c r="CO110"/>
  <c r="G110"/>
  <c r="CO23" i="23"/>
  <c r="AU23"/>
  <c r="CC48" i="32"/>
  <c r="H48"/>
  <c r="CE48" i="31"/>
  <c r="Q48"/>
  <c r="CN144"/>
  <c r="BD144"/>
  <c r="CN60" i="32"/>
  <c r="BD60"/>
  <c r="CE35"/>
  <c r="Q35"/>
  <c r="CM144"/>
  <c r="AZ144"/>
  <c r="CG156"/>
  <c r="Z156"/>
  <c r="CK48"/>
  <c r="AQ48"/>
  <c r="CH143"/>
  <c r="AD143"/>
  <c r="CF34"/>
  <c r="U34"/>
  <c r="CG143"/>
  <c r="Z143"/>
  <c r="CE34"/>
  <c r="Q34"/>
  <c r="CN143"/>
  <c r="BD143"/>
  <c r="CH34"/>
  <c r="AD34"/>
  <c r="CJ155"/>
  <c r="AM155"/>
  <c r="CE24"/>
  <c r="Q24"/>
  <c r="CC34" i="33"/>
  <c r="H34"/>
  <c r="CL143"/>
  <c r="AV143"/>
  <c r="CJ34"/>
  <c r="AM34"/>
  <c r="CK143"/>
  <c r="CI34"/>
  <c r="AH34"/>
  <c r="CG155"/>
  <c r="Z155"/>
  <c r="CL34"/>
  <c r="AV34"/>
  <c r="CJ155"/>
  <c r="AM155"/>
  <c r="CJ144"/>
  <c r="AM144"/>
  <c r="CK144"/>
  <c r="AQ144"/>
  <c r="CF22" i="32"/>
  <c r="U22"/>
  <c r="CE22" i="33"/>
  <c r="Q22"/>
  <c r="CG144" i="32"/>
  <c r="Z144"/>
  <c r="CD48"/>
  <c r="M48"/>
  <c r="CJ156"/>
  <c r="AM156"/>
  <c r="BD32"/>
  <c r="CK144"/>
  <c r="AQ144"/>
  <c r="CK34"/>
  <c r="AQ34"/>
  <c r="CM155"/>
  <c r="AZ155"/>
  <c r="CN59"/>
  <c r="BD59"/>
  <c r="CL155"/>
  <c r="AV155"/>
  <c r="CJ143"/>
  <c r="AM143"/>
  <c r="CD34"/>
  <c r="M34"/>
  <c r="CG144" i="33"/>
  <c r="Z144"/>
  <c r="CE48"/>
  <c r="Q48"/>
  <c r="CH143"/>
  <c r="AD143"/>
  <c r="CF34"/>
  <c r="U34"/>
  <c r="CG143"/>
  <c r="Z143"/>
  <c r="CE34"/>
  <c r="Q34"/>
  <c r="CN143"/>
  <c r="BD143"/>
  <c r="CH34"/>
  <c r="AD34"/>
  <c r="CM143"/>
  <c r="AZ143"/>
  <c r="CJ156"/>
  <c r="AM156"/>
  <c r="CG156"/>
  <c r="Z156"/>
  <c r="CN49"/>
  <c r="BD49"/>
  <c r="BD47"/>
  <c r="CC47" i="31"/>
  <c r="H47"/>
  <c r="CF48" i="32"/>
  <c r="U48"/>
  <c r="CL144"/>
  <c r="AV144"/>
  <c r="CK156"/>
  <c r="AQ156"/>
  <c r="CM156" i="33"/>
  <c r="AZ156"/>
  <c r="CN144"/>
  <c r="BD144"/>
  <c r="CN48"/>
  <c r="BD48"/>
  <c r="CC24"/>
  <c r="H24"/>
  <c r="CH22"/>
  <c r="CL22"/>
  <c r="CL35" i="32"/>
  <c r="AV35"/>
  <c r="CF48" i="33"/>
  <c r="U48"/>
  <c r="CN46"/>
  <c r="BD46"/>
  <c r="CC23"/>
  <c r="CC25"/>
  <c r="H25"/>
  <c r="AM45"/>
  <c r="CE46" i="32"/>
  <c r="Q46"/>
  <c r="CO53"/>
  <c r="G53"/>
  <c r="CC46"/>
  <c r="H46"/>
  <c r="CE24" i="33"/>
  <c r="Q24"/>
  <c r="CD48"/>
  <c r="M48"/>
  <c r="CH48"/>
  <c r="AD48"/>
  <c r="CO105" i="31"/>
  <c r="G105"/>
  <c r="CO95"/>
  <c r="G95"/>
  <c r="CO80"/>
  <c r="G80"/>
  <c r="CO76"/>
  <c r="G76"/>
  <c r="CO72"/>
  <c r="G72"/>
  <c r="CO71"/>
  <c r="G71"/>
  <c r="CO66"/>
  <c r="G66"/>
  <c r="CH57" i="32"/>
  <c r="CH144"/>
  <c r="AD144"/>
  <c r="AZ33" i="33"/>
  <c r="CM35"/>
  <c r="AZ35"/>
  <c r="CC48"/>
  <c r="H48"/>
  <c r="H45"/>
  <c r="CC47"/>
  <c r="CC46"/>
  <c r="H46"/>
  <c r="AQ33" i="32"/>
  <c r="CK35"/>
  <c r="AQ35"/>
  <c r="CC48" i="31"/>
  <c r="H48"/>
  <c r="CC24" i="32"/>
  <c r="H24"/>
  <c r="CK34" i="31"/>
  <c r="AQ34"/>
  <c r="CJ143"/>
  <c r="AM143"/>
  <c r="CJ48"/>
  <c r="AM48"/>
  <c r="AQ32" i="32"/>
  <c r="AD45" i="33"/>
  <c r="CM144"/>
  <c r="AZ144"/>
  <c r="AZ32"/>
  <c r="CF46" i="31"/>
  <c r="CF47"/>
  <c r="CJ46"/>
  <c r="AM46"/>
  <c r="CL46" i="32"/>
  <c r="AV46"/>
  <c r="CF32" i="33"/>
  <c r="CF33"/>
  <c r="CJ32"/>
  <c r="CN59" i="31"/>
  <c r="BD59"/>
  <c r="CM143"/>
  <c r="AZ143"/>
  <c r="CG48"/>
  <c r="Z48"/>
  <c r="CC24"/>
  <c r="H24"/>
  <c r="CJ48" i="32"/>
  <c r="AM48"/>
  <c r="CO154" i="33"/>
  <c r="G154"/>
  <c r="CD47"/>
  <c r="CO19" i="31"/>
  <c r="G19"/>
  <c r="CO138"/>
  <c r="G138"/>
  <c r="CI84" i="32"/>
  <c r="CI86"/>
  <c r="AH86"/>
  <c r="CM84"/>
  <c r="CM85"/>
  <c r="CO152"/>
  <c r="G152"/>
  <c r="CF22" i="33"/>
  <c r="CF23"/>
  <c r="CH32"/>
  <c r="AD32"/>
  <c r="CD57"/>
  <c r="CD58"/>
  <c r="CD60"/>
  <c r="M60"/>
  <c r="CH57"/>
  <c r="AD57"/>
  <c r="CL57"/>
  <c r="AV57"/>
  <c r="CM155" i="31"/>
  <c r="AZ155"/>
  <c r="CD46" i="33"/>
  <c r="M46"/>
  <c r="M45"/>
  <c r="CI144"/>
  <c r="AH144"/>
  <c r="CG32" i="31"/>
  <c r="CG33"/>
  <c r="CG113" i="33"/>
  <c r="Z113"/>
  <c r="CK113"/>
  <c r="CK115"/>
  <c r="AQ115"/>
  <c r="CO75"/>
  <c r="G75"/>
  <c r="CE46" i="31"/>
  <c r="CE47"/>
  <c r="CO21" i="33"/>
  <c r="CK35"/>
  <c r="AQ35"/>
  <c r="CG48"/>
  <c r="Z48"/>
  <c r="CN60"/>
  <c r="BD60"/>
  <c r="CG57" i="32"/>
  <c r="Z57"/>
  <c r="CL156" i="31"/>
  <c r="AV156"/>
  <c r="CO21"/>
  <c r="CO101"/>
  <c r="G101"/>
  <c r="CO93"/>
  <c r="G93"/>
  <c r="CO106"/>
  <c r="G106"/>
  <c r="CO102"/>
  <c r="G102"/>
  <c r="CO98"/>
  <c r="G98"/>
  <c r="CO90"/>
  <c r="G90"/>
  <c r="CO112"/>
  <c r="G112"/>
  <c r="CO108"/>
  <c r="G108"/>
  <c r="CO100"/>
  <c r="G100"/>
  <c r="CO103"/>
  <c r="G103"/>
  <c r="CO99"/>
  <c r="G99"/>
  <c r="CO68"/>
  <c r="G68"/>
  <c r="CO64"/>
  <c r="G64"/>
  <c r="CO83"/>
  <c r="CO75"/>
  <c r="G75"/>
  <c r="CO67"/>
  <c r="G67"/>
  <c r="CO82"/>
  <c r="G82"/>
  <c r="CO70"/>
  <c r="CO77"/>
  <c r="G77"/>
  <c r="CO69"/>
  <c r="G69"/>
  <c r="CO65"/>
  <c r="G65"/>
  <c r="CO54"/>
  <c r="G54"/>
  <c r="CC35" i="32"/>
  <c r="H35"/>
  <c r="CI156"/>
  <c r="AH156"/>
  <c r="CL23" i="23"/>
  <c r="CL24"/>
  <c r="CP23"/>
  <c r="AZ23"/>
  <c r="CD49" i="32"/>
  <c r="M49"/>
  <c r="AQ33" i="33"/>
  <c r="CG144" i="31"/>
  <c r="Z144"/>
  <c r="CC35"/>
  <c r="H35"/>
  <c r="CH143"/>
  <c r="AD143"/>
  <c r="CF34"/>
  <c r="U34"/>
  <c r="CG143"/>
  <c r="Z143"/>
  <c r="CE34"/>
  <c r="Q34"/>
  <c r="CN143"/>
  <c r="BD143"/>
  <c r="CH34"/>
  <c r="AD34"/>
  <c r="CJ155"/>
  <c r="AM155"/>
  <c r="CL144"/>
  <c r="AV144"/>
  <c r="CF48"/>
  <c r="U48"/>
  <c r="CK156"/>
  <c r="AQ156"/>
  <c r="CJ144"/>
  <c r="AM144"/>
  <c r="CN47" i="32"/>
  <c r="CO154"/>
  <c r="CM156"/>
  <c r="AZ156"/>
  <c r="CE48"/>
  <c r="Q48"/>
  <c r="AQ32" i="33"/>
  <c r="CH144"/>
  <c r="AD144"/>
  <c r="CO53" i="31"/>
  <c r="G53"/>
  <c r="CK22" i="32"/>
  <c r="CI46"/>
  <c r="CI47"/>
  <c r="CO20" i="33"/>
  <c r="G20"/>
  <c r="CO137"/>
  <c r="G137"/>
  <c r="CO140"/>
  <c r="G140"/>
  <c r="CL84" i="31"/>
  <c r="CL86"/>
  <c r="AV86"/>
  <c r="CI48"/>
  <c r="AH48"/>
  <c r="CG34"/>
  <c r="Z34"/>
  <c r="CI155"/>
  <c r="AH155"/>
  <c r="CN34"/>
  <c r="BD34"/>
  <c r="CH155"/>
  <c r="AD155"/>
  <c r="CM34"/>
  <c r="AZ34"/>
  <c r="CK155"/>
  <c r="AQ155"/>
  <c r="CI143"/>
  <c r="AH143"/>
  <c r="CN156"/>
  <c r="BD156"/>
  <c r="CK48"/>
  <c r="AQ48"/>
  <c r="CH156"/>
  <c r="AD156"/>
  <c r="CN46" i="32"/>
  <c r="BD46"/>
  <c r="CM33"/>
  <c r="CJ144"/>
  <c r="AM144"/>
  <c r="CH33" i="33"/>
  <c r="CH156"/>
  <c r="CO108" i="32"/>
  <c r="G108"/>
  <c r="CI22" i="33"/>
  <c r="CM22"/>
  <c r="CG84"/>
  <c r="CK84"/>
  <c r="CO109"/>
  <c r="G109"/>
  <c r="CO110"/>
  <c r="G110"/>
  <c r="CE57" i="31"/>
  <c r="CE58"/>
  <c r="CH23" i="23"/>
  <c r="CC25" i="31"/>
  <c r="H25"/>
  <c r="CN60"/>
  <c r="BD60"/>
  <c r="CK144"/>
  <c r="AQ144"/>
  <c r="CC34"/>
  <c r="CL143"/>
  <c r="AV143"/>
  <c r="CJ34"/>
  <c r="AM34"/>
  <c r="CK143"/>
  <c r="AQ143"/>
  <c r="CI34"/>
  <c r="AH34"/>
  <c r="CG155"/>
  <c r="CL34"/>
  <c r="AV34"/>
  <c r="CN155"/>
  <c r="BD155"/>
  <c r="CH144"/>
  <c r="AD144"/>
  <c r="CG156"/>
  <c r="Z156"/>
  <c r="CN144" i="32"/>
  <c r="BD144"/>
  <c r="CL156" i="33"/>
  <c r="AV156"/>
  <c r="CH48" i="31"/>
  <c r="AD48"/>
  <c r="CL48"/>
  <c r="AV48"/>
  <c r="CO152"/>
  <c r="G152"/>
  <c r="CO19" i="32"/>
  <c r="G19"/>
  <c r="CG32"/>
  <c r="CJ46"/>
  <c r="CC57"/>
  <c r="CK57"/>
  <c r="CO70"/>
  <c r="CG113"/>
  <c r="Z113"/>
  <c r="CK113"/>
  <c r="CK115"/>
  <c r="AQ115"/>
  <c r="CJ84" i="33"/>
  <c r="CN84"/>
  <c r="CD113"/>
  <c r="CE113"/>
  <c r="Q113"/>
  <c r="AV84" i="31"/>
  <c r="CG45" i="23"/>
  <c r="CO112" i="32"/>
  <c r="G112"/>
  <c r="CO16" i="33"/>
  <c r="G16"/>
  <c r="CO109" i="31"/>
  <c r="G109"/>
  <c r="CO81"/>
  <c r="G81"/>
  <c r="CO73"/>
  <c r="G73"/>
  <c r="CC113" i="33"/>
  <c r="CC114"/>
  <c r="CN113"/>
  <c r="BD113"/>
  <c r="CO133" i="31"/>
  <c r="G133"/>
  <c r="CO102" i="32"/>
  <c r="G102"/>
  <c r="CE35" i="33"/>
  <c r="Q35"/>
  <c r="Q33"/>
  <c r="CM47"/>
  <c r="CM46"/>
  <c r="AZ46"/>
  <c r="CO45"/>
  <c r="G45"/>
  <c r="CM48"/>
  <c r="AZ45"/>
  <c r="CM48" i="31"/>
  <c r="AZ48"/>
  <c r="AZ45"/>
  <c r="CO45"/>
  <c r="G45"/>
  <c r="CM47"/>
  <c r="CM46"/>
  <c r="AZ46"/>
  <c r="H31" i="35"/>
  <c r="CN35" i="32"/>
  <c r="BD35"/>
  <c r="CI49"/>
  <c r="CO71"/>
  <c r="G71"/>
  <c r="CC113"/>
  <c r="CC115"/>
  <c r="H115"/>
  <c r="CO103"/>
  <c r="G103"/>
  <c r="CO66" i="33"/>
  <c r="G66"/>
  <c r="CO82"/>
  <c r="G82"/>
  <c r="CJ113"/>
  <c r="CF113"/>
  <c r="CC84" i="31"/>
  <c r="CN23" i="23"/>
  <c r="CR23"/>
  <c r="CS30"/>
  <c r="K30"/>
  <c r="CK46" i="31"/>
  <c r="CG22" i="32"/>
  <c r="CO104"/>
  <c r="G104"/>
  <c r="CH113" i="33"/>
  <c r="AD113"/>
  <c r="CL113"/>
  <c r="AV113"/>
  <c r="CO121"/>
  <c r="G121"/>
  <c r="CJ23" i="23"/>
  <c r="Y23"/>
  <c r="CO17" i="32"/>
  <c r="G17"/>
  <c r="Q32" i="33"/>
  <c r="CO94" i="31"/>
  <c r="G94"/>
  <c r="CE84"/>
  <c r="AV156" i="32"/>
  <c r="M113" i="33"/>
  <c r="CD114"/>
  <c r="CD115"/>
  <c r="M115"/>
  <c r="AZ154" i="31"/>
  <c r="CM156"/>
  <c r="AZ156"/>
  <c r="AH154"/>
  <c r="CI156"/>
  <c r="CO55" i="23"/>
  <c r="Z155" i="31"/>
  <c r="CO34" i="32"/>
  <c r="AQ113"/>
  <c r="AZ142" i="31"/>
  <c r="CM144"/>
  <c r="AZ144"/>
  <c r="BD33" i="32"/>
  <c r="CI85"/>
  <c r="CG114"/>
  <c r="CG115"/>
  <c r="Z115"/>
  <c r="AH142" i="31"/>
  <c r="CI144"/>
  <c r="AQ143" i="33"/>
  <c r="AD57" i="32"/>
  <c r="CH59"/>
  <c r="AD59"/>
  <c r="CH58"/>
  <c r="CF24"/>
  <c r="U24"/>
  <c r="CO30" i="31"/>
  <c r="G30"/>
  <c r="CO36"/>
  <c r="G36"/>
  <c r="CH46"/>
  <c r="CI22" i="32"/>
  <c r="CM22"/>
  <c r="CO39"/>
  <c r="G39"/>
  <c r="CO41" i="33"/>
  <c r="G41"/>
  <c r="CE46"/>
  <c r="CE22" i="31"/>
  <c r="CO15"/>
  <c r="G15"/>
  <c r="CO111"/>
  <c r="G111"/>
  <c r="CO91"/>
  <c r="G91"/>
  <c r="CO97"/>
  <c r="G97"/>
  <c r="CC113"/>
  <c r="CO104"/>
  <c r="G104"/>
  <c r="CO96"/>
  <c r="G96"/>
  <c r="CO92"/>
  <c r="G92"/>
  <c r="CO78"/>
  <c r="G78"/>
  <c r="CO74"/>
  <c r="G74"/>
  <c r="CO79"/>
  <c r="G79"/>
  <c r="CI113" i="33"/>
  <c r="CG46" i="31"/>
  <c r="CO42"/>
  <c r="G42"/>
  <c r="CO30" i="32"/>
  <c r="G30"/>
  <c r="CG46"/>
  <c r="CD84"/>
  <c r="CG84"/>
  <c r="CK84"/>
  <c r="CN84"/>
  <c r="CO64"/>
  <c r="G64"/>
  <c r="CM113" i="33"/>
  <c r="CJ22" i="32"/>
  <c r="CO54"/>
  <c r="G54"/>
  <c r="CC84"/>
  <c r="CJ84"/>
  <c r="CO67"/>
  <c r="G67"/>
  <c r="CO68"/>
  <c r="G68"/>
  <c r="CO69"/>
  <c r="G69"/>
  <c r="CH113"/>
  <c r="CL113"/>
  <c r="CO92"/>
  <c r="G92"/>
  <c r="CO93"/>
  <c r="G93"/>
  <c r="CO94"/>
  <c r="G94"/>
  <c r="CO95"/>
  <c r="G95"/>
  <c r="CO142"/>
  <c r="CO30" i="33"/>
  <c r="G30"/>
  <c r="CF46"/>
  <c r="CH57" i="31"/>
  <c r="CF57"/>
  <c r="CO79" i="32"/>
  <c r="G79"/>
  <c r="CO80"/>
  <c r="G80"/>
  <c r="CO81"/>
  <c r="G81"/>
  <c r="CO83"/>
  <c r="CD113"/>
  <c r="CI113"/>
  <c r="CM113"/>
  <c r="CO96"/>
  <c r="G96"/>
  <c r="CO121"/>
  <c r="G121"/>
  <c r="CO90" i="33"/>
  <c r="G90"/>
  <c r="CD32" i="31"/>
  <c r="M32"/>
  <c r="CI32"/>
  <c r="AH32"/>
  <c r="CI46"/>
  <c r="CI47"/>
  <c r="CI49"/>
  <c r="CL46"/>
  <c r="AV46"/>
  <c r="CD22" i="32"/>
  <c r="CF46"/>
  <c r="CE57"/>
  <c r="CI57"/>
  <c r="CM57"/>
  <c r="CO56"/>
  <c r="G56"/>
  <c r="CF84"/>
  <c r="CH84"/>
  <c r="CO72"/>
  <c r="G72"/>
  <c r="CO76"/>
  <c r="G76"/>
  <c r="CO77"/>
  <c r="G77"/>
  <c r="CO107"/>
  <c r="G107"/>
  <c r="CO132"/>
  <c r="G132"/>
  <c r="CO133"/>
  <c r="G133"/>
  <c r="CO134"/>
  <c r="G134"/>
  <c r="CI32" i="33"/>
  <c r="CC57"/>
  <c r="CG57"/>
  <c r="CK57"/>
  <c r="CO54"/>
  <c r="G54"/>
  <c r="CC84"/>
  <c r="CD84" i="31"/>
  <c r="CO40"/>
  <c r="G40"/>
  <c r="CO44"/>
  <c r="G44"/>
  <c r="CO56"/>
  <c r="G56"/>
  <c r="CO136"/>
  <c r="G136"/>
  <c r="CO139"/>
  <c r="G139"/>
  <c r="CO140"/>
  <c r="G140"/>
  <c r="CN22" i="32"/>
  <c r="CO15"/>
  <c r="G15"/>
  <c r="CO21"/>
  <c r="CD32"/>
  <c r="CI32"/>
  <c r="CO36"/>
  <c r="G36"/>
  <c r="CH46"/>
  <c r="CK46"/>
  <c r="CO42"/>
  <c r="G42"/>
  <c r="CO44"/>
  <c r="G44"/>
  <c r="CL84"/>
  <c r="CF113"/>
  <c r="CN113"/>
  <c r="CO91"/>
  <c r="G91"/>
  <c r="CE113"/>
  <c r="CO100"/>
  <c r="G100"/>
  <c r="CO101"/>
  <c r="G101"/>
  <c r="CO110"/>
  <c r="G110"/>
  <c r="CO120"/>
  <c r="G120"/>
  <c r="CO137"/>
  <c r="G137"/>
  <c r="CO138"/>
  <c r="G138"/>
  <c r="CD22" i="33"/>
  <c r="CD24"/>
  <c r="CK22"/>
  <c r="CF57"/>
  <c r="CJ57"/>
  <c r="CM84"/>
  <c r="CO99"/>
  <c r="G99"/>
  <c r="CO106"/>
  <c r="G106"/>
  <c r="CO111"/>
  <c r="G111"/>
  <c r="CO112"/>
  <c r="G112"/>
  <c r="CO142"/>
  <c r="CO154" i="31"/>
  <c r="CK22"/>
  <c r="CI22"/>
  <c r="CI113"/>
  <c r="CH84"/>
  <c r="CJ57"/>
  <c r="CD57"/>
  <c r="CO152" i="33"/>
  <c r="G152"/>
  <c r="CG22" i="31"/>
  <c r="CD113"/>
  <c r="CG22" i="33"/>
  <c r="CJ22"/>
  <c r="CN22"/>
  <c r="CK46"/>
  <c r="CE57"/>
  <c r="CI57"/>
  <c r="CM57"/>
  <c r="CE84"/>
  <c r="CH84"/>
  <c r="CO72"/>
  <c r="G72"/>
  <c r="CO78"/>
  <c r="G78"/>
  <c r="CO79"/>
  <c r="G79"/>
  <c r="CO92"/>
  <c r="G92"/>
  <c r="CO96"/>
  <c r="G96"/>
  <c r="CO97"/>
  <c r="G97"/>
  <c r="CO98"/>
  <c r="G98"/>
  <c r="CO102"/>
  <c r="G102"/>
  <c r="CO105"/>
  <c r="G105"/>
  <c r="CO139"/>
  <c r="G139"/>
  <c r="CH22" i="31"/>
  <c r="CE113"/>
  <c r="CG84"/>
  <c r="CI57"/>
  <c r="CC57"/>
  <c r="CS51" i="23"/>
  <c r="CM55"/>
  <c r="CK23"/>
  <c r="CI23"/>
  <c r="CG55"/>
  <c r="CL55"/>
  <c r="CN55"/>
  <c r="CF32" i="31"/>
  <c r="U32"/>
  <c r="CJ32"/>
  <c r="AM32"/>
  <c r="CO39"/>
  <c r="G39"/>
  <c r="CH32"/>
  <c r="CH33"/>
  <c r="CO41"/>
  <c r="G41"/>
  <c r="CO120"/>
  <c r="G120"/>
  <c r="CH32" i="32"/>
  <c r="CO41"/>
  <c r="G41"/>
  <c r="CD57"/>
  <c r="CL57"/>
  <c r="CO75"/>
  <c r="G75"/>
  <c r="CO82"/>
  <c r="G82"/>
  <c r="CJ113"/>
  <c r="CO97"/>
  <c r="G97"/>
  <c r="CO98"/>
  <c r="G98"/>
  <c r="CO99"/>
  <c r="G99"/>
  <c r="CO105"/>
  <c r="G105"/>
  <c r="CO109"/>
  <c r="G109"/>
  <c r="CG32" i="33"/>
  <c r="CL46"/>
  <c r="CO39"/>
  <c r="G39"/>
  <c r="CO56"/>
  <c r="G56"/>
  <c r="CD84"/>
  <c r="CO67"/>
  <c r="G67"/>
  <c r="CO71"/>
  <c r="G71"/>
  <c r="CO74"/>
  <c r="G74"/>
  <c r="CO77"/>
  <c r="G77"/>
  <c r="CO81"/>
  <c r="G81"/>
  <c r="CO93"/>
  <c r="G93"/>
  <c r="CO95"/>
  <c r="G95"/>
  <c r="CO104"/>
  <c r="G104"/>
  <c r="CO132"/>
  <c r="G132"/>
  <c r="CO142" i="31"/>
  <c r="CM22"/>
  <c r="CN113"/>
  <c r="CJ113"/>
  <c r="CJ84"/>
  <c r="CO121"/>
  <c r="G121"/>
  <c r="CO132"/>
  <c r="G132"/>
  <c r="CO134"/>
  <c r="G134"/>
  <c r="CO137"/>
  <c r="G137"/>
  <c r="CO106" i="32"/>
  <c r="G106"/>
  <c r="CO111"/>
  <c r="G111"/>
  <c r="CO139"/>
  <c r="G139"/>
  <c r="CO140"/>
  <c r="G140"/>
  <c r="AD142"/>
  <c r="CO15" i="33"/>
  <c r="G15"/>
  <c r="CO17"/>
  <c r="G17"/>
  <c r="CH46"/>
  <c r="CO53"/>
  <c r="G53"/>
  <c r="CF84"/>
  <c r="CL84"/>
  <c r="CO64"/>
  <c r="G64"/>
  <c r="CO69"/>
  <c r="G69"/>
  <c r="CO70"/>
  <c r="CO73"/>
  <c r="G73"/>
  <c r="CO80"/>
  <c r="G80"/>
  <c r="CO91"/>
  <c r="G91"/>
  <c r="CO94"/>
  <c r="G94"/>
  <c r="CO100"/>
  <c r="G100"/>
  <c r="CO101"/>
  <c r="G101"/>
  <c r="CO107"/>
  <c r="G107"/>
  <c r="CO108"/>
  <c r="G108"/>
  <c r="CO136"/>
  <c r="G136"/>
  <c r="CO138"/>
  <c r="G138"/>
  <c r="CN22" i="31"/>
  <c r="CN146"/>
  <c r="BD146"/>
  <c r="CJ22"/>
  <c r="CF22"/>
  <c r="CM113"/>
  <c r="CK113"/>
  <c r="CK84"/>
  <c r="CK57"/>
  <c r="CG57"/>
  <c r="H7" i="35"/>
  <c r="CF32" i="32"/>
  <c r="CJ32"/>
  <c r="CO40"/>
  <c r="G40"/>
  <c r="CF57"/>
  <c r="CJ57"/>
  <c r="CE84"/>
  <c r="CO78"/>
  <c r="G78"/>
  <c r="CO90"/>
  <c r="G90"/>
  <c r="CG46" i="33"/>
  <c r="CI84"/>
  <c r="CO65"/>
  <c r="G65"/>
  <c r="CO68"/>
  <c r="G68"/>
  <c r="CO76"/>
  <c r="G76"/>
  <c r="CO83"/>
  <c r="CO103"/>
  <c r="G103"/>
  <c r="CO133"/>
  <c r="G133"/>
  <c r="CO134"/>
  <c r="G134"/>
  <c r="CD22" i="31"/>
  <c r="CD146"/>
  <c r="M146"/>
  <c r="CL113"/>
  <c r="CG113"/>
  <c r="CM84"/>
  <c r="CF84"/>
  <c r="CF85"/>
  <c r="CL57"/>
  <c r="CO65" i="32"/>
  <c r="G65"/>
  <c r="CO66"/>
  <c r="G66"/>
  <c r="CO73"/>
  <c r="G73"/>
  <c r="CO74"/>
  <c r="G74"/>
  <c r="CO136"/>
  <c r="G136"/>
  <c r="CO19" i="33"/>
  <c r="G19"/>
  <c r="CD32"/>
  <c r="CO42"/>
  <c r="G42"/>
  <c r="CO120"/>
  <c r="G120"/>
  <c r="CL22" i="31"/>
  <c r="CH113"/>
  <c r="CF113"/>
  <c r="CF114"/>
  <c r="CN84"/>
  <c r="CI84"/>
  <c r="CM57"/>
  <c r="CQ55" i="23"/>
  <c r="CS54"/>
  <c r="K54"/>
  <c r="CS52"/>
  <c r="L23"/>
  <c r="AD32" i="31"/>
  <c r="CK33"/>
  <c r="AQ32"/>
  <c r="CD46"/>
  <c r="CD48"/>
  <c r="CD47"/>
  <c r="M45"/>
  <c r="CL33"/>
  <c r="AV32"/>
  <c r="Q33"/>
  <c r="CE35"/>
  <c r="Q35"/>
  <c r="CL47"/>
  <c r="CJ33"/>
  <c r="CM33"/>
  <c r="AZ32"/>
  <c r="AD46"/>
  <c r="CH47"/>
  <c r="Z32"/>
  <c r="CN33"/>
  <c r="BD32"/>
  <c r="CN47"/>
  <c r="BD45"/>
  <c r="CN46"/>
  <c r="BD46"/>
  <c r="CN48"/>
  <c r="BD48"/>
  <c r="Q32"/>
  <c r="CL33" i="33"/>
  <c r="AV32"/>
  <c r="CN33"/>
  <c r="BD32"/>
  <c r="CM45" i="32"/>
  <c r="Q32"/>
  <c r="CO36" i="33"/>
  <c r="G36"/>
  <c r="CI46"/>
  <c r="CO40"/>
  <c r="G40"/>
  <c r="I16" i="35"/>
  <c r="CJ46" i="33"/>
  <c r="CO44"/>
  <c r="G44"/>
  <c r="I24" i="35"/>
  <c r="CS50" i="23"/>
  <c r="K50"/>
  <c r="K55"/>
  <c r="AQ56"/>
  <c r="CK55"/>
  <c r="BH55"/>
  <c r="AZ56"/>
  <c r="AU56"/>
  <c r="AQ46"/>
  <c r="CJ24"/>
  <c r="Y24"/>
  <c r="AM23"/>
  <c r="CH56"/>
  <c r="CL46"/>
  <c r="U46" i="31"/>
  <c r="CL85"/>
  <c r="CL47" i="32"/>
  <c r="AV47"/>
  <c r="CK46" i="23"/>
  <c r="AC46"/>
  <c r="CI46"/>
  <c r="T46"/>
  <c r="CF33" i="31"/>
  <c r="AQ55" i="23"/>
  <c r="CE114" i="33"/>
  <c r="CE116"/>
  <c r="Q116"/>
  <c r="AH84" i="32"/>
  <c r="CL114" i="33"/>
  <c r="AV114"/>
  <c r="CH58"/>
  <c r="CL24" i="32"/>
  <c r="AV24"/>
  <c r="CH46" i="23"/>
  <c r="AH45"/>
  <c r="AQ23"/>
  <c r="Y45"/>
  <c r="CS45"/>
  <c r="P45"/>
  <c r="AZ45"/>
  <c r="T55"/>
  <c r="AU55"/>
  <c r="T23"/>
  <c r="CH24"/>
  <c r="P24"/>
  <c r="Y55"/>
  <c r="CN24"/>
  <c r="P23"/>
  <c r="G155" i="33"/>
  <c r="BD23" i="23"/>
  <c r="CF23" i="32"/>
  <c r="CH23"/>
  <c r="CH25"/>
  <c r="AD25"/>
  <c r="H47"/>
  <c r="CO155" i="33"/>
  <c r="CG114"/>
  <c r="CG116"/>
  <c r="Z116"/>
  <c r="CH146" i="32"/>
  <c r="AD146"/>
  <c r="CH24"/>
  <c r="AD24"/>
  <c r="CO24" i="23"/>
  <c r="L55"/>
  <c r="AZ84" i="32"/>
  <c r="G34"/>
  <c r="AH24" i="23"/>
  <c r="CI33" i="31"/>
  <c r="AH23" i="23"/>
  <c r="CC158" i="32"/>
  <c r="CO143" i="33"/>
  <c r="CC49" i="31"/>
  <c r="H49"/>
  <c r="CN115" i="33"/>
  <c r="BD115"/>
  <c r="CE47" i="32"/>
  <c r="Q47"/>
  <c r="CN114" i="33"/>
  <c r="CN116"/>
  <c r="BD116"/>
  <c r="G144"/>
  <c r="CG59" i="32"/>
  <c r="Z59"/>
  <c r="CE115" i="33"/>
  <c r="Q115"/>
  <c r="CK114" i="32"/>
  <c r="AQ114"/>
  <c r="H23"/>
  <c r="CC115" i="33"/>
  <c r="CE23"/>
  <c r="CO144"/>
  <c r="U22"/>
  <c r="CL23" i="32"/>
  <c r="CL146" i="33"/>
  <c r="AV146"/>
  <c r="CH146"/>
  <c r="AD146"/>
  <c r="G34"/>
  <c r="G143"/>
  <c r="CF25"/>
  <c r="U25"/>
  <c r="U23"/>
  <c r="AH55" i="23"/>
  <c r="L45"/>
  <c r="CO155" i="32"/>
  <c r="G143"/>
  <c r="CL58" i="33"/>
  <c r="CL60"/>
  <c r="AV60"/>
  <c r="H23"/>
  <c r="CJ47" i="31"/>
  <c r="CG46" i="23"/>
  <c r="L46"/>
  <c r="G155" i="32"/>
  <c r="CO143"/>
  <c r="CP154" i="33"/>
  <c r="CF24"/>
  <c r="U24"/>
  <c r="CL59"/>
  <c r="AV59"/>
  <c r="CO34"/>
  <c r="AQ45" i="23"/>
  <c r="CR24"/>
  <c r="BH24"/>
  <c r="AU45"/>
  <c r="CD59" i="33"/>
  <c r="M59"/>
  <c r="CC114" i="32"/>
  <c r="CL115" i="33"/>
  <c r="AV115"/>
  <c r="G155" i="31"/>
  <c r="H113" i="32"/>
  <c r="U32" i="33"/>
  <c r="CG115"/>
  <c r="Z115"/>
  <c r="AD22"/>
  <c r="CH24"/>
  <c r="AD24"/>
  <c r="CH23"/>
  <c r="CJ46" i="23"/>
  <c r="M57" i="33"/>
  <c r="CM86" i="32"/>
  <c r="AZ86"/>
  <c r="M58" i="33"/>
  <c r="AV22"/>
  <c r="CL23"/>
  <c r="CL24"/>
  <c r="AV24"/>
  <c r="AM55" i="23"/>
  <c r="CJ56"/>
  <c r="BH23"/>
  <c r="CG58" i="32"/>
  <c r="G156"/>
  <c r="G144"/>
  <c r="G143" i="31"/>
  <c r="AD23" i="32"/>
  <c r="AM32" i="33"/>
  <c r="CJ33"/>
  <c r="CO32" i="31"/>
  <c r="G32"/>
  <c r="CP24" i="23"/>
  <c r="CO155" i="31"/>
  <c r="CH115" i="33"/>
  <c r="AD115"/>
  <c r="CO156" i="32"/>
  <c r="AQ113" i="33"/>
  <c r="Q46" i="31"/>
  <c r="M47" i="33"/>
  <c r="CD49"/>
  <c r="M49"/>
  <c r="CD33" i="31"/>
  <c r="CD35"/>
  <c r="CO143"/>
  <c r="H113" i="33"/>
  <c r="CK114"/>
  <c r="AQ114"/>
  <c r="CC49"/>
  <c r="H49"/>
  <c r="H47"/>
  <c r="Q23"/>
  <c r="CE25"/>
  <c r="Q25"/>
  <c r="CO144" i="32"/>
  <c r="CH59" i="33"/>
  <c r="AD59"/>
  <c r="CH114"/>
  <c r="CG56" i="23"/>
  <c r="CN85" i="33"/>
  <c r="BD84"/>
  <c r="CN86"/>
  <c r="BD86"/>
  <c r="Z32" i="32"/>
  <c r="CG33"/>
  <c r="H34" i="31"/>
  <c r="G34"/>
  <c r="CO34"/>
  <c r="CE59"/>
  <c r="Q59"/>
  <c r="Q57"/>
  <c r="Z84" i="33"/>
  <c r="CG86"/>
  <c r="Z86"/>
  <c r="CG85"/>
  <c r="AD156"/>
  <c r="G156"/>
  <c r="CO156"/>
  <c r="CK23" i="32"/>
  <c r="CK24"/>
  <c r="AQ24"/>
  <c r="AQ22"/>
  <c r="CH60" i="33"/>
  <c r="AD60"/>
  <c r="AD58"/>
  <c r="CP154" i="32"/>
  <c r="G154"/>
  <c r="AM46"/>
  <c r="CJ47"/>
  <c r="AM45" i="23"/>
  <c r="AQ84" i="33"/>
  <c r="CK86"/>
  <c r="AQ86"/>
  <c r="CK85"/>
  <c r="AD33"/>
  <c r="CH35"/>
  <c r="AD35"/>
  <c r="CE49" i="31"/>
  <c r="Q49"/>
  <c r="Q47"/>
  <c r="CC146" i="32"/>
  <c r="H146"/>
  <c r="CC59"/>
  <c r="H59"/>
  <c r="CC58"/>
  <c r="H57"/>
  <c r="CI23" i="33"/>
  <c r="AH22"/>
  <c r="CI24"/>
  <c r="AH24"/>
  <c r="CL49" i="32"/>
  <c r="AV49"/>
  <c r="CE49"/>
  <c r="Q49"/>
  <c r="AM84" i="33"/>
  <c r="CJ86"/>
  <c r="AM86"/>
  <c r="CJ85"/>
  <c r="CK58" i="32"/>
  <c r="CK146"/>
  <c r="AQ146"/>
  <c r="CK59"/>
  <c r="AQ59"/>
  <c r="AQ57"/>
  <c r="CM23" i="33"/>
  <c r="AZ22"/>
  <c r="CM24"/>
  <c r="AZ24"/>
  <c r="CM35" i="32"/>
  <c r="AZ35"/>
  <c r="AZ33"/>
  <c r="AV58" i="33"/>
  <c r="BD47" i="32"/>
  <c r="CN49"/>
  <c r="BD49"/>
  <c r="Z58"/>
  <c r="CG60"/>
  <c r="Z60"/>
  <c r="AV85" i="31"/>
  <c r="CL87"/>
  <c r="AV87"/>
  <c r="Z114" i="33"/>
  <c r="CF115"/>
  <c r="U115"/>
  <c r="U113"/>
  <c r="CF114"/>
  <c r="AZ47"/>
  <c r="CM49"/>
  <c r="AZ49"/>
  <c r="CO84" i="31"/>
  <c r="G84"/>
  <c r="AQ46"/>
  <c r="CK47"/>
  <c r="CO47"/>
  <c r="G47"/>
  <c r="CC85"/>
  <c r="H84"/>
  <c r="CC86"/>
  <c r="H86"/>
  <c r="CF35" i="33"/>
  <c r="U35"/>
  <c r="U33"/>
  <c r="CO22" i="31"/>
  <c r="G22"/>
  <c r="CG23" i="32"/>
  <c r="CG146"/>
  <c r="Z146"/>
  <c r="CG24"/>
  <c r="Z24"/>
  <c r="Z22"/>
  <c r="CO113" i="33"/>
  <c r="G113"/>
  <c r="CE85" i="31"/>
  <c r="CE86"/>
  <c r="Q86"/>
  <c r="Q84"/>
  <c r="CJ115" i="33"/>
  <c r="AM115"/>
  <c r="AM113"/>
  <c r="CJ114"/>
  <c r="AZ47" i="31"/>
  <c r="CM49"/>
  <c r="AZ49"/>
  <c r="AZ48" i="33"/>
  <c r="CO48"/>
  <c r="G48"/>
  <c r="CO113" i="31"/>
  <c r="G113"/>
  <c r="CC160" i="32"/>
  <c r="H160"/>
  <c r="H158"/>
  <c r="Z22" i="31"/>
  <c r="CG23"/>
  <c r="CG24"/>
  <c r="Z24"/>
  <c r="T45" i="23"/>
  <c r="CC58" i="31"/>
  <c r="CC158"/>
  <c r="CC59"/>
  <c r="H59"/>
  <c r="H57"/>
  <c r="AD22"/>
  <c r="CH24"/>
  <c r="AD24"/>
  <c r="CH23"/>
  <c r="CE85" i="33"/>
  <c r="Q84"/>
  <c r="CE86"/>
  <c r="Q86"/>
  <c r="CK47"/>
  <c r="AQ46"/>
  <c r="CD114" i="31"/>
  <c r="CD115"/>
  <c r="M115"/>
  <c r="M113"/>
  <c r="CJ58"/>
  <c r="AM57"/>
  <c r="CJ59"/>
  <c r="AM59"/>
  <c r="AQ22"/>
  <c r="CK23"/>
  <c r="CK24"/>
  <c r="AQ24"/>
  <c r="CJ146" i="33"/>
  <c r="AM146"/>
  <c r="CJ59"/>
  <c r="AM59"/>
  <c r="CJ158"/>
  <c r="AM57"/>
  <c r="CJ58"/>
  <c r="CN115" i="32"/>
  <c r="BD115"/>
  <c r="BD113"/>
  <c r="CN114"/>
  <c r="CI33"/>
  <c r="AH32"/>
  <c r="CN24"/>
  <c r="BD24"/>
  <c r="CN146"/>
  <c r="BD146"/>
  <c r="CN23"/>
  <c r="BD22"/>
  <c r="CC85" i="33"/>
  <c r="CC86"/>
  <c r="H86"/>
  <c r="H84"/>
  <c r="CC59"/>
  <c r="CC58"/>
  <c r="CC159"/>
  <c r="H57"/>
  <c r="CO57"/>
  <c r="CC158"/>
  <c r="CC146"/>
  <c r="H146"/>
  <c r="CM158" i="32"/>
  <c r="CM59"/>
  <c r="AZ59"/>
  <c r="CM58"/>
  <c r="AZ57"/>
  <c r="CD24"/>
  <c r="CD23"/>
  <c r="M22"/>
  <c r="CO22"/>
  <c r="AZ113"/>
  <c r="CM115"/>
  <c r="AZ115"/>
  <c r="CM114"/>
  <c r="CH58" i="31"/>
  <c r="AD57"/>
  <c r="CH146"/>
  <c r="AD146"/>
  <c r="CH59"/>
  <c r="AD59"/>
  <c r="CL115" i="32"/>
  <c r="AV115"/>
  <c r="AV113"/>
  <c r="CL114"/>
  <c r="CJ24"/>
  <c r="AM24"/>
  <c r="AM22"/>
  <c r="CJ23"/>
  <c r="CK85"/>
  <c r="CK158"/>
  <c r="CK86"/>
  <c r="AQ86"/>
  <c r="AQ84"/>
  <c r="CF25"/>
  <c r="U25"/>
  <c r="U23"/>
  <c r="H115" i="33"/>
  <c r="AH156" i="31"/>
  <c r="G156"/>
  <c r="CO156"/>
  <c r="BD114" i="33"/>
  <c r="M114"/>
  <c r="CD116"/>
  <c r="M116"/>
  <c r="CK47" i="32"/>
  <c r="AQ46"/>
  <c r="CM114" i="33"/>
  <c r="AZ113"/>
  <c r="CM115"/>
  <c r="AZ115"/>
  <c r="CM24" i="32"/>
  <c r="AZ24"/>
  <c r="CM23"/>
  <c r="AZ22"/>
  <c r="CG116"/>
  <c r="Z116"/>
  <c r="Z114"/>
  <c r="CG85" i="31"/>
  <c r="Z84"/>
  <c r="CG86"/>
  <c r="Z86"/>
  <c r="CI58" i="33"/>
  <c r="AH57"/>
  <c r="CI146"/>
  <c r="AH146"/>
  <c r="CI59"/>
  <c r="AH59"/>
  <c r="CJ23"/>
  <c r="AM22"/>
  <c r="CJ24"/>
  <c r="AM24"/>
  <c r="CI114" i="31"/>
  <c r="CI115"/>
  <c r="AH115"/>
  <c r="AH113"/>
  <c r="CP142" i="33"/>
  <c r="G142"/>
  <c r="AQ22"/>
  <c r="CK23"/>
  <c r="CK24"/>
  <c r="AQ24"/>
  <c r="CE115" i="32"/>
  <c r="Q115"/>
  <c r="Q113"/>
  <c r="CE114"/>
  <c r="CL86"/>
  <c r="AV86"/>
  <c r="CL85"/>
  <c r="AV84"/>
  <c r="CH47"/>
  <c r="AD46"/>
  <c r="CK58" i="33"/>
  <c r="AQ57"/>
  <c r="CK146"/>
  <c r="AQ146"/>
  <c r="CK158"/>
  <c r="CK59"/>
  <c r="AQ59"/>
  <c r="CF86" i="32"/>
  <c r="U86"/>
  <c r="CF85"/>
  <c r="U84"/>
  <c r="CE59"/>
  <c r="Q59"/>
  <c r="Q57"/>
  <c r="CE58"/>
  <c r="CE146"/>
  <c r="Q146"/>
  <c r="CD115"/>
  <c r="M115"/>
  <c r="M113"/>
  <c r="CD114"/>
  <c r="H84"/>
  <c r="CC86"/>
  <c r="H86"/>
  <c r="CC85"/>
  <c r="M84"/>
  <c r="CD85"/>
  <c r="CD86"/>
  <c r="M86"/>
  <c r="Z46" i="31"/>
  <c r="CG47"/>
  <c r="CC114"/>
  <c r="H113"/>
  <c r="CC115"/>
  <c r="H115"/>
  <c r="Q46" i="33"/>
  <c r="CE47"/>
  <c r="CI23" i="32"/>
  <c r="AH22"/>
  <c r="CI24"/>
  <c r="AH24"/>
  <c r="CC146" i="31"/>
  <c r="H146"/>
  <c r="AD58" i="32"/>
  <c r="CH60"/>
  <c r="AD60"/>
  <c r="Q114" i="33"/>
  <c r="CI87" i="32"/>
  <c r="AH87"/>
  <c r="AH85"/>
  <c r="CK116"/>
  <c r="AQ116"/>
  <c r="BH45" i="23"/>
  <c r="AZ85" i="32"/>
  <c r="CM87"/>
  <c r="AZ87"/>
  <c r="CI58" i="31"/>
  <c r="CI146"/>
  <c r="AH146"/>
  <c r="AH57"/>
  <c r="CI59"/>
  <c r="AH59"/>
  <c r="CM146" i="33"/>
  <c r="AZ146"/>
  <c r="AZ57"/>
  <c r="CM59"/>
  <c r="AZ59"/>
  <c r="CM58"/>
  <c r="CM158"/>
  <c r="CN23"/>
  <c r="BD22"/>
  <c r="CN146"/>
  <c r="BD146"/>
  <c r="CN24"/>
  <c r="BD24"/>
  <c r="CH85" i="31"/>
  <c r="CH86"/>
  <c r="AD86"/>
  <c r="AD84"/>
  <c r="CP154"/>
  <c r="G154"/>
  <c r="CF146" i="33"/>
  <c r="U146"/>
  <c r="CF59"/>
  <c r="U59"/>
  <c r="U57"/>
  <c r="CF58"/>
  <c r="U113" i="32"/>
  <c r="CF115"/>
  <c r="U115"/>
  <c r="CF114"/>
  <c r="M32"/>
  <c r="CD33"/>
  <c r="AH32" i="33"/>
  <c r="CI33"/>
  <c r="CH86" i="32"/>
  <c r="AD86"/>
  <c r="AD84"/>
  <c r="CH85"/>
  <c r="CH158"/>
  <c r="CI59"/>
  <c r="AH59"/>
  <c r="CI58"/>
  <c r="AH57"/>
  <c r="CI158"/>
  <c r="CI146"/>
  <c r="AH146"/>
  <c r="CI114"/>
  <c r="AH113"/>
  <c r="CI115"/>
  <c r="AH115"/>
  <c r="CF47" i="33"/>
  <c r="U46"/>
  <c r="AD113" i="32"/>
  <c r="CH115"/>
  <c r="AD115"/>
  <c r="CH114"/>
  <c r="CJ86"/>
  <c r="AM86"/>
  <c r="AM84"/>
  <c r="CJ85"/>
  <c r="CG86"/>
  <c r="Z86"/>
  <c r="Z84"/>
  <c r="CG85"/>
  <c r="CG158"/>
  <c r="CC116" i="33"/>
  <c r="H114"/>
  <c r="AD114"/>
  <c r="CH116"/>
  <c r="AD116"/>
  <c r="CO57" i="31"/>
  <c r="CO158"/>
  <c r="CE114"/>
  <c r="Q113"/>
  <c r="CE115"/>
  <c r="Q115"/>
  <c r="CE158"/>
  <c r="AD84" i="33"/>
  <c r="CH86"/>
  <c r="AD86"/>
  <c r="CH85"/>
  <c r="CH158"/>
  <c r="Q57"/>
  <c r="CE58"/>
  <c r="CE146"/>
  <c r="Q146"/>
  <c r="CE158"/>
  <c r="CE59"/>
  <c r="Q59"/>
  <c r="CG23"/>
  <c r="CG24"/>
  <c r="Z24"/>
  <c r="Z22"/>
  <c r="CD58" i="31"/>
  <c r="CD59"/>
  <c r="M59"/>
  <c r="M57"/>
  <c r="CI23"/>
  <c r="CI24"/>
  <c r="AH24"/>
  <c r="AH22"/>
  <c r="AZ84" i="33"/>
  <c r="CM86"/>
  <c r="AZ86"/>
  <c r="CM85"/>
  <c r="CD146"/>
  <c r="M146"/>
  <c r="M22"/>
  <c r="CD23"/>
  <c r="CO22"/>
  <c r="CD85" i="31"/>
  <c r="M84"/>
  <c r="CD86"/>
  <c r="M86"/>
  <c r="Z57" i="33"/>
  <c r="CG58"/>
  <c r="CG59"/>
  <c r="Z59"/>
  <c r="CG146"/>
  <c r="Z146"/>
  <c r="CG158"/>
  <c r="U46" i="32"/>
  <c r="CF47"/>
  <c r="CF58" i="31"/>
  <c r="CF59"/>
  <c r="U59"/>
  <c r="U57"/>
  <c r="G142" i="32"/>
  <c r="CP142"/>
  <c r="CN158"/>
  <c r="CN86"/>
  <c r="BD86"/>
  <c r="BD84"/>
  <c r="CN85"/>
  <c r="Z46"/>
  <c r="CG47"/>
  <c r="CI114" i="33"/>
  <c r="CI115"/>
  <c r="AH115"/>
  <c r="AH113"/>
  <c r="Q22" i="31"/>
  <c r="CE146"/>
  <c r="Q146"/>
  <c r="CE24"/>
  <c r="Q24"/>
  <c r="CE23"/>
  <c r="AH144"/>
  <c r="G144"/>
  <c r="CO144"/>
  <c r="H114" i="32"/>
  <c r="CC116"/>
  <c r="H116"/>
  <c r="CL116" i="33"/>
  <c r="AV116"/>
  <c r="CN158"/>
  <c r="AC23" i="23"/>
  <c r="CK24"/>
  <c r="CI56"/>
  <c r="CS23"/>
  <c r="CI24"/>
  <c r="CN85" i="31"/>
  <c r="CN158"/>
  <c r="BD84"/>
  <c r="CN86"/>
  <c r="BD86"/>
  <c r="CF158"/>
  <c r="U84"/>
  <c r="CF86"/>
  <c r="CD23"/>
  <c r="M22"/>
  <c r="CD158"/>
  <c r="CD24"/>
  <c r="AH84" i="33"/>
  <c r="CI158"/>
  <c r="CI86"/>
  <c r="AH86"/>
  <c r="CI85"/>
  <c r="CO84" i="32"/>
  <c r="G84"/>
  <c r="CE86"/>
  <c r="CE158"/>
  <c r="CE85"/>
  <c r="Q84"/>
  <c r="AM32"/>
  <c r="CJ33"/>
  <c r="CK85" i="31"/>
  <c r="AQ84"/>
  <c r="CK86"/>
  <c r="AQ86"/>
  <c r="CJ24"/>
  <c r="AM24"/>
  <c r="AM22"/>
  <c r="CJ23"/>
  <c r="CJ146"/>
  <c r="AM146"/>
  <c r="CF158" i="33"/>
  <c r="U84"/>
  <c r="CF86"/>
  <c r="U86"/>
  <c r="CF85"/>
  <c r="CJ85" i="31"/>
  <c r="AM84"/>
  <c r="CJ86"/>
  <c r="AM86"/>
  <c r="CJ158"/>
  <c r="CP142"/>
  <c r="G142"/>
  <c r="CJ114" i="32"/>
  <c r="AM113"/>
  <c r="CJ115"/>
  <c r="CO113"/>
  <c r="G113"/>
  <c r="CD59"/>
  <c r="CD58"/>
  <c r="CD158"/>
  <c r="M57"/>
  <c r="CO57"/>
  <c r="CD146"/>
  <c r="M146"/>
  <c r="U113" i="31"/>
  <c r="CF115"/>
  <c r="CM85"/>
  <c r="CM86"/>
  <c r="AZ86"/>
  <c r="AZ84"/>
  <c r="CG47" i="33"/>
  <c r="Z46"/>
  <c r="AM57" i="32"/>
  <c r="CJ146"/>
  <c r="AM146"/>
  <c r="CJ59"/>
  <c r="AM59"/>
  <c r="CJ58"/>
  <c r="CJ158"/>
  <c r="CO32"/>
  <c r="G32"/>
  <c r="CF33"/>
  <c r="U32"/>
  <c r="CK114" i="31"/>
  <c r="CK115"/>
  <c r="AQ115"/>
  <c r="AQ113"/>
  <c r="BD22"/>
  <c r="CN23"/>
  <c r="CN24"/>
  <c r="BD24"/>
  <c r="M24" i="33"/>
  <c r="CJ114" i="31"/>
  <c r="AM113"/>
  <c r="CJ115"/>
  <c r="AM115"/>
  <c r="CL47" i="33"/>
  <c r="AV46"/>
  <c r="CM58" i="31"/>
  <c r="CM59"/>
  <c r="AZ59"/>
  <c r="CM158"/>
  <c r="CM146"/>
  <c r="AZ146"/>
  <c r="AZ57"/>
  <c r="CH114"/>
  <c r="AD113"/>
  <c r="CH158"/>
  <c r="CH115"/>
  <c r="AD115"/>
  <c r="M32" i="33"/>
  <c r="CO32"/>
  <c r="G32"/>
  <c r="CD33"/>
  <c r="CG114" i="31"/>
  <c r="CG115"/>
  <c r="Z115"/>
  <c r="Z113"/>
  <c r="CF146" i="32"/>
  <c r="U146"/>
  <c r="CF158"/>
  <c r="CF58"/>
  <c r="U57"/>
  <c r="CF59"/>
  <c r="U59"/>
  <c r="CG58" i="31"/>
  <c r="Z57"/>
  <c r="CG158"/>
  <c r="CG59"/>
  <c r="CG146"/>
  <c r="Z146"/>
  <c r="CM114"/>
  <c r="AZ113"/>
  <c r="CM115"/>
  <c r="AZ115"/>
  <c r="CH47" i="33"/>
  <c r="AD46"/>
  <c r="CN114" i="31"/>
  <c r="BD113"/>
  <c r="CN115"/>
  <c r="BD115"/>
  <c r="CD86" i="33"/>
  <c r="CD158"/>
  <c r="CO84"/>
  <c r="CD85"/>
  <c r="M84"/>
  <c r="CG33"/>
  <c r="Z32"/>
  <c r="AD32" i="32"/>
  <c r="CH33"/>
  <c r="CI85" i="31"/>
  <c r="CI158"/>
  <c r="AH84"/>
  <c r="CI86"/>
  <c r="AH86"/>
  <c r="CL23"/>
  <c r="AV22"/>
  <c r="CL24"/>
  <c r="AV24"/>
  <c r="CL58"/>
  <c r="CL59"/>
  <c r="AV59"/>
  <c r="AV57"/>
  <c r="CL158"/>
  <c r="CL146"/>
  <c r="AV146"/>
  <c r="CL114"/>
  <c r="AV113"/>
  <c r="CL115"/>
  <c r="AV115"/>
  <c r="CK58"/>
  <c r="CK146"/>
  <c r="AQ146"/>
  <c r="AQ57"/>
  <c r="CK59"/>
  <c r="AQ59"/>
  <c r="CK158"/>
  <c r="CF24"/>
  <c r="U24"/>
  <c r="CF146"/>
  <c r="U146"/>
  <c r="CF23"/>
  <c r="U22"/>
  <c r="CL86" i="33"/>
  <c r="AV86"/>
  <c r="CL158"/>
  <c r="CL85"/>
  <c r="AV84"/>
  <c r="CM23" i="31"/>
  <c r="CM24"/>
  <c r="AZ24"/>
  <c r="AZ22"/>
  <c r="CL158" i="32"/>
  <c r="CL146"/>
  <c r="AV146"/>
  <c r="CL59"/>
  <c r="AV59"/>
  <c r="CL58"/>
  <c r="AV57"/>
  <c r="BD55" i="23"/>
  <c r="P55"/>
  <c r="CS55"/>
  <c r="BD45"/>
  <c r="CF116" i="31"/>
  <c r="U114"/>
  <c r="BD33" i="33"/>
  <c r="CN35"/>
  <c r="BD35"/>
  <c r="CN49" i="31"/>
  <c r="BD49"/>
  <c r="BD47"/>
  <c r="CL49"/>
  <c r="AV49"/>
  <c r="AV47"/>
  <c r="M47"/>
  <c r="CD49"/>
  <c r="AQ33"/>
  <c r="CK35"/>
  <c r="AQ35"/>
  <c r="CJ47" i="33"/>
  <c r="AM46"/>
  <c r="BD33" i="31"/>
  <c r="CN35"/>
  <c r="BD35"/>
  <c r="CJ49"/>
  <c r="AM49"/>
  <c r="AM47"/>
  <c r="CM35"/>
  <c r="AZ35"/>
  <c r="AZ33"/>
  <c r="CF35"/>
  <c r="U35"/>
  <c r="U33"/>
  <c r="AV33"/>
  <c r="CL35"/>
  <c r="AV35"/>
  <c r="M48"/>
  <c r="CO48"/>
  <c r="G48"/>
  <c r="L24" i="23"/>
  <c r="Q58" i="31"/>
  <c r="CE60"/>
  <c r="U85"/>
  <c r="CF87"/>
  <c r="CM48" i="32"/>
  <c r="CM47"/>
  <c r="CM46"/>
  <c r="AZ45"/>
  <c r="CM146"/>
  <c r="AZ146"/>
  <c r="CO45"/>
  <c r="AV33" i="33"/>
  <c r="CL35"/>
  <c r="AD47" i="31"/>
  <c r="CH49"/>
  <c r="AD49"/>
  <c r="M46"/>
  <c r="CO46"/>
  <c r="G46"/>
  <c r="CH35"/>
  <c r="AD35"/>
  <c r="AD33"/>
  <c r="G57"/>
  <c r="CI47" i="33"/>
  <c r="CO46"/>
  <c r="G46"/>
  <c r="U47" i="31"/>
  <c r="CF49"/>
  <c r="U49"/>
  <c r="Z33"/>
  <c r="CG35"/>
  <c r="Z35"/>
  <c r="CJ35"/>
  <c r="AM35"/>
  <c r="AM33"/>
  <c r="AH33"/>
  <c r="CI35"/>
  <c r="AH35"/>
  <c r="AC55" i="23"/>
  <c r="AH56"/>
  <c r="AU46"/>
  <c r="AM56"/>
  <c r="BH56"/>
  <c r="CF159" i="31"/>
  <c r="AH46" i="23"/>
  <c r="P46"/>
  <c r="AZ24"/>
  <c r="AQ24"/>
  <c r="T24"/>
  <c r="CS24"/>
  <c r="CT24"/>
  <c r="Y56"/>
  <c r="AU24"/>
  <c r="AV23" i="32"/>
  <c r="CL25"/>
  <c r="AV25"/>
  <c r="CE159" i="31"/>
  <c r="CK116" i="33"/>
  <c r="AQ116"/>
  <c r="CO146" i="31"/>
  <c r="F146"/>
  <c r="CO33"/>
  <c r="CO23"/>
  <c r="G23"/>
  <c r="M33"/>
  <c r="L56" i="23"/>
  <c r="Y46"/>
  <c r="CL25" i="33"/>
  <c r="AV25"/>
  <c r="AV23"/>
  <c r="AD23"/>
  <c r="CH25"/>
  <c r="AD25"/>
  <c r="CO33"/>
  <c r="AM33"/>
  <c r="CJ35"/>
  <c r="AM35"/>
  <c r="AH23"/>
  <c r="CI25"/>
  <c r="AH25"/>
  <c r="Z33" i="32"/>
  <c r="CG35"/>
  <c r="Z35"/>
  <c r="CN87" i="33"/>
  <c r="BD87"/>
  <c r="BD85"/>
  <c r="CS56" i="23"/>
  <c r="AM85" i="33"/>
  <c r="CJ87"/>
  <c r="AM87"/>
  <c r="CM25"/>
  <c r="AZ25"/>
  <c r="AZ23"/>
  <c r="AQ58" i="32"/>
  <c r="CK60"/>
  <c r="AQ60"/>
  <c r="H58"/>
  <c r="CC60"/>
  <c r="H60"/>
  <c r="AM47"/>
  <c r="CJ49"/>
  <c r="AM49"/>
  <c r="CK25"/>
  <c r="AQ25"/>
  <c r="AQ23"/>
  <c r="CK87" i="33"/>
  <c r="AQ87"/>
  <c r="AQ85"/>
  <c r="CG87"/>
  <c r="Z87"/>
  <c r="Z85"/>
  <c r="H85" i="31"/>
  <c r="CC87"/>
  <c r="H87"/>
  <c r="CE87"/>
  <c r="Q87"/>
  <c r="Q85"/>
  <c r="CO85"/>
  <c r="G85"/>
  <c r="CJ116" i="33"/>
  <c r="AM116"/>
  <c r="AM114"/>
  <c r="CG25" i="32"/>
  <c r="Z25"/>
  <c r="Z23"/>
  <c r="U114" i="33"/>
  <c r="CF116"/>
  <c r="U116"/>
  <c r="CK49" i="31"/>
  <c r="AQ49"/>
  <c r="AQ47"/>
  <c r="CO115" i="33"/>
  <c r="CO114" i="31"/>
  <c r="G114"/>
  <c r="CP85"/>
  <c r="AH114" i="33"/>
  <c r="CI116"/>
  <c r="AH116"/>
  <c r="CC161"/>
  <c r="H161"/>
  <c r="H159"/>
  <c r="CH116" i="32"/>
  <c r="AD116"/>
  <c r="AD114"/>
  <c r="CI25"/>
  <c r="AH25"/>
  <c r="AH23"/>
  <c r="BD85"/>
  <c r="CN87"/>
  <c r="BD87"/>
  <c r="CN159"/>
  <c r="CF60" i="31"/>
  <c r="U60"/>
  <c r="U58"/>
  <c r="CD25" i="33"/>
  <c r="M23"/>
  <c r="AH23" i="31"/>
  <c r="CI25"/>
  <c r="AH25"/>
  <c r="CE160" i="33"/>
  <c r="Q160"/>
  <c r="Q158"/>
  <c r="CH160"/>
  <c r="AD160"/>
  <c r="AD158"/>
  <c r="CE160" i="31"/>
  <c r="Q160"/>
  <c r="Q158"/>
  <c r="H116" i="33"/>
  <c r="CI116" i="32"/>
  <c r="AH116"/>
  <c r="AH114"/>
  <c r="CI60"/>
  <c r="AH60"/>
  <c r="CI159"/>
  <c r="AH58"/>
  <c r="CD35"/>
  <c r="M35"/>
  <c r="M33"/>
  <c r="BH46" i="23"/>
  <c r="CC87" i="32"/>
  <c r="H87"/>
  <c r="CC159"/>
  <c r="H85"/>
  <c r="AM23" i="33"/>
  <c r="CJ25"/>
  <c r="AM25"/>
  <c r="AH58"/>
  <c r="CI60"/>
  <c r="AH60"/>
  <c r="AZ23" i="32"/>
  <c r="CM25"/>
  <c r="AZ25"/>
  <c r="AZ114" i="33"/>
  <c r="CM116"/>
  <c r="AZ116"/>
  <c r="CK87" i="32"/>
  <c r="AQ87"/>
  <c r="AQ85"/>
  <c r="CK159"/>
  <c r="AV114"/>
  <c r="CL116"/>
  <c r="AV116"/>
  <c r="CD25"/>
  <c r="M23"/>
  <c r="G57" i="33"/>
  <c r="CO146"/>
  <c r="F146"/>
  <c r="F160"/>
  <c r="BD23" i="32"/>
  <c r="CN25"/>
  <c r="BD25"/>
  <c r="AH33"/>
  <c r="CI35"/>
  <c r="AH35"/>
  <c r="CJ159" i="33"/>
  <c r="CJ60"/>
  <c r="AM60"/>
  <c r="AM58"/>
  <c r="H158" i="31"/>
  <c r="CC160"/>
  <c r="H160"/>
  <c r="AV85" i="32"/>
  <c r="CL87"/>
  <c r="AV87"/>
  <c r="M24"/>
  <c r="CO24"/>
  <c r="G24"/>
  <c r="BD158" i="33"/>
  <c r="CN160"/>
  <c r="BD160"/>
  <c r="Z47" i="32"/>
  <c r="CG49"/>
  <c r="Z49"/>
  <c r="Z58" i="33"/>
  <c r="CG60"/>
  <c r="Z60"/>
  <c r="CG159"/>
  <c r="M85" i="31"/>
  <c r="CD87"/>
  <c r="M87"/>
  <c r="Z23" i="33"/>
  <c r="CG25"/>
  <c r="Z25"/>
  <c r="CE60"/>
  <c r="Q60"/>
  <c r="CE159"/>
  <c r="Q58"/>
  <c r="Z158" i="32"/>
  <c r="CG160"/>
  <c r="Z160"/>
  <c r="CJ87"/>
  <c r="AM87"/>
  <c r="AM85"/>
  <c r="AH158"/>
  <c r="CI160"/>
  <c r="AH160"/>
  <c r="AD158"/>
  <c r="CH160"/>
  <c r="AD160"/>
  <c r="CI35" i="33"/>
  <c r="AH35"/>
  <c r="AH33"/>
  <c r="CF116" i="32"/>
  <c r="U116"/>
  <c r="U114"/>
  <c r="CM160" i="33"/>
  <c r="AZ160"/>
  <c r="AZ158"/>
  <c r="AH58" i="31"/>
  <c r="CI60"/>
  <c r="AH60"/>
  <c r="CE49" i="33"/>
  <c r="Q49"/>
  <c r="Q47"/>
  <c r="H114" i="31"/>
  <c r="CC116"/>
  <c r="H116"/>
  <c r="M85" i="32"/>
  <c r="CD87"/>
  <c r="M87"/>
  <c r="CK160" i="33"/>
  <c r="AQ160"/>
  <c r="AQ158"/>
  <c r="CK49" i="32"/>
  <c r="AQ49"/>
  <c r="AQ47"/>
  <c r="G115" i="33"/>
  <c r="CH60" i="31"/>
  <c r="AD60"/>
  <c r="AD58"/>
  <c r="CO23" i="32"/>
  <c r="G23"/>
  <c r="G22"/>
  <c r="H58" i="33"/>
  <c r="CO58"/>
  <c r="CC60"/>
  <c r="H85"/>
  <c r="CC87"/>
  <c r="H87"/>
  <c r="CJ160"/>
  <c r="AM160"/>
  <c r="AM158"/>
  <c r="AQ23" i="31"/>
  <c r="CK25"/>
  <c r="AQ25"/>
  <c r="AM58"/>
  <c r="CJ60"/>
  <c r="AM60"/>
  <c r="CE87" i="33"/>
  <c r="Q87"/>
  <c r="Q85"/>
  <c r="Z23" i="31"/>
  <c r="CG25"/>
  <c r="Z25"/>
  <c r="U47" i="32"/>
  <c r="CF49"/>
  <c r="U49"/>
  <c r="CH87" i="33"/>
  <c r="AD87"/>
  <c r="AD85"/>
  <c r="CH159"/>
  <c r="U47"/>
  <c r="CF49"/>
  <c r="U49"/>
  <c r="U58"/>
  <c r="CF60"/>
  <c r="U60"/>
  <c r="AD85" i="31"/>
  <c r="CH87"/>
  <c r="AD87"/>
  <c r="CN25" i="33"/>
  <c r="BD25"/>
  <c r="BD23"/>
  <c r="CH159" i="32"/>
  <c r="CK60" i="33"/>
  <c r="AQ60"/>
  <c r="AQ58"/>
  <c r="CK159"/>
  <c r="AH114" i="31"/>
  <c r="CI116"/>
  <c r="AH116"/>
  <c r="AM23" i="32"/>
  <c r="CJ25"/>
  <c r="AM25"/>
  <c r="AZ158"/>
  <c r="CM160"/>
  <c r="AZ160"/>
  <c r="BD114"/>
  <c r="CN116"/>
  <c r="BD116"/>
  <c r="M114" i="31"/>
  <c r="CD116"/>
  <c r="M116"/>
  <c r="CC60"/>
  <c r="H60"/>
  <c r="H58"/>
  <c r="CC159"/>
  <c r="CO24" i="33"/>
  <c r="G24"/>
  <c r="CO58" i="31"/>
  <c r="G58"/>
  <c r="CE25"/>
  <c r="Q25"/>
  <c r="Q23"/>
  <c r="CN160" i="32"/>
  <c r="BD160"/>
  <c r="BD158"/>
  <c r="CG160" i="33"/>
  <c r="Z160"/>
  <c r="Z158"/>
  <c r="CO23"/>
  <c r="G23"/>
  <c r="G22"/>
  <c r="AZ85"/>
  <c r="CM87"/>
  <c r="AZ87"/>
  <c r="M58" i="31"/>
  <c r="CD60"/>
  <c r="M60"/>
  <c r="CE116"/>
  <c r="Q116"/>
  <c r="Q114"/>
  <c r="CO114" i="33"/>
  <c r="CG159" i="32"/>
  <c r="Z85"/>
  <c r="CG87"/>
  <c r="Z87"/>
  <c r="CH87"/>
  <c r="AD87"/>
  <c r="AD85"/>
  <c r="CM159" i="33"/>
  <c r="CM60"/>
  <c r="AZ60"/>
  <c r="AZ58"/>
  <c r="CN159"/>
  <c r="Z47" i="31"/>
  <c r="CG49"/>
  <c r="Z49"/>
  <c r="M114" i="32"/>
  <c r="CD116"/>
  <c r="M116"/>
  <c r="Q58"/>
  <c r="CE60"/>
  <c r="Q60"/>
  <c r="U85"/>
  <c r="CF87"/>
  <c r="U87"/>
  <c r="AD47"/>
  <c r="CH49"/>
  <c r="AD49"/>
  <c r="Q114"/>
  <c r="CE116"/>
  <c r="Q116"/>
  <c r="CK25" i="33"/>
  <c r="AQ25"/>
  <c r="AQ23"/>
  <c r="CG87" i="31"/>
  <c r="Z87"/>
  <c r="Z85"/>
  <c r="CK160" i="32"/>
  <c r="AQ160"/>
  <c r="AQ158"/>
  <c r="CM116"/>
  <c r="AZ116"/>
  <c r="AZ114"/>
  <c r="CM60"/>
  <c r="AZ60"/>
  <c r="CM159"/>
  <c r="AZ58"/>
  <c r="CC160" i="33"/>
  <c r="H160"/>
  <c r="H158"/>
  <c r="CO59"/>
  <c r="H59"/>
  <c r="G59"/>
  <c r="CK49"/>
  <c r="AQ49"/>
  <c r="AQ47"/>
  <c r="CH25" i="31"/>
  <c r="AD25"/>
  <c r="AD23"/>
  <c r="AC24" i="23"/>
  <c r="K23"/>
  <c r="T56"/>
  <c r="AV158" i="33"/>
  <c r="CL160"/>
  <c r="AV160"/>
  <c r="CI160" i="31"/>
  <c r="AH160"/>
  <c r="AH158"/>
  <c r="Z33" i="33"/>
  <c r="CG35"/>
  <c r="Z35"/>
  <c r="CD160"/>
  <c r="M160"/>
  <c r="M158"/>
  <c r="BD114" i="31"/>
  <c r="CN116"/>
  <c r="BD116"/>
  <c r="CG160"/>
  <c r="Z160"/>
  <c r="Z158"/>
  <c r="AZ158"/>
  <c r="CM160"/>
  <c r="AZ160"/>
  <c r="AV47" i="33"/>
  <c r="CL49"/>
  <c r="AV49"/>
  <c r="CJ159" i="32"/>
  <c r="AM58"/>
  <c r="CJ60"/>
  <c r="AM60"/>
  <c r="AZ85" i="31"/>
  <c r="CM87"/>
  <c r="AZ87"/>
  <c r="CK87"/>
  <c r="AQ87"/>
  <c r="AQ85"/>
  <c r="CD159"/>
  <c r="M23"/>
  <c r="CD25"/>
  <c r="AZ23"/>
  <c r="CM25"/>
  <c r="AZ25"/>
  <c r="CL116"/>
  <c r="AV116"/>
  <c r="AV114"/>
  <c r="CL25"/>
  <c r="AV25"/>
  <c r="AV23"/>
  <c r="AH85"/>
  <c r="CI87"/>
  <c r="AH87"/>
  <c r="CI159"/>
  <c r="CH35" i="32"/>
  <c r="AD35"/>
  <c r="AD33"/>
  <c r="M86" i="33"/>
  <c r="G86"/>
  <c r="CO86"/>
  <c r="AZ114" i="31"/>
  <c r="CM116"/>
  <c r="AZ116"/>
  <c r="U58" i="32"/>
  <c r="CF60"/>
  <c r="U60"/>
  <c r="CF159"/>
  <c r="CH116" i="31"/>
  <c r="AD116"/>
  <c r="CH159"/>
  <c r="AD114"/>
  <c r="U33" i="32"/>
  <c r="CF35"/>
  <c r="CO33"/>
  <c r="Z47" i="33"/>
  <c r="CG49"/>
  <c r="Z49"/>
  <c r="U115" i="31"/>
  <c r="G115"/>
  <c r="CO115"/>
  <c r="CD160" i="32"/>
  <c r="M160"/>
  <c r="M158"/>
  <c r="AM115"/>
  <c r="G115"/>
  <c r="CO115"/>
  <c r="AM85" i="31"/>
  <c r="CJ87"/>
  <c r="AM87"/>
  <c r="CJ159"/>
  <c r="CF160" i="33"/>
  <c r="U160"/>
  <c r="U158"/>
  <c r="CO85" i="32"/>
  <c r="Q85"/>
  <c r="CE87"/>
  <c r="CE159"/>
  <c r="CI87" i="33"/>
  <c r="AH87"/>
  <c r="CI159"/>
  <c r="AH85"/>
  <c r="M24" i="31"/>
  <c r="CO24"/>
  <c r="G24"/>
  <c r="U86"/>
  <c r="G86"/>
  <c r="CO86"/>
  <c r="AV158" i="32"/>
  <c r="CL160"/>
  <c r="AV160"/>
  <c r="CK160" i="31"/>
  <c r="AQ160"/>
  <c r="AQ158"/>
  <c r="CK159"/>
  <c r="CK60"/>
  <c r="AQ60"/>
  <c r="AQ58"/>
  <c r="CL159"/>
  <c r="AV58"/>
  <c r="CL60"/>
  <c r="AV60"/>
  <c r="CD87" i="33"/>
  <c r="CO85"/>
  <c r="M85"/>
  <c r="CD159"/>
  <c r="CH49"/>
  <c r="AD49"/>
  <c r="AD47"/>
  <c r="CG159" i="31"/>
  <c r="Z58"/>
  <c r="CG60"/>
  <c r="Z60"/>
  <c r="CF160" i="32"/>
  <c r="U160"/>
  <c r="U158"/>
  <c r="CG116" i="31"/>
  <c r="Z116"/>
  <c r="Z114"/>
  <c r="CM60"/>
  <c r="AZ60"/>
  <c r="CM159"/>
  <c r="AZ58"/>
  <c r="M58" i="32"/>
  <c r="CD60"/>
  <c r="CD159"/>
  <c r="CO58"/>
  <c r="CJ160" i="31"/>
  <c r="AM160"/>
  <c r="AM158"/>
  <c r="U85" i="33"/>
  <c r="CF87"/>
  <c r="U87"/>
  <c r="CF159"/>
  <c r="CJ35" i="32"/>
  <c r="AM35"/>
  <c r="AM33"/>
  <c r="CE160"/>
  <c r="Q160"/>
  <c r="Q158"/>
  <c r="CD160" i="31"/>
  <c r="M160"/>
  <c r="M158"/>
  <c r="CN160"/>
  <c r="BD160"/>
  <c r="BD158"/>
  <c r="AV58" i="32"/>
  <c r="CL60"/>
  <c r="AV60"/>
  <c r="CL159"/>
  <c r="CL159" i="33"/>
  <c r="CL87"/>
  <c r="AV87"/>
  <c r="AV85"/>
  <c r="CF25" i="31"/>
  <c r="U25"/>
  <c r="U23"/>
  <c r="AV158"/>
  <c r="CL160"/>
  <c r="AV160"/>
  <c r="G84" i="33"/>
  <c r="CO158"/>
  <c r="Z59" i="31"/>
  <c r="G59"/>
  <c r="CO59"/>
  <c r="CD35" i="33"/>
  <c r="M35"/>
  <c r="M33"/>
  <c r="CH160" i="31"/>
  <c r="AD160"/>
  <c r="AD158"/>
  <c r="AM114"/>
  <c r="CJ116"/>
  <c r="AM116"/>
  <c r="BD23"/>
  <c r="CN25"/>
  <c r="BD25"/>
  <c r="CK116"/>
  <c r="AQ116"/>
  <c r="AQ114"/>
  <c r="CJ160" i="32"/>
  <c r="AM160"/>
  <c r="AM158"/>
  <c r="CO158"/>
  <c r="G57"/>
  <c r="M59"/>
  <c r="G59"/>
  <c r="CO59"/>
  <c r="AM114"/>
  <c r="CJ116"/>
  <c r="CO114"/>
  <c r="CJ25" i="31"/>
  <c r="AM25"/>
  <c r="AM23"/>
  <c r="Q86" i="32"/>
  <c r="G86"/>
  <c r="CO86"/>
  <c r="CI160" i="33"/>
  <c r="AH160"/>
  <c r="AH158"/>
  <c r="CF160" i="31"/>
  <c r="U160"/>
  <c r="U158"/>
  <c r="CN159"/>
  <c r="CN87"/>
  <c r="BD87"/>
  <c r="BD85"/>
  <c r="P56" i="23"/>
  <c r="BD56"/>
  <c r="BD46"/>
  <c r="CS46"/>
  <c r="G45" i="32"/>
  <c r="CO146"/>
  <c r="F146"/>
  <c r="F160"/>
  <c r="AZ47"/>
  <c r="CO47"/>
  <c r="G47"/>
  <c r="CM49"/>
  <c r="CF161" i="31"/>
  <c r="U161"/>
  <c r="U159"/>
  <c r="CJ49" i="33"/>
  <c r="AM49"/>
  <c r="AM47"/>
  <c r="M49" i="31"/>
  <c r="F158"/>
  <c r="F160"/>
  <c r="CO160"/>
  <c r="AV35" i="33"/>
  <c r="AZ48" i="32"/>
  <c r="CO48"/>
  <c r="G48"/>
  <c r="Q60" i="31"/>
  <c r="M35"/>
  <c r="G35"/>
  <c r="CO35"/>
  <c r="U116"/>
  <c r="CI49" i="33"/>
  <c r="CO47"/>
  <c r="G47"/>
  <c r="G33"/>
  <c r="CP33"/>
  <c r="CP32"/>
  <c r="U87" i="31"/>
  <c r="CP114"/>
  <c r="AZ46" i="32"/>
  <c r="CO46"/>
  <c r="G46"/>
  <c r="Q159" i="31"/>
  <c r="CE161"/>
  <c r="Q161"/>
  <c r="G33"/>
  <c r="CP33"/>
  <c r="CP32"/>
  <c r="AC56" i="23"/>
  <c r="K24"/>
  <c r="CP58" i="31"/>
  <c r="CP23"/>
  <c r="G35" i="33"/>
  <c r="K56" i="23"/>
  <c r="CO159" i="31"/>
  <c r="CO116"/>
  <c r="CO60"/>
  <c r="CO35" i="33"/>
  <c r="CO49" i="31"/>
  <c r="G49"/>
  <c r="CP23" i="32"/>
  <c r="G114" i="33"/>
  <c r="CP114"/>
  <c r="AQ159"/>
  <c r="CK161"/>
  <c r="AQ161"/>
  <c r="G116"/>
  <c r="G60" i="31"/>
  <c r="CO87"/>
  <c r="G87"/>
  <c r="CO49" i="33"/>
  <c r="G49"/>
  <c r="CN161"/>
  <c r="BD161"/>
  <c r="BD159"/>
  <c r="CG161" i="32"/>
  <c r="Z161"/>
  <c r="Z159"/>
  <c r="CP23" i="33"/>
  <c r="H159" i="31"/>
  <c r="CC161"/>
  <c r="H161"/>
  <c r="AD159" i="32"/>
  <c r="CH161"/>
  <c r="AD161"/>
  <c r="CG161" i="33"/>
  <c r="Z161"/>
  <c r="Z159"/>
  <c r="M25"/>
  <c r="CO25"/>
  <c r="G25"/>
  <c r="G116" i="31"/>
  <c r="AZ159" i="32"/>
  <c r="CM161"/>
  <c r="AZ161"/>
  <c r="H60" i="33"/>
  <c r="G60"/>
  <c r="CO60"/>
  <c r="Q159"/>
  <c r="CE161"/>
  <c r="Q161"/>
  <c r="AQ159" i="32"/>
  <c r="CK161"/>
  <c r="AQ161"/>
  <c r="CC161"/>
  <c r="H161"/>
  <c r="H159"/>
  <c r="CO116" i="33"/>
  <c r="AD159"/>
  <c r="CH161"/>
  <c r="AD161"/>
  <c r="CI161" i="32"/>
  <c r="AH161"/>
  <c r="AH159"/>
  <c r="AZ159" i="33"/>
  <c r="CM161"/>
  <c r="AZ161"/>
  <c r="CP58"/>
  <c r="G58"/>
  <c r="CJ161"/>
  <c r="AM161"/>
  <c r="AM159"/>
  <c r="M25" i="32"/>
  <c r="CO25"/>
  <c r="G25"/>
  <c r="CN161"/>
  <c r="BD161"/>
  <c r="BD159"/>
  <c r="G114"/>
  <c r="CP114"/>
  <c r="CL161"/>
  <c r="AV161"/>
  <c r="AV159"/>
  <c r="U159" i="33"/>
  <c r="CF161"/>
  <c r="U161"/>
  <c r="AZ159" i="31"/>
  <c r="CM161"/>
  <c r="AZ161"/>
  <c r="Z159"/>
  <c r="CG161"/>
  <c r="Z161"/>
  <c r="CK161"/>
  <c r="AQ161"/>
  <c r="AQ159"/>
  <c r="CE161" i="32"/>
  <c r="Q161"/>
  <c r="Q159"/>
  <c r="CP33"/>
  <c r="CP32"/>
  <c r="G33"/>
  <c r="AD159" i="31"/>
  <c r="CH161"/>
  <c r="AD161"/>
  <c r="AM116" i="32"/>
  <c r="G116"/>
  <c r="CO116"/>
  <c r="G58"/>
  <c r="CP58"/>
  <c r="CO159"/>
  <c r="G85" i="33"/>
  <c r="CP85"/>
  <c r="CO159"/>
  <c r="AV159" i="31"/>
  <c r="CL161"/>
  <c r="AV161"/>
  <c r="Q87" i="32"/>
  <c r="G87"/>
  <c r="CO87"/>
  <c r="U35"/>
  <c r="G35"/>
  <c r="CO35"/>
  <c r="M25" i="31"/>
  <c r="CO25"/>
  <c r="G25"/>
  <c r="CO160" i="32"/>
  <c r="F158"/>
  <c r="CD161"/>
  <c r="M161"/>
  <c r="M159"/>
  <c r="M87" i="33"/>
  <c r="G87"/>
  <c r="CO87"/>
  <c r="CI161"/>
  <c r="AH161"/>
  <c r="AH159"/>
  <c r="AM159" i="31"/>
  <c r="CJ161"/>
  <c r="AM161"/>
  <c r="CF161" i="32"/>
  <c r="U161"/>
  <c r="U159"/>
  <c r="AM159"/>
  <c r="CJ161"/>
  <c r="AM161"/>
  <c r="CN161" i="31"/>
  <c r="BD161"/>
  <c r="BD159"/>
  <c r="CO160" i="33"/>
  <c r="F158"/>
  <c r="AV159"/>
  <c r="CL161"/>
  <c r="AV161"/>
  <c r="M60" i="32"/>
  <c r="G60"/>
  <c r="CO60"/>
  <c r="CD161" i="33"/>
  <c r="M161"/>
  <c r="M159"/>
  <c r="G85" i="32"/>
  <c r="CP85"/>
  <c r="CI161" i="31"/>
  <c r="AH161"/>
  <c r="AH159"/>
  <c r="CD161"/>
  <c r="M161"/>
  <c r="M159"/>
  <c r="K46" i="23"/>
  <c r="CO49" i="32"/>
  <c r="G49"/>
  <c r="AZ49"/>
  <c r="F159" i="31"/>
  <c r="CO161"/>
  <c r="F159" i="32"/>
  <c r="CO161"/>
  <c r="F159" i="33"/>
  <c r="CO161"/>
  <c r="F161" i="31"/>
  <c r="F163"/>
  <c r="F161" i="32"/>
  <c r="F163"/>
  <c r="F163" i="33"/>
  <c r="F161"/>
  <c r="K45" i="23"/>
</calcChain>
</file>

<file path=xl/comments1.xml><?xml version="1.0" encoding="utf-8"?>
<comments xmlns="http://schemas.openxmlformats.org/spreadsheetml/2006/main">
  <authors>
    <author>caroline.tan</author>
  </authors>
  <commentList>
    <comment ref="CI45" authorId="0">
      <text>
        <r>
          <rPr>
            <sz val="11"/>
            <color indexed="81"/>
            <rFont val="Tahoma"/>
            <family val="2"/>
          </rPr>
          <t>added in $1101 from search</t>
        </r>
      </text>
    </comment>
  </commentList>
</comments>
</file>

<file path=xl/comments2.xml><?xml version="1.0" encoding="utf-8"?>
<comments xmlns="http://schemas.openxmlformats.org/spreadsheetml/2006/main">
  <authors>
    <author>caroline.tan</author>
  </authors>
  <commentList>
    <comment ref="CI45" authorId="0">
      <text>
        <r>
          <rPr>
            <sz val="11"/>
            <color indexed="81"/>
            <rFont val="Tahoma"/>
            <family val="2"/>
          </rPr>
          <t>added in $1101 from search</t>
        </r>
      </text>
    </comment>
  </commentList>
</comments>
</file>

<file path=xl/comments3.xml><?xml version="1.0" encoding="utf-8"?>
<comments xmlns="http://schemas.openxmlformats.org/spreadsheetml/2006/main">
  <authors>
    <author>caroline.tan</author>
  </authors>
  <commentList>
    <comment ref="CI45" authorId="0">
      <text>
        <r>
          <rPr>
            <sz val="11"/>
            <color indexed="81"/>
            <rFont val="Tahoma"/>
            <family val="2"/>
          </rPr>
          <t>added in $1101 from search</t>
        </r>
      </text>
    </comment>
  </commentList>
</comments>
</file>

<file path=xl/sharedStrings.xml><?xml version="1.0" encoding="utf-8"?>
<sst xmlns="http://schemas.openxmlformats.org/spreadsheetml/2006/main" count="1053" uniqueCount="277">
  <si>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</si>
  <si>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</si>
  <si>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</si>
  <si>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</si>
  <si>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</si>
  <si>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</si>
  <si>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</si>
  <si>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</si>
  <si>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</si>
  <si>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</si>
  <si>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</si>
  <si>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</si>
  <si>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NOV 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</si>
  <si>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</si>
  <si>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</si>
  <si>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</si>
  <si>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</si>
  <si>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</si>
  <si>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</si>
  <si>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</si>
  <si>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</si>
  <si>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</si>
  <si>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</si>
  <si>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</si>
  <si>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Plan No./Date :</t>
  </si>
  <si>
    <t>C&amp;S Plan No./Date :</t>
  </si>
  <si>
    <t xml:space="preserve">Exchange Rate: </t>
  </si>
  <si>
    <t>MasterCard</t>
  </si>
  <si>
    <t>FORECASTED TOTAL MTV</t>
  </si>
  <si>
    <t>PLANNED TOTAL MTV</t>
  </si>
  <si>
    <t>ACTUAL TOTAL MTV</t>
  </si>
  <si>
    <t>GROSS TOTAL</t>
  </si>
  <si>
    <t xml:space="preserve">$USD PLANNED TOTAL MTV </t>
  </si>
  <si>
    <t xml:space="preserve">$USD ACTUAL TOTAL MTV </t>
  </si>
  <si>
    <t>PLANNED TOTAL OOH</t>
  </si>
  <si>
    <t>ACTUAL TOTAL OOH</t>
  </si>
  <si>
    <t>$USD PLANNED TOTAL OOH</t>
  </si>
  <si>
    <t>$USD ACTUAL TOTAL OOH</t>
  </si>
  <si>
    <t>TOTAL PLANNED NETT (incl. Levy)</t>
  </si>
  <si>
    <t>TOTAL FORECAST NETT (incl. Levy)</t>
  </si>
  <si>
    <t>TOTAL ACTUAL NETT (incl. Levy)</t>
  </si>
  <si>
    <t>PLANNED TOTAL (NETT MEDIA , monitoring &amp; media levy)</t>
  </si>
  <si>
    <t>ACTUAL TOTAL (NETT MEDIA, monitoring &amp; media levy)</t>
  </si>
  <si>
    <t>$USD PLANNED NETT MEDIA TOTAL (incl. levy)</t>
  </si>
  <si>
    <t>$USD ACTUAL NETT MEDIA TOTAL (incl. levy)</t>
  </si>
  <si>
    <t>BUDGET NETT</t>
  </si>
  <si>
    <t>Variance YTD Actual &amp; forecast vs budget</t>
  </si>
  <si>
    <t>$USD PLANNED TOTAL (incl levy)</t>
  </si>
  <si>
    <t>$USD ACTUAL TOTAL (incl levy)</t>
  </si>
  <si>
    <t xml:space="preserve"> NETT COST</t>
  </si>
  <si>
    <t>Client:</t>
  </si>
  <si>
    <t>Products:</t>
  </si>
  <si>
    <t>Demographic</t>
  </si>
  <si>
    <t>Google</t>
  </si>
  <si>
    <t>OUTDOOR</t>
  </si>
  <si>
    <t>PLANNED TOTAL NON-COMM</t>
  </si>
  <si>
    <t>ACTUAL TOTAL NON-COMM</t>
  </si>
  <si>
    <t>$USD PLANNED TOTAL NON-COMM</t>
  </si>
  <si>
    <t>$USD ACTUAL TOTAL NON-COMM</t>
  </si>
  <si>
    <t>Paid Search</t>
  </si>
  <si>
    <t>Changes - tracking sheet</t>
  </si>
  <si>
    <t>Date</t>
  </si>
  <si>
    <t>Plan no.</t>
  </si>
  <si>
    <t>Details</t>
  </si>
  <si>
    <t>By</t>
  </si>
  <si>
    <t>Notes: Excl GST</t>
  </si>
  <si>
    <t>Easter</t>
  </si>
  <si>
    <t>Xmas</t>
  </si>
  <si>
    <t>RADIO</t>
  </si>
  <si>
    <t>PLANNED TOTAL RADIO</t>
  </si>
  <si>
    <t>FORECASTED TOTAL RADIO</t>
  </si>
  <si>
    <t>ACTUAL TOTAL RADIO</t>
  </si>
  <si>
    <t>$USD PLANNED TOTAL RADIO</t>
  </si>
  <si>
    <t>$USD ACTUAL TOTAL RADIO</t>
  </si>
  <si>
    <t>check</t>
  </si>
  <si>
    <t>NY</t>
  </si>
  <si>
    <t>QB</t>
  </si>
  <si>
    <t>AD</t>
  </si>
  <si>
    <t>LD</t>
  </si>
  <si>
    <t>METRO TELEVISION</t>
  </si>
  <si>
    <t>PRESS</t>
  </si>
  <si>
    <t>ACTUAL TOTAL PRESS</t>
  </si>
  <si>
    <t>$USD ACTUAL TOTAL PRESS</t>
  </si>
  <si>
    <t>MAGAZINES</t>
  </si>
  <si>
    <t>ACTUAL TOTAL MAGAZINES</t>
  </si>
  <si>
    <t>$USD ACTUAL TOTAL MAGAZINES</t>
  </si>
  <si>
    <t>NON COMMISIONABLE MEDIA</t>
  </si>
  <si>
    <t>PRODUCTION</t>
  </si>
  <si>
    <t>DIGITAL</t>
  </si>
  <si>
    <t>ACTUAL TOTAL DIGITAL</t>
  </si>
  <si>
    <t>$USD ACTUAL TOTAL DIGITAL</t>
  </si>
  <si>
    <t>SYDNEY MORNING HERALD</t>
  </si>
  <si>
    <t xml:space="preserve">Tuesday </t>
  </si>
  <si>
    <t>SYDNEY MORNING HERALD (SAT)</t>
  </si>
  <si>
    <t>SUN HERALD</t>
  </si>
  <si>
    <t>Spinal Wrap</t>
  </si>
  <si>
    <t>Friday</t>
  </si>
  <si>
    <t>Wed &amp; Thu</t>
  </si>
  <si>
    <t>DAY</t>
  </si>
  <si>
    <t>SECTION</t>
  </si>
  <si>
    <t>DETAIL/SIZE</t>
  </si>
  <si>
    <t>Saturday</t>
  </si>
  <si>
    <t>Sunday</t>
  </si>
  <si>
    <t>Full Page Color</t>
  </si>
  <si>
    <t>SYDNEY MAGAZINE</t>
  </si>
  <si>
    <t>GOOD WEEKEND (NSW ONLY)</t>
  </si>
  <si>
    <t>Upfront, RHP</t>
  </si>
  <si>
    <t>DEADLINES</t>
  </si>
  <si>
    <t>Thursday</t>
  </si>
  <si>
    <t>TIMEOUT</t>
  </si>
  <si>
    <t>EGN, Page 9 or prior, RHP</t>
  </si>
  <si>
    <t>FOC</t>
  </si>
  <si>
    <t>Bonus</t>
  </si>
  <si>
    <t>COUNT</t>
  </si>
  <si>
    <t>Half DPS on Page 4 &amp; 5</t>
  </si>
  <si>
    <t>EGN, Page 15 or prior, RHP</t>
  </si>
  <si>
    <t>EGN, Page 21 or prior, RHP</t>
  </si>
  <si>
    <t>Full Page Color (55x11)</t>
  </si>
  <si>
    <t>Full Page Color (38x7)</t>
  </si>
  <si>
    <t>FAIRFAX</t>
  </si>
  <si>
    <t>Half Page Color (55x11)</t>
  </si>
  <si>
    <t>Super Hero</t>
  </si>
  <si>
    <t>OTP</t>
  </si>
  <si>
    <t>Mrec / Leaderboard</t>
  </si>
  <si>
    <t>5 working days prior</t>
  </si>
  <si>
    <t>TIME OUT</t>
  </si>
  <si>
    <t>Bespoke eDM</t>
  </si>
  <si>
    <t>10 working days prior</t>
  </si>
  <si>
    <t>Mrec</t>
  </si>
  <si>
    <t>Roadblock - Gutter, Leaderboard and Mrec</t>
  </si>
  <si>
    <t>Gatefold</t>
  </si>
  <si>
    <t>Wednesday</t>
  </si>
  <si>
    <t>First Right Hand Page</t>
  </si>
  <si>
    <t>LAUNCH OF AIRLINK</t>
  </si>
  <si>
    <t>Double Page Spread</t>
  </si>
  <si>
    <t>Adserving</t>
  </si>
  <si>
    <t>JC Decaux</t>
  </si>
  <si>
    <t>TBC</t>
  </si>
  <si>
    <t>Large Format</t>
  </si>
  <si>
    <t>Airport</t>
  </si>
  <si>
    <t>Production</t>
  </si>
  <si>
    <t>Install</t>
  </si>
  <si>
    <t>Outdoor</t>
  </si>
  <si>
    <t>Priceless Sydney</t>
  </si>
  <si>
    <t>See Detailed Digital Plan</t>
  </si>
  <si>
    <t>See OOH Digital Plan</t>
  </si>
  <si>
    <t>P35-54 HHI 120-250k Married with Kids</t>
  </si>
  <si>
    <t>Strips (10x11)</t>
  </si>
  <si>
    <t>Front Cover Transparent Wrap + Front/Back Page Strip + DPS</t>
  </si>
  <si>
    <t>Front/Back Page + DPS</t>
  </si>
  <si>
    <t>Upfront</t>
  </si>
  <si>
    <t>Insert</t>
  </si>
  <si>
    <t>OTHER (OFFER RELATED)</t>
  </si>
  <si>
    <t>PLANNED TOTAL PRESS</t>
  </si>
  <si>
    <t>$USD PLANNED TOTAL PRESS</t>
  </si>
  <si>
    <t>PLANNED TOTAL MAGAZINES</t>
  </si>
  <si>
    <t>$USD PLANNED TOTAL MAGAZINES</t>
  </si>
  <si>
    <t>PLANNED TOTAL DIGITAL</t>
  </si>
  <si>
    <t>$USD PLANNED TOTAL DIGITAL</t>
  </si>
  <si>
    <t>Priceless Sydney Launch</t>
  </si>
  <si>
    <t>Hero Offers</t>
  </si>
  <si>
    <t>SEM</t>
  </si>
  <si>
    <t>Hero Offer 1</t>
  </si>
  <si>
    <t>Hero Offer 2</t>
  </si>
  <si>
    <t>Hero Offer 3</t>
  </si>
  <si>
    <t>Olympics 27 Jul - 12 Aug</t>
  </si>
  <si>
    <t>Para Olympics</t>
  </si>
  <si>
    <t>SH 26 Sep - 7 Oct</t>
  </si>
  <si>
    <t>SH 4 - 15 Jul</t>
  </si>
  <si>
    <t>SH 11 - 26 Apr</t>
  </si>
  <si>
    <t>SH 26 Dec</t>
  </si>
  <si>
    <t>Public Holidays</t>
  </si>
  <si>
    <t>School Holidays and Olympics 2012</t>
  </si>
  <si>
    <t>Digital Display and Bloggers</t>
  </si>
  <si>
    <t>Planned</t>
  </si>
  <si>
    <t>Booked</t>
  </si>
  <si>
    <t>ADDITIONAL BUDET</t>
  </si>
  <si>
    <t>Print / Digital</t>
  </si>
  <si>
    <t>#6 -  07.02.12</t>
  </si>
  <si>
    <t>L</t>
  </si>
  <si>
    <t>#7 -  07.02.12</t>
  </si>
  <si>
    <t>50% Brand and 50% Offer</t>
  </si>
  <si>
    <t>50% Offer and 50% Offer</t>
  </si>
  <si>
    <t>100% Brand</t>
  </si>
  <si>
    <t>50% Plat, 25% Gold, 25% Gold</t>
  </si>
  <si>
    <t>Hero Offer 4</t>
  </si>
  <si>
    <t>Launch</t>
  </si>
  <si>
    <t>SOV%</t>
  </si>
  <si>
    <t>Channel</t>
  </si>
  <si>
    <t>OOH</t>
  </si>
  <si>
    <t>Media</t>
  </si>
  <si>
    <t>Comms</t>
  </si>
  <si>
    <t>LF and Airport</t>
  </si>
  <si>
    <t>Cost</t>
  </si>
  <si>
    <t>Total Cost</t>
  </si>
  <si>
    <t>Print</t>
  </si>
  <si>
    <t>Digital</t>
  </si>
  <si>
    <t>Transparent cover wrap, FPs</t>
  </si>
  <si>
    <t>OTPs, Takeovers</t>
  </si>
  <si>
    <t>Platinum</t>
  </si>
  <si>
    <t>Per offer</t>
  </si>
  <si>
    <t>No of offers:</t>
  </si>
  <si>
    <t>Gold</t>
  </si>
  <si>
    <t>May-June</t>
  </si>
  <si>
    <t>June onwards</t>
  </si>
  <si>
    <t>Market value</t>
  </si>
  <si>
    <t>2 weeks JCD, 2 lunars LF, June - Oct Airport</t>
  </si>
  <si>
    <t>Cost per SOV</t>
  </si>
  <si>
    <t>Comments</t>
  </si>
  <si>
    <r>
      <t xml:space="preserve">June onwards </t>
    </r>
    <r>
      <rPr>
        <b/>
        <i/>
        <sz val="10"/>
        <rFont val="Calibri"/>
        <family val="2"/>
      </rPr>
      <t>(shared campaign, platinum and gold)</t>
    </r>
  </si>
  <si>
    <t>25% campaign comms, 50% Plat, 25% Gold</t>
  </si>
  <si>
    <t>105 panels per week / per offer for 2 weeks of JCD</t>
  </si>
  <si>
    <t>33% campaign comms, 67% Plat</t>
  </si>
  <si>
    <t>Half pages in SMH, FP in NIMs and Timeout</t>
  </si>
  <si>
    <r>
      <t xml:space="preserve">Spinal wrap </t>
    </r>
    <r>
      <rPr>
        <b/>
        <i/>
        <sz val="10"/>
        <rFont val="Calibri"/>
        <family val="2"/>
      </rPr>
      <t>(shared platinum and gold)</t>
    </r>
  </si>
  <si>
    <t>67% Plat, 33% Gold</t>
  </si>
  <si>
    <t>OTPs, Takeovers, premium inventory</t>
  </si>
  <si>
    <t>50% campaign comms, 50% Plat</t>
  </si>
  <si>
    <r>
      <t xml:space="preserve">Fairfax premium performance network </t>
    </r>
    <r>
      <rPr>
        <b/>
        <i/>
        <sz val="10"/>
        <rFont val="Calibri"/>
        <family val="2"/>
      </rPr>
      <t>(shared campaign, platinum and gold)</t>
    </r>
  </si>
  <si>
    <t>Offer matching titles/sections within partner sites</t>
  </si>
  <si>
    <r>
      <t>Spinal wrap</t>
    </r>
    <r>
      <rPr>
        <b/>
        <i/>
        <sz val="10"/>
        <rFont val="Calibri"/>
        <family val="2"/>
      </rPr>
      <t xml:space="preserve"> (shared platinum and gold)</t>
    </r>
  </si>
  <si>
    <t>Offer matching sites/placements within partner sites</t>
  </si>
  <si>
    <t>General Campaign</t>
  </si>
  <si>
    <t>Fairfax premium performance network</t>
  </si>
  <si>
    <t xml:space="preserve">Survey Weeks : </t>
  </si>
  <si>
    <t xml:space="preserve">Key Dates : </t>
  </si>
  <si>
    <t>X</t>
  </si>
  <si>
    <t>EASTER</t>
  </si>
  <si>
    <t>AZD</t>
  </si>
  <si>
    <t>XM</t>
  </si>
  <si>
    <t>Survey Starts</t>
  </si>
  <si>
    <t>Survey Ends</t>
  </si>
  <si>
    <t xml:space="preserve">Talent </t>
  </si>
  <si>
    <t xml:space="preserve">TSM </t>
  </si>
  <si>
    <t xml:space="preserve">Local Heros Advertorial Series </t>
  </si>
  <si>
    <t xml:space="preserve">Friday </t>
  </si>
  <si>
    <t>No. of Insertions</t>
  </si>
  <si>
    <t>GROSS COST PER INSERTION</t>
  </si>
  <si>
    <t>TOTAL GROSS COST</t>
  </si>
  <si>
    <t>Good Weekend</t>
  </si>
  <si>
    <t>Size</t>
  </si>
  <si>
    <t>FPC</t>
  </si>
  <si>
    <t>PUBLICATION</t>
  </si>
  <si>
    <t>SMH</t>
  </si>
  <si>
    <t>Good Food</t>
  </si>
  <si>
    <t>Tuesday</t>
  </si>
  <si>
    <t>RATECARD PER INSERTION</t>
  </si>
  <si>
    <t>EGN</t>
  </si>
  <si>
    <t>Tailgate</t>
  </si>
  <si>
    <t>Shortlist (Planner)</t>
  </si>
  <si>
    <t>Locally Famous Logo to appear across articles on FFX network</t>
  </si>
  <si>
    <t xml:space="preserve">Shortlist </t>
  </si>
  <si>
    <t>HPC</t>
  </si>
  <si>
    <t>QP DPS Strip BTYB LF</t>
  </si>
  <si>
    <t>E</t>
  </si>
  <si>
    <t>Fairfax Talent 'My Suburb' Advertorial Series</t>
  </si>
  <si>
    <t>Bonus Brand Insertion</t>
  </si>
  <si>
    <t xml:space="preserve">SMH Launch Awareness </t>
  </si>
  <si>
    <t xml:space="preserve">Editorial Locally Famous Artilces  </t>
  </si>
  <si>
    <t>24 pages</t>
  </si>
  <si>
    <t>Breaking News Stunt (wraps x6 locations, talent, tote bags</t>
  </si>
  <si>
    <t>4 Page Wrap</t>
  </si>
  <si>
    <t>Shortlist</t>
  </si>
  <si>
    <t>FPC OBC</t>
  </si>
  <si>
    <t>TOTAL RATECARD VALUE</t>
  </si>
  <si>
    <t xml:space="preserve">FPS </t>
  </si>
  <si>
    <t xml:space="preserve">BONUS </t>
  </si>
  <si>
    <t>Wraps &amp; Tote bag costs are excluding creative design</t>
  </si>
  <si>
    <t xml:space="preserve">Wraps &amp; Tote bag costs include printing costs </t>
  </si>
  <si>
    <t>Page 2&amp;3 DPS</t>
  </si>
  <si>
    <t xml:space="preserve">E= Guided Experiences (ticketed event with FFX talent) </t>
  </si>
  <si>
    <t xml:space="preserve">24 Page A5 booklet (Inserted) </t>
  </si>
  <si>
    <t>Total Spend</t>
  </si>
  <si>
    <t>Prime</t>
  </si>
  <si>
    <t>Ignite</t>
  </si>
  <si>
    <t>Experience</t>
  </si>
  <si>
    <t>Amplify</t>
  </si>
</sst>
</file>

<file path=xl/styles.xml><?xml version="1.0" encoding="utf-8"?>
<styleSheet xmlns="http://schemas.openxmlformats.org/spreadsheetml/2006/main">
  <numFmts count="14">
    <numFmt numFmtId="5" formatCode="&quot;$&quot;#,##0;\-&quot;$&quot;#,##0"/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d"/>
    <numFmt numFmtId="165" formatCode="_-&quot;$&quot;* #,##0_-;\-&quot;$&quot;* #,##0_-;_-&quot;$&quot;* &quot;-&quot;??_-;_-@_-"/>
    <numFmt numFmtId="166" formatCode="&quot;$&quot;#,##0.00000;\-&quot;$&quot;#,##0.00000"/>
    <numFmt numFmtId="167" formatCode="#,##0.00&quot;Cr$&quot;_);[Red]\(#,##0.00&quot;Cr$&quot;\)"/>
    <numFmt numFmtId="168" formatCode="&quot;Cr$&quot;\ #,##0_);\(&quot;Cr$&quot;\ #,##0\)"/>
    <numFmt numFmtId="169" formatCode="0.0000"/>
    <numFmt numFmtId="170" formatCode="&quot;$&quot;#,##0"/>
    <numFmt numFmtId="171" formatCode="0.0"/>
    <numFmt numFmtId="172" formatCode="&quot;$&quot;#,##0.00"/>
  </numFmts>
  <fonts count="60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6"/>
      <name val="Helv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7"/>
      <name val="Small Fonts"/>
      <family val="2"/>
    </font>
    <font>
      <sz val="10"/>
      <name val="MS Sans Serif"/>
      <family val="2"/>
    </font>
    <font>
      <sz val="8"/>
      <name val="Helv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b/>
      <sz val="8"/>
      <color indexed="8"/>
      <name val="Helv"/>
    </font>
    <font>
      <sz val="10"/>
      <name val="Zurich BT"/>
    </font>
    <font>
      <i/>
      <sz val="12"/>
      <name val="Calibri"/>
      <family val="2"/>
    </font>
    <font>
      <b/>
      <sz val="18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color indexed="10"/>
      <name val="Calibri"/>
      <family val="2"/>
    </font>
    <font>
      <sz val="12"/>
      <color indexed="10"/>
      <name val="Calibri"/>
      <family val="2"/>
    </font>
    <font>
      <sz val="12"/>
      <color indexed="9"/>
      <name val="Calibri"/>
      <family val="2"/>
    </font>
    <font>
      <b/>
      <u/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b/>
      <sz val="12"/>
      <color indexed="9"/>
      <name val="Calibri"/>
      <family val="2"/>
    </font>
    <font>
      <b/>
      <sz val="12"/>
      <color indexed="12"/>
      <name val="Calibri"/>
      <family val="2"/>
    </font>
    <font>
      <sz val="12"/>
      <color indexed="12"/>
      <name val="Calibri"/>
      <family val="2"/>
    </font>
    <font>
      <b/>
      <sz val="12"/>
      <color indexed="50"/>
      <name val="Calibri"/>
      <family val="2"/>
    </font>
    <font>
      <b/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b/>
      <sz val="16"/>
      <color indexed="10"/>
      <name val="Calibri"/>
      <family val="2"/>
    </font>
    <font>
      <sz val="16"/>
      <color indexed="10"/>
      <name val="Calibri"/>
      <family val="2"/>
    </font>
    <font>
      <b/>
      <sz val="12"/>
      <color indexed="9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i/>
      <sz val="12"/>
      <name val="Calibri"/>
      <family val="2"/>
    </font>
    <font>
      <b/>
      <sz val="11"/>
      <color indexed="10"/>
      <name val="Calibri"/>
      <family val="2"/>
    </font>
    <font>
      <sz val="10.5"/>
      <name val="Calibri"/>
      <family val="2"/>
    </font>
    <font>
      <sz val="10.5"/>
      <color indexed="9"/>
      <name val="Calibri"/>
      <family val="2"/>
    </font>
    <font>
      <b/>
      <sz val="10.5"/>
      <name val="Calibri"/>
      <family val="2"/>
    </font>
    <font>
      <sz val="10.5"/>
      <color indexed="9"/>
      <name val="Calibri"/>
      <family val="2"/>
    </font>
    <font>
      <sz val="12"/>
      <color indexed="9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1"/>
      <name val="Calibri"/>
      <family val="2"/>
    </font>
    <font>
      <sz val="10"/>
      <color indexed="10"/>
      <name val="Calibri"/>
      <family val="2"/>
    </font>
    <font>
      <b/>
      <i/>
      <sz val="10"/>
      <name val="Calibri"/>
      <family val="2"/>
    </font>
    <font>
      <sz val="14"/>
      <name val="Calibri"/>
      <family val="2"/>
    </font>
    <font>
      <b/>
      <i/>
      <sz val="12"/>
      <name val="Calibri"/>
      <family val="2"/>
    </font>
    <font>
      <sz val="12"/>
      <name val="Arial"/>
      <family val="2"/>
    </font>
    <font>
      <b/>
      <sz val="15"/>
      <color indexed="62"/>
      <name val="Calibri"/>
      <family val="2"/>
    </font>
    <font>
      <sz val="11"/>
      <color theme="1"/>
      <name val="Calibri"/>
      <family val="2"/>
      <scheme val="minor"/>
    </font>
    <font>
      <b/>
      <sz val="13"/>
      <color indexed="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23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medium">
        <color indexed="64"/>
      </right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/>
      <right style="thin">
        <color indexed="55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22"/>
      </bottom>
      <diagonal/>
    </border>
    <border>
      <left style="thin">
        <color indexed="55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55"/>
      </right>
      <top/>
      <bottom style="thin">
        <color indexed="22"/>
      </bottom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55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/>
      <diagonal/>
    </border>
    <border>
      <left/>
      <right style="thin">
        <color indexed="55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6">
    <xf numFmtId="0" fontId="0" fillId="0" borderId="0"/>
    <xf numFmtId="167" fontId="9" fillId="0" borderId="0" applyFill="0" applyBorder="0" applyAlignment="0"/>
    <xf numFmtId="43" fontId="5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11" fillId="0" borderId="0" applyNumberFormat="0" applyAlignment="0">
      <alignment horizontal="left"/>
    </xf>
    <xf numFmtId="0" fontId="12" fillId="0" borderId="0" applyNumberFormat="0" applyAlignment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8" fontId="7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3" fillId="0" borderId="0" applyNumberFormat="0" applyAlignment="0">
      <alignment horizontal="left"/>
    </xf>
    <xf numFmtId="38" fontId="6" fillId="2" borderId="0" applyNumberFormat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57" fillId="0" borderId="3" applyNumberFormat="0" applyFill="0" applyAlignment="0" applyProtection="0"/>
    <xf numFmtId="0" fontId="59" fillId="0" borderId="92" applyNumberFormat="0" applyFill="0" applyAlignment="0" applyProtection="0"/>
    <xf numFmtId="0" fontId="7" fillId="0" borderId="0"/>
    <xf numFmtId="10" fontId="6" fillId="3" borderId="4" applyNumberFormat="0" applyBorder="0" applyAlignment="0" applyProtection="0"/>
    <xf numFmtId="37" fontId="8" fillId="0" borderId="0"/>
    <xf numFmtId="168" fontId="2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15" fillId="0" borderId="0"/>
    <xf numFmtId="0" fontId="58" fillId="0" borderId="0"/>
    <xf numFmtId="0" fontId="2" fillId="0" borderId="0"/>
    <xf numFmtId="0" fontId="4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14" fontId="10" fillId="0" borderId="0" applyNumberFormat="0" applyFill="0" applyBorder="0" applyAlignment="0" applyProtection="0">
      <alignment horizontal="left"/>
    </xf>
    <xf numFmtId="0" fontId="3" fillId="0" borderId="1" applyProtection="0">
      <alignment horizontal="left" vertical="center"/>
    </xf>
    <xf numFmtId="40" fontId="14" fillId="0" borderId="0" applyBorder="0">
      <alignment horizontal="right"/>
    </xf>
  </cellStyleXfs>
  <cellXfs count="706">
    <xf numFmtId="0" fontId="0" fillId="0" borderId="0" xfId="0"/>
    <xf numFmtId="46" fontId="16" fillId="0" borderId="6" xfId="27" applyNumberFormat="1" applyFont="1" applyBorder="1" applyAlignment="1" applyProtection="1">
      <alignment horizontal="left"/>
    </xf>
    <xf numFmtId="0" fontId="18" fillId="0" borderId="4" xfId="0" applyFont="1" applyBorder="1"/>
    <xf numFmtId="0" fontId="19" fillId="0" borderId="4" xfId="0" applyFont="1" applyBorder="1"/>
    <xf numFmtId="5" fontId="21" fillId="0" borderId="2" xfId="0" applyNumberFormat="1" applyFont="1" applyFill="1" applyBorder="1" applyAlignment="1" applyProtection="1">
      <alignment horizontal="center"/>
    </xf>
    <xf numFmtId="5" fontId="22" fillId="0" borderId="7" xfId="0" applyNumberFormat="1" applyFont="1" applyFill="1" applyBorder="1" applyAlignment="1" applyProtection="1">
      <alignment horizontal="center"/>
    </xf>
    <xf numFmtId="5" fontId="23" fillId="0" borderId="2" xfId="0" applyNumberFormat="1" applyFont="1" applyFill="1" applyBorder="1" applyAlignment="1" applyProtection="1">
      <alignment horizontal="center"/>
    </xf>
    <xf numFmtId="0" fontId="21" fillId="0" borderId="0" xfId="27" applyFont="1" applyProtection="1"/>
    <xf numFmtId="1" fontId="21" fillId="0" borderId="0" xfId="27" applyNumberFormat="1" applyFont="1" applyAlignment="1" applyProtection="1">
      <alignment horizontal="center"/>
    </xf>
    <xf numFmtId="5" fontId="21" fillId="0" borderId="0" xfId="27" applyNumberFormat="1" applyFont="1" applyAlignment="1" applyProtection="1">
      <alignment horizontal="center"/>
    </xf>
    <xf numFmtId="0" fontId="21" fillId="0" borderId="0" xfId="27" applyFont="1" applyAlignment="1" applyProtection="1"/>
    <xf numFmtId="0" fontId="21" fillId="0" borderId="0" xfId="0" applyFont="1" applyAlignment="1" applyProtection="1"/>
    <xf numFmtId="0" fontId="21" fillId="0" borderId="0" xfId="27" applyFont="1" applyAlignment="1" applyProtection="1">
      <alignment horizontal="left"/>
    </xf>
    <xf numFmtId="0" fontId="21" fillId="0" borderId="0" xfId="27" applyFont="1" applyBorder="1" applyProtection="1"/>
    <xf numFmtId="0" fontId="22" fillId="0" borderId="0" xfId="27" applyNumberFormat="1" applyFont="1" applyBorder="1" applyAlignment="1" applyProtection="1">
      <alignment horizontal="left"/>
    </xf>
    <xf numFmtId="0" fontId="22" fillId="0" borderId="0" xfId="27" applyNumberFormat="1" applyFont="1" applyAlignment="1" applyProtection="1">
      <alignment horizontal="left"/>
    </xf>
    <xf numFmtId="0" fontId="22" fillId="0" borderId="0" xfId="27" applyNumberFormat="1" applyFont="1" applyAlignment="1" applyProtection="1"/>
    <xf numFmtId="0" fontId="22" fillId="4" borderId="0" xfId="27" applyNumberFormat="1" applyFont="1" applyFill="1" applyAlignment="1" applyProtection="1"/>
    <xf numFmtId="0" fontId="21" fillId="0" borderId="0" xfId="27" applyNumberFormat="1" applyFont="1" applyAlignment="1" applyProtection="1"/>
    <xf numFmtId="14" fontId="21" fillId="0" borderId="0" xfId="0" applyNumberFormat="1" applyFont="1" applyAlignment="1" applyProtection="1">
      <alignment vertical="center"/>
    </xf>
    <xf numFmtId="0" fontId="21" fillId="0" borderId="0" xfId="27" applyFont="1" applyBorder="1" applyAlignment="1" applyProtection="1">
      <alignment horizontal="left"/>
    </xf>
    <xf numFmtId="0" fontId="22" fillId="0" borderId="0" xfId="27" applyFont="1" applyBorder="1" applyProtection="1"/>
    <xf numFmtId="0" fontId="22" fillId="0" borderId="0" xfId="27" applyFont="1" applyProtection="1"/>
    <xf numFmtId="0" fontId="22" fillId="0" borderId="0" xfId="27" quotePrefix="1" applyNumberFormat="1" applyFont="1" applyBorder="1" applyAlignment="1" applyProtection="1">
      <alignment horizontal="left"/>
    </xf>
    <xf numFmtId="0" fontId="22" fillId="0" borderId="0" xfId="27" quotePrefix="1" applyNumberFormat="1" applyFont="1" applyAlignment="1" applyProtection="1">
      <alignment horizontal="left"/>
    </xf>
    <xf numFmtId="1" fontId="22" fillId="0" borderId="0" xfId="27" applyNumberFormat="1" applyFont="1" applyAlignment="1" applyProtection="1">
      <alignment horizontal="left"/>
    </xf>
    <xf numFmtId="1" fontId="21" fillId="0" borderId="0" xfId="27" applyNumberFormat="1" applyFont="1" applyBorder="1" applyAlignment="1" applyProtection="1">
      <alignment horizontal="left"/>
    </xf>
    <xf numFmtId="0" fontId="22" fillId="0" borderId="0" xfId="27" applyNumberFormat="1" applyFont="1" applyBorder="1" applyProtection="1"/>
    <xf numFmtId="0" fontId="22" fillId="0" borderId="0" xfId="27" applyNumberFormat="1" applyFont="1" applyProtection="1"/>
    <xf numFmtId="0" fontId="22" fillId="0" borderId="0" xfId="27" applyFont="1" applyAlignment="1" applyProtection="1"/>
    <xf numFmtId="0" fontId="21" fillId="0" borderId="0" xfId="0" applyFont="1" applyAlignment="1" applyProtection="1">
      <alignment horizontal="left"/>
    </xf>
    <xf numFmtId="0" fontId="23" fillId="0" borderId="0" xfId="0" applyFont="1" applyAlignment="1" applyProtection="1"/>
    <xf numFmtId="0" fontId="22" fillId="0" borderId="0" xfId="27" applyFont="1" applyBorder="1" applyAlignment="1" applyProtection="1">
      <alignment horizontal="right"/>
    </xf>
    <xf numFmtId="0" fontId="22" fillId="0" borderId="0" xfId="27" applyFont="1" applyBorder="1" applyAlignment="1" applyProtection="1">
      <alignment horizontal="left"/>
    </xf>
    <xf numFmtId="22" fontId="21" fillId="0" borderId="0" xfId="27" applyNumberFormat="1" applyFont="1" applyBorder="1" applyProtection="1"/>
    <xf numFmtId="0" fontId="21" fillId="0" borderId="0" xfId="27" quotePrefix="1" applyFont="1" applyBorder="1" applyAlignment="1" applyProtection="1">
      <alignment horizontal="left"/>
    </xf>
    <xf numFmtId="0" fontId="22" fillId="0" borderId="0" xfId="27" quotePrefix="1" applyFont="1" applyBorder="1" applyAlignment="1" applyProtection="1">
      <alignment horizontal="left"/>
    </xf>
    <xf numFmtId="0" fontId="21" fillId="0" borderId="8" xfId="27" applyFont="1" applyBorder="1" applyAlignment="1" applyProtection="1"/>
    <xf numFmtId="22" fontId="21" fillId="0" borderId="8" xfId="27" applyNumberFormat="1" applyFont="1" applyBorder="1" applyAlignment="1" applyProtection="1">
      <alignment horizontal="centerContinuous"/>
    </xf>
    <xf numFmtId="0" fontId="21" fillId="0" borderId="8" xfId="27" applyFont="1" applyBorder="1" applyAlignment="1" applyProtection="1">
      <alignment horizontal="centerContinuous"/>
    </xf>
    <xf numFmtId="0" fontId="21" fillId="0" borderId="0" xfId="27" applyFont="1" applyBorder="1" applyAlignment="1" applyProtection="1">
      <alignment horizontal="centerContinuous"/>
    </xf>
    <xf numFmtId="0" fontId="21" fillId="0" borderId="0" xfId="27" applyFont="1" applyAlignment="1" applyProtection="1">
      <alignment horizontal="centerContinuous"/>
    </xf>
    <xf numFmtId="0" fontId="21" fillId="4" borderId="0" xfId="26" applyFont="1" applyFill="1" applyBorder="1" applyAlignment="1">
      <alignment horizontal="center"/>
    </xf>
    <xf numFmtId="0" fontId="21" fillId="0" borderId="8" xfId="27" applyFont="1" applyBorder="1" applyProtection="1"/>
    <xf numFmtId="0" fontId="21" fillId="0" borderId="0" xfId="27" applyNumberFormat="1" applyFont="1" applyFill="1" applyBorder="1" applyAlignment="1" applyProtection="1">
      <alignment horizontal="left"/>
    </xf>
    <xf numFmtId="164" fontId="21" fillId="4" borderId="9" xfId="26" applyNumberFormat="1" applyFont="1" applyFill="1" applyBorder="1" applyAlignment="1">
      <alignment horizontal="center" vertical="center"/>
    </xf>
    <xf numFmtId="164" fontId="21" fillId="4" borderId="4" xfId="26" applyNumberFormat="1" applyFont="1" applyFill="1" applyBorder="1" applyAlignment="1">
      <alignment horizontal="center" vertical="center"/>
    </xf>
    <xf numFmtId="164" fontId="21" fillId="4" borderId="10" xfId="26" applyNumberFormat="1" applyFont="1" applyFill="1" applyBorder="1" applyAlignment="1">
      <alignment horizontal="center" vertical="center"/>
    </xf>
    <xf numFmtId="0" fontId="21" fillId="0" borderId="11" xfId="27" applyNumberFormat="1" applyFont="1" applyFill="1" applyBorder="1" applyAlignment="1" applyProtection="1">
      <alignment horizontal="left"/>
    </xf>
    <xf numFmtId="0" fontId="21" fillId="0" borderId="12" xfId="27" applyNumberFormat="1" applyFont="1" applyFill="1" applyBorder="1" applyProtection="1"/>
    <xf numFmtId="0" fontId="21" fillId="0" borderId="11" xfId="27" applyFont="1" applyFill="1" applyBorder="1" applyAlignment="1" applyProtection="1">
      <alignment horizontal="center"/>
    </xf>
    <xf numFmtId="0" fontId="21" fillId="0" borderId="13" xfId="27" applyFont="1" applyFill="1" applyBorder="1" applyAlignment="1" applyProtection="1">
      <alignment horizontal="center"/>
    </xf>
    <xf numFmtId="0" fontId="21" fillId="0" borderId="14" xfId="27" applyFont="1" applyFill="1" applyBorder="1" applyAlignment="1" applyProtection="1">
      <alignment horizontal="center"/>
    </xf>
    <xf numFmtId="0" fontId="21" fillId="0" borderId="0" xfId="27" applyFont="1" applyBorder="1" applyAlignment="1" applyProtection="1">
      <alignment horizontal="center"/>
    </xf>
    <xf numFmtId="0" fontId="21" fillId="0" borderId="15" xfId="27" applyFont="1" applyBorder="1" applyAlignment="1" applyProtection="1">
      <alignment horizontal="center"/>
    </xf>
    <xf numFmtId="0" fontId="22" fillId="0" borderId="16" xfId="27" applyFont="1" applyFill="1" applyBorder="1" applyAlignment="1" applyProtection="1">
      <alignment horizontal="center"/>
    </xf>
    <xf numFmtId="0" fontId="21" fillId="0" borderId="6" xfId="27" applyFont="1" applyBorder="1" applyProtection="1"/>
    <xf numFmtId="1" fontId="21" fillId="0" borderId="17" xfId="27" applyNumberFormat="1" applyFont="1" applyFill="1" applyBorder="1" applyAlignment="1" applyProtection="1">
      <alignment horizontal="center"/>
    </xf>
    <xf numFmtId="5" fontId="25" fillId="0" borderId="18" xfId="27" applyNumberFormat="1" applyFont="1" applyFill="1" applyBorder="1" applyAlignment="1" applyProtection="1">
      <alignment horizontal="center"/>
    </xf>
    <xf numFmtId="0" fontId="21" fillId="0" borderId="19" xfId="0" applyNumberFormat="1" applyFont="1" applyFill="1" applyBorder="1" applyAlignment="1" applyProtection="1">
      <alignment horizontal="center" vertical="center"/>
    </xf>
    <xf numFmtId="0" fontId="21" fillId="0" borderId="20" xfId="0" applyNumberFormat="1" applyFont="1" applyFill="1" applyBorder="1" applyAlignment="1" applyProtection="1">
      <alignment horizontal="center" vertical="center"/>
    </xf>
    <xf numFmtId="0" fontId="21" fillId="0" borderId="6" xfId="27" applyNumberFormat="1" applyFont="1" applyFill="1" applyBorder="1" applyAlignment="1" applyProtection="1">
      <alignment horizontal="left"/>
    </xf>
    <xf numFmtId="1" fontId="21" fillId="0" borderId="6" xfId="27" applyNumberFormat="1" applyFont="1" applyBorder="1" applyAlignment="1" applyProtection="1">
      <alignment horizontal="center" vertical="center"/>
    </xf>
    <xf numFmtId="2" fontId="21" fillId="0" borderId="0" xfId="27" applyNumberFormat="1" applyFont="1" applyBorder="1" applyAlignment="1" applyProtection="1">
      <alignment horizontal="center" vertical="center"/>
    </xf>
    <xf numFmtId="2" fontId="21" fillId="0" borderId="21" xfId="27" applyNumberFormat="1" applyFont="1" applyBorder="1" applyAlignment="1" applyProtection="1">
      <alignment horizontal="center" vertical="center"/>
    </xf>
    <xf numFmtId="0" fontId="21" fillId="0" borderId="17" xfId="27" applyNumberFormat="1" applyFont="1" applyFill="1" applyBorder="1" applyAlignment="1" applyProtection="1">
      <alignment horizontal="center"/>
    </xf>
    <xf numFmtId="5" fontId="21" fillId="0" borderId="0" xfId="27" applyNumberFormat="1" applyFont="1" applyFill="1" applyBorder="1" applyAlignment="1" applyProtection="1">
      <alignment horizontal="center"/>
    </xf>
    <xf numFmtId="5" fontId="22" fillId="0" borderId="22" xfId="27" applyNumberFormat="1" applyFont="1" applyFill="1" applyBorder="1" applyAlignment="1" applyProtection="1">
      <alignment horizontal="center"/>
    </xf>
    <xf numFmtId="0" fontId="21" fillId="0" borderId="23" xfId="0" applyNumberFormat="1" applyFont="1" applyFill="1" applyBorder="1" applyAlignment="1" applyProtection="1">
      <alignment vertical="center"/>
    </xf>
    <xf numFmtId="0" fontId="21" fillId="0" borderId="24" xfId="0" applyNumberFormat="1" applyFont="1" applyFill="1" applyBorder="1" applyAlignment="1" applyProtection="1">
      <alignment horizontal="center" vertical="center"/>
    </xf>
    <xf numFmtId="3" fontId="21" fillId="0" borderId="0" xfId="26" applyNumberFormat="1" applyFont="1" applyFill="1" applyBorder="1" applyAlignment="1">
      <alignment horizontal="center"/>
    </xf>
    <xf numFmtId="0" fontId="21" fillId="0" borderId="18" xfId="27" applyNumberFormat="1" applyFont="1" applyFill="1" applyBorder="1" applyAlignment="1" applyProtection="1">
      <alignment horizontal="center"/>
    </xf>
    <xf numFmtId="5" fontId="21" fillId="0" borderId="18" xfId="27" applyNumberFormat="1" applyFont="1" applyFill="1" applyBorder="1" applyAlignment="1" applyProtection="1">
      <alignment horizontal="center"/>
    </xf>
    <xf numFmtId="0" fontId="21" fillId="0" borderId="25" xfId="27" applyNumberFormat="1" applyFont="1" applyFill="1" applyBorder="1" applyAlignment="1" applyProtection="1">
      <alignment horizontal="center"/>
    </xf>
    <xf numFmtId="0" fontId="21" fillId="0" borderId="20" xfId="0" applyNumberFormat="1" applyFont="1" applyFill="1" applyBorder="1" applyAlignment="1" applyProtection="1">
      <alignment horizontal="left" vertical="center"/>
    </xf>
    <xf numFmtId="0" fontId="21" fillId="0" borderId="0" xfId="27" applyFont="1" applyBorder="1" applyAlignment="1" applyProtection="1"/>
    <xf numFmtId="3" fontId="21" fillId="0" borderId="6" xfId="27" applyNumberFormat="1" applyFont="1" applyBorder="1" applyAlignment="1" applyProtection="1">
      <alignment horizontal="center" vertical="center"/>
    </xf>
    <xf numFmtId="3" fontId="21" fillId="0" borderId="0" xfId="27" applyNumberFormat="1" applyFont="1" applyBorder="1" applyAlignment="1" applyProtection="1">
      <alignment horizontal="center" vertical="center"/>
    </xf>
    <xf numFmtId="3" fontId="21" fillId="0" borderId="21" xfId="27" applyNumberFormat="1" applyFont="1" applyBorder="1" applyAlignment="1" applyProtection="1">
      <alignment horizontal="center" vertical="center"/>
    </xf>
    <xf numFmtId="0" fontId="21" fillId="0" borderId="21" xfId="27" applyFont="1" applyBorder="1" applyAlignment="1" applyProtection="1">
      <alignment horizontal="left"/>
    </xf>
    <xf numFmtId="1" fontId="21" fillId="0" borderId="0" xfId="0" applyNumberFormat="1" applyFont="1" applyBorder="1" applyAlignment="1" applyProtection="1">
      <alignment horizontal="center"/>
    </xf>
    <xf numFmtId="0" fontId="21" fillId="0" borderId="17" xfId="27" applyNumberFormat="1" applyFont="1" applyBorder="1" applyAlignment="1" applyProtection="1">
      <alignment horizontal="center" vertical="center"/>
    </xf>
    <xf numFmtId="3" fontId="21" fillId="0" borderId="6" xfId="27" applyNumberFormat="1" applyFont="1" applyFill="1" applyBorder="1" applyAlignment="1" applyProtection="1">
      <alignment horizontal="center" vertical="center"/>
    </xf>
    <xf numFmtId="3" fontId="21" fillId="0" borderId="0" xfId="27" applyNumberFormat="1" applyFont="1" applyFill="1" applyBorder="1" applyAlignment="1" applyProtection="1">
      <alignment horizontal="center" vertical="center"/>
    </xf>
    <xf numFmtId="0" fontId="21" fillId="0" borderId="6" xfId="0" applyNumberFormat="1" applyFont="1" applyFill="1" applyBorder="1" applyAlignment="1" applyProtection="1">
      <alignment horizontal="center" vertical="center"/>
    </xf>
    <xf numFmtId="0" fontId="21" fillId="0" borderId="0" xfId="26" applyFont="1" applyFill="1" applyBorder="1" applyAlignment="1">
      <alignment horizontal="center"/>
    </xf>
    <xf numFmtId="165" fontId="27" fillId="0" borderId="6" xfId="6" applyNumberFormat="1" applyFont="1" applyBorder="1" applyAlignment="1">
      <alignment horizontal="center" vertical="center"/>
    </xf>
    <xf numFmtId="165" fontId="27" fillId="0" borderId="0" xfId="6" applyNumberFormat="1" applyFont="1" applyBorder="1" applyAlignment="1">
      <alignment horizontal="center" vertical="center"/>
    </xf>
    <xf numFmtId="3" fontId="21" fillId="0" borderId="0" xfId="27" applyNumberFormat="1" applyFont="1" applyBorder="1" applyAlignment="1" applyProtection="1">
      <alignment horizontal="center"/>
    </xf>
    <xf numFmtId="0" fontId="22" fillId="0" borderId="6" xfId="27" applyNumberFormat="1" applyFont="1" applyFill="1" applyBorder="1" applyAlignment="1" applyProtection="1">
      <alignment horizontal="left"/>
    </xf>
    <xf numFmtId="0" fontId="21" fillId="0" borderId="17" xfId="0" applyNumberFormat="1" applyFont="1" applyFill="1" applyBorder="1" applyAlignment="1" applyProtection="1">
      <alignment horizontal="center"/>
    </xf>
    <xf numFmtId="1" fontId="21" fillId="0" borderId="17" xfId="28" applyNumberFormat="1" applyFont="1" applyFill="1" applyBorder="1" applyAlignment="1" applyProtection="1">
      <alignment horizontal="center"/>
    </xf>
    <xf numFmtId="0" fontId="21" fillId="0" borderId="19" xfId="27" applyNumberFormat="1" applyFont="1" applyFill="1" applyBorder="1" applyAlignment="1" applyProtection="1">
      <alignment horizontal="center"/>
    </xf>
    <xf numFmtId="0" fontId="21" fillId="0" borderId="23" xfId="27" applyNumberFormat="1" applyFont="1" applyFill="1" applyBorder="1" applyAlignment="1" applyProtection="1">
      <alignment horizontal="center"/>
    </xf>
    <xf numFmtId="0" fontId="22" fillId="0" borderId="26" xfId="27" applyNumberFormat="1" applyFont="1" applyFill="1" applyBorder="1" applyAlignment="1" applyProtection="1">
      <alignment horizontal="left"/>
    </xf>
    <xf numFmtId="5" fontId="22" fillId="0" borderId="4" xfId="27" applyNumberFormat="1" applyFont="1" applyFill="1" applyBorder="1" applyAlignment="1" applyProtection="1">
      <alignment horizontal="center"/>
    </xf>
    <xf numFmtId="1" fontId="21" fillId="0" borderId="4" xfId="27" applyNumberFormat="1" applyFont="1" applyFill="1" applyBorder="1" applyAlignment="1" applyProtection="1">
      <alignment horizontal="center"/>
    </xf>
    <xf numFmtId="5" fontId="22" fillId="0" borderId="27" xfId="27" applyNumberFormat="1" applyFont="1" applyFill="1" applyBorder="1" applyAlignment="1" applyProtection="1">
      <alignment horizontal="center"/>
    </xf>
    <xf numFmtId="3" fontId="21" fillId="0" borderId="21" xfId="0" applyNumberFormat="1" applyFont="1" applyBorder="1" applyAlignment="1" applyProtection="1">
      <alignment horizontal="center" vertical="center"/>
    </xf>
    <xf numFmtId="0" fontId="21" fillId="0" borderId="4" xfId="0" applyFont="1" applyFill="1" applyBorder="1" applyAlignment="1" applyProtection="1">
      <alignment horizontal="left"/>
    </xf>
    <xf numFmtId="5" fontId="22" fillId="0" borderId="2" xfId="0" applyNumberFormat="1" applyFont="1" applyBorder="1" applyAlignment="1" applyProtection="1">
      <alignment horizontal="center"/>
    </xf>
    <xf numFmtId="5" fontId="24" fillId="0" borderId="0" xfId="27" applyNumberFormat="1" applyFont="1" applyAlignment="1" applyProtection="1">
      <alignment horizontal="left"/>
    </xf>
    <xf numFmtId="9" fontId="21" fillId="0" borderId="0" xfId="28" applyFont="1" applyAlignment="1" applyProtection="1">
      <alignment horizontal="left"/>
    </xf>
    <xf numFmtId="5" fontId="21" fillId="0" borderId="2" xfId="0" applyNumberFormat="1" applyFont="1" applyBorder="1" applyAlignment="1" applyProtection="1">
      <alignment horizontal="center"/>
    </xf>
    <xf numFmtId="166" fontId="22" fillId="0" borderId="2" xfId="0" applyNumberFormat="1" applyFont="1" applyBorder="1" applyAlignment="1" applyProtection="1">
      <alignment horizontal="center"/>
    </xf>
    <xf numFmtId="0" fontId="22" fillId="2" borderId="26" xfId="27" applyNumberFormat="1" applyFont="1" applyFill="1" applyBorder="1" applyAlignment="1" applyProtection="1">
      <alignment horizontal="left"/>
    </xf>
    <xf numFmtId="5" fontId="22" fillId="2" borderId="4" xfId="27" applyNumberFormat="1" applyFont="1" applyFill="1" applyBorder="1" applyAlignment="1" applyProtection="1">
      <alignment horizontal="center"/>
    </xf>
    <xf numFmtId="1" fontId="21" fillId="2" borderId="4" xfId="27" applyNumberFormat="1" applyFont="1" applyFill="1" applyBorder="1" applyAlignment="1" applyProtection="1">
      <alignment horizontal="center"/>
    </xf>
    <xf numFmtId="5" fontId="29" fillId="2" borderId="27" xfId="27" applyNumberFormat="1" applyFont="1" applyFill="1" applyBorder="1" applyAlignment="1" applyProtection="1">
      <alignment horizontal="center"/>
    </xf>
    <xf numFmtId="0" fontId="21" fillId="2" borderId="6" xfId="27" applyNumberFormat="1" applyFont="1" applyFill="1" applyBorder="1" applyAlignment="1" applyProtection="1">
      <alignment horizontal="left"/>
    </xf>
    <xf numFmtId="0" fontId="21" fillId="2" borderId="4" xfId="0" applyFont="1" applyFill="1" applyBorder="1" applyAlignment="1" applyProtection="1">
      <alignment horizontal="left"/>
    </xf>
    <xf numFmtId="5" fontId="21" fillId="2" borderId="2" xfId="0" applyNumberFormat="1" applyFont="1" applyFill="1" applyBorder="1" applyAlignment="1" applyProtection="1">
      <alignment horizontal="center"/>
    </xf>
    <xf numFmtId="5" fontId="22" fillId="5" borderId="7" xfId="0" applyNumberFormat="1" applyFont="1" applyFill="1" applyBorder="1" applyAlignment="1" applyProtection="1">
      <alignment horizontal="center"/>
    </xf>
    <xf numFmtId="5" fontId="22" fillId="2" borderId="2" xfId="0" applyNumberFormat="1" applyFont="1" applyFill="1" applyBorder="1" applyAlignment="1" applyProtection="1">
      <alignment horizontal="center"/>
    </xf>
    <xf numFmtId="5" fontId="21" fillId="0" borderId="0" xfId="27" applyNumberFormat="1" applyFont="1" applyAlignment="1" applyProtection="1">
      <alignment horizontal="left"/>
    </xf>
    <xf numFmtId="0" fontId="26" fillId="0" borderId="6" xfId="0" applyNumberFormat="1" applyFont="1" applyFill="1" applyBorder="1" applyAlignment="1" applyProtection="1">
      <alignment horizontal="center"/>
    </xf>
    <xf numFmtId="0" fontId="21" fillId="4" borderId="20" xfId="0" applyNumberFormat="1" applyFont="1" applyFill="1" applyBorder="1" applyAlignment="1" applyProtection="1">
      <alignment horizontal="center" vertical="center"/>
    </xf>
    <xf numFmtId="165" fontId="21" fillId="0" borderId="6" xfId="6" applyNumberFormat="1" applyFont="1" applyFill="1" applyBorder="1" applyAlignment="1" applyProtection="1">
      <alignment horizontal="center" vertical="center"/>
    </xf>
    <xf numFmtId="165" fontId="21" fillId="0" borderId="0" xfId="6" applyNumberFormat="1" applyFont="1" applyFill="1" applyBorder="1" applyAlignment="1" applyProtection="1">
      <alignment horizontal="center" vertical="center"/>
    </xf>
    <xf numFmtId="165" fontId="21" fillId="0" borderId="0" xfId="6" applyNumberFormat="1" applyFont="1" applyBorder="1" applyAlignment="1" applyProtection="1">
      <alignment horizontal="center" vertical="center"/>
    </xf>
    <xf numFmtId="165" fontId="21" fillId="0" borderId="21" xfId="6" applyNumberFormat="1" applyFont="1" applyBorder="1" applyAlignment="1" applyProtection="1">
      <alignment horizontal="center" vertical="center"/>
    </xf>
    <xf numFmtId="0" fontId="21" fillId="0" borderId="6" xfId="27" applyNumberFormat="1" applyFont="1" applyFill="1" applyBorder="1" applyAlignment="1" applyProtection="1">
      <alignment horizontal="center"/>
    </xf>
    <xf numFmtId="0" fontId="21" fillId="0" borderId="6" xfId="27" applyFont="1" applyBorder="1" applyAlignment="1" applyProtection="1">
      <alignment horizontal="left"/>
    </xf>
    <xf numFmtId="2" fontId="21" fillId="0" borderId="0" xfId="27" applyNumberFormat="1" applyFont="1" applyBorder="1" applyAlignment="1" applyProtection="1">
      <alignment horizontal="center"/>
    </xf>
    <xf numFmtId="3" fontId="28" fillId="0" borderId="0" xfId="27" applyNumberFormat="1" applyFont="1" applyBorder="1" applyAlignment="1" applyProtection="1">
      <alignment horizontal="center" vertical="center"/>
    </xf>
    <xf numFmtId="5" fontId="22" fillId="0" borderId="0" xfId="27" applyNumberFormat="1" applyFont="1" applyFill="1" applyBorder="1" applyAlignment="1" applyProtection="1">
      <alignment horizontal="center"/>
    </xf>
    <xf numFmtId="3" fontId="21" fillId="0" borderId="0" xfId="0" applyNumberFormat="1" applyFont="1" applyFill="1" applyBorder="1" applyAlignment="1" applyProtection="1">
      <alignment horizontal="center" vertical="center"/>
    </xf>
    <xf numFmtId="3" fontId="24" fillId="0" borderId="21" xfId="27" applyNumberFormat="1" applyFont="1" applyFill="1" applyBorder="1" applyAlignment="1" applyProtection="1">
      <alignment horizontal="center" vertical="center"/>
    </xf>
    <xf numFmtId="5" fontId="21" fillId="0" borderId="18" xfId="27" applyNumberFormat="1" applyFont="1" applyFill="1" applyBorder="1" applyAlignment="1" applyProtection="1">
      <alignment horizontal="center" vertical="center"/>
    </xf>
    <xf numFmtId="0" fontId="21" fillId="4" borderId="6" xfId="27" applyNumberFormat="1" applyFont="1" applyFill="1" applyBorder="1" applyAlignment="1" applyProtection="1">
      <alignment horizontal="center"/>
    </xf>
    <xf numFmtId="0" fontId="21" fillId="4" borderId="20" xfId="27" applyNumberFormat="1" applyFont="1" applyFill="1" applyBorder="1" applyAlignment="1" applyProtection="1">
      <alignment horizontal="center"/>
    </xf>
    <xf numFmtId="1" fontId="21" fillId="4" borderId="20" xfId="27" applyNumberFormat="1" applyFont="1" applyFill="1" applyBorder="1" applyAlignment="1" applyProtection="1">
      <alignment horizontal="center"/>
    </xf>
    <xf numFmtId="1" fontId="24" fillId="4" borderId="20" xfId="27" applyNumberFormat="1" applyFont="1" applyFill="1" applyBorder="1" applyAlignment="1" applyProtection="1">
      <alignment horizontal="center"/>
    </xf>
    <xf numFmtId="1" fontId="22" fillId="4" borderId="28" xfId="27" applyNumberFormat="1" applyFont="1" applyFill="1" applyBorder="1" applyAlignment="1" applyProtection="1">
      <alignment horizontal="center"/>
    </xf>
    <xf numFmtId="0" fontId="21" fillId="0" borderId="18" xfId="27" applyFont="1" applyBorder="1" applyProtection="1"/>
    <xf numFmtId="0" fontId="21" fillId="0" borderId="21" xfId="27" applyFont="1" applyBorder="1" applyProtection="1"/>
    <xf numFmtId="0" fontId="21" fillId="6" borderId="6" xfId="27" applyNumberFormat="1" applyFont="1" applyFill="1" applyBorder="1" applyAlignment="1" applyProtection="1">
      <alignment horizontal="left"/>
    </xf>
    <xf numFmtId="0" fontId="21" fillId="6" borderId="17" xfId="27" applyFont="1" applyFill="1" applyBorder="1" applyAlignment="1" applyProtection="1">
      <alignment horizontal="left"/>
    </xf>
    <xf numFmtId="5" fontId="22" fillId="6" borderId="0" xfId="27" applyNumberFormat="1" applyFont="1" applyFill="1" applyBorder="1" applyAlignment="1" applyProtection="1">
      <alignment horizontal="center"/>
    </xf>
    <xf numFmtId="5" fontId="22" fillId="6" borderId="22" xfId="27" applyNumberFormat="1" applyFont="1" applyFill="1" applyBorder="1" applyAlignment="1" applyProtection="1">
      <alignment horizontal="center"/>
    </xf>
    <xf numFmtId="0" fontId="16" fillId="4" borderId="20" xfId="0" applyNumberFormat="1" applyFont="1" applyFill="1" applyBorder="1" applyAlignment="1" applyProtection="1">
      <alignment horizontal="left" vertical="center"/>
    </xf>
    <xf numFmtId="1" fontId="21" fillId="4" borderId="29" xfId="27" applyNumberFormat="1" applyFont="1" applyFill="1" applyBorder="1" applyAlignment="1" applyProtection="1">
      <alignment horizontal="center"/>
    </xf>
    <xf numFmtId="1" fontId="21" fillId="4" borderId="30" xfId="27" applyNumberFormat="1" applyFont="1" applyFill="1" applyBorder="1" applyAlignment="1" applyProtection="1">
      <alignment horizontal="center"/>
    </xf>
    <xf numFmtId="0" fontId="22" fillId="0" borderId="11" xfId="0" applyNumberFormat="1" applyFont="1" applyFill="1" applyBorder="1" applyAlignment="1" applyProtection="1">
      <alignment horizontal="left"/>
    </xf>
    <xf numFmtId="5" fontId="22" fillId="0" borderId="12" xfId="0" applyNumberFormat="1" applyFont="1" applyFill="1" applyBorder="1" applyAlignment="1" applyProtection="1">
      <alignment horizontal="center"/>
    </xf>
    <xf numFmtId="0" fontId="22" fillId="0" borderId="11" xfId="0" applyFont="1" applyBorder="1" applyAlignment="1" applyProtection="1">
      <alignment horizontal="left"/>
    </xf>
    <xf numFmtId="0" fontId="21" fillId="0" borderId="15" xfId="0" applyNumberFormat="1" applyFont="1" applyFill="1" applyBorder="1" applyAlignment="1" applyProtection="1">
      <alignment horizontal="center"/>
    </xf>
    <xf numFmtId="5" fontId="21" fillId="0" borderId="12" xfId="0" applyNumberFormat="1" applyFont="1" applyFill="1" applyBorder="1" applyAlignment="1" applyProtection="1">
      <alignment horizontal="center"/>
    </xf>
    <xf numFmtId="5" fontId="21" fillId="0" borderId="13" xfId="0" applyNumberFormat="1" applyFont="1" applyFill="1" applyBorder="1" applyAlignment="1" applyProtection="1">
      <alignment horizontal="center"/>
    </xf>
    <xf numFmtId="5" fontId="22" fillId="0" borderId="13" xfId="0" applyNumberFormat="1" applyFont="1" applyFill="1" applyBorder="1" applyAlignment="1" applyProtection="1">
      <alignment horizontal="center"/>
    </xf>
    <xf numFmtId="5" fontId="22" fillId="0" borderId="14" xfId="0" applyNumberFormat="1" applyFont="1" applyFill="1" applyBorder="1" applyAlignment="1" applyProtection="1">
      <alignment horizontal="center"/>
    </xf>
    <xf numFmtId="5" fontId="22" fillId="0" borderId="31" xfId="0" applyNumberFormat="1" applyFont="1" applyFill="1" applyBorder="1" applyAlignment="1" applyProtection="1">
      <alignment horizontal="center"/>
    </xf>
    <xf numFmtId="0" fontId="22" fillId="0" borderId="26" xfId="0" applyNumberFormat="1" applyFont="1" applyFill="1" applyBorder="1" applyAlignment="1" applyProtection="1">
      <alignment horizontal="left"/>
    </xf>
    <xf numFmtId="5" fontId="22" fillId="0" borderId="27" xfId="0" applyNumberFormat="1" applyFont="1" applyFill="1" applyBorder="1" applyAlignment="1" applyProtection="1">
      <alignment horizontal="center"/>
    </xf>
    <xf numFmtId="0" fontId="21" fillId="0" borderId="26" xfId="0" applyFont="1" applyBorder="1" applyAlignment="1" applyProtection="1">
      <alignment horizontal="left"/>
    </xf>
    <xf numFmtId="0" fontId="21" fillId="0" borderId="4" xfId="0" applyNumberFormat="1" applyFont="1" applyFill="1" applyBorder="1" applyAlignment="1" applyProtection="1">
      <alignment horizontal="center"/>
    </xf>
    <xf numFmtId="0" fontId="22" fillId="0" borderId="26" xfId="0" applyFont="1" applyBorder="1" applyAlignment="1" applyProtection="1">
      <alignment horizontal="left"/>
    </xf>
    <xf numFmtId="0" fontId="30" fillId="2" borderId="26" xfId="0" applyNumberFormat="1" applyFont="1" applyFill="1" applyBorder="1" applyAlignment="1" applyProtection="1"/>
    <xf numFmtId="0" fontId="31" fillId="2" borderId="27" xfId="0" applyNumberFormat="1" applyFont="1" applyFill="1" applyBorder="1" applyAlignment="1" applyProtection="1">
      <alignment horizontal="center"/>
    </xf>
    <xf numFmtId="0" fontId="21" fillId="2" borderId="26" xfId="27" applyNumberFormat="1" applyFont="1" applyFill="1" applyBorder="1" applyAlignment="1" applyProtection="1">
      <alignment horizontal="left"/>
    </xf>
    <xf numFmtId="0" fontId="21" fillId="0" borderId="32" xfId="27" applyFont="1" applyBorder="1" applyAlignment="1" applyProtection="1">
      <alignment horizontal="left"/>
    </xf>
    <xf numFmtId="0" fontId="21" fillId="0" borderId="33" xfId="27" applyFont="1" applyBorder="1" applyProtection="1"/>
    <xf numFmtId="0" fontId="21" fillId="0" borderId="32" xfId="27" applyFont="1" applyBorder="1" applyProtection="1"/>
    <xf numFmtId="0" fontId="21" fillId="0" borderId="34" xfId="27" applyFont="1" applyBorder="1" applyProtection="1"/>
    <xf numFmtId="0" fontId="22" fillId="2" borderId="35" xfId="27" applyNumberFormat="1" applyFont="1" applyFill="1" applyBorder="1" applyAlignment="1" applyProtection="1">
      <alignment horizontal="left"/>
    </xf>
    <xf numFmtId="0" fontId="21" fillId="2" borderId="36" xfId="0" applyFont="1" applyFill="1" applyBorder="1" applyAlignment="1" applyProtection="1">
      <alignment horizontal="left"/>
    </xf>
    <xf numFmtId="5" fontId="22" fillId="2" borderId="37" xfId="0" applyNumberFormat="1" applyFont="1" applyFill="1" applyBorder="1" applyAlignment="1" applyProtection="1">
      <alignment horizontal="center"/>
    </xf>
    <xf numFmtId="0" fontId="22" fillId="0" borderId="38" xfId="0" applyNumberFormat="1" applyFont="1" applyFill="1" applyBorder="1" applyAlignment="1" applyProtection="1">
      <alignment horizontal="left"/>
    </xf>
    <xf numFmtId="5" fontId="22" fillId="0" borderId="39" xfId="0" applyNumberFormat="1" applyFont="1" applyFill="1" applyBorder="1" applyAlignment="1" applyProtection="1">
      <alignment horizontal="center"/>
    </xf>
    <xf numFmtId="5" fontId="21" fillId="0" borderId="0" xfId="0" applyNumberFormat="1" applyFont="1" applyAlignment="1" applyProtection="1">
      <alignment horizontal="center"/>
    </xf>
    <xf numFmtId="0" fontId="21" fillId="0" borderId="0" xfId="0" applyFont="1" applyProtection="1"/>
    <xf numFmtId="5" fontId="21" fillId="0" borderId="0" xfId="0" applyNumberFormat="1" applyFont="1" applyProtection="1"/>
    <xf numFmtId="0" fontId="32" fillId="0" borderId="35" xfId="0" applyNumberFormat="1" applyFont="1" applyFill="1" applyBorder="1" applyAlignment="1" applyProtection="1">
      <alignment horizontal="left"/>
    </xf>
    <xf numFmtId="5" fontId="23" fillId="0" borderId="40" xfId="0" applyNumberFormat="1" applyFont="1" applyFill="1" applyBorder="1" applyAlignment="1" applyProtection="1">
      <alignment horizontal="center"/>
    </xf>
    <xf numFmtId="5" fontId="22" fillId="0" borderId="0" xfId="0" applyNumberFormat="1" applyFont="1" applyFill="1" applyBorder="1" applyAlignment="1" applyProtection="1">
      <alignment horizontal="right"/>
    </xf>
    <xf numFmtId="0" fontId="32" fillId="0" borderId="0" xfId="0" applyNumberFormat="1" applyFont="1" applyFill="1" applyBorder="1" applyAlignment="1" applyProtection="1">
      <alignment horizontal="left"/>
    </xf>
    <xf numFmtId="5" fontId="23" fillId="0" borderId="0" xfId="0" applyNumberFormat="1" applyFont="1" applyFill="1" applyBorder="1" applyAlignment="1" applyProtection="1">
      <alignment horizontal="center"/>
    </xf>
    <xf numFmtId="5" fontId="32" fillId="0" borderId="0" xfId="0" applyNumberFormat="1" applyFont="1" applyFill="1" applyBorder="1" applyAlignment="1" applyProtection="1">
      <alignment horizontal="right"/>
    </xf>
    <xf numFmtId="0" fontId="33" fillId="0" borderId="0" xfId="0" applyNumberFormat="1" applyFont="1" applyFill="1" applyBorder="1" applyAlignment="1" applyProtection="1">
      <alignment horizontal="left"/>
    </xf>
    <xf numFmtId="5" fontId="29" fillId="0" borderId="0" xfId="0" applyNumberFormat="1" applyFont="1" applyFill="1" applyBorder="1" applyAlignment="1" applyProtection="1">
      <alignment horizontal="center"/>
    </xf>
    <xf numFmtId="0" fontId="21" fillId="0" borderId="0" xfId="0" applyFont="1" applyBorder="1" applyProtection="1"/>
    <xf numFmtId="5" fontId="21" fillId="0" borderId="0" xfId="0" applyNumberFormat="1" applyFont="1" applyBorder="1" applyAlignment="1" applyProtection="1">
      <alignment horizontal="center"/>
    </xf>
    <xf numFmtId="5" fontId="21" fillId="0" borderId="0" xfId="27" applyNumberFormat="1" applyFont="1" applyProtection="1"/>
    <xf numFmtId="0" fontId="35" fillId="0" borderId="0" xfId="27" applyFont="1" applyAlignment="1" applyProtection="1">
      <alignment horizontal="right"/>
    </xf>
    <xf numFmtId="0" fontId="36" fillId="0" borderId="0" xfId="0" applyFont="1" applyAlignment="1" applyProtection="1">
      <alignment horizontal="left" vertical="center"/>
    </xf>
    <xf numFmtId="0" fontId="36" fillId="0" borderId="0" xfId="27" applyFont="1" applyAlignment="1" applyProtection="1">
      <alignment horizontal="left"/>
    </xf>
    <xf numFmtId="0" fontId="36" fillId="0" borderId="0" xfId="27" applyNumberFormat="1" applyFont="1" applyAlignment="1" applyProtection="1"/>
    <xf numFmtId="0" fontId="36" fillId="0" borderId="0" xfId="27" applyFont="1" applyAlignment="1" applyProtection="1"/>
    <xf numFmtId="0" fontId="35" fillId="0" borderId="0" xfId="0" applyNumberFormat="1" applyFont="1" applyAlignment="1" applyProtection="1">
      <alignment vertical="center"/>
    </xf>
    <xf numFmtId="0" fontId="36" fillId="0" borderId="0" xfId="0" applyNumberFormat="1" applyFont="1" applyAlignment="1" applyProtection="1">
      <alignment vertical="center"/>
    </xf>
    <xf numFmtId="0" fontId="37" fillId="0" borderId="0" xfId="0" applyFont="1" applyAlignment="1" applyProtection="1"/>
    <xf numFmtId="0" fontId="38" fillId="0" borderId="0" xfId="0" applyFont="1" applyAlignment="1" applyProtection="1"/>
    <xf numFmtId="0" fontId="38" fillId="0" borderId="0" xfId="0" applyFont="1" applyAlignment="1" applyProtection="1">
      <alignment horizontal="left"/>
    </xf>
    <xf numFmtId="0" fontId="21" fillId="0" borderId="6" xfId="0" applyNumberFormat="1" applyFont="1" applyFill="1" applyBorder="1" applyAlignment="1" applyProtection="1">
      <alignment horizontal="center"/>
    </xf>
    <xf numFmtId="0" fontId="21" fillId="0" borderId="6" xfId="27" applyFont="1" applyBorder="1" applyAlignment="1" applyProtection="1">
      <alignment horizontal="center"/>
    </xf>
    <xf numFmtId="0" fontId="21" fillId="0" borderId="23" xfId="0" applyNumberFormat="1" applyFont="1" applyFill="1" applyBorder="1" applyAlignment="1" applyProtection="1">
      <alignment horizontal="center" vertical="center"/>
    </xf>
    <xf numFmtId="0" fontId="21" fillId="0" borderId="30" xfId="0" applyNumberFormat="1" applyFont="1" applyFill="1" applyBorder="1" applyAlignment="1" applyProtection="1">
      <alignment horizontal="center" vertical="center"/>
    </xf>
    <xf numFmtId="0" fontId="21" fillId="7" borderId="17" xfId="27" applyNumberFormat="1" applyFont="1" applyFill="1" applyBorder="1" applyAlignment="1" applyProtection="1">
      <alignment horizontal="center" vertical="center"/>
    </xf>
    <xf numFmtId="1" fontId="21" fillId="7" borderId="17" xfId="27" applyNumberFormat="1" applyFont="1" applyFill="1" applyBorder="1" applyAlignment="1" applyProtection="1">
      <alignment horizontal="center"/>
    </xf>
    <xf numFmtId="5" fontId="21" fillId="7" borderId="18" xfId="27" applyNumberFormat="1" applyFont="1" applyFill="1" applyBorder="1" applyAlignment="1" applyProtection="1">
      <alignment horizontal="center"/>
    </xf>
    <xf numFmtId="0" fontId="39" fillId="7" borderId="6" xfId="27" applyFont="1" applyFill="1" applyBorder="1" applyAlignment="1" applyProtection="1">
      <alignment horizontal="center"/>
    </xf>
    <xf numFmtId="0" fontId="22" fillId="0" borderId="38" xfId="27" applyNumberFormat="1" applyFont="1" applyFill="1" applyBorder="1" applyAlignment="1" applyProtection="1">
      <alignment horizontal="left"/>
    </xf>
    <xf numFmtId="0" fontId="21" fillId="0" borderId="17" xfId="27" applyFont="1" applyBorder="1" applyProtection="1"/>
    <xf numFmtId="0" fontId="26" fillId="0" borderId="17" xfId="0" applyNumberFormat="1" applyFont="1" applyFill="1" applyBorder="1" applyAlignment="1" applyProtection="1">
      <alignment horizontal="left"/>
    </xf>
    <xf numFmtId="46" fontId="16" fillId="0" borderId="17" xfId="27" applyNumberFormat="1" applyFont="1" applyBorder="1" applyAlignment="1" applyProtection="1">
      <alignment horizontal="left"/>
    </xf>
    <xf numFmtId="0" fontId="16" fillId="0" borderId="17" xfId="27" applyFont="1" applyBorder="1" applyAlignment="1" applyProtection="1">
      <alignment horizontal="left"/>
    </xf>
    <xf numFmtId="0" fontId="22" fillId="0" borderId="17" xfId="27" applyNumberFormat="1" applyFont="1" applyFill="1" applyBorder="1" applyAlignment="1" applyProtection="1">
      <alignment horizontal="left"/>
    </xf>
    <xf numFmtId="0" fontId="22" fillId="0" borderId="4" xfId="27" applyNumberFormat="1" applyFont="1" applyFill="1" applyBorder="1" applyAlignment="1" applyProtection="1">
      <alignment horizontal="left"/>
    </xf>
    <xf numFmtId="0" fontId="22" fillId="2" borderId="4" xfId="27" applyNumberFormat="1" applyFont="1" applyFill="1" applyBorder="1" applyAlignment="1" applyProtection="1">
      <alignment horizontal="left"/>
    </xf>
    <xf numFmtId="0" fontId="26" fillId="0" borderId="17" xfId="0" applyNumberFormat="1" applyFont="1" applyFill="1" applyBorder="1" applyAlignment="1" applyProtection="1">
      <alignment horizontal="center"/>
    </xf>
    <xf numFmtId="0" fontId="21" fillId="0" borderId="17" xfId="27" applyNumberFormat="1" applyFont="1" applyFill="1" applyBorder="1" applyAlignment="1" applyProtection="1">
      <alignment horizontal="left"/>
    </xf>
    <xf numFmtId="0" fontId="21" fillId="0" borderId="17" xfId="27" applyFont="1" applyBorder="1" applyAlignment="1" applyProtection="1">
      <alignment horizontal="center"/>
    </xf>
    <xf numFmtId="0" fontId="21" fillId="0" borderId="17" xfId="27" applyFont="1" applyBorder="1" applyAlignment="1" applyProtection="1">
      <alignment horizontal="left"/>
    </xf>
    <xf numFmtId="0" fontId="39" fillId="7" borderId="17" xfId="27" applyFont="1" applyFill="1" applyBorder="1" applyAlignment="1" applyProtection="1">
      <alignment horizontal="center"/>
    </xf>
    <xf numFmtId="0" fontId="22" fillId="0" borderId="15" xfId="0" applyNumberFormat="1" applyFont="1" applyFill="1" applyBorder="1" applyAlignment="1" applyProtection="1">
      <alignment horizontal="left"/>
    </xf>
    <xf numFmtId="0" fontId="22" fillId="0" borderId="4" xfId="0" applyNumberFormat="1" applyFont="1" applyFill="1" applyBorder="1" applyAlignment="1" applyProtection="1">
      <alignment horizontal="left"/>
    </xf>
    <xf numFmtId="0" fontId="30" fillId="2" borderId="4" xfId="0" applyNumberFormat="1" applyFont="1" applyFill="1" applyBorder="1" applyAlignment="1" applyProtection="1"/>
    <xf numFmtId="0" fontId="22" fillId="0" borderId="41" xfId="0" applyNumberFormat="1" applyFont="1" applyFill="1" applyBorder="1" applyAlignment="1" applyProtection="1">
      <alignment horizontal="left"/>
    </xf>
    <xf numFmtId="0" fontId="32" fillId="0" borderId="36" xfId="0" applyNumberFormat="1" applyFont="1" applyFill="1" applyBorder="1" applyAlignment="1" applyProtection="1">
      <alignment horizontal="left"/>
    </xf>
    <xf numFmtId="0" fontId="21" fillId="8" borderId="0" xfId="27" applyFont="1" applyFill="1" applyAlignment="1" applyProtection="1"/>
    <xf numFmtId="1" fontId="22" fillId="9" borderId="0" xfId="0" applyNumberFormat="1" applyFont="1" applyFill="1" applyAlignment="1" applyProtection="1">
      <alignment horizontal="left" vertical="center"/>
    </xf>
    <xf numFmtId="0" fontId="21" fillId="8" borderId="20" xfId="0" applyNumberFormat="1" applyFont="1" applyFill="1" applyBorder="1" applyAlignment="1" applyProtection="1">
      <alignment horizontal="center" vertical="center"/>
    </xf>
    <xf numFmtId="0" fontId="21" fillId="8" borderId="42" xfId="0" applyNumberFormat="1" applyFont="1" applyFill="1" applyBorder="1" applyAlignment="1" applyProtection="1">
      <alignment horizontal="center" vertical="center"/>
    </xf>
    <xf numFmtId="0" fontId="35" fillId="0" borderId="0" xfId="0" applyNumberFormat="1" applyFont="1" applyAlignment="1" applyProtection="1">
      <alignment horizontal="right" vertical="center"/>
    </xf>
    <xf numFmtId="0" fontId="37" fillId="0" borderId="0" xfId="0" applyFont="1" applyAlignment="1" applyProtection="1">
      <alignment horizontal="right"/>
    </xf>
    <xf numFmtId="0" fontId="36" fillId="0" borderId="0" xfId="0" applyFont="1" applyAlignment="1" applyProtection="1">
      <alignment vertical="center"/>
    </xf>
    <xf numFmtId="46" fontId="21" fillId="0" borderId="6" xfId="27" applyNumberFormat="1" applyFont="1" applyBorder="1" applyAlignment="1" applyProtection="1">
      <alignment horizontal="center"/>
    </xf>
    <xf numFmtId="0" fontId="21" fillId="9" borderId="20" xfId="0" applyNumberFormat="1" applyFont="1" applyFill="1" applyBorder="1" applyAlignment="1" applyProtection="1">
      <alignment horizontal="center" vertical="center"/>
    </xf>
    <xf numFmtId="0" fontId="21" fillId="0" borderId="38" xfId="27" applyNumberFormat="1" applyFont="1" applyFill="1" applyBorder="1" applyAlignment="1" applyProtection="1">
      <alignment horizontal="left"/>
    </xf>
    <xf numFmtId="0" fontId="21" fillId="0" borderId="39" xfId="27" applyNumberFormat="1" applyFont="1" applyFill="1" applyBorder="1" applyAlignment="1" applyProtection="1">
      <alignment horizontal="center"/>
    </xf>
    <xf numFmtId="3" fontId="21" fillId="0" borderId="38" xfId="27" applyNumberFormat="1" applyFont="1" applyFill="1" applyBorder="1" applyAlignment="1" applyProtection="1">
      <alignment horizontal="center" vertical="center"/>
    </xf>
    <xf numFmtId="3" fontId="21" fillId="0" borderId="43" xfId="27" applyNumberFormat="1" applyFont="1" applyFill="1" applyBorder="1" applyAlignment="1" applyProtection="1">
      <alignment horizontal="center" vertical="center"/>
    </xf>
    <xf numFmtId="3" fontId="21" fillId="0" borderId="43" xfId="27" applyNumberFormat="1" applyFont="1" applyBorder="1" applyAlignment="1" applyProtection="1">
      <alignment horizontal="center" vertical="center"/>
    </xf>
    <xf numFmtId="3" fontId="21" fillId="0" borderId="44" xfId="27" applyNumberFormat="1" applyFont="1" applyBorder="1" applyAlignment="1" applyProtection="1">
      <alignment horizontal="center" vertical="center"/>
    </xf>
    <xf numFmtId="0" fontId="21" fillId="0" borderId="26" xfId="27" applyNumberFormat="1" applyFont="1" applyFill="1" applyBorder="1" applyAlignment="1" applyProtection="1">
      <alignment horizontal="left"/>
    </xf>
    <xf numFmtId="0" fontId="21" fillId="0" borderId="27" xfId="27" applyNumberFormat="1" applyFont="1" applyFill="1" applyBorder="1" applyAlignment="1" applyProtection="1">
      <alignment horizontal="center"/>
    </xf>
    <xf numFmtId="3" fontId="21" fillId="0" borderId="26" xfId="27" applyNumberFormat="1" applyFont="1" applyFill="1" applyBorder="1" applyAlignment="1" applyProtection="1">
      <alignment horizontal="center" vertical="center"/>
    </xf>
    <xf numFmtId="3" fontId="21" fillId="0" borderId="2" xfId="27" applyNumberFormat="1" applyFont="1" applyFill="1" applyBorder="1" applyAlignment="1" applyProtection="1">
      <alignment horizontal="center" vertical="center"/>
    </xf>
    <xf numFmtId="3" fontId="21" fillId="0" borderId="2" xfId="27" applyNumberFormat="1" applyFont="1" applyBorder="1" applyAlignment="1" applyProtection="1">
      <alignment horizontal="center" vertical="center"/>
    </xf>
    <xf numFmtId="3" fontId="24" fillId="0" borderId="45" xfId="27" applyNumberFormat="1" applyFont="1" applyFill="1" applyBorder="1" applyAlignment="1" applyProtection="1">
      <alignment horizontal="center" vertical="center"/>
    </xf>
    <xf numFmtId="0" fontId="21" fillId="0" borderId="4" xfId="27" applyNumberFormat="1" applyFont="1" applyFill="1" applyBorder="1" applyAlignment="1" applyProtection="1">
      <alignment horizontal="left"/>
    </xf>
    <xf numFmtId="0" fontId="21" fillId="2" borderId="4" xfId="27" applyNumberFormat="1" applyFont="1" applyFill="1" applyBorder="1" applyAlignment="1" applyProtection="1">
      <alignment horizontal="left"/>
    </xf>
    <xf numFmtId="3" fontId="21" fillId="0" borderId="45" xfId="27" applyNumberFormat="1" applyFont="1" applyBorder="1" applyAlignment="1" applyProtection="1">
      <alignment horizontal="center" vertical="center"/>
    </xf>
    <xf numFmtId="5" fontId="22" fillId="10" borderId="2" xfId="0" applyNumberFormat="1" applyFont="1" applyFill="1" applyBorder="1" applyAlignment="1" applyProtection="1">
      <alignment horizontal="center"/>
    </xf>
    <xf numFmtId="5" fontId="21" fillId="10" borderId="0" xfId="27" applyNumberFormat="1" applyFont="1" applyFill="1" applyBorder="1" applyAlignment="1" applyProtection="1">
      <alignment horizontal="center"/>
    </xf>
    <xf numFmtId="0" fontId="21" fillId="0" borderId="18" xfId="0" applyNumberFormat="1" applyFont="1" applyFill="1" applyBorder="1" applyAlignment="1" applyProtection="1">
      <alignment vertical="center"/>
    </xf>
    <xf numFmtId="0" fontId="21" fillId="0" borderId="46" xfId="0" applyNumberFormat="1" applyFont="1" applyFill="1" applyBorder="1" applyAlignment="1" applyProtection="1">
      <alignment vertical="center"/>
    </xf>
    <xf numFmtId="0" fontId="42" fillId="0" borderId="6" xfId="27" applyFont="1" applyBorder="1" applyProtection="1"/>
    <xf numFmtId="0" fontId="21" fillId="10" borderId="20" xfId="0" applyNumberFormat="1" applyFont="1" applyFill="1" applyBorder="1" applyAlignment="1" applyProtection="1">
      <alignment horizontal="center" vertical="center"/>
    </xf>
    <xf numFmtId="0" fontId="34" fillId="10" borderId="20" xfId="0" applyNumberFormat="1" applyFont="1" applyFill="1" applyBorder="1" applyAlignment="1" applyProtection="1">
      <alignment horizontal="left" vertical="center"/>
    </xf>
    <xf numFmtId="0" fontId="44" fillId="0" borderId="17" xfId="27" applyFont="1" applyBorder="1" applyProtection="1"/>
    <xf numFmtId="0" fontId="44" fillId="0" borderId="18" xfId="27" applyNumberFormat="1" applyFont="1" applyBorder="1" applyAlignment="1" applyProtection="1">
      <alignment horizontal="center" vertical="center"/>
    </xf>
    <xf numFmtId="1" fontId="44" fillId="0" borderId="17" xfId="27" applyNumberFormat="1" applyFont="1" applyFill="1" applyBorder="1" applyAlignment="1" applyProtection="1">
      <alignment horizontal="center"/>
    </xf>
    <xf numFmtId="5" fontId="45" fillId="0" borderId="18" xfId="27" applyNumberFormat="1" applyFont="1" applyFill="1" applyBorder="1" applyAlignment="1" applyProtection="1">
      <alignment horizontal="center"/>
    </xf>
    <xf numFmtId="0" fontId="44" fillId="2" borderId="19" xfId="0" applyNumberFormat="1" applyFont="1" applyFill="1" applyBorder="1" applyAlignment="1" applyProtection="1">
      <alignment horizontal="center" vertical="center"/>
    </xf>
    <xf numFmtId="0" fontId="44" fillId="0" borderId="20" xfId="0" applyNumberFormat="1" applyFont="1" applyFill="1" applyBorder="1" applyAlignment="1" applyProtection="1">
      <alignment horizontal="center" vertical="center"/>
    </xf>
    <xf numFmtId="0" fontId="44" fillId="2" borderId="20" xfId="0" applyNumberFormat="1" applyFont="1" applyFill="1" applyBorder="1" applyAlignment="1" applyProtection="1">
      <alignment horizontal="center" vertical="center"/>
    </xf>
    <xf numFmtId="0" fontId="44" fillId="2" borderId="23" xfId="0" applyNumberFormat="1" applyFont="1" applyFill="1" applyBorder="1" applyAlignment="1" applyProtection="1">
      <alignment horizontal="center" vertical="center"/>
    </xf>
    <xf numFmtId="0" fontId="44" fillId="2" borderId="24" xfId="0" applyNumberFormat="1" applyFont="1" applyFill="1" applyBorder="1" applyAlignment="1" applyProtection="1">
      <alignment horizontal="center" vertical="center"/>
    </xf>
    <xf numFmtId="0" fontId="44" fillId="4" borderId="0" xfId="26" applyFont="1" applyFill="1" applyBorder="1" applyAlignment="1">
      <alignment horizontal="center"/>
    </xf>
    <xf numFmtId="0" fontId="44" fillId="0" borderId="0" xfId="27" applyFont="1" applyAlignment="1" applyProtection="1"/>
    <xf numFmtId="0" fontId="44" fillId="0" borderId="6" xfId="27" applyNumberFormat="1" applyFont="1" applyFill="1" applyBorder="1" applyAlignment="1" applyProtection="1">
      <alignment horizontal="left"/>
    </xf>
    <xf numFmtId="0" fontId="44" fillId="0" borderId="47" xfId="27" applyNumberFormat="1" applyFont="1" applyFill="1" applyBorder="1" applyAlignment="1" applyProtection="1">
      <alignment horizontal="center"/>
    </xf>
    <xf numFmtId="1" fontId="44" fillId="0" borderId="6" xfId="27" applyNumberFormat="1" applyFont="1" applyBorder="1" applyAlignment="1" applyProtection="1">
      <alignment horizontal="center" vertical="center"/>
    </xf>
    <xf numFmtId="2" fontId="44" fillId="0" borderId="0" xfId="27" applyNumberFormat="1" applyFont="1" applyBorder="1" applyAlignment="1" applyProtection="1">
      <alignment horizontal="center" vertical="center"/>
    </xf>
    <xf numFmtId="2" fontId="44" fillId="0" borderId="21" xfId="27" applyNumberFormat="1" applyFont="1" applyBorder="1" applyAlignment="1" applyProtection="1">
      <alignment horizontal="center" vertical="center"/>
    </xf>
    <xf numFmtId="0" fontId="44" fillId="0" borderId="0" xfId="27" applyFont="1" applyBorder="1" applyAlignment="1" applyProtection="1">
      <alignment horizontal="left"/>
    </xf>
    <xf numFmtId="0" fontId="44" fillId="0" borderId="17" xfId="27" applyNumberFormat="1" applyFont="1" applyFill="1" applyBorder="1" applyAlignment="1" applyProtection="1">
      <alignment horizontal="center"/>
    </xf>
    <xf numFmtId="5" fontId="44" fillId="0" borderId="0" xfId="27" applyNumberFormat="1" applyFont="1" applyFill="1" applyBorder="1" applyAlignment="1" applyProtection="1">
      <alignment horizontal="center"/>
    </xf>
    <xf numFmtId="5" fontId="46" fillId="0" borderId="22" xfId="27" applyNumberFormat="1" applyFont="1" applyFill="1" applyBorder="1" applyAlignment="1" applyProtection="1">
      <alignment horizontal="center"/>
    </xf>
    <xf numFmtId="0" fontId="44" fillId="0" borderId="0" xfId="27" applyFont="1" applyAlignment="1" applyProtection="1">
      <alignment horizontal="left"/>
    </xf>
    <xf numFmtId="0" fontId="44" fillId="0" borderId="0" xfId="27" applyFont="1" applyProtection="1"/>
    <xf numFmtId="0" fontId="44" fillId="0" borderId="19" xfId="0" applyNumberFormat="1" applyFont="1" applyFill="1" applyBorder="1" applyAlignment="1" applyProtection="1">
      <alignment horizontal="center" vertical="center"/>
    </xf>
    <xf numFmtId="0" fontId="44" fillId="0" borderId="30" xfId="0" applyNumberFormat="1" applyFont="1" applyFill="1" applyBorder="1" applyAlignment="1" applyProtection="1">
      <alignment horizontal="center" vertical="center"/>
    </xf>
    <xf numFmtId="0" fontId="44" fillId="0" borderId="23" xfId="0" applyNumberFormat="1" applyFont="1" applyFill="1" applyBorder="1" applyAlignment="1" applyProtection="1">
      <alignment horizontal="center" vertical="center"/>
    </xf>
    <xf numFmtId="0" fontId="44" fillId="0" borderId="18" xfId="27" applyNumberFormat="1" applyFont="1" applyFill="1" applyBorder="1" applyAlignment="1" applyProtection="1">
      <alignment horizontal="center"/>
    </xf>
    <xf numFmtId="0" fontId="21" fillId="8" borderId="23" xfId="0" applyNumberFormat="1" applyFont="1" applyFill="1" applyBorder="1" applyAlignment="1" applyProtection="1">
      <alignment horizontal="center" vertical="center"/>
    </xf>
    <xf numFmtId="0" fontId="21" fillId="8" borderId="0" xfId="0" applyNumberFormat="1" applyFont="1" applyFill="1" applyBorder="1" applyAlignment="1" applyProtection="1">
      <alignment horizontal="center" vertical="center"/>
    </xf>
    <xf numFmtId="0" fontId="21" fillId="8" borderId="30" xfId="0" applyNumberFormat="1" applyFont="1" applyFill="1" applyBorder="1" applyAlignment="1" applyProtection="1">
      <alignment horizontal="center" vertical="center"/>
    </xf>
    <xf numFmtId="0" fontId="16" fillId="2" borderId="20" xfId="0" applyNumberFormat="1" applyFont="1" applyFill="1" applyBorder="1" applyAlignment="1" applyProtection="1">
      <alignment horizontal="right" vertical="center"/>
    </xf>
    <xf numFmtId="0" fontId="43" fillId="10" borderId="20" xfId="0" applyNumberFormat="1" applyFont="1" applyFill="1" applyBorder="1" applyAlignment="1" applyProtection="1">
      <alignment horizontal="center" vertical="center"/>
    </xf>
    <xf numFmtId="0" fontId="21" fillId="8" borderId="24" xfId="0" applyNumberFormat="1" applyFont="1" applyFill="1" applyBorder="1" applyAlignment="1" applyProtection="1">
      <alignment horizontal="center" vertical="center"/>
    </xf>
    <xf numFmtId="5" fontId="34" fillId="0" borderId="0" xfId="27" applyNumberFormat="1" applyFont="1" applyFill="1" applyBorder="1" applyAlignment="1" applyProtection="1">
      <alignment horizontal="center"/>
    </xf>
    <xf numFmtId="5" fontId="21" fillId="0" borderId="16" xfId="0" applyNumberFormat="1" applyFont="1" applyFill="1" applyBorder="1" applyAlignment="1" applyProtection="1">
      <alignment horizontal="center"/>
    </xf>
    <xf numFmtId="5" fontId="23" fillId="0" borderId="7" xfId="0" applyNumberFormat="1" applyFont="1" applyFill="1" applyBorder="1" applyAlignment="1" applyProtection="1">
      <alignment horizontal="center"/>
    </xf>
    <xf numFmtId="5" fontId="21" fillId="2" borderId="7" xfId="0" applyNumberFormat="1" applyFont="1" applyFill="1" applyBorder="1" applyAlignment="1" applyProtection="1">
      <alignment horizontal="center"/>
    </xf>
    <xf numFmtId="5" fontId="22" fillId="2" borderId="48" xfId="0" applyNumberFormat="1" applyFont="1" applyFill="1" applyBorder="1" applyAlignment="1" applyProtection="1">
      <alignment horizontal="center"/>
    </xf>
    <xf numFmtId="0" fontId="21" fillId="0" borderId="18" xfId="27" applyNumberFormat="1" applyFont="1" applyBorder="1" applyAlignment="1" applyProtection="1">
      <alignment horizontal="center" vertical="center"/>
    </xf>
    <xf numFmtId="5" fontId="28" fillId="0" borderId="0" xfId="27" applyNumberFormat="1" applyFont="1" applyAlignment="1" applyProtection="1">
      <alignment horizontal="left"/>
    </xf>
    <xf numFmtId="0" fontId="48" fillId="11" borderId="49" xfId="0" applyNumberFormat="1" applyFont="1" applyFill="1" applyBorder="1" applyAlignment="1" applyProtection="1">
      <alignment horizontal="center" vertical="center"/>
    </xf>
    <xf numFmtId="0" fontId="48" fillId="11" borderId="50" xfId="0" applyNumberFormat="1" applyFont="1" applyFill="1" applyBorder="1" applyAlignment="1" applyProtection="1">
      <alignment vertical="center"/>
    </xf>
    <xf numFmtId="0" fontId="48" fillId="11" borderId="51" xfId="0" applyNumberFormat="1" applyFont="1" applyFill="1" applyBorder="1" applyAlignment="1" applyProtection="1">
      <alignment horizontal="center" vertical="center"/>
    </xf>
    <xf numFmtId="0" fontId="48" fillId="11" borderId="52" xfId="0" applyNumberFormat="1" applyFont="1" applyFill="1" applyBorder="1" applyAlignment="1" applyProtection="1">
      <alignment horizontal="center" vertical="center"/>
    </xf>
    <xf numFmtId="0" fontId="48" fillId="11" borderId="50" xfId="0" applyNumberFormat="1" applyFont="1" applyFill="1" applyBorder="1" applyAlignment="1" applyProtection="1">
      <alignment horizontal="center" vertical="center"/>
    </xf>
    <xf numFmtId="0" fontId="48" fillId="11" borderId="53" xfId="0" applyNumberFormat="1" applyFont="1" applyFill="1" applyBorder="1" applyAlignment="1" applyProtection="1">
      <alignment horizontal="center" vertical="center"/>
    </xf>
    <xf numFmtId="0" fontId="48" fillId="11" borderId="54" xfId="0" applyNumberFormat="1" applyFont="1" applyFill="1" applyBorder="1" applyAlignment="1" applyProtection="1">
      <alignment horizontal="center" vertical="center"/>
    </xf>
    <xf numFmtId="0" fontId="48" fillId="11" borderId="55" xfId="0" applyNumberFormat="1" applyFont="1" applyFill="1" applyBorder="1" applyAlignment="1" applyProtection="1">
      <alignment horizontal="center" vertical="center"/>
    </xf>
    <xf numFmtId="0" fontId="48" fillId="11" borderId="54" xfId="0" applyNumberFormat="1" applyFont="1" applyFill="1" applyBorder="1" applyAlignment="1" applyProtection="1">
      <alignment vertical="center"/>
    </xf>
    <xf numFmtId="0" fontId="21" fillId="11" borderId="20" xfId="0" applyNumberFormat="1" applyFont="1" applyFill="1" applyBorder="1" applyAlignment="1" applyProtection="1">
      <alignment horizontal="center" vertical="center"/>
    </xf>
    <xf numFmtId="0" fontId="48" fillId="11" borderId="20" xfId="0" applyNumberFormat="1" applyFont="1" applyFill="1" applyBorder="1" applyAlignment="1" applyProtection="1">
      <alignment horizontal="center" vertical="center"/>
    </xf>
    <xf numFmtId="0" fontId="48" fillId="11" borderId="23" xfId="0" applyNumberFormat="1" applyFont="1" applyFill="1" applyBorder="1" applyAlignment="1" applyProtection="1">
      <alignment horizontal="center" vertical="center"/>
    </xf>
    <xf numFmtId="0" fontId="48" fillId="11" borderId="0" xfId="0" applyNumberFormat="1" applyFont="1" applyFill="1" applyBorder="1" applyAlignment="1" applyProtection="1">
      <alignment horizontal="center" vertical="center"/>
    </xf>
    <xf numFmtId="0" fontId="48" fillId="11" borderId="30" xfId="0" applyNumberFormat="1" applyFont="1" applyFill="1" applyBorder="1" applyAlignment="1" applyProtection="1">
      <alignment horizontal="center" vertical="center"/>
    </xf>
    <xf numFmtId="0" fontId="21" fillId="9" borderId="49" xfId="0" applyNumberFormat="1" applyFont="1" applyFill="1" applyBorder="1" applyAlignment="1" applyProtection="1">
      <alignment horizontal="center" vertical="center"/>
    </xf>
    <xf numFmtId="0" fontId="18" fillId="12" borderId="20" xfId="0" applyNumberFormat="1" applyFont="1" applyFill="1" applyBorder="1" applyAlignment="1" applyProtection="1">
      <alignment horizontal="center" vertical="center"/>
    </xf>
    <xf numFmtId="0" fontId="21" fillId="9" borderId="23" xfId="0" applyNumberFormat="1" applyFont="1" applyFill="1" applyBorder="1" applyAlignment="1" applyProtection="1">
      <alignment horizontal="center" vertical="center"/>
    </xf>
    <xf numFmtId="0" fontId="21" fillId="9" borderId="0" xfId="0" applyNumberFormat="1" applyFont="1" applyFill="1" applyBorder="1" applyAlignment="1" applyProtection="1">
      <alignment horizontal="center" vertical="center"/>
    </xf>
    <xf numFmtId="0" fontId="21" fillId="9" borderId="30" xfId="0" applyNumberFormat="1" applyFont="1" applyFill="1" applyBorder="1" applyAlignment="1" applyProtection="1">
      <alignment horizontal="center" vertical="center"/>
    </xf>
    <xf numFmtId="0" fontId="50" fillId="11" borderId="20" xfId="0" applyNumberFormat="1" applyFont="1" applyFill="1" applyBorder="1" applyAlignment="1" applyProtection="1">
      <alignment horizontal="center" vertical="center"/>
    </xf>
    <xf numFmtId="0" fontId="21" fillId="9" borderId="42" xfId="0" applyNumberFormat="1" applyFont="1" applyFill="1" applyBorder="1" applyAlignment="1" applyProtection="1">
      <alignment horizontal="center" vertical="center"/>
    </xf>
    <xf numFmtId="0" fontId="21" fillId="11" borderId="42" xfId="0" applyNumberFormat="1" applyFont="1" applyFill="1" applyBorder="1" applyAlignment="1" applyProtection="1">
      <alignment horizontal="center" vertical="center"/>
    </xf>
    <xf numFmtId="0" fontId="21" fillId="12" borderId="23" xfId="0" applyNumberFormat="1" applyFont="1" applyFill="1" applyBorder="1" applyAlignment="1" applyProtection="1">
      <alignment horizontal="center" vertical="center"/>
    </xf>
    <xf numFmtId="0" fontId="21" fillId="12" borderId="30" xfId="0" applyNumberFormat="1" applyFont="1" applyFill="1" applyBorder="1" applyAlignment="1" applyProtection="1">
      <alignment horizontal="center" vertical="center"/>
    </xf>
    <xf numFmtId="0" fontId="21" fillId="12" borderId="0" xfId="0" applyNumberFormat="1" applyFont="1" applyFill="1" applyBorder="1" applyAlignment="1" applyProtection="1">
      <alignment horizontal="center" vertical="center"/>
    </xf>
    <xf numFmtId="0" fontId="21" fillId="12" borderId="53" xfId="0" applyNumberFormat="1" applyFont="1" applyFill="1" applyBorder="1" applyAlignment="1" applyProtection="1">
      <alignment horizontal="center" vertical="center"/>
    </xf>
    <xf numFmtId="0" fontId="21" fillId="12" borderId="54" xfId="0" applyNumberFormat="1" applyFont="1" applyFill="1" applyBorder="1" applyAlignment="1" applyProtection="1">
      <alignment horizontal="center" vertical="center"/>
    </xf>
    <xf numFmtId="0" fontId="21" fillId="12" borderId="55" xfId="0" applyNumberFormat="1" applyFont="1" applyFill="1" applyBorder="1" applyAlignment="1" applyProtection="1">
      <alignment horizontal="center" vertical="center"/>
    </xf>
    <xf numFmtId="0" fontId="21" fillId="12" borderId="56" xfId="0" applyNumberFormat="1" applyFont="1" applyFill="1" applyBorder="1" applyAlignment="1" applyProtection="1">
      <alignment horizontal="center" vertical="center"/>
    </xf>
    <xf numFmtId="0" fontId="51" fillId="4" borderId="0" xfId="0" applyFont="1" applyFill="1" applyAlignment="1">
      <alignment horizontal="center"/>
    </xf>
    <xf numFmtId="170" fontId="51" fillId="4" borderId="0" xfId="0" applyNumberFormat="1" applyFont="1" applyFill="1" applyAlignment="1">
      <alignment horizontal="center"/>
    </xf>
    <xf numFmtId="9" fontId="51" fillId="4" borderId="0" xfId="28" applyFont="1" applyFill="1" applyAlignment="1">
      <alignment horizontal="center"/>
    </xf>
    <xf numFmtId="0" fontId="51" fillId="4" borderId="0" xfId="0" applyFont="1" applyFill="1"/>
    <xf numFmtId="0" fontId="49" fillId="11" borderId="5" xfId="0" applyFont="1" applyFill="1" applyBorder="1" applyAlignment="1">
      <alignment horizontal="center"/>
    </xf>
    <xf numFmtId="170" fontId="49" fillId="11" borderId="5" xfId="0" applyNumberFormat="1" applyFont="1" applyFill="1" applyBorder="1" applyAlignment="1">
      <alignment horizontal="center"/>
    </xf>
    <xf numFmtId="9" fontId="49" fillId="11" borderId="5" xfId="28" applyFont="1" applyFill="1" applyBorder="1" applyAlignment="1">
      <alignment horizontal="center"/>
    </xf>
    <xf numFmtId="0" fontId="51" fillId="4" borderId="5" xfId="0" applyFont="1" applyFill="1" applyBorder="1" applyAlignment="1">
      <alignment horizontal="center"/>
    </xf>
    <xf numFmtId="170" fontId="51" fillId="4" borderId="5" xfId="0" applyNumberFormat="1" applyFont="1" applyFill="1" applyBorder="1" applyAlignment="1">
      <alignment horizontal="center"/>
    </xf>
    <xf numFmtId="9" fontId="51" fillId="4" borderId="5" xfId="28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 wrapText="1"/>
    </xf>
    <xf numFmtId="170" fontId="18" fillId="4" borderId="0" xfId="0" applyNumberFormat="1" applyFont="1" applyFill="1" applyAlignment="1">
      <alignment horizontal="center"/>
    </xf>
    <xf numFmtId="9" fontId="18" fillId="4" borderId="0" xfId="28" applyFont="1" applyFill="1" applyAlignment="1">
      <alignment horizontal="center"/>
    </xf>
    <xf numFmtId="0" fontId="18" fillId="4" borderId="0" xfId="0" applyFont="1" applyFill="1"/>
    <xf numFmtId="0" fontId="50" fillId="11" borderId="5" xfId="0" applyFont="1" applyFill="1" applyBorder="1" applyAlignment="1">
      <alignment horizontal="center" vertical="center"/>
    </xf>
    <xf numFmtId="0" fontId="50" fillId="11" borderId="5" xfId="0" applyFont="1" applyFill="1" applyBorder="1" applyAlignment="1">
      <alignment horizontal="center" vertical="center" wrapText="1"/>
    </xf>
    <xf numFmtId="170" fontId="50" fillId="11" borderId="5" xfId="0" applyNumberFormat="1" applyFont="1" applyFill="1" applyBorder="1" applyAlignment="1">
      <alignment horizontal="center" vertical="center"/>
    </xf>
    <xf numFmtId="9" fontId="50" fillId="11" borderId="5" xfId="28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applyFont="1" applyFill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 wrapText="1"/>
    </xf>
    <xf numFmtId="170" fontId="18" fillId="4" borderId="5" xfId="0" applyNumberFormat="1" applyFont="1" applyFill="1" applyBorder="1" applyAlignment="1">
      <alignment horizontal="center" vertical="center"/>
    </xf>
    <xf numFmtId="9" fontId="18" fillId="4" borderId="5" xfId="28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9" fontId="18" fillId="4" borderId="0" xfId="28" applyFont="1" applyFill="1" applyAlignment="1">
      <alignment horizontal="center" vertical="center"/>
    </xf>
    <xf numFmtId="170" fontId="18" fillId="4" borderId="0" xfId="0" applyNumberFormat="1" applyFont="1" applyFill="1" applyAlignment="1">
      <alignment horizontal="center" vertical="center"/>
    </xf>
    <xf numFmtId="170" fontId="52" fillId="4" borderId="57" xfId="0" applyNumberFormat="1" applyFont="1" applyFill="1" applyBorder="1" applyAlignment="1">
      <alignment horizontal="center" vertical="center"/>
    </xf>
    <xf numFmtId="0" fontId="50" fillId="11" borderId="58" xfId="0" applyFont="1" applyFill="1" applyBorder="1" applyAlignment="1">
      <alignment horizontal="center" vertical="center"/>
    </xf>
    <xf numFmtId="170" fontId="50" fillId="11" borderId="5" xfId="0" applyNumberFormat="1" applyFont="1" applyFill="1" applyBorder="1" applyAlignment="1">
      <alignment horizontal="center" vertical="center" wrapText="1"/>
    </xf>
    <xf numFmtId="0" fontId="18" fillId="4" borderId="59" xfId="0" applyFont="1" applyFill="1" applyBorder="1" applyAlignment="1">
      <alignment horizontal="center" vertical="center"/>
    </xf>
    <xf numFmtId="170" fontId="18" fillId="4" borderId="5" xfId="0" applyNumberFormat="1" applyFont="1" applyFill="1" applyBorder="1" applyAlignment="1">
      <alignment horizontal="center" vertical="center" wrapText="1"/>
    </xf>
    <xf numFmtId="170" fontId="52" fillId="4" borderId="57" xfId="0" applyNumberFormat="1" applyFont="1" applyFill="1" applyBorder="1" applyAlignment="1">
      <alignment horizontal="center"/>
    </xf>
    <xf numFmtId="9" fontId="18" fillId="4" borderId="0" xfId="28" applyFont="1" applyFill="1" applyAlignment="1">
      <alignment horizontal="center" wrapText="1"/>
    </xf>
    <xf numFmtId="9" fontId="18" fillId="4" borderId="0" xfId="0" applyNumberFormat="1" applyFont="1" applyFill="1"/>
    <xf numFmtId="0" fontId="16" fillId="0" borderId="2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2" fillId="0" borderId="13" xfId="27" applyFont="1" applyFill="1" applyBorder="1" applyAlignment="1" applyProtection="1">
      <alignment horizontal="center"/>
    </xf>
    <xf numFmtId="5" fontId="46" fillId="0" borderId="0" xfId="27" applyNumberFormat="1" applyFont="1" applyFill="1" applyBorder="1" applyAlignment="1" applyProtection="1">
      <alignment horizontal="center"/>
    </xf>
    <xf numFmtId="5" fontId="22" fillId="0" borderId="2" xfId="0" applyNumberFormat="1" applyFont="1" applyFill="1" applyBorder="1" applyAlignment="1" applyProtection="1">
      <alignment horizontal="center"/>
    </xf>
    <xf numFmtId="5" fontId="22" fillId="0" borderId="0" xfId="0" applyNumberFormat="1" applyFont="1" applyProtection="1"/>
    <xf numFmtId="0" fontId="22" fillId="0" borderId="0" xfId="0" applyFont="1" applyProtection="1"/>
    <xf numFmtId="0" fontId="35" fillId="0" borderId="0" xfId="0" applyNumberFormat="1" applyFont="1" applyAlignment="1" applyProtection="1">
      <alignment horizontal="left" vertical="center"/>
    </xf>
    <xf numFmtId="0" fontId="37" fillId="0" borderId="0" xfId="0" applyFont="1" applyAlignment="1" applyProtection="1">
      <alignment horizontal="left"/>
    </xf>
    <xf numFmtId="0" fontId="54" fillId="0" borderId="0" xfId="27" applyFont="1" applyAlignment="1" applyProtection="1"/>
    <xf numFmtId="5" fontId="21" fillId="4" borderId="0" xfId="27" applyNumberFormat="1" applyFont="1" applyFill="1" applyBorder="1" applyAlignment="1" applyProtection="1">
      <alignment horizontal="center"/>
    </xf>
    <xf numFmtId="16" fontId="54" fillId="0" borderId="0" xfId="27" applyNumberFormat="1" applyFont="1" applyAlignment="1" applyProtection="1"/>
    <xf numFmtId="3" fontId="21" fillId="0" borderId="21" xfId="27" applyNumberFormat="1" applyFont="1" applyFill="1" applyBorder="1" applyAlignment="1" applyProtection="1">
      <alignment horizontal="center" vertical="center"/>
    </xf>
    <xf numFmtId="0" fontId="48" fillId="0" borderId="20" xfId="0" applyNumberFormat="1" applyFont="1" applyFill="1" applyBorder="1" applyAlignment="1" applyProtection="1">
      <alignment horizontal="center" vertical="center"/>
    </xf>
    <xf numFmtId="0" fontId="21" fillId="0" borderId="0" xfId="27" applyFont="1" applyFill="1" applyAlignment="1" applyProtection="1"/>
    <xf numFmtId="0" fontId="18" fillId="0" borderId="20" xfId="0" applyNumberFormat="1" applyFont="1" applyFill="1" applyBorder="1" applyAlignment="1" applyProtection="1">
      <alignment horizontal="center" vertical="center"/>
    </xf>
    <xf numFmtId="0" fontId="41" fillId="0" borderId="20" xfId="0" applyNumberFormat="1" applyFont="1" applyFill="1" applyBorder="1" applyAlignment="1" applyProtection="1">
      <alignment horizontal="center" vertical="center"/>
    </xf>
    <xf numFmtId="0" fontId="40" fillId="13" borderId="20" xfId="0" applyNumberFormat="1" applyFont="1" applyFill="1" applyBorder="1" applyAlignment="1" applyProtection="1">
      <alignment horizontal="center" vertical="center"/>
    </xf>
    <xf numFmtId="0" fontId="41" fillId="0" borderId="29" xfId="0" applyNumberFormat="1" applyFont="1" applyFill="1" applyBorder="1" applyAlignment="1" applyProtection="1">
      <alignment horizontal="center" vertical="center"/>
    </xf>
    <xf numFmtId="0" fontId="41" fillId="0" borderId="30" xfId="0" applyNumberFormat="1" applyFont="1" applyFill="1" applyBorder="1" applyAlignment="1" applyProtection="1">
      <alignment horizontal="center" vertical="center"/>
    </xf>
    <xf numFmtId="0" fontId="40" fillId="14" borderId="20" xfId="0" applyNumberFormat="1" applyFont="1" applyFill="1" applyBorder="1" applyAlignment="1" applyProtection="1">
      <alignment horizontal="center" vertical="center"/>
    </xf>
    <xf numFmtId="0" fontId="41" fillId="0" borderId="23" xfId="0" applyNumberFormat="1" applyFont="1" applyFill="1" applyBorder="1" applyAlignment="1" applyProtection="1">
      <alignment horizontal="center" vertical="center"/>
    </xf>
    <xf numFmtId="0" fontId="41" fillId="0" borderId="60" xfId="0" applyNumberFormat="1" applyFont="1" applyFill="1" applyBorder="1" applyAlignment="1" applyProtection="1">
      <alignment horizontal="center" vertical="center"/>
    </xf>
    <xf numFmtId="0" fontId="40" fillId="13" borderId="29" xfId="0" applyNumberFormat="1" applyFont="1" applyFill="1" applyBorder="1" applyAlignment="1" applyProtection="1">
      <alignment horizontal="center" vertical="center"/>
    </xf>
    <xf numFmtId="0" fontId="40" fillId="14" borderId="29" xfId="0" applyNumberFormat="1" applyFont="1" applyFill="1" applyBorder="1" applyAlignment="1" applyProtection="1">
      <alignment horizontal="center" vertical="center"/>
    </xf>
    <xf numFmtId="0" fontId="40" fillId="0" borderId="20" xfId="0" applyNumberFormat="1" applyFont="1" applyFill="1" applyBorder="1" applyAlignment="1" applyProtection="1">
      <alignment horizontal="left" vertical="center"/>
    </xf>
    <xf numFmtId="5" fontId="21" fillId="0" borderId="22" xfId="27" applyNumberFormat="1" applyFont="1" applyFill="1" applyBorder="1" applyAlignment="1" applyProtection="1">
      <alignment horizontal="center"/>
    </xf>
    <xf numFmtId="1" fontId="41" fillId="0" borderId="20" xfId="0" applyNumberFormat="1" applyFont="1" applyFill="1" applyBorder="1" applyAlignment="1" applyProtection="1">
      <alignment horizontal="center" vertical="center"/>
    </xf>
    <xf numFmtId="1" fontId="41" fillId="0" borderId="29" xfId="0" applyNumberFormat="1" applyFont="1" applyFill="1" applyBorder="1" applyAlignment="1" applyProtection="1">
      <alignment horizontal="center" vertical="center"/>
    </xf>
    <xf numFmtId="1" fontId="41" fillId="0" borderId="30" xfId="0" applyNumberFormat="1" applyFont="1" applyFill="1" applyBorder="1" applyAlignment="1" applyProtection="1">
      <alignment horizontal="center" vertical="center"/>
    </xf>
    <xf numFmtId="0" fontId="41" fillId="5" borderId="20" xfId="0" applyNumberFormat="1" applyFont="1" applyFill="1" applyBorder="1" applyAlignment="1" applyProtection="1">
      <alignment horizontal="center" vertical="center"/>
    </xf>
    <xf numFmtId="0" fontId="40" fillId="5" borderId="20" xfId="0" applyNumberFormat="1" applyFont="1" applyFill="1" applyBorder="1" applyAlignment="1" applyProtection="1">
      <alignment horizontal="center" vertical="center"/>
    </xf>
    <xf numFmtId="0" fontId="41" fillId="5" borderId="29" xfId="0" applyNumberFormat="1" applyFont="1" applyFill="1" applyBorder="1" applyAlignment="1" applyProtection="1">
      <alignment horizontal="center" vertical="center"/>
    </xf>
    <xf numFmtId="0" fontId="41" fillId="5" borderId="30" xfId="0" applyNumberFormat="1" applyFont="1" applyFill="1" applyBorder="1" applyAlignment="1" applyProtection="1">
      <alignment horizontal="center" vertical="center"/>
    </xf>
    <xf numFmtId="0" fontId="41" fillId="5" borderId="23" xfId="0" applyNumberFormat="1" applyFont="1" applyFill="1" applyBorder="1" applyAlignment="1" applyProtection="1">
      <alignment horizontal="center" vertical="center"/>
    </xf>
    <xf numFmtId="0" fontId="40" fillId="5" borderId="0" xfId="0" applyNumberFormat="1" applyFont="1" applyFill="1" applyBorder="1" applyAlignment="1" applyProtection="1">
      <alignment horizontal="center" vertical="center"/>
    </xf>
    <xf numFmtId="0" fontId="40" fillId="5" borderId="29" xfId="0" applyNumberFormat="1" applyFont="1" applyFill="1" applyBorder="1" applyAlignment="1" applyProtection="1">
      <alignment horizontal="center" vertical="center"/>
    </xf>
    <xf numFmtId="0" fontId="40" fillId="5" borderId="23" xfId="0" applyNumberFormat="1" applyFont="1" applyFill="1" applyBorder="1" applyAlignment="1" applyProtection="1">
      <alignment horizontal="center" vertical="center"/>
    </xf>
    <xf numFmtId="0" fontId="21" fillId="5" borderId="18" xfId="27" applyNumberFormat="1" applyFont="1" applyFill="1" applyBorder="1" applyAlignment="1" applyProtection="1">
      <alignment horizontal="center" vertical="center"/>
    </xf>
    <xf numFmtId="0" fontId="21" fillId="0" borderId="6" xfId="27" applyFont="1" applyBorder="1" applyAlignment="1" applyProtection="1">
      <alignment horizontal="center" vertical="center"/>
    </xf>
    <xf numFmtId="0" fontId="21" fillId="0" borderId="17" xfId="27" applyFont="1" applyBorder="1" applyAlignment="1" applyProtection="1">
      <alignment horizontal="center" vertical="center"/>
    </xf>
    <xf numFmtId="1" fontId="22" fillId="0" borderId="0" xfId="0" applyNumberFormat="1" applyFont="1" applyFill="1" applyAlignment="1" applyProtection="1">
      <alignment horizontal="left" vertical="center"/>
    </xf>
    <xf numFmtId="0" fontId="21" fillId="0" borderId="17" xfId="27" applyNumberFormat="1" applyFont="1" applyFill="1" applyBorder="1" applyAlignment="1" applyProtection="1">
      <alignment horizontal="center" vertical="center"/>
    </xf>
    <xf numFmtId="0" fontId="21" fillId="0" borderId="0" xfId="27" applyFont="1" applyAlignment="1" applyProtection="1">
      <alignment vertical="center"/>
    </xf>
    <xf numFmtId="0" fontId="22" fillId="0" borderId="0" xfId="27" applyNumberFormat="1" applyFont="1" applyBorder="1" applyAlignment="1" applyProtection="1">
      <alignment horizontal="left" vertical="center"/>
    </xf>
    <xf numFmtId="0" fontId="22" fillId="0" borderId="0" xfId="27" quotePrefix="1" applyNumberFormat="1" applyFont="1" applyBorder="1" applyAlignment="1" applyProtection="1">
      <alignment horizontal="left" vertical="center"/>
    </xf>
    <xf numFmtId="0" fontId="22" fillId="0" borderId="0" xfId="27" applyNumberFormat="1" applyFont="1" applyBorder="1" applyAlignment="1" applyProtection="1">
      <alignment vertical="center"/>
    </xf>
    <xf numFmtId="0" fontId="22" fillId="0" borderId="0" xfId="27" applyFont="1" applyBorder="1" applyAlignment="1" applyProtection="1">
      <alignment vertical="center"/>
    </xf>
    <xf numFmtId="0" fontId="42" fillId="0" borderId="6" xfId="27" applyFont="1" applyBorder="1" applyAlignment="1" applyProtection="1">
      <alignment vertical="center"/>
    </xf>
    <xf numFmtId="0" fontId="21" fillId="0" borderId="6" xfId="27" applyFont="1" applyBorder="1" applyAlignment="1" applyProtection="1">
      <alignment vertical="center"/>
    </xf>
    <xf numFmtId="0" fontId="21" fillId="5" borderId="6" xfId="27" applyFont="1" applyFill="1" applyBorder="1" applyAlignment="1" applyProtection="1">
      <alignment vertical="center"/>
    </xf>
    <xf numFmtId="0" fontId="26" fillId="0" borderId="6" xfId="0" applyNumberFormat="1" applyFont="1" applyFill="1" applyBorder="1" applyAlignment="1" applyProtection="1">
      <alignment horizontal="center" vertical="center"/>
    </xf>
    <xf numFmtId="46" fontId="21" fillId="0" borderId="6" xfId="27" applyNumberFormat="1" applyFont="1" applyBorder="1" applyAlignment="1" applyProtection="1">
      <alignment horizontal="center" vertical="center"/>
    </xf>
    <xf numFmtId="0" fontId="22" fillId="2" borderId="26" xfId="27" applyNumberFormat="1" applyFont="1" applyFill="1" applyBorder="1" applyAlignment="1" applyProtection="1">
      <alignment horizontal="left" vertical="center"/>
    </xf>
    <xf numFmtId="0" fontId="21" fillId="0" borderId="6" xfId="27" applyNumberFormat="1" applyFont="1" applyFill="1" applyBorder="1" applyAlignment="1" applyProtection="1">
      <alignment horizontal="left" vertical="center"/>
    </xf>
    <xf numFmtId="0" fontId="39" fillId="7" borderId="6" xfId="27" applyFont="1" applyFill="1" applyBorder="1" applyAlignment="1" applyProtection="1">
      <alignment horizontal="center" vertical="center"/>
    </xf>
    <xf numFmtId="0" fontId="21" fillId="0" borderId="6" xfId="27" applyFont="1" applyBorder="1" applyAlignment="1" applyProtection="1">
      <alignment horizontal="left" vertical="center"/>
    </xf>
    <xf numFmtId="0" fontId="30" fillId="2" borderId="26" xfId="0" applyNumberFormat="1" applyFont="1" applyFill="1" applyBorder="1" applyAlignment="1" applyProtection="1">
      <alignment vertical="center"/>
    </xf>
    <xf numFmtId="0" fontId="22" fillId="0" borderId="38" xfId="0" applyNumberFormat="1" applyFont="1" applyFill="1" applyBorder="1" applyAlignment="1" applyProtection="1">
      <alignment horizontal="left" vertical="center"/>
    </xf>
    <xf numFmtId="0" fontId="32" fillId="0" borderId="35" xfId="0" applyNumberFormat="1" applyFont="1" applyFill="1" applyBorder="1" applyAlignment="1" applyProtection="1">
      <alignment horizontal="left" vertical="center"/>
    </xf>
    <xf numFmtId="0" fontId="32" fillId="0" borderId="0" xfId="0" applyNumberFormat="1" applyFont="1" applyFill="1" applyBorder="1" applyAlignment="1" applyProtection="1">
      <alignment horizontal="left" vertical="center"/>
    </xf>
    <xf numFmtId="0" fontId="21" fillId="0" borderId="0" xfId="27" applyFont="1" applyAlignment="1" applyProtection="1">
      <alignment horizontal="center" vertical="center"/>
    </xf>
    <xf numFmtId="0" fontId="22" fillId="0" borderId="0" xfId="27" applyNumberFormat="1" applyFont="1" applyBorder="1" applyAlignment="1" applyProtection="1">
      <alignment horizontal="center" vertical="center"/>
    </xf>
    <xf numFmtId="0" fontId="22" fillId="0" borderId="0" xfId="27" quotePrefix="1" applyNumberFormat="1" applyFont="1" applyBorder="1" applyAlignment="1" applyProtection="1">
      <alignment horizontal="center" vertical="center"/>
    </xf>
    <xf numFmtId="0" fontId="22" fillId="0" borderId="0" xfId="27" applyFont="1" applyBorder="1" applyAlignment="1" applyProtection="1">
      <alignment horizontal="center" vertical="center"/>
    </xf>
    <xf numFmtId="0" fontId="44" fillId="0" borderId="17" xfId="27" applyFont="1" applyBorder="1" applyAlignment="1" applyProtection="1">
      <alignment horizontal="center" vertical="center"/>
    </xf>
    <xf numFmtId="0" fontId="21" fillId="5" borderId="17" xfId="27" applyFont="1" applyFill="1" applyBorder="1" applyAlignment="1" applyProtection="1">
      <alignment horizontal="center" vertical="center"/>
    </xf>
    <xf numFmtId="0" fontId="26" fillId="0" borderId="17" xfId="0" applyNumberFormat="1" applyFont="1" applyFill="1" applyBorder="1" applyAlignment="1" applyProtection="1">
      <alignment horizontal="center" vertical="center"/>
    </xf>
    <xf numFmtId="0" fontId="16" fillId="0" borderId="17" xfId="27" applyFont="1" applyBorder="1" applyAlignment="1" applyProtection="1">
      <alignment horizontal="center" vertical="center"/>
    </xf>
    <xf numFmtId="46" fontId="16" fillId="0" borderId="17" xfId="27" applyNumberFormat="1" applyFont="1" applyBorder="1" applyAlignment="1" applyProtection="1">
      <alignment horizontal="center" vertical="center"/>
    </xf>
    <xf numFmtId="0" fontId="22" fillId="2" borderId="4" xfId="27" applyNumberFormat="1" applyFont="1" applyFill="1" applyBorder="1" applyAlignment="1" applyProtection="1">
      <alignment horizontal="center" vertical="center"/>
    </xf>
    <xf numFmtId="0" fontId="39" fillId="7" borderId="17" xfId="27" applyFont="1" applyFill="1" applyBorder="1" applyAlignment="1" applyProtection="1">
      <alignment horizontal="center" vertical="center"/>
    </xf>
    <xf numFmtId="0" fontId="30" fillId="2" borderId="4" xfId="0" applyNumberFormat="1" applyFont="1" applyFill="1" applyBorder="1" applyAlignment="1" applyProtection="1">
      <alignment horizontal="center" vertical="center"/>
    </xf>
    <xf numFmtId="0" fontId="22" fillId="0" borderId="41" xfId="0" applyNumberFormat="1" applyFont="1" applyFill="1" applyBorder="1" applyAlignment="1" applyProtection="1">
      <alignment horizontal="center" vertical="center"/>
    </xf>
    <xf numFmtId="0" fontId="32" fillId="0" borderId="36" xfId="0" applyNumberFormat="1" applyFont="1" applyFill="1" applyBorder="1" applyAlignment="1" applyProtection="1">
      <alignment horizontal="center" vertical="center"/>
    </xf>
    <xf numFmtId="0" fontId="32" fillId="0" borderId="0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22" fillId="0" borderId="0" xfId="27" applyFont="1" applyAlignment="1" applyProtection="1">
      <alignment horizontal="center" vertical="center"/>
    </xf>
    <xf numFmtId="0" fontId="48" fillId="0" borderId="0" xfId="0" applyNumberFormat="1" applyFont="1" applyFill="1" applyBorder="1" applyAlignment="1" applyProtection="1">
      <alignment horizontal="center" vertical="center"/>
    </xf>
    <xf numFmtId="0" fontId="21" fillId="0" borderId="0" xfId="27" applyFont="1" applyFill="1" applyBorder="1" applyAlignment="1" applyProtection="1"/>
    <xf numFmtId="0" fontId="44" fillId="2" borderId="61" xfId="0" applyNumberFormat="1" applyFont="1" applyFill="1" applyBorder="1" applyAlignment="1" applyProtection="1">
      <alignment horizontal="center" vertical="center"/>
    </xf>
    <xf numFmtId="0" fontId="44" fillId="0" borderId="62" xfId="0" applyNumberFormat="1" applyFont="1" applyFill="1" applyBorder="1" applyAlignment="1" applyProtection="1">
      <alignment horizontal="center" vertical="center"/>
    </xf>
    <xf numFmtId="0" fontId="44" fillId="2" borderId="62" xfId="0" applyNumberFormat="1" applyFont="1" applyFill="1" applyBorder="1" applyAlignment="1" applyProtection="1">
      <alignment horizontal="center" vertical="center"/>
    </xf>
    <xf numFmtId="0" fontId="44" fillId="2" borderId="63" xfId="0" applyNumberFormat="1" applyFont="1" applyFill="1" applyBorder="1" applyAlignment="1" applyProtection="1">
      <alignment horizontal="center" vertical="center"/>
    </xf>
    <xf numFmtId="1" fontId="41" fillId="0" borderId="19" xfId="0" applyNumberFormat="1" applyFont="1" applyFill="1" applyBorder="1" applyAlignment="1" applyProtection="1">
      <alignment horizontal="center" vertical="center"/>
    </xf>
    <xf numFmtId="1" fontId="41" fillId="0" borderId="24" xfId="0" applyNumberFormat="1" applyFont="1" applyFill="1" applyBorder="1" applyAlignment="1" applyProtection="1">
      <alignment horizontal="center" vertical="center"/>
    </xf>
    <xf numFmtId="0" fontId="40" fillId="13" borderId="19" xfId="0" applyNumberFormat="1" applyFont="1" applyFill="1" applyBorder="1" applyAlignment="1" applyProtection="1">
      <alignment horizontal="center" vertical="center"/>
    </xf>
    <xf numFmtId="0" fontId="40" fillId="13" borderId="24" xfId="0" applyNumberFormat="1" applyFont="1" applyFill="1" applyBorder="1" applyAlignment="1" applyProtection="1">
      <alignment horizontal="center" vertical="center"/>
    </xf>
    <xf numFmtId="0" fontId="40" fillId="5" borderId="19" xfId="0" applyNumberFormat="1" applyFont="1" applyFill="1" applyBorder="1" applyAlignment="1" applyProtection="1">
      <alignment horizontal="center" vertical="center"/>
    </xf>
    <xf numFmtId="0" fontId="40" fillId="5" borderId="24" xfId="0" applyNumberFormat="1" applyFont="1" applyFill="1" applyBorder="1" applyAlignment="1" applyProtection="1">
      <alignment horizontal="center" vertical="center"/>
    </xf>
    <xf numFmtId="0" fontId="41" fillId="0" borderId="19" xfId="0" applyNumberFormat="1" applyFont="1" applyFill="1" applyBorder="1" applyAlignment="1" applyProtection="1">
      <alignment horizontal="center" vertical="center"/>
    </xf>
    <xf numFmtId="0" fontId="41" fillId="0" borderId="24" xfId="0" applyNumberFormat="1" applyFont="1" applyFill="1" applyBorder="1" applyAlignment="1" applyProtection="1">
      <alignment horizontal="center" vertical="center"/>
    </xf>
    <xf numFmtId="0" fontId="44" fillId="2" borderId="64" xfId="0" applyNumberFormat="1" applyFont="1" applyFill="1" applyBorder="1" applyAlignment="1" applyProtection="1">
      <alignment horizontal="center" vertical="center"/>
    </xf>
    <xf numFmtId="5" fontId="21" fillId="0" borderId="0" xfId="27" applyNumberFormat="1" applyFont="1" applyFill="1" applyBorder="1" applyAlignment="1" applyProtection="1">
      <alignment horizontal="center" vertical="center"/>
    </xf>
    <xf numFmtId="0" fontId="21" fillId="0" borderId="0" xfId="27" applyFont="1" applyFill="1" applyBorder="1" applyAlignment="1" applyProtection="1">
      <alignment vertical="center"/>
    </xf>
    <xf numFmtId="0" fontId="21" fillId="0" borderId="0" xfId="26" applyFont="1" applyFill="1" applyBorder="1" applyAlignment="1">
      <alignment horizontal="center" vertical="center"/>
    </xf>
    <xf numFmtId="0" fontId="21" fillId="0" borderId="18" xfId="27" applyNumberFormat="1" applyFont="1" applyFill="1" applyBorder="1" applyAlignment="1" applyProtection="1">
      <alignment horizontal="center" vertical="center"/>
    </xf>
    <xf numFmtId="0" fontId="21" fillId="0" borderId="0" xfId="27" applyFont="1" applyBorder="1" applyAlignment="1" applyProtection="1">
      <alignment horizontal="left" vertical="center"/>
    </xf>
    <xf numFmtId="5" fontId="22" fillId="0" borderId="0" xfId="27" applyNumberFormat="1" applyFont="1" applyFill="1" applyBorder="1" applyAlignment="1" applyProtection="1">
      <alignment horizontal="center" vertical="center"/>
    </xf>
    <xf numFmtId="5" fontId="22" fillId="0" borderId="22" xfId="27" applyNumberFormat="1" applyFont="1" applyFill="1" applyBorder="1" applyAlignment="1" applyProtection="1">
      <alignment horizontal="center" vertical="center"/>
    </xf>
    <xf numFmtId="0" fontId="21" fillId="0" borderId="0" xfId="27" applyFont="1" applyAlignment="1" applyProtection="1">
      <alignment horizontal="left" vertical="center"/>
    </xf>
    <xf numFmtId="1" fontId="44" fillId="0" borderId="18" xfId="27" applyNumberFormat="1" applyFont="1" applyFill="1" applyBorder="1" applyAlignment="1" applyProtection="1">
      <alignment horizontal="center"/>
    </xf>
    <xf numFmtId="1" fontId="21" fillId="0" borderId="18" xfId="27" applyNumberFormat="1" applyFont="1" applyFill="1" applyBorder="1" applyAlignment="1" applyProtection="1">
      <alignment horizontal="center"/>
    </xf>
    <xf numFmtId="1" fontId="21" fillId="5" borderId="18" xfId="27" applyNumberFormat="1" applyFont="1" applyFill="1" applyBorder="1" applyAlignment="1" applyProtection="1">
      <alignment horizontal="center"/>
    </xf>
    <xf numFmtId="1" fontId="21" fillId="2" borderId="27" xfId="27" applyNumberFormat="1" applyFont="1" applyFill="1" applyBorder="1" applyAlignment="1" applyProtection="1">
      <alignment horizontal="center"/>
    </xf>
    <xf numFmtId="1" fontId="21" fillId="7" borderId="18" xfId="27" applyNumberFormat="1" applyFont="1" applyFill="1" applyBorder="1" applyAlignment="1" applyProtection="1">
      <alignment horizontal="center"/>
    </xf>
    <xf numFmtId="1" fontId="21" fillId="0" borderId="18" xfId="27" applyNumberFormat="1" applyFont="1" applyFill="1" applyBorder="1" applyAlignment="1" applyProtection="1">
      <alignment horizontal="center" vertical="center"/>
    </xf>
    <xf numFmtId="5" fontId="41" fillId="0" borderId="18" xfId="0" applyNumberFormat="1" applyFont="1" applyFill="1" applyBorder="1" applyAlignment="1" applyProtection="1">
      <alignment horizontal="right" vertical="center"/>
    </xf>
    <xf numFmtId="5" fontId="41" fillId="5" borderId="18" xfId="0" applyNumberFormat="1" applyFont="1" applyFill="1" applyBorder="1" applyAlignment="1" applyProtection="1">
      <alignment horizontal="right" vertical="center"/>
    </xf>
    <xf numFmtId="5" fontId="55" fillId="0" borderId="18" xfId="0" applyNumberFormat="1" applyFont="1" applyFill="1" applyBorder="1" applyAlignment="1" applyProtection="1">
      <alignment horizontal="right" vertical="center"/>
    </xf>
    <xf numFmtId="0" fontId="21" fillId="2" borderId="0" xfId="27" applyFont="1" applyFill="1" applyProtection="1"/>
    <xf numFmtId="0" fontId="21" fillId="5" borderId="0" xfId="27" applyFont="1" applyFill="1" applyProtection="1"/>
    <xf numFmtId="6" fontId="21" fillId="5" borderId="0" xfId="27" applyNumberFormat="1" applyFont="1" applyFill="1" applyProtection="1"/>
    <xf numFmtId="0" fontId="21" fillId="0" borderId="0" xfId="27" applyFont="1" applyAlignment="1" applyProtection="1">
      <alignment horizontal="center"/>
    </xf>
    <xf numFmtId="0" fontId="22" fillId="0" borderId="0" xfId="27" applyFont="1" applyFill="1" applyAlignment="1" applyProtection="1">
      <alignment horizontal="center"/>
    </xf>
    <xf numFmtId="0" fontId="21" fillId="0" borderId="0" xfId="27" applyFont="1" applyFill="1" applyProtection="1"/>
    <xf numFmtId="0" fontId="21" fillId="0" borderId="0" xfId="27" applyFont="1" applyFill="1" applyAlignment="1" applyProtection="1">
      <alignment horizontal="center"/>
    </xf>
    <xf numFmtId="0" fontId="22" fillId="0" borderId="0" xfId="27" applyFont="1" applyFill="1" applyProtection="1"/>
    <xf numFmtId="171" fontId="21" fillId="0" borderId="0" xfId="27" applyNumberFormat="1" applyFont="1" applyFill="1" applyAlignment="1" applyProtection="1">
      <alignment horizontal="center"/>
    </xf>
    <xf numFmtId="171" fontId="22" fillId="0" borderId="0" xfId="27" applyNumberFormat="1" applyFont="1" applyFill="1" applyAlignment="1" applyProtection="1">
      <alignment horizontal="center"/>
    </xf>
    <xf numFmtId="0" fontId="28" fillId="0" borderId="0" xfId="27" applyFont="1" applyFill="1" applyAlignment="1" applyProtection="1">
      <alignment horizontal="center"/>
    </xf>
    <xf numFmtId="0" fontId="28" fillId="0" borderId="0" xfId="27" applyFont="1" applyAlignment="1" applyProtection="1">
      <alignment horizontal="left"/>
    </xf>
    <xf numFmtId="0" fontId="28" fillId="0" borderId="0" xfId="27" applyFont="1" applyProtection="1"/>
    <xf numFmtId="0" fontId="22" fillId="0" borderId="20" xfId="0" applyNumberFormat="1" applyFont="1" applyFill="1" applyBorder="1" applyAlignment="1" applyProtection="1">
      <alignment horizontal="center" vertical="center"/>
    </xf>
    <xf numFmtId="0" fontId="21" fillId="0" borderId="0" xfId="27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vertical="center"/>
    </xf>
    <xf numFmtId="0" fontId="26" fillId="0" borderId="0" xfId="0" applyNumberFormat="1" applyFont="1" applyFill="1" applyBorder="1" applyAlignment="1" applyProtection="1">
      <alignment horizontal="center"/>
    </xf>
    <xf numFmtId="0" fontId="21" fillId="0" borderId="0" xfId="27" applyFont="1" applyFill="1" applyBorder="1" applyAlignment="1" applyProtection="1">
      <alignment horizontal="center"/>
    </xf>
    <xf numFmtId="0" fontId="39" fillId="0" borderId="0" xfId="27" applyFont="1" applyFill="1" applyBorder="1" applyAlignment="1" applyProtection="1">
      <alignment horizontal="center"/>
    </xf>
    <xf numFmtId="5" fontId="21" fillId="0" borderId="0" xfId="27" applyNumberFormat="1" applyFont="1" applyFill="1" applyBorder="1" applyAlignment="1" applyProtection="1">
      <alignment vertical="center"/>
    </xf>
    <xf numFmtId="3" fontId="56" fillId="0" borderId="0" xfId="0" applyNumberFormat="1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/>
    </xf>
    <xf numFmtId="0" fontId="21" fillId="0" borderId="0" xfId="27" applyFont="1" applyFill="1" applyBorder="1" applyAlignment="1" applyProtection="1">
      <alignment horizontal="center" vertical="center"/>
    </xf>
    <xf numFmtId="0" fontId="56" fillId="0" borderId="0" xfId="0" applyFont="1" applyFill="1" applyBorder="1" applyAlignment="1">
      <alignment horizontal="center" wrapText="1"/>
    </xf>
    <xf numFmtId="0" fontId="21" fillId="0" borderId="0" xfId="27" applyFont="1" applyFill="1" applyBorder="1" applyAlignment="1" applyProtection="1">
      <alignment horizontal="left"/>
    </xf>
    <xf numFmtId="3" fontId="21" fillId="0" borderId="0" xfId="27" applyNumberFormat="1" applyFont="1" applyFill="1" applyBorder="1" applyAlignment="1" applyProtection="1">
      <alignment horizontal="center"/>
    </xf>
    <xf numFmtId="46" fontId="21" fillId="0" borderId="17" xfId="27" applyNumberFormat="1" applyFont="1" applyBorder="1" applyAlignment="1" applyProtection="1">
      <alignment horizontal="center" vertical="center" wrapText="1"/>
    </xf>
    <xf numFmtId="0" fontId="30" fillId="2" borderId="38" xfId="0" applyNumberFormat="1" applyFont="1" applyFill="1" applyBorder="1" applyAlignment="1" applyProtection="1">
      <alignment vertical="center"/>
    </xf>
    <xf numFmtId="0" fontId="30" fillId="2" borderId="41" xfId="0" applyNumberFormat="1" applyFont="1" applyFill="1" applyBorder="1" applyAlignment="1" applyProtection="1">
      <alignment horizontal="center" vertical="center"/>
    </xf>
    <xf numFmtId="0" fontId="31" fillId="2" borderId="39" xfId="0" applyNumberFormat="1" applyFont="1" applyFill="1" applyBorder="1" applyAlignment="1" applyProtection="1">
      <alignment horizontal="center"/>
    </xf>
    <xf numFmtId="164" fontId="41" fillId="0" borderId="65" xfId="0" applyNumberFormat="1" applyFont="1" applyBorder="1" applyAlignment="1" applyProtection="1">
      <alignment horizontal="center" vertical="center"/>
    </xf>
    <xf numFmtId="164" fontId="41" fillId="0" borderId="36" xfId="0" applyNumberFormat="1" applyFont="1" applyBorder="1" applyAlignment="1" applyProtection="1">
      <alignment horizontal="center" vertical="center"/>
    </xf>
    <xf numFmtId="164" fontId="41" fillId="0" borderId="66" xfId="0" applyNumberFormat="1" applyFont="1" applyBorder="1" applyAlignment="1" applyProtection="1">
      <alignment horizontal="center" vertical="center"/>
    </xf>
    <xf numFmtId="164" fontId="41" fillId="0" borderId="35" xfId="0" applyNumberFormat="1" applyFont="1" applyBorder="1" applyAlignment="1" applyProtection="1">
      <alignment horizontal="center" vertical="center"/>
    </xf>
    <xf numFmtId="164" fontId="41" fillId="0" borderId="67" xfId="0" applyNumberFormat="1" applyFont="1" applyBorder="1" applyAlignment="1" applyProtection="1">
      <alignment horizontal="center" vertical="center"/>
    </xf>
    <xf numFmtId="22" fontId="21" fillId="0" borderId="0" xfId="27" applyNumberFormat="1" applyFont="1" applyBorder="1" applyAlignment="1" applyProtection="1">
      <alignment horizontal="centerContinuous"/>
    </xf>
    <xf numFmtId="5" fontId="22" fillId="2" borderId="27" xfId="27" applyNumberFormat="1" applyFont="1" applyFill="1" applyBorder="1" applyAlignment="1" applyProtection="1">
      <alignment horizontal="center"/>
    </xf>
    <xf numFmtId="5" fontId="28" fillId="0" borderId="0" xfId="27" applyNumberFormat="1" applyFont="1" applyFill="1" applyBorder="1" applyAlignment="1" applyProtection="1">
      <alignment horizontal="center"/>
    </xf>
    <xf numFmtId="3" fontId="28" fillId="0" borderId="0" xfId="27" applyNumberFormat="1" applyFont="1" applyFill="1" applyBorder="1" applyAlignment="1" applyProtection="1">
      <alignment horizontal="left" vertical="center"/>
    </xf>
    <xf numFmtId="0" fontId="48" fillId="0" borderId="23" xfId="0" applyNumberFormat="1" applyFont="1" applyFill="1" applyBorder="1" applyAlignment="1" applyProtection="1">
      <alignment horizontal="center" vertical="center"/>
    </xf>
    <xf numFmtId="165" fontId="21" fillId="5" borderId="43" xfId="6" applyNumberFormat="1" applyFont="1" applyFill="1" applyBorder="1" applyAlignment="1" applyProtection="1">
      <alignment horizontal="center"/>
    </xf>
    <xf numFmtId="165" fontId="21" fillId="5" borderId="37" xfId="6" applyNumberFormat="1" applyFont="1" applyFill="1" applyBorder="1" applyAlignment="1" applyProtection="1">
      <alignment horizontal="center"/>
    </xf>
    <xf numFmtId="0" fontId="21" fillId="4" borderId="6" xfId="0" applyNumberFormat="1" applyFont="1" applyFill="1" applyBorder="1" applyAlignment="1" applyProtection="1">
      <alignment horizontal="center" vertical="center"/>
    </xf>
    <xf numFmtId="0" fontId="21" fillId="4" borderId="20" xfId="0" applyNumberFormat="1" applyFont="1" applyFill="1" applyBorder="1" applyAlignment="1" applyProtection="1">
      <alignment horizontal="left" vertical="center"/>
    </xf>
    <xf numFmtId="0" fontId="21" fillId="4" borderId="30" xfId="0" applyNumberFormat="1" applyFont="1" applyFill="1" applyBorder="1" applyAlignment="1" applyProtection="1">
      <alignment horizontal="center" vertical="center"/>
    </xf>
    <xf numFmtId="0" fontId="21" fillId="4" borderId="24" xfId="0" applyNumberFormat="1" applyFont="1" applyFill="1" applyBorder="1" applyAlignment="1" applyProtection="1">
      <alignment horizontal="center" vertical="center"/>
    </xf>
    <xf numFmtId="0" fontId="21" fillId="4" borderId="6" xfId="27" applyNumberFormat="1" applyFont="1" applyFill="1" applyBorder="1" applyAlignment="1" applyProtection="1">
      <alignment horizontal="left"/>
    </xf>
    <xf numFmtId="0" fontId="21" fillId="4" borderId="18" xfId="27" applyNumberFormat="1" applyFont="1" applyFill="1" applyBorder="1" applyAlignment="1" applyProtection="1">
      <alignment horizontal="center"/>
    </xf>
    <xf numFmtId="3" fontId="21" fillId="4" borderId="0" xfId="27" applyNumberFormat="1" applyFont="1" applyFill="1" applyBorder="1" applyAlignment="1" applyProtection="1">
      <alignment horizontal="center" vertical="center"/>
    </xf>
    <xf numFmtId="3" fontId="21" fillId="4" borderId="21" xfId="27" applyNumberFormat="1" applyFont="1" applyFill="1" applyBorder="1" applyAlignment="1" applyProtection="1">
      <alignment horizontal="center" vertical="center"/>
    </xf>
    <xf numFmtId="0" fontId="21" fillId="4" borderId="0" xfId="27" applyFont="1" applyFill="1" applyBorder="1" applyAlignment="1" applyProtection="1">
      <alignment horizontal="left"/>
    </xf>
    <xf numFmtId="0" fontId="21" fillId="4" borderId="17" xfId="27" applyNumberFormat="1" applyFont="1" applyFill="1" applyBorder="1" applyAlignment="1" applyProtection="1">
      <alignment horizontal="center"/>
    </xf>
    <xf numFmtId="5" fontId="22" fillId="4" borderId="0" xfId="27" applyNumberFormat="1" applyFont="1" applyFill="1" applyBorder="1" applyAlignment="1" applyProtection="1">
      <alignment horizontal="center"/>
    </xf>
    <xf numFmtId="5" fontId="22" fillId="4" borderId="22" xfId="27" applyNumberFormat="1" applyFont="1" applyFill="1" applyBorder="1" applyAlignment="1" applyProtection="1">
      <alignment horizontal="center"/>
    </xf>
    <xf numFmtId="0" fontId="21" fillId="4" borderId="0" xfId="27" applyFont="1" applyFill="1" applyAlignment="1" applyProtection="1">
      <alignment horizontal="left"/>
    </xf>
    <xf numFmtId="0" fontId="21" fillId="4" borderId="0" xfId="27" applyFont="1" applyFill="1" applyProtection="1"/>
    <xf numFmtId="0" fontId="21" fillId="4" borderId="23" xfId="0" applyNumberFormat="1" applyFont="1" applyFill="1" applyBorder="1" applyAlignment="1" applyProtection="1">
      <alignment horizontal="center" vertical="center"/>
    </xf>
    <xf numFmtId="0" fontId="21" fillId="4" borderId="0" xfId="27" applyFont="1" applyFill="1" applyAlignment="1" applyProtection="1"/>
    <xf numFmtId="165" fontId="27" fillId="4" borderId="6" xfId="6" applyNumberFormat="1" applyFont="1" applyFill="1" applyBorder="1" applyAlignment="1">
      <alignment horizontal="center" vertical="center"/>
    </xf>
    <xf numFmtId="0" fontId="18" fillId="0" borderId="18" xfId="0" applyNumberFormat="1" applyFont="1" applyFill="1" applyBorder="1" applyAlignment="1" applyProtection="1">
      <alignment horizontal="center" vertical="center"/>
    </xf>
    <xf numFmtId="0" fontId="21" fillId="0" borderId="29" xfId="0" applyNumberFormat="1" applyFont="1" applyFill="1" applyBorder="1" applyAlignment="1" applyProtection="1">
      <alignment horizontal="center" vertical="center"/>
    </xf>
    <xf numFmtId="0" fontId="21" fillId="15" borderId="20" xfId="0" applyNumberFormat="1" applyFont="1" applyFill="1" applyBorder="1" applyAlignment="1" applyProtection="1">
      <alignment horizontal="center" vertical="center"/>
    </xf>
    <xf numFmtId="0" fontId="21" fillId="15" borderId="24" xfId="0" applyNumberFormat="1" applyFont="1" applyFill="1" applyBorder="1" applyAlignment="1" applyProtection="1">
      <alignment horizontal="center" vertical="center"/>
    </xf>
    <xf numFmtId="0" fontId="21" fillId="15" borderId="20" xfId="0" applyNumberFormat="1" applyFont="1" applyFill="1" applyBorder="1" applyAlignment="1" applyProtection="1">
      <alignment horizontal="left" vertical="center"/>
    </xf>
    <xf numFmtId="0" fontId="18" fillId="15" borderId="4" xfId="0" applyNumberFormat="1" applyFont="1" applyFill="1" applyBorder="1" applyAlignment="1" applyProtection="1">
      <alignment horizontal="center" vertical="center"/>
    </xf>
    <xf numFmtId="0" fontId="21" fillId="15" borderId="4" xfId="0" applyNumberFormat="1" applyFont="1" applyFill="1" applyBorder="1" applyAlignment="1" applyProtection="1">
      <alignment horizontal="center" vertical="center"/>
    </xf>
    <xf numFmtId="0" fontId="21" fillId="15" borderId="70" xfId="0" applyNumberFormat="1" applyFont="1" applyFill="1" applyBorder="1" applyAlignment="1" applyProtection="1">
      <alignment horizontal="center" vertical="center"/>
    </xf>
    <xf numFmtId="0" fontId="21" fillId="15" borderId="71" xfId="0" applyNumberFormat="1" applyFont="1" applyFill="1" applyBorder="1" applyAlignment="1" applyProtection="1">
      <alignment horizontal="center" vertical="center"/>
    </xf>
    <xf numFmtId="0" fontId="21" fillId="15" borderId="73" xfId="0" applyNumberFormat="1" applyFont="1" applyFill="1" applyBorder="1" applyAlignment="1" applyProtection="1">
      <alignment horizontal="center" vertical="center"/>
    </xf>
    <xf numFmtId="0" fontId="21" fillId="15" borderId="74" xfId="0" applyNumberFormat="1" applyFont="1" applyFill="1" applyBorder="1" applyAlignment="1" applyProtection="1">
      <alignment horizontal="center" vertical="center"/>
    </xf>
    <xf numFmtId="0" fontId="21" fillId="15" borderId="0" xfId="0" applyNumberFormat="1" applyFont="1" applyFill="1" applyBorder="1" applyAlignment="1" applyProtection="1">
      <alignment horizontal="center" vertical="center"/>
    </xf>
    <xf numFmtId="0" fontId="21" fillId="0" borderId="23" xfId="0" applyNumberFormat="1" applyFont="1" applyFill="1" applyBorder="1" applyAlignment="1" applyProtection="1">
      <alignment horizontal="left" vertical="center"/>
    </xf>
    <xf numFmtId="0" fontId="21" fillId="4" borderId="21" xfId="0" applyNumberFormat="1" applyFont="1" applyFill="1" applyBorder="1" applyAlignment="1" applyProtection="1">
      <alignment horizontal="center" vertical="center"/>
    </xf>
    <xf numFmtId="0" fontId="21" fillId="4" borderId="0" xfId="0" applyNumberFormat="1" applyFont="1" applyFill="1" applyBorder="1" applyAlignment="1" applyProtection="1">
      <alignment horizontal="center" vertical="center"/>
    </xf>
    <xf numFmtId="172" fontId="21" fillId="0" borderId="0" xfId="27" applyNumberFormat="1" applyFont="1" applyAlignment="1" applyProtection="1">
      <alignment horizontal="center"/>
    </xf>
    <xf numFmtId="172" fontId="22" fillId="0" borderId="0" xfId="27" applyNumberFormat="1" applyFont="1" applyAlignment="1" applyProtection="1">
      <alignment horizontal="left"/>
    </xf>
    <xf numFmtId="172" fontId="44" fillId="0" borderId="18" xfId="27" applyNumberFormat="1" applyFont="1" applyFill="1" applyBorder="1" applyAlignment="1" applyProtection="1">
      <alignment horizontal="center"/>
    </xf>
    <xf numFmtId="172" fontId="21" fillId="0" borderId="18" xfId="27" applyNumberFormat="1" applyFont="1" applyFill="1" applyBorder="1" applyAlignment="1" applyProtection="1">
      <alignment horizontal="center"/>
    </xf>
    <xf numFmtId="172" fontId="21" fillId="5" borderId="18" xfId="27" applyNumberFormat="1" applyFont="1" applyFill="1" applyBorder="1" applyAlignment="1" applyProtection="1">
      <alignment horizontal="center"/>
    </xf>
    <xf numFmtId="172" fontId="21" fillId="7" borderId="18" xfId="27" applyNumberFormat="1" applyFont="1" applyFill="1" applyBorder="1" applyAlignment="1" applyProtection="1">
      <alignment horizontal="center"/>
    </xf>
    <xf numFmtId="172" fontId="21" fillId="2" borderId="27" xfId="27" applyNumberFormat="1" applyFont="1" applyFill="1" applyBorder="1" applyAlignment="1" applyProtection="1">
      <alignment horizontal="center"/>
    </xf>
    <xf numFmtId="172" fontId="21" fillId="0" borderId="18" xfId="27" applyNumberFormat="1" applyFont="1" applyFill="1" applyBorder="1" applyAlignment="1" applyProtection="1">
      <alignment horizontal="center" vertical="center"/>
    </xf>
    <xf numFmtId="172" fontId="32" fillId="0" borderId="0" xfId="0" applyNumberFormat="1" applyFont="1" applyFill="1" applyBorder="1" applyAlignment="1" applyProtection="1">
      <alignment horizontal="right"/>
    </xf>
    <xf numFmtId="172" fontId="21" fillId="0" borderId="0" xfId="0" applyNumberFormat="1" applyFont="1" applyBorder="1" applyAlignment="1" applyProtection="1">
      <alignment horizontal="center"/>
    </xf>
    <xf numFmtId="0" fontId="21" fillId="15" borderId="27" xfId="0" applyNumberFormat="1" applyFont="1" applyFill="1" applyBorder="1" applyAlignment="1" applyProtection="1">
      <alignment horizontal="center" vertical="center"/>
    </xf>
    <xf numFmtId="0" fontId="21" fillId="4" borderId="0" xfId="27" applyFont="1" applyFill="1" applyAlignment="1" applyProtection="1">
      <alignment vertical="center"/>
    </xf>
    <xf numFmtId="0" fontId="21" fillId="4" borderId="17" xfId="27" applyNumberFormat="1" applyFont="1" applyFill="1" applyBorder="1" applyAlignment="1" applyProtection="1">
      <alignment horizontal="center" vertical="center"/>
    </xf>
    <xf numFmtId="0" fontId="21" fillId="4" borderId="0" xfId="27" applyFont="1" applyFill="1" applyBorder="1" applyAlignment="1" applyProtection="1">
      <alignment vertical="center"/>
    </xf>
    <xf numFmtId="0" fontId="21" fillId="4" borderId="0" xfId="26" applyFont="1" applyFill="1" applyBorder="1" applyAlignment="1">
      <alignment horizontal="center" vertical="center"/>
    </xf>
    <xf numFmtId="0" fontId="21" fillId="4" borderId="6" xfId="27" applyNumberFormat="1" applyFont="1" applyFill="1" applyBorder="1" applyAlignment="1" applyProtection="1">
      <alignment horizontal="left" vertical="center"/>
    </xf>
    <xf numFmtId="0" fontId="21" fillId="4" borderId="18" xfId="27" applyNumberFormat="1" applyFont="1" applyFill="1" applyBorder="1" applyAlignment="1" applyProtection="1">
      <alignment horizontal="center" vertical="center"/>
    </xf>
    <xf numFmtId="0" fontId="21" fillId="4" borderId="0" xfId="27" applyFont="1" applyFill="1" applyBorder="1" applyAlignment="1" applyProtection="1">
      <alignment horizontal="left" vertical="center"/>
    </xf>
    <xf numFmtId="5" fontId="21" fillId="4" borderId="0" xfId="27" applyNumberFormat="1" applyFont="1" applyFill="1" applyBorder="1" applyAlignment="1" applyProtection="1">
      <alignment horizontal="center" vertical="center"/>
    </xf>
    <xf numFmtId="5" fontId="22" fillId="4" borderId="0" xfId="27" applyNumberFormat="1" applyFont="1" applyFill="1" applyBorder="1" applyAlignment="1" applyProtection="1">
      <alignment horizontal="center" vertical="center"/>
    </xf>
    <xf numFmtId="5" fontId="22" fillId="4" borderId="22" xfId="27" applyNumberFormat="1" applyFont="1" applyFill="1" applyBorder="1" applyAlignment="1" applyProtection="1">
      <alignment horizontal="center" vertical="center"/>
    </xf>
    <xf numFmtId="0" fontId="21" fillId="4" borderId="0" xfId="27" applyFont="1" applyFill="1" applyAlignment="1" applyProtection="1">
      <alignment horizontal="left" vertical="center"/>
    </xf>
    <xf numFmtId="172" fontId="21" fillId="0" borderId="17" xfId="27" applyNumberFormat="1" applyFont="1" applyFill="1" applyBorder="1" applyAlignment="1" applyProtection="1">
      <alignment horizontal="center" vertical="center"/>
    </xf>
    <xf numFmtId="172" fontId="21" fillId="0" borderId="0" xfId="27" applyNumberFormat="1" applyFont="1" applyAlignment="1" applyProtection="1">
      <alignment horizontal="center" vertical="center"/>
    </xf>
    <xf numFmtId="0" fontId="33" fillId="16" borderId="0" xfId="0" applyNumberFormat="1" applyFont="1" applyFill="1" applyBorder="1" applyAlignment="1" applyProtection="1">
      <alignment horizontal="left" vertical="center"/>
    </xf>
    <xf numFmtId="0" fontId="22" fillId="16" borderId="0" xfId="0" applyFont="1" applyFill="1" applyBorder="1" applyAlignment="1" applyProtection="1">
      <alignment vertical="center"/>
    </xf>
    <xf numFmtId="0" fontId="22" fillId="16" borderId="0" xfId="27" applyFont="1" applyFill="1" applyAlignment="1" applyProtection="1">
      <alignment vertical="center"/>
    </xf>
    <xf numFmtId="3" fontId="56" fillId="16" borderId="0" xfId="0" applyNumberFormat="1" applyFont="1" applyFill="1" applyBorder="1" applyAlignment="1">
      <alignment horizontal="center"/>
    </xf>
    <xf numFmtId="0" fontId="21" fillId="4" borderId="6" xfId="27" applyFont="1" applyFill="1" applyBorder="1" applyAlignment="1" applyProtection="1">
      <alignment horizontal="center" vertical="center"/>
    </xf>
    <xf numFmtId="0" fontId="21" fillId="4" borderId="17" xfId="27" applyFont="1" applyFill="1" applyBorder="1" applyAlignment="1" applyProtection="1">
      <alignment horizontal="center" vertical="center"/>
    </xf>
    <xf numFmtId="1" fontId="21" fillId="4" borderId="18" xfId="27" applyNumberFormat="1" applyFont="1" applyFill="1" applyBorder="1" applyAlignment="1" applyProtection="1">
      <alignment horizontal="center" vertical="center"/>
    </xf>
    <xf numFmtId="5" fontId="21" fillId="4" borderId="18" xfId="27" applyNumberFormat="1" applyFont="1" applyFill="1" applyBorder="1" applyAlignment="1" applyProtection="1">
      <alignment horizontal="center" vertical="center"/>
    </xf>
    <xf numFmtId="165" fontId="21" fillId="5" borderId="27" xfId="6" applyNumberFormat="1" applyFont="1" applyFill="1" applyBorder="1" applyAlignment="1" applyProtection="1">
      <alignment horizontal="center"/>
    </xf>
    <xf numFmtId="165" fontId="21" fillId="5" borderId="2" xfId="6" applyNumberFormat="1" applyFont="1" applyFill="1" applyBorder="1" applyAlignment="1" applyProtection="1">
      <alignment horizontal="center"/>
    </xf>
    <xf numFmtId="165" fontId="21" fillId="5" borderId="72" xfId="6" applyNumberFormat="1" applyFont="1" applyFill="1" applyBorder="1" applyAlignment="1" applyProtection="1">
      <alignment horizontal="center"/>
    </xf>
    <xf numFmtId="165" fontId="21" fillId="2" borderId="27" xfId="6" applyNumberFormat="1" applyFont="1" applyFill="1" applyBorder="1" applyAlignment="1" applyProtection="1">
      <alignment horizontal="center"/>
    </xf>
    <xf numFmtId="165" fontId="21" fillId="2" borderId="2" xfId="6" applyNumberFormat="1" applyFont="1" applyFill="1" applyBorder="1" applyAlignment="1" applyProtection="1">
      <alignment horizontal="center"/>
    </xf>
    <xf numFmtId="165" fontId="21" fillId="2" borderId="72" xfId="6" applyNumberFormat="1" applyFont="1" applyFill="1" applyBorder="1" applyAlignment="1" applyProtection="1">
      <alignment horizontal="center"/>
    </xf>
    <xf numFmtId="165" fontId="21" fillId="2" borderId="26" xfId="6" applyNumberFormat="1" applyFont="1" applyFill="1" applyBorder="1" applyAlignment="1" applyProtection="1">
      <alignment horizontal="center"/>
    </xf>
    <xf numFmtId="165" fontId="21" fillId="5" borderId="26" xfId="6" applyNumberFormat="1" applyFont="1" applyFill="1" applyBorder="1" applyAlignment="1" applyProtection="1">
      <alignment horizontal="center"/>
    </xf>
    <xf numFmtId="165" fontId="21" fillId="5" borderId="39" xfId="6" applyNumberFormat="1" applyFont="1" applyFill="1" applyBorder="1" applyAlignment="1">
      <alignment horizontal="center"/>
    </xf>
    <xf numFmtId="165" fontId="21" fillId="5" borderId="43" xfId="6" applyNumberFormat="1" applyFont="1" applyFill="1" applyBorder="1" applyAlignment="1">
      <alignment horizontal="center"/>
    </xf>
    <xf numFmtId="165" fontId="21" fillId="5" borderId="75" xfId="6" applyNumberFormat="1" applyFont="1" applyFill="1" applyBorder="1" applyAlignment="1">
      <alignment horizontal="center"/>
    </xf>
    <xf numFmtId="165" fontId="21" fillId="5" borderId="40" xfId="6" applyNumberFormat="1" applyFont="1" applyFill="1" applyBorder="1" applyAlignment="1">
      <alignment horizontal="center"/>
    </xf>
    <xf numFmtId="165" fontId="21" fillId="5" borderId="37" xfId="6" applyNumberFormat="1" applyFont="1" applyFill="1" applyBorder="1" applyAlignment="1">
      <alignment horizontal="center"/>
    </xf>
    <xf numFmtId="165" fontId="21" fillId="5" borderId="67" xfId="6" applyNumberFormat="1" applyFont="1" applyFill="1" applyBorder="1" applyAlignment="1">
      <alignment horizontal="center"/>
    </xf>
    <xf numFmtId="6" fontId="31" fillId="2" borderId="39" xfId="6" applyNumberFormat="1" applyFont="1" applyFill="1" applyBorder="1" applyAlignment="1" applyProtection="1">
      <alignment horizontal="right"/>
    </xf>
    <xf numFmtId="6" fontId="31" fillId="2" borderId="43" xfId="6" applyNumberFormat="1" applyFont="1" applyFill="1" applyBorder="1" applyAlignment="1" applyProtection="1">
      <alignment horizontal="right"/>
    </xf>
    <xf numFmtId="6" fontId="31" fillId="2" borderId="44" xfId="6" applyNumberFormat="1" applyFont="1" applyFill="1" applyBorder="1" applyAlignment="1" applyProtection="1">
      <alignment horizontal="right"/>
    </xf>
    <xf numFmtId="165" fontId="21" fillId="5" borderId="39" xfId="6" applyNumberFormat="1" applyFont="1" applyFill="1" applyBorder="1" applyAlignment="1" applyProtection="1">
      <alignment horizontal="center"/>
    </xf>
    <xf numFmtId="165" fontId="21" fillId="5" borderId="43" xfId="6" applyNumberFormat="1" applyFont="1" applyFill="1" applyBorder="1" applyAlignment="1" applyProtection="1">
      <alignment horizontal="center"/>
    </xf>
    <xf numFmtId="165" fontId="21" fillId="5" borderId="75" xfId="6" applyNumberFormat="1" applyFont="1" applyFill="1" applyBorder="1" applyAlignment="1" applyProtection="1">
      <alignment horizontal="center"/>
    </xf>
    <xf numFmtId="165" fontId="21" fillId="5" borderId="40" xfId="6" applyNumberFormat="1" applyFont="1" applyFill="1" applyBorder="1" applyAlignment="1" applyProtection="1">
      <alignment horizontal="center"/>
    </xf>
    <xf numFmtId="165" fontId="21" fillId="5" borderId="37" xfId="6" applyNumberFormat="1" applyFont="1" applyFill="1" applyBorder="1" applyAlignment="1" applyProtection="1">
      <alignment horizontal="center"/>
    </xf>
    <xf numFmtId="165" fontId="21" fillId="5" borderId="67" xfId="6" applyNumberFormat="1" applyFont="1" applyFill="1" applyBorder="1" applyAlignment="1" applyProtection="1">
      <alignment horizontal="center"/>
    </xf>
    <xf numFmtId="0" fontId="44" fillId="2" borderId="64" xfId="0" applyNumberFormat="1" applyFont="1" applyFill="1" applyBorder="1" applyAlignment="1" applyProtection="1">
      <alignment horizontal="center" vertical="center"/>
    </xf>
    <xf numFmtId="0" fontId="44" fillId="2" borderId="83" xfId="0" applyNumberFormat="1" applyFont="1" applyFill="1" applyBorder="1" applyAlignment="1" applyProtection="1">
      <alignment horizontal="center" vertical="center"/>
    </xf>
    <xf numFmtId="0" fontId="21" fillId="0" borderId="78" xfId="27" applyNumberFormat="1" applyFont="1" applyBorder="1" applyAlignment="1" applyProtection="1">
      <alignment horizontal="center" vertical="center"/>
    </xf>
    <xf numFmtId="0" fontId="21" fillId="0" borderId="41" xfId="27" applyNumberFormat="1" applyFont="1" applyBorder="1" applyAlignment="1" applyProtection="1">
      <alignment horizontal="center" vertical="center"/>
    </xf>
    <xf numFmtId="172" fontId="21" fillId="0" borderId="68" xfId="27" applyNumberFormat="1" applyFont="1" applyBorder="1" applyAlignment="1" applyProtection="1">
      <alignment horizontal="center" vertical="center"/>
    </xf>
    <xf numFmtId="172" fontId="21" fillId="0" borderId="69" xfId="27" applyNumberFormat="1" applyFont="1" applyBorder="1" applyAlignment="1" applyProtection="1">
      <alignment horizontal="center" vertical="center"/>
    </xf>
    <xf numFmtId="5" fontId="40" fillId="0" borderId="80" xfId="0" applyNumberFormat="1" applyFont="1" applyBorder="1" applyAlignment="1" applyProtection="1">
      <alignment horizontal="center" vertical="center"/>
    </xf>
    <xf numFmtId="5" fontId="40" fillId="0" borderId="81" xfId="0" applyNumberFormat="1" applyFont="1" applyBorder="1" applyAlignment="1" applyProtection="1">
      <alignment horizontal="center" vertical="center"/>
    </xf>
    <xf numFmtId="5" fontId="40" fillId="0" borderId="82" xfId="0" applyNumberFormat="1" applyFont="1" applyBorder="1" applyAlignment="1" applyProtection="1">
      <alignment horizontal="center" vertical="center"/>
    </xf>
    <xf numFmtId="5" fontId="40" fillId="0" borderId="11" xfId="0" applyNumberFormat="1" applyFont="1" applyBorder="1" applyAlignment="1" applyProtection="1">
      <alignment horizontal="center" vertical="center"/>
    </xf>
    <xf numFmtId="5" fontId="40" fillId="0" borderId="13" xfId="0" applyNumberFormat="1" applyFont="1" applyBorder="1" applyAlignment="1" applyProtection="1">
      <alignment horizontal="center" vertical="center"/>
    </xf>
    <xf numFmtId="5" fontId="40" fillId="0" borderId="14" xfId="0" applyNumberFormat="1" applyFont="1" applyBorder="1" applyAlignment="1" applyProtection="1">
      <alignment horizontal="center" vertical="center"/>
    </xf>
    <xf numFmtId="0" fontId="21" fillId="0" borderId="77" xfId="27" applyNumberFormat="1" applyFont="1" applyBorder="1" applyAlignment="1" applyProtection="1">
      <alignment horizontal="center" vertical="center"/>
    </xf>
    <xf numFmtId="0" fontId="21" fillId="0" borderId="38" xfId="27" applyNumberFormat="1" applyFont="1" applyBorder="1" applyAlignment="1" applyProtection="1">
      <alignment horizontal="center" vertical="center"/>
    </xf>
    <xf numFmtId="1" fontId="21" fillId="0" borderId="79" xfId="27" applyNumberFormat="1" applyFont="1" applyBorder="1" applyAlignment="1" applyProtection="1">
      <alignment horizontal="center" vertical="center"/>
    </xf>
    <xf numFmtId="1" fontId="21" fillId="0" borderId="39" xfId="27" applyNumberFormat="1" applyFont="1" applyBorder="1" applyAlignment="1" applyProtection="1">
      <alignment horizontal="center" vertical="center"/>
    </xf>
    <xf numFmtId="5" fontId="21" fillId="0" borderId="68" xfId="27" applyNumberFormat="1" applyFont="1" applyBorder="1" applyAlignment="1" applyProtection="1">
      <alignment horizontal="center" vertical="center"/>
    </xf>
    <xf numFmtId="5" fontId="21" fillId="0" borderId="69" xfId="27" applyNumberFormat="1" applyFont="1" applyBorder="1" applyAlignment="1" applyProtection="1">
      <alignment horizontal="center" vertical="center"/>
    </xf>
    <xf numFmtId="165" fontId="21" fillId="2" borderId="27" xfId="6" applyNumberFormat="1" applyFont="1" applyFill="1" applyBorder="1" applyAlignment="1">
      <alignment horizontal="center"/>
    </xf>
    <xf numFmtId="165" fontId="21" fillId="2" borderId="2" xfId="6" applyNumberFormat="1" applyFont="1" applyFill="1" applyBorder="1" applyAlignment="1">
      <alignment horizontal="center"/>
    </xf>
    <xf numFmtId="165" fontId="21" fillId="2" borderId="72" xfId="6" applyNumberFormat="1" applyFont="1" applyFill="1" applyBorder="1" applyAlignment="1">
      <alignment horizontal="center"/>
    </xf>
    <xf numFmtId="165" fontId="21" fillId="5" borderId="76" xfId="6" applyNumberFormat="1" applyFont="1" applyFill="1" applyBorder="1" applyAlignment="1">
      <alignment horizontal="center"/>
    </xf>
    <xf numFmtId="165" fontId="21" fillId="5" borderId="27" xfId="6" applyNumberFormat="1" applyFont="1" applyFill="1" applyBorder="1" applyAlignment="1">
      <alignment horizontal="center"/>
    </xf>
    <xf numFmtId="165" fontId="21" fillId="5" borderId="2" xfId="6" applyNumberFormat="1" applyFont="1" applyFill="1" applyBorder="1" applyAlignment="1">
      <alignment horizontal="center"/>
    </xf>
    <xf numFmtId="165" fontId="21" fillId="5" borderId="72" xfId="6" applyNumberFormat="1" applyFont="1" applyFill="1" applyBorder="1" applyAlignment="1">
      <alignment horizontal="center"/>
    </xf>
    <xf numFmtId="165" fontId="21" fillId="5" borderId="44" xfId="6" applyNumberFormat="1" applyFont="1" applyFill="1" applyBorder="1" applyAlignment="1">
      <alignment horizontal="center"/>
    </xf>
    <xf numFmtId="165" fontId="21" fillId="2" borderId="45" xfId="6" applyNumberFormat="1" applyFont="1" applyFill="1" applyBorder="1" applyAlignment="1">
      <alignment horizontal="center"/>
    </xf>
    <xf numFmtId="165" fontId="21" fillId="5" borderId="45" xfId="6" applyNumberFormat="1" applyFont="1" applyFill="1" applyBorder="1" applyAlignment="1">
      <alignment horizontal="center"/>
    </xf>
    <xf numFmtId="22" fontId="21" fillId="0" borderId="0" xfId="27" applyNumberFormat="1" applyFont="1" applyBorder="1" applyAlignment="1" applyProtection="1">
      <alignment horizontal="center"/>
    </xf>
    <xf numFmtId="0" fontId="40" fillId="13" borderId="23" xfId="0" applyNumberFormat="1" applyFont="1" applyFill="1" applyBorder="1" applyAlignment="1" applyProtection="1">
      <alignment horizontal="center" vertical="center"/>
    </xf>
    <xf numFmtId="0" fontId="40" fillId="13" borderId="0" xfId="0" applyNumberFormat="1" applyFont="1" applyFill="1" applyBorder="1" applyAlignment="1" applyProtection="1">
      <alignment horizontal="center" vertical="center"/>
    </xf>
    <xf numFmtId="5" fontId="28" fillId="0" borderId="6" xfId="27" applyNumberFormat="1" applyFont="1" applyBorder="1" applyAlignment="1" applyProtection="1">
      <alignment horizontal="center"/>
    </xf>
    <xf numFmtId="5" fontId="28" fillId="0" borderId="0" xfId="27" applyNumberFormat="1" applyFont="1" applyAlignment="1" applyProtection="1">
      <alignment horizontal="center"/>
    </xf>
    <xf numFmtId="1" fontId="21" fillId="0" borderId="0" xfId="27" applyNumberFormat="1" applyFont="1" applyBorder="1" applyAlignment="1" applyProtection="1">
      <alignment horizontal="left"/>
    </xf>
    <xf numFmtId="169" fontId="37" fillId="0" borderId="0" xfId="0" applyNumberFormat="1" applyFont="1" applyAlignment="1" applyProtection="1">
      <alignment horizontal="center"/>
    </xf>
    <xf numFmtId="5" fontId="22" fillId="0" borderId="39" xfId="0" applyNumberFormat="1" applyFont="1" applyFill="1" applyBorder="1" applyAlignment="1" applyProtection="1">
      <alignment horizontal="right"/>
    </xf>
    <xf numFmtId="5" fontId="22" fillId="0" borderId="43" xfId="0" applyNumberFormat="1" applyFont="1" applyFill="1" applyBorder="1" applyAlignment="1" applyProtection="1">
      <alignment horizontal="right"/>
    </xf>
    <xf numFmtId="5" fontId="22" fillId="0" borderId="44" xfId="0" applyNumberFormat="1" applyFont="1" applyFill="1" applyBorder="1" applyAlignment="1" applyProtection="1">
      <alignment horizontal="right"/>
    </xf>
    <xf numFmtId="5" fontId="32" fillId="0" borderId="40" xfId="0" applyNumberFormat="1" applyFont="1" applyFill="1" applyBorder="1" applyAlignment="1" applyProtection="1">
      <alignment horizontal="right"/>
    </xf>
    <xf numFmtId="5" fontId="32" fillId="0" borderId="37" xfId="0" applyNumberFormat="1" applyFont="1" applyFill="1" applyBorder="1" applyAlignment="1" applyProtection="1">
      <alignment horizontal="right"/>
    </xf>
    <xf numFmtId="5" fontId="32" fillId="0" borderId="76" xfId="0" applyNumberFormat="1" applyFont="1" applyFill="1" applyBorder="1" applyAlignment="1" applyProtection="1">
      <alignment horizontal="right"/>
    </xf>
    <xf numFmtId="6" fontId="31" fillId="2" borderId="27" xfId="6" applyNumberFormat="1" applyFont="1" applyFill="1" applyBorder="1" applyAlignment="1" applyProtection="1">
      <alignment horizontal="right"/>
    </xf>
    <xf numFmtId="6" fontId="31" fillId="2" borderId="2" xfId="6" applyNumberFormat="1" applyFont="1" applyFill="1" applyBorder="1" applyAlignment="1" applyProtection="1">
      <alignment horizontal="right"/>
    </xf>
    <xf numFmtId="6" fontId="31" fillId="2" borderId="45" xfId="6" applyNumberFormat="1" applyFont="1" applyFill="1" applyBorder="1" applyAlignment="1" applyProtection="1">
      <alignment horizontal="right"/>
    </xf>
    <xf numFmtId="165" fontId="21" fillId="5" borderId="35" xfId="6" applyNumberFormat="1" applyFont="1" applyFill="1" applyBorder="1" applyAlignment="1" applyProtection="1">
      <alignment horizontal="center"/>
    </xf>
    <xf numFmtId="5" fontId="22" fillId="0" borderId="0" xfId="0" applyNumberFormat="1" applyFont="1" applyFill="1" applyBorder="1" applyAlignment="1" applyProtection="1">
      <alignment horizontal="right"/>
    </xf>
    <xf numFmtId="5" fontId="34" fillId="0" borderId="0" xfId="0" applyNumberFormat="1" applyFont="1" applyFill="1" applyBorder="1" applyAlignment="1" applyProtection="1">
      <alignment horizontal="right"/>
    </xf>
    <xf numFmtId="165" fontId="21" fillId="5" borderId="38" xfId="6" applyNumberFormat="1" applyFont="1" applyFill="1" applyBorder="1" applyAlignment="1" applyProtection="1">
      <alignment horizontal="center"/>
    </xf>
    <xf numFmtId="0" fontId="18" fillId="4" borderId="58" xfId="0" applyFont="1" applyFill="1" applyBorder="1" applyAlignment="1">
      <alignment horizontal="center" vertical="center" wrapText="1"/>
    </xf>
    <xf numFmtId="0" fontId="18" fillId="4" borderId="84" xfId="0" applyFont="1" applyFill="1" applyBorder="1" applyAlignment="1">
      <alignment horizontal="center" vertical="center" wrapText="1"/>
    </xf>
    <xf numFmtId="0" fontId="18" fillId="4" borderId="85" xfId="0" applyFont="1" applyFill="1" applyBorder="1" applyAlignment="1">
      <alignment horizontal="center" vertical="center" wrapText="1"/>
    </xf>
    <xf numFmtId="170" fontId="18" fillId="4" borderId="86" xfId="0" applyNumberFormat="1" applyFont="1" applyFill="1" applyBorder="1" applyAlignment="1">
      <alignment horizontal="center" vertical="center"/>
    </xf>
    <xf numFmtId="170" fontId="18" fillId="4" borderId="59" xfId="0" applyNumberFormat="1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58" xfId="0" applyFont="1" applyFill="1" applyBorder="1" applyAlignment="1">
      <alignment horizontal="center" vertical="center"/>
    </xf>
    <xf numFmtId="0" fontId="18" fillId="4" borderId="84" xfId="0" applyFont="1" applyFill="1" applyBorder="1" applyAlignment="1">
      <alignment horizontal="center" vertical="center"/>
    </xf>
    <xf numFmtId="0" fontId="18" fillId="4" borderId="85" xfId="0" applyFont="1" applyFill="1" applyBorder="1" applyAlignment="1">
      <alignment horizontal="center" vertical="center"/>
    </xf>
    <xf numFmtId="170" fontId="50" fillId="11" borderId="86" xfId="0" applyNumberFormat="1" applyFont="1" applyFill="1" applyBorder="1" applyAlignment="1">
      <alignment horizontal="center" vertical="center" wrapText="1"/>
    </xf>
    <xf numFmtId="170" fontId="50" fillId="11" borderId="59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44" fillId="2" borderId="89" xfId="0" applyNumberFormat="1" applyFont="1" applyFill="1" applyBorder="1" applyAlignment="1" applyProtection="1">
      <alignment horizontal="center" vertical="center"/>
    </xf>
    <xf numFmtId="0" fontId="44" fillId="2" borderId="90" xfId="0" applyNumberFormat="1" applyFont="1" applyFill="1" applyBorder="1" applyAlignment="1" applyProtection="1">
      <alignment horizontal="center" vertical="center"/>
    </xf>
    <xf numFmtId="1" fontId="21" fillId="0" borderId="78" xfId="27" applyNumberFormat="1" applyFont="1" applyBorder="1" applyAlignment="1" applyProtection="1">
      <alignment horizontal="center" vertical="center"/>
    </xf>
    <xf numFmtId="1" fontId="21" fillId="0" borderId="41" xfId="27" applyNumberFormat="1" applyFont="1" applyBorder="1" applyAlignment="1" applyProtection="1">
      <alignment horizontal="center" vertical="center"/>
    </xf>
    <xf numFmtId="5" fontId="21" fillId="0" borderId="79" xfId="27" applyNumberFormat="1" applyFont="1" applyBorder="1" applyAlignment="1" applyProtection="1">
      <alignment horizontal="center" vertical="center"/>
    </xf>
    <xf numFmtId="5" fontId="21" fillId="0" borderId="39" xfId="27" applyNumberFormat="1" applyFont="1" applyBorder="1" applyAlignment="1" applyProtection="1">
      <alignment horizontal="center" vertical="center"/>
    </xf>
    <xf numFmtId="0" fontId="21" fillId="4" borderId="91" xfId="26" applyFont="1" applyFill="1" applyBorder="1" applyAlignment="1">
      <alignment horizontal="center" vertical="center"/>
    </xf>
    <xf numFmtId="0" fontId="21" fillId="4" borderId="15" xfId="26" applyFont="1" applyFill="1" applyBorder="1" applyAlignment="1">
      <alignment horizontal="center" vertical="center"/>
    </xf>
    <xf numFmtId="0" fontId="21" fillId="0" borderId="15" xfId="26" applyFont="1" applyBorder="1" applyAlignment="1">
      <alignment horizontal="center"/>
    </xf>
    <xf numFmtId="0" fontId="21" fillId="4" borderId="15" xfId="26" applyFont="1" applyFill="1" applyBorder="1" applyAlignment="1">
      <alignment horizontal="center"/>
    </xf>
    <xf numFmtId="0" fontId="21" fillId="4" borderId="88" xfId="26" applyFont="1" applyFill="1" applyBorder="1" applyAlignment="1">
      <alignment horizontal="center"/>
    </xf>
    <xf numFmtId="169" fontId="37" fillId="0" borderId="0" xfId="0" applyNumberFormat="1" applyFont="1" applyAlignment="1" applyProtection="1">
      <alignment horizontal="left"/>
    </xf>
    <xf numFmtId="0" fontId="47" fillId="17" borderId="23" xfId="0" applyNumberFormat="1" applyFont="1" applyFill="1" applyBorder="1" applyAlignment="1" applyProtection="1">
      <alignment horizontal="left" vertical="center"/>
    </xf>
    <xf numFmtId="0" fontId="47" fillId="17" borderId="0" xfId="0" applyNumberFormat="1" applyFont="1" applyFill="1" applyBorder="1" applyAlignment="1" applyProtection="1">
      <alignment horizontal="left" vertical="center"/>
    </xf>
    <xf numFmtId="0" fontId="47" fillId="17" borderId="30" xfId="0" applyNumberFormat="1" applyFont="1" applyFill="1" applyBorder="1" applyAlignment="1" applyProtection="1">
      <alignment horizontal="left" vertical="center"/>
    </xf>
    <xf numFmtId="0" fontId="47" fillId="11" borderId="23" xfId="0" applyNumberFormat="1" applyFont="1" applyFill="1" applyBorder="1" applyAlignment="1" applyProtection="1">
      <alignment horizontal="left" vertical="center"/>
    </xf>
    <xf numFmtId="0" fontId="47" fillId="11" borderId="0" xfId="0" applyNumberFormat="1" applyFont="1" applyFill="1" applyBorder="1" applyAlignment="1" applyProtection="1">
      <alignment horizontal="left" vertical="center"/>
    </xf>
    <xf numFmtId="0" fontId="47" fillId="11" borderId="30" xfId="0" applyNumberFormat="1" applyFont="1" applyFill="1" applyBorder="1" applyAlignment="1" applyProtection="1">
      <alignment horizontal="left" vertical="center"/>
    </xf>
    <xf numFmtId="0" fontId="47" fillId="17" borderId="21" xfId="0" applyNumberFormat="1" applyFont="1" applyFill="1" applyBorder="1" applyAlignment="1" applyProtection="1">
      <alignment horizontal="left" vertical="center"/>
    </xf>
    <xf numFmtId="0" fontId="21" fillId="4" borderId="12" xfId="26" applyFont="1" applyFill="1" applyBorder="1" applyAlignment="1">
      <alignment horizontal="center" vertical="center"/>
    </xf>
    <xf numFmtId="0" fontId="21" fillId="4" borderId="13" xfId="26" applyFont="1" applyFill="1" applyBorder="1" applyAlignment="1">
      <alignment horizontal="center" vertical="center"/>
    </xf>
    <xf numFmtId="0" fontId="21" fillId="4" borderId="87" xfId="26" applyFont="1" applyFill="1" applyBorder="1" applyAlignment="1">
      <alignment horizontal="center" vertical="center"/>
    </xf>
    <xf numFmtId="165" fontId="21" fillId="0" borderId="27" xfId="6" applyNumberFormat="1" applyFont="1" applyBorder="1" applyAlignment="1">
      <alignment horizontal="center"/>
    </xf>
    <xf numFmtId="165" fontId="21" fillId="0" borderId="2" xfId="6" applyNumberFormat="1" applyFont="1" applyBorder="1" applyAlignment="1">
      <alignment horizontal="center"/>
    </xf>
    <xf numFmtId="165" fontId="21" fillId="0" borderId="72" xfId="6" applyNumberFormat="1" applyFont="1" applyBorder="1" applyAlignment="1">
      <alignment horizontal="center"/>
    </xf>
    <xf numFmtId="165" fontId="21" fillId="4" borderId="27" xfId="6" applyNumberFormat="1" applyFont="1" applyFill="1" applyBorder="1" applyAlignment="1">
      <alignment horizontal="center"/>
    </xf>
    <xf numFmtId="165" fontId="21" fillId="4" borderId="2" xfId="6" applyNumberFormat="1" applyFont="1" applyFill="1" applyBorder="1" applyAlignment="1">
      <alignment horizontal="center"/>
    </xf>
    <xf numFmtId="165" fontId="21" fillId="4" borderId="45" xfId="6" applyNumberFormat="1" applyFont="1" applyFill="1" applyBorder="1" applyAlignment="1">
      <alignment horizontal="center"/>
    </xf>
    <xf numFmtId="165" fontId="21" fillId="0" borderId="26" xfId="6" applyNumberFormat="1" applyFont="1" applyFill="1" applyBorder="1" applyAlignment="1" applyProtection="1">
      <alignment horizontal="center"/>
    </xf>
    <xf numFmtId="165" fontId="21" fillId="0" borderId="2" xfId="6" applyNumberFormat="1" applyFont="1" applyFill="1" applyBorder="1" applyAlignment="1" applyProtection="1">
      <alignment horizontal="center"/>
    </xf>
    <xf numFmtId="165" fontId="21" fillId="0" borderId="72" xfId="6" applyNumberFormat="1" applyFont="1" applyFill="1" applyBorder="1" applyAlignment="1" applyProtection="1">
      <alignment horizontal="center"/>
    </xf>
    <xf numFmtId="165" fontId="21" fillId="0" borderId="27" xfId="6" applyNumberFormat="1" applyFont="1" applyBorder="1" applyAlignment="1" applyProtection="1">
      <alignment horizontal="center"/>
    </xf>
    <xf numFmtId="165" fontId="21" fillId="0" borderId="2" xfId="6" applyNumberFormat="1" applyFont="1" applyBorder="1" applyAlignment="1" applyProtection="1">
      <alignment horizontal="center"/>
    </xf>
    <xf numFmtId="165" fontId="21" fillId="0" borderId="72" xfId="6" applyNumberFormat="1" applyFont="1" applyBorder="1" applyAlignment="1" applyProtection="1">
      <alignment horizontal="center"/>
    </xf>
    <xf numFmtId="165" fontId="21" fillId="0" borderId="27" xfId="6" applyNumberFormat="1" applyFont="1" applyFill="1" applyBorder="1" applyAlignment="1" applyProtection="1">
      <alignment horizontal="center"/>
    </xf>
    <xf numFmtId="0" fontId="21" fillId="0" borderId="18" xfId="27" applyNumberFormat="1" applyFont="1" applyBorder="1" applyAlignment="1" applyProtection="1">
      <alignment horizontal="center" vertical="center"/>
    </xf>
    <xf numFmtId="0" fontId="21" fillId="0" borderId="0" xfId="27" applyNumberFormat="1" applyFont="1" applyBorder="1" applyAlignment="1" applyProtection="1">
      <alignment horizontal="center" vertical="center"/>
    </xf>
    <xf numFmtId="0" fontId="21" fillId="0" borderId="46" xfId="27" applyNumberFormat="1" applyFont="1" applyBorder="1" applyAlignment="1" applyProtection="1">
      <alignment horizontal="center" vertical="center"/>
    </xf>
    <xf numFmtId="5" fontId="28" fillId="0" borderId="6" xfId="27" applyNumberFormat="1" applyFont="1" applyBorder="1" applyAlignment="1" applyProtection="1">
      <alignment horizontal="left"/>
    </xf>
    <xf numFmtId="5" fontId="28" fillId="0" borderId="0" xfId="27" applyNumberFormat="1" applyFont="1" applyAlignment="1" applyProtection="1">
      <alignment horizontal="left"/>
    </xf>
    <xf numFmtId="5" fontId="28" fillId="0" borderId="0" xfId="27" applyNumberFormat="1" applyFont="1" applyBorder="1" applyAlignment="1" applyProtection="1">
      <alignment horizontal="left"/>
    </xf>
    <xf numFmtId="0" fontId="21" fillId="0" borderId="18" xfId="27" applyFont="1" applyBorder="1" applyAlignment="1" applyProtection="1">
      <alignment horizontal="center" vertical="center"/>
    </xf>
    <xf numFmtId="0" fontId="21" fillId="0" borderId="46" xfId="27" applyFont="1" applyBorder="1" applyAlignment="1" applyProtection="1">
      <alignment horizontal="center" vertical="center"/>
    </xf>
    <xf numFmtId="0" fontId="21" fillId="0" borderId="18" xfId="0" applyNumberFormat="1" applyFont="1" applyFill="1" applyBorder="1" applyAlignment="1" applyProtection="1">
      <alignment horizontal="center" vertical="center"/>
    </xf>
    <xf numFmtId="0" fontId="21" fillId="0" borderId="46" xfId="0" applyNumberFormat="1" applyFont="1" applyFill="1" applyBorder="1" applyAlignment="1" applyProtection="1">
      <alignment horizontal="center" vertical="center"/>
    </xf>
    <xf numFmtId="5" fontId="22" fillId="0" borderId="12" xfId="0" applyNumberFormat="1" applyFont="1" applyFill="1" applyBorder="1" applyAlignment="1" applyProtection="1"/>
    <xf numFmtId="5" fontId="22" fillId="0" borderId="14" xfId="0" applyNumberFormat="1" applyFont="1" applyFill="1" applyBorder="1" applyAlignment="1" applyProtection="1"/>
    <xf numFmtId="5" fontId="22" fillId="0" borderId="27" xfId="0" applyNumberFormat="1" applyFont="1" applyFill="1" applyBorder="1" applyAlignment="1" applyProtection="1"/>
    <xf numFmtId="5" fontId="22" fillId="0" borderId="45" xfId="0" applyNumberFormat="1" applyFont="1" applyFill="1" applyBorder="1" applyAlignment="1" applyProtection="1"/>
    <xf numFmtId="5" fontId="23" fillId="0" borderId="27" xfId="0" applyNumberFormat="1" applyFont="1" applyFill="1" applyBorder="1" applyAlignment="1" applyProtection="1"/>
    <xf numFmtId="5" fontId="23" fillId="0" borderId="45" xfId="0" applyNumberFormat="1" applyFont="1" applyFill="1" applyBorder="1" applyAlignment="1" applyProtection="1"/>
    <xf numFmtId="0" fontId="51" fillId="4" borderId="5" xfId="0" applyFont="1" applyFill="1" applyBorder="1" applyAlignment="1">
      <alignment horizontal="center" vertical="center"/>
    </xf>
  </cellXfs>
  <cellStyles count="36">
    <cellStyle name="Calc Currency (0)" xfId="1"/>
    <cellStyle name="Comma 2" xfId="2"/>
    <cellStyle name="Comma 2 2" xfId="3"/>
    <cellStyle name="Copied" xfId="4"/>
    <cellStyle name="COST1" xfId="5"/>
    <cellStyle name="Currency" xfId="6" builtinId="4"/>
    <cellStyle name="Currency 2" xfId="7"/>
    <cellStyle name="Currency 2 2" xfId="8"/>
    <cellStyle name="Currency 3" xfId="9"/>
    <cellStyle name="Entered" xfId="10"/>
    <cellStyle name="Grey" xfId="11"/>
    <cellStyle name="Header1" xfId="12"/>
    <cellStyle name="Header2" xfId="13"/>
    <cellStyle name="Heading 1 2" xfId="14"/>
    <cellStyle name="Heading 2 2" xfId="15"/>
    <cellStyle name="Helv" xfId="16"/>
    <cellStyle name="Input [yellow]" xfId="17"/>
    <cellStyle name="no dec" xfId="18"/>
    <cellStyle name="Normal" xfId="0" builtinId="0"/>
    <cellStyle name="Normal - Style1" xfId="19"/>
    <cellStyle name="Normal 2" xfId="20"/>
    <cellStyle name="Normal 2 2" xfId="21"/>
    <cellStyle name="Normal 2 2 2" xfId="22"/>
    <cellStyle name="Normal 3" xfId="23"/>
    <cellStyle name="Normal 4" xfId="24"/>
    <cellStyle name="Normal 5" xfId="25"/>
    <cellStyle name="Normal_MAGAZINES" xfId="26"/>
    <cellStyle name="Normal_Magnum TV Plan" xfId="27"/>
    <cellStyle name="Percent" xfId="28" builtinId="5"/>
    <cellStyle name="Percent [2]" xfId="29"/>
    <cellStyle name="Percent 2" xfId="30"/>
    <cellStyle name="Percent 3" xfId="31"/>
    <cellStyle name="Percent 4" xfId="32"/>
    <cellStyle name="RevList" xfId="33"/>
    <cellStyle name="Schedule" xfId="34"/>
    <cellStyle name="Subtotal" xfId="3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295275</xdr:colOff>
      <xdr:row>0</xdr:row>
      <xdr:rowOff>0</xdr:rowOff>
    </xdr:from>
    <xdr:to>
      <xdr:col>64</xdr:col>
      <xdr:colOff>38100</xdr:colOff>
      <xdr:row>6</xdr:row>
      <xdr:rowOff>180975</xdr:rowOff>
    </xdr:to>
    <xdr:pic>
      <xdr:nvPicPr>
        <xdr:cNvPr id="5121" name="Picture 2" descr="MasterCard CYMK Master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394775" y="0"/>
          <a:ext cx="2686050" cy="1733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1</xdr:row>
      <xdr:rowOff>0</xdr:rowOff>
    </xdr:from>
    <xdr:to>
      <xdr:col>1</xdr:col>
      <xdr:colOff>1628775</xdr:colOff>
      <xdr:row>6</xdr:row>
      <xdr:rowOff>133350</xdr:rowOff>
    </xdr:to>
    <xdr:pic>
      <xdr:nvPicPr>
        <xdr:cNvPr id="5122" name="Picture 1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5275" y="200025"/>
          <a:ext cx="1457325" cy="1485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2105025</xdr:colOff>
      <xdr:row>0</xdr:row>
      <xdr:rowOff>104775</xdr:rowOff>
    </xdr:from>
    <xdr:to>
      <xdr:col>1</xdr:col>
      <xdr:colOff>4448175</xdr:colOff>
      <xdr:row>6</xdr:row>
      <xdr:rowOff>123825</xdr:rowOff>
    </xdr:to>
    <xdr:pic>
      <xdr:nvPicPr>
        <xdr:cNvPr id="5123" name="Picture 1" descr="http://samples.fairfax.com.au/logos/fairfaxmedia_4colour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28850" y="104775"/>
          <a:ext cx="2343150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123825</xdr:rowOff>
    </xdr:from>
    <xdr:to>
      <xdr:col>1</xdr:col>
      <xdr:colOff>962025</xdr:colOff>
      <xdr:row>3</xdr:row>
      <xdr:rowOff>152400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2830" t="41917" r="43398" b="49561"/>
        <a:stretch>
          <a:fillRect/>
        </a:stretch>
      </xdr:blipFill>
      <xdr:spPr bwMode="auto">
        <a:xfrm>
          <a:off x="142875" y="123825"/>
          <a:ext cx="10287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285750</xdr:colOff>
      <xdr:row>0</xdr:row>
      <xdr:rowOff>85725</xdr:rowOff>
    </xdr:from>
    <xdr:to>
      <xdr:col>4</xdr:col>
      <xdr:colOff>1400175</xdr:colOff>
      <xdr:row>4</xdr:row>
      <xdr:rowOff>19050</xdr:rowOff>
    </xdr:to>
    <xdr:pic>
      <xdr:nvPicPr>
        <xdr:cNvPr id="6146" name="Picture 2" descr="MasterCard CYMK Master.bmp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95825" y="85725"/>
          <a:ext cx="11144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180975</xdr:colOff>
      <xdr:row>0</xdr:row>
      <xdr:rowOff>142875</xdr:rowOff>
    </xdr:from>
    <xdr:to>
      <xdr:col>59</xdr:col>
      <xdr:colOff>419100</xdr:colOff>
      <xdr:row>4</xdr:row>
      <xdr:rowOff>133350</xdr:rowOff>
    </xdr:to>
    <xdr:pic>
      <xdr:nvPicPr>
        <xdr:cNvPr id="2050" name="Picture 1" descr="MasterCard CYMK Master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37100" y="142875"/>
          <a:ext cx="2695575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0</xdr:row>
      <xdr:rowOff>180975</xdr:rowOff>
    </xdr:from>
    <xdr:to>
      <xdr:col>1</xdr:col>
      <xdr:colOff>1724025</xdr:colOff>
      <xdr:row>4</xdr:row>
      <xdr:rowOff>57150</xdr:rowOff>
    </xdr:to>
    <xdr:pic>
      <xdr:nvPicPr>
        <xdr:cNvPr id="2051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8600" y="180975"/>
          <a:ext cx="16192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180975</xdr:colOff>
      <xdr:row>0</xdr:row>
      <xdr:rowOff>142875</xdr:rowOff>
    </xdr:from>
    <xdr:to>
      <xdr:col>59</xdr:col>
      <xdr:colOff>419100</xdr:colOff>
      <xdr:row>4</xdr:row>
      <xdr:rowOff>133350</xdr:rowOff>
    </xdr:to>
    <xdr:pic>
      <xdr:nvPicPr>
        <xdr:cNvPr id="3074" name="Picture 1" descr="MasterCard CYMK Master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37100" y="142875"/>
          <a:ext cx="2695575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0</xdr:row>
      <xdr:rowOff>180975</xdr:rowOff>
    </xdr:from>
    <xdr:to>
      <xdr:col>1</xdr:col>
      <xdr:colOff>1724025</xdr:colOff>
      <xdr:row>4</xdr:row>
      <xdr:rowOff>57150</xdr:rowOff>
    </xdr:to>
    <xdr:pic>
      <xdr:nvPicPr>
        <xdr:cNvPr id="3075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8600" y="180975"/>
          <a:ext cx="16192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180975</xdr:colOff>
      <xdr:row>0</xdr:row>
      <xdr:rowOff>142875</xdr:rowOff>
    </xdr:from>
    <xdr:to>
      <xdr:col>59</xdr:col>
      <xdr:colOff>419100</xdr:colOff>
      <xdr:row>4</xdr:row>
      <xdr:rowOff>133350</xdr:rowOff>
    </xdr:to>
    <xdr:pic>
      <xdr:nvPicPr>
        <xdr:cNvPr id="4098" name="Picture 1" descr="MasterCard CYMK Master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37100" y="142875"/>
          <a:ext cx="2695575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0</xdr:row>
      <xdr:rowOff>180975</xdr:rowOff>
    </xdr:from>
    <xdr:to>
      <xdr:col>1</xdr:col>
      <xdr:colOff>1724025</xdr:colOff>
      <xdr:row>4</xdr:row>
      <xdr:rowOff>57150</xdr:rowOff>
    </xdr:to>
    <xdr:pic>
      <xdr:nvPicPr>
        <xdr:cNvPr id="4099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8600" y="180975"/>
          <a:ext cx="16192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295275</xdr:colOff>
      <xdr:row>0</xdr:row>
      <xdr:rowOff>0</xdr:rowOff>
    </xdr:from>
    <xdr:to>
      <xdr:col>63</xdr:col>
      <xdr:colOff>38100</xdr:colOff>
      <xdr:row>5</xdr:row>
      <xdr:rowOff>133350</xdr:rowOff>
    </xdr:to>
    <xdr:pic>
      <xdr:nvPicPr>
        <xdr:cNvPr id="7169" name="Picture 4" descr="MasterCard CYMK Master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898475" y="0"/>
          <a:ext cx="294322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2</xdr:col>
      <xdr:colOff>0</xdr:colOff>
      <xdr:row>4</xdr:row>
      <xdr:rowOff>142875</xdr:rowOff>
    </xdr:to>
    <xdr:pic>
      <xdr:nvPicPr>
        <xdr:cNvPr id="7170" name="Picture 1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8650" y="0"/>
          <a:ext cx="2857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2105025</xdr:colOff>
      <xdr:row>0</xdr:row>
      <xdr:rowOff>0</xdr:rowOff>
    </xdr:from>
    <xdr:to>
      <xdr:col>2</xdr:col>
      <xdr:colOff>0</xdr:colOff>
      <xdr:row>4</xdr:row>
      <xdr:rowOff>190500</xdr:rowOff>
    </xdr:to>
    <xdr:pic>
      <xdr:nvPicPr>
        <xdr:cNvPr id="7171" name="Picture 1" descr="http://samples.fairfax.com.au/logos/fairfaxmedia_4colour.jp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14400" y="0"/>
          <a:ext cx="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r\gotodat$\Documents%20and%20Settings\ayalav.SEARCH\Local%20Settings\Temporary%20Internet%20Files\OLK3\Endsleigh%2001.09.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BroadcastMap\TVmap\Excel\TVmapFunction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ecutive Summary"/>
      <sheetName val="Solution 1"/>
      <sheetName val="Solution 2"/>
      <sheetName val="Solution 3"/>
      <sheetName val="Search Terms"/>
      <sheetName val="Testimonials"/>
      <sheetName val="Insertion Order"/>
      <sheetName val="Import"/>
      <sheetName val="Input"/>
      <sheetName val="Settings"/>
      <sheetName val="Info"/>
      <sheetName val="Master Media 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alues"/>
      <sheetName val="TVmapFunctions"/>
      <sheetName val="Best ninemsn Sites"/>
    </sheetNames>
    <definedNames>
      <definedName name="Broadcasters" refersTo="='Values'!$B$1:$B$12" sheetId="0"/>
      <definedName name="Demographics" refersTo="='Values'!$D$1:$D$162" sheetId="0"/>
      <definedName name="EndTimes" refersTo="='Values'!$G$1:$G$50" sheetId="0"/>
      <definedName name="Markets" refersTo="='Values'!$C$1:$C$39" sheetId="0"/>
      <definedName name="RateCardGroups" refersTo="='Values'!$E$1:$E$45" sheetId="0"/>
      <definedName name="StartTimes" refersTo="='Values'!$F$1:$F$50" sheetId="0"/>
      <definedName name="Stations" refersTo="='Values'!$A$1:$A$319" sheetId="0"/>
    </definedNames>
    <sheetDataSet>
      <sheetData sheetId="0" refreshError="1">
        <row r="1">
          <cell r="A1" t="str">
            <v>ABN2</v>
          </cell>
          <cell r="B1" t="str">
            <v>Seven</v>
          </cell>
          <cell r="C1" t="str">
            <v>Sydney</v>
          </cell>
          <cell r="D1" t="str">
            <v>ALL REGION 1</v>
          </cell>
          <cell r="E1" t="str">
            <v>Default Ratecard Group</v>
          </cell>
          <cell r="F1">
            <v>0.25</v>
          </cell>
          <cell r="G1">
            <v>0.27083333333333331</v>
          </cell>
        </row>
        <row r="2">
          <cell r="A2" t="str">
            <v>ATN7</v>
          </cell>
          <cell r="B2" t="str">
            <v>Nine</v>
          </cell>
          <cell r="C2" t="str">
            <v>Melbourne</v>
          </cell>
          <cell r="D2" t="str">
            <v>ALL REGION 2</v>
          </cell>
          <cell r="E2" t="str">
            <v>2004 Dummy UAL Rates using 2005 Rates</v>
          </cell>
          <cell r="F2">
            <v>0.27083333333333331</v>
          </cell>
          <cell r="G2">
            <v>0.29166666666666669</v>
          </cell>
        </row>
        <row r="3">
          <cell r="A3" t="str">
            <v>TCN9</v>
          </cell>
          <cell r="B3" t="str">
            <v>Ten</v>
          </cell>
          <cell r="C3" t="str">
            <v>Brisbane</v>
          </cell>
          <cell r="D3" t="str">
            <v>ALL REGION 3</v>
          </cell>
          <cell r="E3" t="str">
            <v>2005 UAL Regional Cards</v>
          </cell>
          <cell r="F3">
            <v>0.29166666666666669</v>
          </cell>
          <cell r="G3">
            <v>0.3125</v>
          </cell>
        </row>
        <row r="4">
          <cell r="A4" t="str">
            <v>TEN10</v>
          </cell>
          <cell r="B4" t="str">
            <v>ABC</v>
          </cell>
          <cell r="C4" t="str">
            <v>Adelaide</v>
          </cell>
          <cell r="D4" t="str">
            <v>ALL REGION 4</v>
          </cell>
          <cell r="E4" t="str">
            <v>2006 7 Affils Final Cards</v>
          </cell>
          <cell r="F4">
            <v>0.3125</v>
          </cell>
          <cell r="G4">
            <v>0.33333333333333331</v>
          </cell>
        </row>
        <row r="5">
          <cell r="A5" t="str">
            <v>SBS28-SYD</v>
          </cell>
          <cell r="B5" t="str">
            <v>SBS</v>
          </cell>
          <cell r="C5" t="str">
            <v>Perth</v>
          </cell>
          <cell r="D5" t="str">
            <v>ALL REGION 5</v>
          </cell>
          <cell r="E5" t="str">
            <v>2006 7 Affils Solus Final Cards</v>
          </cell>
          <cell r="F5">
            <v>0.33333333333333331</v>
          </cell>
          <cell r="G5">
            <v>0.35416666666666669</v>
          </cell>
        </row>
        <row r="6">
          <cell r="A6" t="str">
            <v>ABV2</v>
          </cell>
          <cell r="B6" t="str">
            <v>Southern Cross Broadcasters</v>
          </cell>
          <cell r="C6" t="str">
            <v>Queensland</v>
          </cell>
          <cell r="D6" t="str">
            <v>BUYER - 1-2 CH</v>
          </cell>
          <cell r="E6" t="str">
            <v>2006 9 Affils Final Proposed Cards</v>
          </cell>
          <cell r="F6">
            <v>0.35416666666666669</v>
          </cell>
          <cell r="G6">
            <v>0.375</v>
          </cell>
        </row>
        <row r="7">
          <cell r="A7" t="str">
            <v>HSV7</v>
          </cell>
          <cell r="B7" t="str">
            <v>Prime</v>
          </cell>
          <cell r="C7" t="str">
            <v>QLD Cairns</v>
          </cell>
          <cell r="D7" t="str">
            <v>BUYER - 18+</v>
          </cell>
          <cell r="E7" t="str">
            <v>2006 Dummy UAL Feb to Aug</v>
          </cell>
          <cell r="F7">
            <v>0.375</v>
          </cell>
          <cell r="G7">
            <v>0.39583333333333331</v>
          </cell>
        </row>
        <row r="8">
          <cell r="A8" t="str">
            <v>GTV9</v>
          </cell>
          <cell r="B8" t="str">
            <v>Other</v>
          </cell>
          <cell r="C8" t="str">
            <v>QLD Townsville</v>
          </cell>
          <cell r="D8" t="str">
            <v>BUYER - 18-39</v>
          </cell>
          <cell r="E8" t="str">
            <v>2006 Dummy UAL Sept to Nov</v>
          </cell>
          <cell r="F8">
            <v>0.39583333333333331</v>
          </cell>
          <cell r="G8">
            <v>0.41666666666666663</v>
          </cell>
        </row>
        <row r="9">
          <cell r="A9" t="str">
            <v>ATV10</v>
          </cell>
          <cell r="B9" t="str">
            <v>WIN/NBN</v>
          </cell>
          <cell r="C9" t="str">
            <v>QLD Mackay</v>
          </cell>
          <cell r="D9" t="str">
            <v>BUYER - 18-54</v>
          </cell>
          <cell r="E9" t="str">
            <v>2006 Nine 20% Option</v>
          </cell>
          <cell r="F9">
            <v>0.41666666666666663</v>
          </cell>
          <cell r="G9">
            <v>0.4375</v>
          </cell>
        </row>
        <row r="10">
          <cell r="A10" t="str">
            <v>SBS28-MEL</v>
          </cell>
          <cell r="B10" t="str">
            <v>MCN</v>
          </cell>
          <cell r="C10" t="str">
            <v>QLD Rockhampton</v>
          </cell>
          <cell r="D10" t="str">
            <v>BUYER - 25-54</v>
          </cell>
          <cell r="E10" t="str">
            <v>2006 Nine 30% Option</v>
          </cell>
          <cell r="F10">
            <v>0.4375</v>
          </cell>
          <cell r="G10">
            <v>0.45833333333333331</v>
          </cell>
        </row>
        <row r="11">
          <cell r="A11" t="str">
            <v>ABQ2</v>
          </cell>
          <cell r="C11" t="str">
            <v>QLD Maryborough</v>
          </cell>
          <cell r="D11" t="str">
            <v>BUYER - 3+ CH</v>
          </cell>
          <cell r="E11" t="str">
            <v>2006 Nine 40% Option</v>
          </cell>
          <cell r="F11">
            <v>0.45833333333333331</v>
          </cell>
          <cell r="G11">
            <v>0.47916666666666663</v>
          </cell>
        </row>
        <row r="12">
          <cell r="A12" t="str">
            <v>BTQ7</v>
          </cell>
          <cell r="C12" t="str">
            <v>QLD Toowoomba</v>
          </cell>
          <cell r="D12" t="str">
            <v>BUYER - 40+</v>
          </cell>
          <cell r="E12" t="str">
            <v>2006 Nine 50% Option</v>
          </cell>
          <cell r="F12">
            <v>0.47916666666666663</v>
          </cell>
          <cell r="G12">
            <v>0.5</v>
          </cell>
        </row>
        <row r="13">
          <cell r="A13" t="str">
            <v>QTQ9</v>
          </cell>
          <cell r="C13" t="str">
            <v>Northern NSW</v>
          </cell>
          <cell r="D13" t="str">
            <v>BUYER - 40-54</v>
          </cell>
          <cell r="E13" t="str">
            <v>2006 Seven 56% option rewghted 10th May</v>
          </cell>
          <cell r="F13">
            <v>0.5</v>
          </cell>
          <cell r="G13">
            <v>0.52083333333333337</v>
          </cell>
        </row>
        <row r="14">
          <cell r="A14" t="str">
            <v>TVQ10</v>
          </cell>
          <cell r="C14" t="str">
            <v>NNSW Nthrn Rivers</v>
          </cell>
          <cell r="D14" t="str">
            <v>BUYER - 55+</v>
          </cell>
          <cell r="E14" t="str">
            <v>2006 Seven Option 56% Disc</v>
          </cell>
          <cell r="F14">
            <v>0.52083333333333337</v>
          </cell>
          <cell r="G14">
            <v>0.54166666666666663</v>
          </cell>
        </row>
        <row r="15">
          <cell r="A15" t="str">
            <v>SBS28-BRI</v>
          </cell>
          <cell r="C15" t="str">
            <v>NNSW Newcastle</v>
          </cell>
          <cell r="D15" t="str">
            <v>BUYER - CH0-12</v>
          </cell>
          <cell r="E15" t="str">
            <v>2006 Seven Option 56% Reweighted 20th March</v>
          </cell>
          <cell r="F15">
            <v>0.54166666666666663</v>
          </cell>
          <cell r="G15">
            <v>0.5625</v>
          </cell>
        </row>
        <row r="16">
          <cell r="A16" t="str">
            <v>ABS2</v>
          </cell>
          <cell r="C16" t="str">
            <v>NNSW Tamworth/Taree</v>
          </cell>
          <cell r="D16" t="str">
            <v>BUYER - CH0-2</v>
          </cell>
          <cell r="E16" t="str">
            <v>2006 Ten 20% Option</v>
          </cell>
          <cell r="F16">
            <v>0.5625</v>
          </cell>
          <cell r="G16">
            <v>0.58333333333333326</v>
          </cell>
        </row>
        <row r="17">
          <cell r="A17" t="str">
            <v>SAS7</v>
          </cell>
          <cell r="C17" t="str">
            <v>Southern NSW</v>
          </cell>
          <cell r="D17" t="str">
            <v>BUYER - CH0-4</v>
          </cell>
          <cell r="E17" t="str">
            <v>2006 Ten 30% Option</v>
          </cell>
          <cell r="F17">
            <v>0.58333333333333326</v>
          </cell>
          <cell r="G17">
            <v>0.60416666666666663</v>
          </cell>
        </row>
        <row r="18">
          <cell r="A18" t="str">
            <v>NWS9</v>
          </cell>
          <cell r="C18" t="str">
            <v>SNSW Canberra</v>
          </cell>
          <cell r="D18" t="str">
            <v>BUYER - CH13-17</v>
          </cell>
          <cell r="E18" t="str">
            <v>2006 Ten 40% Option</v>
          </cell>
          <cell r="F18">
            <v>0.60416666666666663</v>
          </cell>
          <cell r="G18">
            <v>0.625</v>
          </cell>
        </row>
        <row r="19">
          <cell r="A19" t="str">
            <v>ADS10</v>
          </cell>
          <cell r="C19" t="str">
            <v>SNSW Orange Dubbo Wagga</v>
          </cell>
          <cell r="D19" t="str">
            <v>BUYER - CH5-12</v>
          </cell>
          <cell r="E19" t="str">
            <v>2006 Ten 50% Option</v>
          </cell>
          <cell r="F19">
            <v>0.625</v>
          </cell>
          <cell r="G19">
            <v>0.64583333333333326</v>
          </cell>
        </row>
        <row r="20">
          <cell r="A20" t="str">
            <v>SBS28-ADE</v>
          </cell>
          <cell r="C20" t="str">
            <v>SNSW Wollongong</v>
          </cell>
          <cell r="D20" t="str">
            <v>BUYER - CH5-17</v>
          </cell>
          <cell r="E20" t="str">
            <v>2007 Base Rates</v>
          </cell>
          <cell r="F20">
            <v>0.64583333333333326</v>
          </cell>
          <cell r="G20">
            <v>0.66666666666666663</v>
          </cell>
        </row>
        <row r="21">
          <cell r="A21" t="str">
            <v>ABW2</v>
          </cell>
          <cell r="C21" t="str">
            <v>Victoria</v>
          </cell>
          <cell r="D21" t="str">
            <v>BUYER - NO CH</v>
          </cell>
          <cell r="E21" t="str">
            <v>2007 UAL CARDS</v>
          </cell>
          <cell r="F21">
            <v>0.66666666666666663</v>
          </cell>
          <cell r="G21">
            <v>0.6875</v>
          </cell>
        </row>
        <row r="22">
          <cell r="A22" t="str">
            <v>TVW7</v>
          </cell>
          <cell r="C22" t="str">
            <v>VIC Albury/Wodonga</v>
          </cell>
          <cell r="D22" t="str">
            <v>BUYER - NOT WKG</v>
          </cell>
          <cell r="E22" t="str">
            <v>Aust Govvie</v>
          </cell>
          <cell r="F22">
            <v>0.6875</v>
          </cell>
          <cell r="G22">
            <v>0.70833333333333326</v>
          </cell>
        </row>
        <row r="23">
          <cell r="A23" t="str">
            <v>STW9</v>
          </cell>
          <cell r="C23" t="str">
            <v>VIC Shepparton</v>
          </cell>
          <cell r="D23" t="str">
            <v>BUYER - WORKING</v>
          </cell>
          <cell r="E23" t="str">
            <v>BASS Rate Analysis</v>
          </cell>
          <cell r="F23">
            <v>0.70833333333333326</v>
          </cell>
          <cell r="G23">
            <v>0.72916666666666663</v>
          </cell>
        </row>
        <row r="24">
          <cell r="A24" t="str">
            <v>NEW10</v>
          </cell>
          <cell r="C24" t="str">
            <v>VIC Bendigo</v>
          </cell>
          <cell r="D24" t="str">
            <v>BUYER + CHILD</v>
          </cell>
          <cell r="E24" t="str">
            <v>BM Rate Group</v>
          </cell>
          <cell r="F24">
            <v>0.72916666666666663</v>
          </cell>
          <cell r="G24">
            <v>0.75</v>
          </cell>
        </row>
        <row r="25">
          <cell r="A25" t="str">
            <v>SBS28-PER</v>
          </cell>
          <cell r="C25" t="str">
            <v>VIC Ballarat</v>
          </cell>
          <cell r="D25" t="str">
            <v>BUYER WITH CAT</v>
          </cell>
          <cell r="E25" t="str">
            <v>Coles Group</v>
          </cell>
          <cell r="F25">
            <v>0.75</v>
          </cell>
          <cell r="G25">
            <v>0.77083333333333326</v>
          </cell>
        </row>
        <row r="26">
          <cell r="A26" t="str">
            <v>ABC Qld Aggregated</v>
          </cell>
          <cell r="C26" t="str">
            <v>VIC Gippsland</v>
          </cell>
          <cell r="D26" t="str">
            <v>BUYER WITH DOG</v>
          </cell>
          <cell r="E26" t="str">
            <v>Coles Group Testing</v>
          </cell>
          <cell r="F26">
            <v>0.77083333333333326</v>
          </cell>
          <cell r="G26">
            <v>0.79166666666666663</v>
          </cell>
        </row>
        <row r="27">
          <cell r="A27" t="str">
            <v>SUNAMA Qld Aggregated</v>
          </cell>
          <cell r="C27" t="str">
            <v>Tasmania</v>
          </cell>
          <cell r="D27" t="str">
            <v>CHILDREN 2 - 9</v>
          </cell>
          <cell r="E27" t="str">
            <v>COMGOV Test</v>
          </cell>
          <cell r="F27">
            <v>0.79166666666666663</v>
          </cell>
          <cell r="G27">
            <v>0.8125</v>
          </cell>
        </row>
        <row r="28">
          <cell r="A28" t="str">
            <v>WINAMA Qld Aggregated</v>
          </cell>
          <cell r="C28" t="str">
            <v>TAS Launceston</v>
          </cell>
          <cell r="D28" t="str">
            <v>CHILDREN 5-12</v>
          </cell>
          <cell r="E28" t="str">
            <v>Delete now</v>
          </cell>
          <cell r="F28">
            <v>0.8125</v>
          </cell>
          <cell r="G28">
            <v>0.83333333333333326</v>
          </cell>
        </row>
        <row r="29">
          <cell r="A29" t="str">
            <v>SCBAMA Qld Aggregated</v>
          </cell>
          <cell r="C29" t="str">
            <v>TAS Hobart</v>
          </cell>
          <cell r="D29" t="str">
            <v>CHILDREN 5-17</v>
          </cell>
          <cell r="E29" t="str">
            <v>HT Rate Set 2006</v>
          </cell>
          <cell r="F29">
            <v>0.83333333333333326</v>
          </cell>
          <cell r="G29">
            <v>0.85416666666666663</v>
          </cell>
        </row>
        <row r="30">
          <cell r="A30" t="str">
            <v>SBS Qld Aggregated</v>
          </cell>
          <cell r="C30" t="str">
            <v>Pt Pirie/Broken Hill</v>
          </cell>
          <cell r="D30" t="str">
            <v>FEMALE GB 25-49</v>
          </cell>
          <cell r="E30" t="str">
            <v>HT Regional Rate Set 05&amp;06</v>
          </cell>
          <cell r="F30">
            <v>0.85416666666666663</v>
          </cell>
          <cell r="G30">
            <v>0.875</v>
          </cell>
        </row>
        <row r="31">
          <cell r="A31" t="str">
            <v>ABC Nthn NSW Agg</v>
          </cell>
          <cell r="C31" t="str">
            <v>Riverland/Mt Gambier</v>
          </cell>
          <cell r="D31" t="str">
            <v>FEMALES GB</v>
          </cell>
          <cell r="E31" t="str">
            <v>L'Oreal</v>
          </cell>
          <cell r="F31">
            <v>0.875</v>
          </cell>
          <cell r="G31">
            <v>0.89583333333333326</v>
          </cell>
        </row>
        <row r="32">
          <cell r="A32" t="str">
            <v>PRIAMB Nthn NSW Agg</v>
          </cell>
          <cell r="C32" t="str">
            <v>Griffith</v>
          </cell>
          <cell r="D32" t="str">
            <v>GROCERY BUYER</v>
          </cell>
          <cell r="E32" t="str">
            <v>Myer Group Ltd</v>
          </cell>
          <cell r="F32">
            <v>0.89583333333333326</v>
          </cell>
          <cell r="G32">
            <v>0.91666666666666663</v>
          </cell>
        </row>
        <row r="33">
          <cell r="A33" t="str">
            <v>NBNAMB Nthn NSW Agg</v>
          </cell>
          <cell r="C33" t="str">
            <v>Mildura</v>
          </cell>
          <cell r="D33" t="str">
            <v>HEAVY VIEWER</v>
          </cell>
          <cell r="E33" t="str">
            <v>Neg Rate Test</v>
          </cell>
          <cell r="F33">
            <v>0.91666666666666663</v>
          </cell>
          <cell r="G33">
            <v>0.9375</v>
          </cell>
        </row>
        <row r="34">
          <cell r="A34" t="str">
            <v>SCBAMB Nthn NSW Agg</v>
          </cell>
          <cell r="C34" t="str">
            <v>Regional WA</v>
          </cell>
          <cell r="D34" t="str">
            <v>HOUSEHOLDS</v>
          </cell>
          <cell r="E34" t="str">
            <v>Nine New Card</v>
          </cell>
          <cell r="F34">
            <v>0.9375</v>
          </cell>
          <cell r="G34">
            <v>0.95833333333333326</v>
          </cell>
        </row>
        <row r="35">
          <cell r="A35" t="str">
            <v>SBS Nthn NSW Agg</v>
          </cell>
          <cell r="C35" t="str">
            <v>Remote Central Australia</v>
          </cell>
          <cell r="D35" t="str">
            <v>LIGHT VIEWER</v>
          </cell>
          <cell r="E35" t="str">
            <v>Nine New Cards</v>
          </cell>
          <cell r="F35">
            <v>0.95833333333333326</v>
          </cell>
          <cell r="G35">
            <v>0.97916666666666663</v>
          </cell>
        </row>
        <row r="36">
          <cell r="A36" t="str">
            <v>ABC Sthn NSW Agg</v>
          </cell>
          <cell r="C36" t="str">
            <v>National</v>
          </cell>
          <cell r="D36" t="str">
            <v>MEDIUM VIEWER</v>
          </cell>
          <cell r="E36" t="str">
            <v>SPC Testing</v>
          </cell>
          <cell r="F36">
            <v>0.97916666666666663</v>
          </cell>
          <cell r="G36">
            <v>1</v>
          </cell>
        </row>
        <row r="37">
          <cell r="A37" t="str">
            <v>PRIAMC Sthn NSW Agg</v>
          </cell>
          <cell r="C37" t="str">
            <v>Central TV Network</v>
          </cell>
          <cell r="D37" t="str">
            <v>MEN 0-15</v>
          </cell>
          <cell r="E37" t="str">
            <v>TEn Network 50% Option Reweighted 17 March</v>
          </cell>
          <cell r="F37">
            <v>1</v>
          </cell>
          <cell r="G37">
            <v>1.0208333333333333</v>
          </cell>
        </row>
        <row r="38">
          <cell r="A38" t="str">
            <v>WINAMC Sthn NSW Agg</v>
          </cell>
          <cell r="D38" t="str">
            <v>MEN 13-17</v>
          </cell>
          <cell r="E38" t="str">
            <v>UAL Test sets</v>
          </cell>
          <cell r="F38">
            <v>1.0208333333333333</v>
          </cell>
          <cell r="G38">
            <v>1.0416666666666665</v>
          </cell>
        </row>
        <row r="39">
          <cell r="A39" t="str">
            <v>SCBAMC Sthn NSW Agg</v>
          </cell>
          <cell r="D39" t="str">
            <v>MEN 13-24</v>
          </cell>
          <cell r="E39" t="str">
            <v>Unilever</v>
          </cell>
          <cell r="F39">
            <v>1.0416666666666665</v>
          </cell>
          <cell r="G39">
            <v>1.0625</v>
          </cell>
        </row>
        <row r="40">
          <cell r="A40" t="str">
            <v>SBS Sthn NSW Agg</v>
          </cell>
          <cell r="D40" t="str">
            <v>MEN 16+</v>
          </cell>
          <cell r="E40" t="str">
            <v>Unilever TV Rates</v>
          </cell>
          <cell r="F40">
            <v>1.0625</v>
          </cell>
          <cell r="G40">
            <v>1.0833333333333333</v>
          </cell>
        </row>
        <row r="41">
          <cell r="A41" t="str">
            <v>ABC Victoria Aggregated</v>
          </cell>
          <cell r="D41" t="str">
            <v>MEN 16-24</v>
          </cell>
          <cell r="E41" t="str">
            <v>UNIMCC 2005.06 Summer</v>
          </cell>
          <cell r="F41">
            <v>1.0833333333333333</v>
          </cell>
          <cell r="G41">
            <v>1.1041666666666665</v>
          </cell>
        </row>
        <row r="42">
          <cell r="A42" t="str">
            <v>PRIAMD Victoria Aggregated</v>
          </cell>
          <cell r="D42" t="str">
            <v>MEN 16-39</v>
          </cell>
          <cell r="E42" t="str">
            <v>UNIMCC 2006 Test</v>
          </cell>
          <cell r="F42">
            <v>1.1041666666666665</v>
          </cell>
          <cell r="G42">
            <v>1.125</v>
          </cell>
        </row>
        <row r="43">
          <cell r="A43" t="str">
            <v>VICAMD Victoria Aggregated</v>
          </cell>
          <cell r="D43" t="str">
            <v>MEN 16-54</v>
          </cell>
          <cell r="E43" t="str">
            <v>UNIMCC Default Ratecard</v>
          </cell>
          <cell r="F43">
            <v>1.125</v>
          </cell>
          <cell r="G43">
            <v>1.1458333333333333</v>
          </cell>
        </row>
        <row r="44">
          <cell r="A44" t="str">
            <v>SCRAMD Victoria Aggregated</v>
          </cell>
          <cell r="D44" t="str">
            <v>MEN 18+</v>
          </cell>
          <cell r="E44" t="str">
            <v>UNIMCC 2006 Test</v>
          </cell>
          <cell r="F44">
            <v>1.1458333333333333</v>
          </cell>
          <cell r="G44">
            <v>1.1666666666666665</v>
          </cell>
        </row>
        <row r="45">
          <cell r="A45" t="str">
            <v>SBS Victoria Aggregated</v>
          </cell>
          <cell r="D45" t="str">
            <v>MEN 18-24</v>
          </cell>
          <cell r="E45" t="str">
            <v>UNIMCC Default Ratecard</v>
          </cell>
          <cell r="F45">
            <v>1.1666666666666665</v>
          </cell>
          <cell r="G45">
            <v>1.1875</v>
          </cell>
        </row>
        <row r="46">
          <cell r="A46" t="str">
            <v>ABC Tasmania</v>
          </cell>
          <cell r="D46" t="str">
            <v>MEN 18-29</v>
          </cell>
          <cell r="F46">
            <v>1.1875</v>
          </cell>
          <cell r="G46">
            <v>1.2083333333333333</v>
          </cell>
        </row>
        <row r="47">
          <cell r="A47" t="str">
            <v>WIN Tasmania</v>
          </cell>
          <cell r="D47" t="str">
            <v>MEN 18-34</v>
          </cell>
          <cell r="F47">
            <v>1.2083333333333333</v>
          </cell>
          <cell r="G47">
            <v>1.2291666666666665</v>
          </cell>
        </row>
        <row r="48">
          <cell r="A48" t="str">
            <v>SCN Tasmania</v>
          </cell>
          <cell r="D48" t="str">
            <v>MEN 18-39</v>
          </cell>
          <cell r="F48">
            <v>1.2291666666666665</v>
          </cell>
          <cell r="G48">
            <v>1.25</v>
          </cell>
        </row>
        <row r="49">
          <cell r="A49" t="str">
            <v>SBS Tasmania</v>
          </cell>
          <cell r="D49" t="str">
            <v>MEN 18-49</v>
          </cell>
        </row>
        <row r="50">
          <cell r="A50" t="str">
            <v>ABC Cairns</v>
          </cell>
          <cell r="D50" t="str">
            <v>MEN 18-54</v>
          </cell>
        </row>
        <row r="51">
          <cell r="A51" t="str">
            <v>SUN7 Cairns</v>
          </cell>
          <cell r="D51" t="str">
            <v>MEN 25+</v>
          </cell>
        </row>
        <row r="52">
          <cell r="A52" t="str">
            <v>WIN9 Cairns</v>
          </cell>
          <cell r="D52" t="str">
            <v>MEN 25-39</v>
          </cell>
        </row>
        <row r="53">
          <cell r="A53" t="str">
            <v>SCB10 Cairns</v>
          </cell>
          <cell r="D53" t="str">
            <v>MEN 25-44</v>
          </cell>
        </row>
        <row r="54">
          <cell r="A54" t="str">
            <v>SBS Cairns</v>
          </cell>
          <cell r="D54" t="str">
            <v>MEN 25-54</v>
          </cell>
        </row>
        <row r="55">
          <cell r="A55" t="str">
            <v>ABC Townsville</v>
          </cell>
          <cell r="D55" t="str">
            <v>MEN 25-54 OG1-2</v>
          </cell>
        </row>
        <row r="56">
          <cell r="A56" t="str">
            <v>SUN7 Townsville</v>
          </cell>
          <cell r="D56" t="str">
            <v>MEN 30-49</v>
          </cell>
        </row>
        <row r="57">
          <cell r="A57" t="str">
            <v>WIN9 Townsville</v>
          </cell>
          <cell r="D57" t="str">
            <v>MEN 35-54</v>
          </cell>
        </row>
        <row r="58">
          <cell r="A58" t="str">
            <v>SCB10 Townsville</v>
          </cell>
          <cell r="D58" t="str">
            <v>MEN 40+</v>
          </cell>
        </row>
        <row r="59">
          <cell r="A59" t="str">
            <v>SBS Townsville</v>
          </cell>
          <cell r="D59" t="str">
            <v>MEN 40-54</v>
          </cell>
        </row>
        <row r="60">
          <cell r="A60" t="str">
            <v>ABC Mackay</v>
          </cell>
          <cell r="D60" t="str">
            <v>MEN 40-64</v>
          </cell>
        </row>
        <row r="61">
          <cell r="A61" t="str">
            <v>SUN7 Mackay</v>
          </cell>
          <cell r="D61" t="str">
            <v>MEN 50-64</v>
          </cell>
        </row>
        <row r="62">
          <cell r="A62" t="str">
            <v>WIN9 Mackay</v>
          </cell>
          <cell r="D62" t="str">
            <v>MEN 5-12</v>
          </cell>
        </row>
        <row r="63">
          <cell r="A63" t="str">
            <v>SCB10 Mackay</v>
          </cell>
          <cell r="D63" t="str">
            <v>MEN 55+</v>
          </cell>
        </row>
        <row r="64">
          <cell r="A64" t="str">
            <v>SBS Mackay</v>
          </cell>
          <cell r="D64" t="str">
            <v>MEN 55-64</v>
          </cell>
        </row>
        <row r="65">
          <cell r="A65" t="str">
            <v>ABC Rockhampton</v>
          </cell>
          <cell r="D65" t="str">
            <v>MEN 65+</v>
          </cell>
        </row>
        <row r="66">
          <cell r="A66" t="str">
            <v>SUN7 Rockhampton</v>
          </cell>
          <cell r="D66" t="str">
            <v>OG1</v>
          </cell>
        </row>
        <row r="67">
          <cell r="A67" t="str">
            <v>WIN9 Rockhampton</v>
          </cell>
          <cell r="D67" t="str">
            <v>OG1 16-39</v>
          </cell>
        </row>
        <row r="68">
          <cell r="A68" t="str">
            <v>SCB10 Rockhampton</v>
          </cell>
          <cell r="D68" t="str">
            <v>OG1 25-54</v>
          </cell>
        </row>
        <row r="69">
          <cell r="A69" t="str">
            <v>SBS Rockhampton</v>
          </cell>
          <cell r="D69" t="str">
            <v>OG1 35+</v>
          </cell>
        </row>
        <row r="70">
          <cell r="A70" t="str">
            <v>ABC Maryborough</v>
          </cell>
          <cell r="D70" t="str">
            <v>OG1 40+</v>
          </cell>
        </row>
        <row r="71">
          <cell r="A71" t="str">
            <v>SUN7 Maryborough</v>
          </cell>
          <cell r="D71" t="str">
            <v>OG1-2</v>
          </cell>
        </row>
        <row r="72">
          <cell r="A72" t="str">
            <v>WIN9 Maryborough</v>
          </cell>
          <cell r="D72" t="str">
            <v>OG1-3 35-49</v>
          </cell>
        </row>
        <row r="73">
          <cell r="A73" t="str">
            <v>SCB10 Maryborough</v>
          </cell>
          <cell r="D73" t="str">
            <v>OG2</v>
          </cell>
        </row>
        <row r="74">
          <cell r="A74" t="str">
            <v>SBS Maryborough</v>
          </cell>
          <cell r="D74" t="str">
            <v>OG2 16-39</v>
          </cell>
        </row>
        <row r="75">
          <cell r="A75" t="str">
            <v>ABC Toowoomba</v>
          </cell>
          <cell r="D75" t="str">
            <v>OG2 40+</v>
          </cell>
        </row>
        <row r="76">
          <cell r="A76" t="str">
            <v>SUN7 Toowoomba</v>
          </cell>
          <cell r="D76" t="str">
            <v>OG3</v>
          </cell>
        </row>
        <row r="77">
          <cell r="A77" t="str">
            <v>WIN9 Toowoomba</v>
          </cell>
          <cell r="D77" t="str">
            <v>OG3 16-39</v>
          </cell>
        </row>
        <row r="78">
          <cell r="A78" t="str">
            <v>SCB10 Toowoomba</v>
          </cell>
          <cell r="D78" t="str">
            <v>OG3 40+</v>
          </cell>
        </row>
        <row r="79">
          <cell r="A79" t="str">
            <v>SBS Toowoomba</v>
          </cell>
          <cell r="D79" t="str">
            <v>OG3-5</v>
          </cell>
        </row>
        <row r="80">
          <cell r="A80" t="str">
            <v>SUN7 Gold Coast</v>
          </cell>
          <cell r="D80" t="str">
            <v>OG3-5 16-39</v>
          </cell>
        </row>
        <row r="81">
          <cell r="A81" t="str">
            <v>SCB10 Gold Coast</v>
          </cell>
          <cell r="D81" t="str">
            <v>OG3-5 40+</v>
          </cell>
        </row>
        <row r="82">
          <cell r="A82" t="str">
            <v>SCB10 Bundaberg</v>
          </cell>
          <cell r="D82" t="str">
            <v>PEOPLE 0-12</v>
          </cell>
        </row>
        <row r="83">
          <cell r="A83" t="str">
            <v>SCB10 Sunshine Coast</v>
          </cell>
          <cell r="D83" t="str">
            <v>PEOPLE 0-17</v>
          </cell>
        </row>
        <row r="84">
          <cell r="A84" t="str">
            <v>SUN7 Maroochydore</v>
          </cell>
          <cell r="D84" t="str">
            <v>PEOPLE 0-24</v>
          </cell>
        </row>
        <row r="85">
          <cell r="A85" t="str">
            <v>SUN7 Wide Bay</v>
          </cell>
          <cell r="D85" t="str">
            <v>PEOPLE 0-39</v>
          </cell>
        </row>
        <row r="86">
          <cell r="A86" t="str">
            <v>SCB10 Orange/Dubbo</v>
          </cell>
          <cell r="D86" t="str">
            <v>PEOPLE 0-4</v>
          </cell>
        </row>
        <row r="87">
          <cell r="A87" t="str">
            <v>SCB10 Wagga</v>
          </cell>
          <cell r="D87" t="str">
            <v>PEOPLE 0-54</v>
          </cell>
        </row>
        <row r="88">
          <cell r="A88" t="str">
            <v>ABC Northern Rivers</v>
          </cell>
          <cell r="D88" t="str">
            <v>PEOPLE 10-15</v>
          </cell>
        </row>
        <row r="89">
          <cell r="A89" t="str">
            <v>PRI7 Northern Rivers</v>
          </cell>
          <cell r="D89" t="str">
            <v>PEOPLE 13+</v>
          </cell>
        </row>
        <row r="90">
          <cell r="A90" t="str">
            <v>NBN9 Northern Rivers</v>
          </cell>
          <cell r="D90" t="str">
            <v>PEOPLE 13-24</v>
          </cell>
        </row>
        <row r="91">
          <cell r="A91" t="str">
            <v>SCB10 Northern Rivers</v>
          </cell>
          <cell r="D91" t="str">
            <v>PEOPLE 16+</v>
          </cell>
        </row>
        <row r="92">
          <cell r="A92" t="str">
            <v>SBS Northern Rivers</v>
          </cell>
          <cell r="D92" t="str">
            <v>PEOPLE 16-24</v>
          </cell>
        </row>
        <row r="93">
          <cell r="A93" t="str">
            <v>ABC Newcastle</v>
          </cell>
          <cell r="D93" t="str">
            <v>PEOPLE 16-39</v>
          </cell>
        </row>
        <row r="94">
          <cell r="A94" t="str">
            <v>PRI7 Newcastle</v>
          </cell>
          <cell r="D94" t="str">
            <v>PEOPLE 16-54</v>
          </cell>
        </row>
        <row r="95">
          <cell r="A95" t="str">
            <v>NBN9 Newcastle</v>
          </cell>
          <cell r="D95" t="str">
            <v>PEOPLE 18+</v>
          </cell>
        </row>
        <row r="96">
          <cell r="A96" t="str">
            <v>SCB10 Newcastle</v>
          </cell>
          <cell r="D96" t="str">
            <v>PEOPLE 18-24</v>
          </cell>
        </row>
        <row r="97">
          <cell r="A97" t="str">
            <v>SBS Newcastle</v>
          </cell>
          <cell r="D97" t="str">
            <v>PEOPLE 18-29</v>
          </cell>
        </row>
        <row r="98">
          <cell r="A98" t="str">
            <v>ABC Tamworth/Taree</v>
          </cell>
          <cell r="D98" t="str">
            <v>PEOPLE 18-39</v>
          </cell>
        </row>
        <row r="99">
          <cell r="A99" t="str">
            <v>PRI7 Tamworth/Taree</v>
          </cell>
          <cell r="D99" t="str">
            <v>PEOPLE 18-49</v>
          </cell>
        </row>
        <row r="100">
          <cell r="A100" t="str">
            <v>NBN9 Tamworth/Taree</v>
          </cell>
          <cell r="D100" t="str">
            <v>PEOPLE 18-54</v>
          </cell>
        </row>
        <row r="101">
          <cell r="A101" t="str">
            <v>SCB10 Tamworth/Taree</v>
          </cell>
          <cell r="D101" t="str">
            <v>PEOPLE 25+</v>
          </cell>
        </row>
        <row r="102">
          <cell r="A102" t="str">
            <v>SBS Tamworth/Taree</v>
          </cell>
          <cell r="D102" t="str">
            <v>PEOPLE 25-34</v>
          </cell>
        </row>
        <row r="103">
          <cell r="A103" t="str">
            <v>PRI7 Tamworth</v>
          </cell>
          <cell r="D103" t="str">
            <v>PEOPLE 25-39</v>
          </cell>
        </row>
        <row r="104">
          <cell r="A104" t="str">
            <v>NBN9 Tamworth</v>
          </cell>
          <cell r="D104" t="str">
            <v>PEOPLE 25-44</v>
          </cell>
        </row>
        <row r="105">
          <cell r="A105" t="str">
            <v>SCB10 Tamworth</v>
          </cell>
          <cell r="D105" t="str">
            <v>PEOPLE 25-54</v>
          </cell>
        </row>
        <row r="106">
          <cell r="A106" t="str">
            <v>PRI7 Taree</v>
          </cell>
          <cell r="D106" t="str">
            <v>PEOPLE 30+</v>
          </cell>
        </row>
        <row r="107">
          <cell r="A107" t="str">
            <v>NBN9 Taree</v>
          </cell>
          <cell r="D107" t="str">
            <v>PEOPLE 30-39</v>
          </cell>
        </row>
        <row r="108">
          <cell r="A108" t="str">
            <v>SCB10 Taree</v>
          </cell>
          <cell r="D108" t="str">
            <v>PEOPLE 30-49</v>
          </cell>
        </row>
        <row r="109">
          <cell r="A109" t="str">
            <v>SCB10 Coffs/Lismore</v>
          </cell>
          <cell r="D109" t="str">
            <v>PEOPLE 35-49</v>
          </cell>
        </row>
        <row r="110">
          <cell r="A110" t="str">
            <v>PRI7 Lismore</v>
          </cell>
          <cell r="D110" t="str">
            <v>PEOPLE 35-54</v>
          </cell>
        </row>
        <row r="111">
          <cell r="A111" t="str">
            <v>SCB10 Lismore</v>
          </cell>
          <cell r="D111" t="str">
            <v>PEOPLE 35-64</v>
          </cell>
        </row>
        <row r="112">
          <cell r="A112" t="str">
            <v>PRI7 Coffs Harbour</v>
          </cell>
          <cell r="D112" t="str">
            <v>PEOPLE 40+</v>
          </cell>
        </row>
        <row r="113">
          <cell r="A113" t="str">
            <v>SCB10 Coffs Harbour</v>
          </cell>
          <cell r="D113" t="str">
            <v>PEOPLE 40-54</v>
          </cell>
        </row>
        <row r="114">
          <cell r="A114" t="str">
            <v>ABC Wollongong</v>
          </cell>
          <cell r="D114" t="str">
            <v>PEOPLE 40-64</v>
          </cell>
        </row>
        <row r="115">
          <cell r="A115" t="str">
            <v>PRI7 Wollongong</v>
          </cell>
          <cell r="D115" t="str">
            <v>PEOPLE 5+</v>
          </cell>
        </row>
        <row r="116">
          <cell r="A116" t="str">
            <v>WIN9 Wollongong</v>
          </cell>
          <cell r="D116" t="str">
            <v>PEOPLE 50-64</v>
          </cell>
        </row>
        <row r="117">
          <cell r="A117" t="str">
            <v>SCB10 Wollongong</v>
          </cell>
          <cell r="D117" t="str">
            <v>PEOPLE 5-17</v>
          </cell>
        </row>
        <row r="118">
          <cell r="A118" t="str">
            <v>SBS Wollongong</v>
          </cell>
          <cell r="D118" t="str">
            <v>PEOPLE 55+</v>
          </cell>
        </row>
        <row r="119">
          <cell r="A119" t="str">
            <v>ABC Canberra</v>
          </cell>
          <cell r="D119" t="str">
            <v>PEOPLE 55-64</v>
          </cell>
        </row>
        <row r="120">
          <cell r="A120" t="str">
            <v>PRI7 Canberra</v>
          </cell>
          <cell r="D120" t="str">
            <v>PEOPLE 65+</v>
          </cell>
        </row>
        <row r="121">
          <cell r="A121" t="str">
            <v>WIN9 Canberra</v>
          </cell>
          <cell r="D121" t="str">
            <v>SUBMARKET1</v>
          </cell>
        </row>
        <row r="122">
          <cell r="A122" t="str">
            <v>SCB10 Canberra</v>
          </cell>
          <cell r="D122" t="str">
            <v>SUBMARKET2</v>
          </cell>
        </row>
        <row r="123">
          <cell r="A123" t="str">
            <v>SBS Canberra</v>
          </cell>
          <cell r="D123" t="str">
            <v>SUBMARKET3</v>
          </cell>
        </row>
        <row r="124">
          <cell r="A124" t="str">
            <v>ABC Orange/Dubbo/Wagga</v>
          </cell>
          <cell r="D124" t="str">
            <v>SUBMARKET4</v>
          </cell>
        </row>
        <row r="125">
          <cell r="A125" t="str">
            <v>PRI7 Orange/Dubbo/Wagga</v>
          </cell>
          <cell r="D125" t="str">
            <v>SUBMARKET5</v>
          </cell>
        </row>
        <row r="126">
          <cell r="A126" t="str">
            <v>WIN9 Orange/Dubbo/Wagga</v>
          </cell>
          <cell r="D126" t="str">
            <v>SUBMARKET6</v>
          </cell>
        </row>
        <row r="127">
          <cell r="A127" t="str">
            <v>SCB10 Orange/Dubbo/Wagga</v>
          </cell>
          <cell r="D127" t="str">
            <v>TEENS 10-17</v>
          </cell>
        </row>
        <row r="128">
          <cell r="A128" t="str">
            <v>SBS Orange/Dubbo/Wagga</v>
          </cell>
          <cell r="D128" t="str">
            <v>TEENS 13-17</v>
          </cell>
        </row>
        <row r="129">
          <cell r="A129" t="str">
            <v>PRI7 Orange/Dubbo</v>
          </cell>
          <cell r="D129" t="str">
            <v>TOTAL PEOPLE</v>
          </cell>
        </row>
        <row r="130">
          <cell r="A130" t="str">
            <v>PRI7 Wagga</v>
          </cell>
          <cell r="D130" t="str">
            <v>VCR RECORD</v>
          </cell>
        </row>
        <row r="131">
          <cell r="A131" t="str">
            <v>ABC Bendigo</v>
          </cell>
          <cell r="D131" t="str">
            <v>W25-54 WITH CH</v>
          </cell>
        </row>
        <row r="132">
          <cell r="A132" t="str">
            <v>PRI7 Bendigo</v>
          </cell>
          <cell r="D132" t="str">
            <v>WOMEN 0-15</v>
          </cell>
        </row>
        <row r="133">
          <cell r="A133" t="str">
            <v>VIC9 Bendigo</v>
          </cell>
          <cell r="D133" t="str">
            <v>WOMEN 13-17</v>
          </cell>
        </row>
        <row r="134">
          <cell r="A134" t="str">
            <v>SCR10 Bendigo</v>
          </cell>
          <cell r="D134" t="str">
            <v>WOMEN 13-24</v>
          </cell>
        </row>
        <row r="135">
          <cell r="A135" t="str">
            <v>SBS Bendigo</v>
          </cell>
          <cell r="D135" t="str">
            <v>WOMEN 13-29</v>
          </cell>
        </row>
        <row r="136">
          <cell r="A136" t="str">
            <v>ABC Shepparton</v>
          </cell>
          <cell r="D136" t="str">
            <v>WOMEN 16+</v>
          </cell>
        </row>
        <row r="137">
          <cell r="A137" t="str">
            <v>PRI7 Shepparton</v>
          </cell>
          <cell r="D137" t="str">
            <v>WOMEN 16-24</v>
          </cell>
        </row>
        <row r="138">
          <cell r="A138" t="str">
            <v>VIC9 Shepparton</v>
          </cell>
          <cell r="D138" t="str">
            <v>WOMEN 16-39</v>
          </cell>
        </row>
        <row r="139">
          <cell r="A139" t="str">
            <v>SCR10 Shepparton</v>
          </cell>
          <cell r="D139" t="str">
            <v>WOMEN 16-54</v>
          </cell>
        </row>
        <row r="140">
          <cell r="A140" t="str">
            <v>SBS Shepparton</v>
          </cell>
          <cell r="D140" t="str">
            <v>WOMEN 18+</v>
          </cell>
        </row>
        <row r="141">
          <cell r="A141" t="str">
            <v>ABC Albury</v>
          </cell>
          <cell r="D141" t="str">
            <v>WOMEN 18-24</v>
          </cell>
        </row>
        <row r="142">
          <cell r="A142" t="str">
            <v>PRI7 Albury</v>
          </cell>
          <cell r="D142" t="str">
            <v>WOMEN 18-29</v>
          </cell>
        </row>
        <row r="143">
          <cell r="A143" t="str">
            <v>VIC9 Albury</v>
          </cell>
          <cell r="D143" t="str">
            <v>WOMEN 18-34</v>
          </cell>
        </row>
        <row r="144">
          <cell r="A144" t="str">
            <v>SCR10 Albury</v>
          </cell>
          <cell r="D144" t="str">
            <v>WOMEN 18-39</v>
          </cell>
        </row>
        <row r="145">
          <cell r="A145" t="str">
            <v>SBS Albury</v>
          </cell>
          <cell r="D145" t="str">
            <v>WOMEN 18-49</v>
          </cell>
        </row>
        <row r="146">
          <cell r="A146" t="str">
            <v>ABC Gippsland</v>
          </cell>
          <cell r="D146" t="str">
            <v>WOMEN 18-54</v>
          </cell>
        </row>
        <row r="147">
          <cell r="A147" t="str">
            <v>PRI7 Gippsland</v>
          </cell>
          <cell r="D147" t="str">
            <v>WOMEN 25+</v>
          </cell>
        </row>
        <row r="148">
          <cell r="A148" t="str">
            <v>VIC9 Gippsland</v>
          </cell>
          <cell r="D148" t="str">
            <v>WOMEN 25-39</v>
          </cell>
        </row>
        <row r="149">
          <cell r="A149" t="str">
            <v>SCR10 Gippsland</v>
          </cell>
          <cell r="D149" t="str">
            <v>WOMEN 25-44</v>
          </cell>
        </row>
        <row r="150">
          <cell r="A150" t="str">
            <v>SBS Gippsland</v>
          </cell>
          <cell r="D150" t="str">
            <v>WOMEN 25-54</v>
          </cell>
        </row>
        <row r="151">
          <cell r="A151" t="str">
            <v>ABC Ballarat</v>
          </cell>
          <cell r="D151" t="str">
            <v>WOMEN 30-49</v>
          </cell>
        </row>
        <row r="152">
          <cell r="A152" t="str">
            <v>PRI7 Ballarat</v>
          </cell>
          <cell r="D152" t="str">
            <v>WOMEN 35-54</v>
          </cell>
        </row>
        <row r="153">
          <cell r="A153" t="str">
            <v>VIC9 Ballarat</v>
          </cell>
          <cell r="D153" t="str">
            <v>WOMEN 40+</v>
          </cell>
        </row>
        <row r="154">
          <cell r="A154" t="str">
            <v>SCR10 Ballarat</v>
          </cell>
          <cell r="D154" t="str">
            <v>WOMEN 40-54</v>
          </cell>
        </row>
        <row r="155">
          <cell r="A155" t="str">
            <v>SBS Ballarat</v>
          </cell>
          <cell r="D155" t="str">
            <v>WOMEN 40-64</v>
          </cell>
        </row>
        <row r="156">
          <cell r="A156" t="str">
            <v>ABC Hobart</v>
          </cell>
          <cell r="D156" t="str">
            <v>WOMEN 50-64</v>
          </cell>
        </row>
        <row r="157">
          <cell r="A157" t="str">
            <v>WIN Hobart</v>
          </cell>
          <cell r="D157" t="str">
            <v>WOMEN 5-12</v>
          </cell>
        </row>
        <row r="158">
          <cell r="A158" t="str">
            <v>SCN Hobart</v>
          </cell>
          <cell r="D158" t="str">
            <v>WOMEN 55+</v>
          </cell>
        </row>
        <row r="159">
          <cell r="A159" t="str">
            <v>SBS Hobart</v>
          </cell>
          <cell r="D159" t="str">
            <v>WOMEN 55-64</v>
          </cell>
        </row>
        <row r="160">
          <cell r="A160" t="str">
            <v>ABC Launceston</v>
          </cell>
          <cell r="D160" t="str">
            <v>WOMEN 65+</v>
          </cell>
        </row>
        <row r="161">
          <cell r="A161" t="str">
            <v>WIN Launceston</v>
          </cell>
          <cell r="D161" t="str">
            <v>WOMEN 25-39</v>
          </cell>
        </row>
        <row r="162">
          <cell r="A162" t="str">
            <v>SCN Launceston</v>
          </cell>
          <cell r="D162" t="str">
            <v>WOMEN 25-44</v>
          </cell>
        </row>
        <row r="163">
          <cell r="A163" t="str">
            <v>SBS Launceston</v>
          </cell>
        </row>
        <row r="164">
          <cell r="A164" t="str">
            <v>ABC Darwin</v>
          </cell>
        </row>
        <row r="165">
          <cell r="A165" t="str">
            <v>SEVEN Darwin</v>
          </cell>
        </row>
        <row r="166">
          <cell r="A166" t="str">
            <v>NTD9 Darwin</v>
          </cell>
        </row>
        <row r="167">
          <cell r="A167" t="str">
            <v>SBS Darwin</v>
          </cell>
        </row>
        <row r="168">
          <cell r="A168" t="str">
            <v>OS Darwin</v>
          </cell>
        </row>
        <row r="169">
          <cell r="A169" t="str">
            <v>ABC Griffith</v>
          </cell>
        </row>
        <row r="170">
          <cell r="A170" t="str">
            <v>PRI7 Griffith</v>
          </cell>
        </row>
        <row r="171">
          <cell r="A171" t="str">
            <v>WIN9 Griffith</v>
          </cell>
        </row>
        <row r="172">
          <cell r="A172" t="str">
            <v>SBS Griffith</v>
          </cell>
        </row>
        <row r="173">
          <cell r="A173" t="str">
            <v>SCB10 spill-in Griffith</v>
          </cell>
        </row>
        <row r="174">
          <cell r="A174" t="str">
            <v>OS Griffith</v>
          </cell>
        </row>
        <row r="175">
          <cell r="A175" t="str">
            <v>ABC Mildura</v>
          </cell>
        </row>
        <row r="176">
          <cell r="A176" t="str">
            <v>PRI7 Mildura</v>
          </cell>
        </row>
        <row r="177">
          <cell r="A177" t="str">
            <v>WIN9 Mildura</v>
          </cell>
        </row>
        <row r="178">
          <cell r="A178" t="str">
            <v>SBS Mildura</v>
          </cell>
        </row>
        <row r="179">
          <cell r="A179" t="str">
            <v>OS Mildura</v>
          </cell>
        </row>
        <row r="180">
          <cell r="A180" t="str">
            <v>ABC Pt Pirie/Broken Hill</v>
          </cell>
        </row>
        <row r="181">
          <cell r="A181" t="str">
            <v>GTS/BKN Pt Pirie/Broken Hill</v>
          </cell>
        </row>
        <row r="182">
          <cell r="A182" t="str">
            <v>BKN Broken Hill</v>
          </cell>
        </row>
        <row r="183">
          <cell r="A183" t="str">
            <v>GTS Port Pirie</v>
          </cell>
        </row>
        <row r="184">
          <cell r="A184" t="str">
            <v>GTS/BKN Port Lincoln</v>
          </cell>
        </row>
        <row r="185">
          <cell r="A185" t="str">
            <v>SCB10 Pt Pirie/Broken Hill</v>
          </cell>
        </row>
        <row r="186">
          <cell r="A186" t="str">
            <v>NWS9 Spill-in Pt Pirie/Broken Hill</v>
          </cell>
        </row>
        <row r="187">
          <cell r="A187" t="str">
            <v>OS Pt Pirie/Broken Hill</v>
          </cell>
        </row>
        <row r="188">
          <cell r="A188" t="str">
            <v>SAS7 Spill-in Pt Pirie/Broken Hill</v>
          </cell>
        </row>
        <row r="189">
          <cell r="A189" t="str">
            <v>ADS10 Spill-in Pt Pirie/Broken Hill</v>
          </cell>
        </row>
        <row r="190">
          <cell r="A190" t="str">
            <v>SBS Pt Pirie/Broken Hill</v>
          </cell>
        </row>
        <row r="191">
          <cell r="A191" t="str">
            <v>ABC Regional WA</v>
          </cell>
        </row>
        <row r="192">
          <cell r="A192" t="str">
            <v>GWN Regional WA</v>
          </cell>
        </row>
        <row r="193">
          <cell r="A193" t="str">
            <v>WIN Regional WA</v>
          </cell>
        </row>
        <row r="194">
          <cell r="A194" t="str">
            <v>SBS Regional WA</v>
          </cell>
        </row>
        <row r="195">
          <cell r="A195" t="str">
            <v>NEW10 Spill-in WA</v>
          </cell>
        </row>
        <row r="196">
          <cell r="A196" t="str">
            <v>STW9 Spill-in WA</v>
          </cell>
        </row>
        <row r="197">
          <cell r="A197" t="str">
            <v>TVW7 Spill-in WA</v>
          </cell>
        </row>
        <row r="198">
          <cell r="A198" t="str">
            <v>ABC Remote C&amp;E</v>
          </cell>
        </row>
        <row r="199">
          <cell r="A199" t="str">
            <v>SEVEN Remote C&amp;E</v>
          </cell>
        </row>
        <row r="200">
          <cell r="A200" t="str">
            <v>IMPARJA Remote C&amp;E</v>
          </cell>
        </row>
        <row r="201">
          <cell r="A201" t="str">
            <v>Central Satellite</v>
          </cell>
        </row>
        <row r="202">
          <cell r="A202" t="str">
            <v>SBS Remote C&amp;E</v>
          </cell>
        </row>
        <row r="203">
          <cell r="A203" t="str">
            <v>OS Remote C&amp;E</v>
          </cell>
        </row>
        <row r="204">
          <cell r="A204" t="str">
            <v>ABC Riverland Mt Gambier</v>
          </cell>
        </row>
        <row r="205">
          <cell r="A205" t="str">
            <v>WINSA Riverland/Mt Gambier</v>
          </cell>
        </row>
        <row r="206">
          <cell r="A206" t="str">
            <v>RTS Riverland</v>
          </cell>
        </row>
        <row r="207">
          <cell r="A207" t="str">
            <v>SES Mt Gambier</v>
          </cell>
        </row>
        <row r="208">
          <cell r="A208" t="str">
            <v>WINTEN Riverland/Mt Gambier</v>
          </cell>
        </row>
        <row r="209">
          <cell r="A209" t="str">
            <v>SBS Riverland Mt Gambier</v>
          </cell>
        </row>
        <row r="210">
          <cell r="A210" t="str">
            <v>PRI7 Spill-in Riverland/Mt Gambier</v>
          </cell>
        </row>
        <row r="211">
          <cell r="A211" t="str">
            <v>VIC9 Spill-in Riverland/Mt Gambier</v>
          </cell>
        </row>
        <row r="212">
          <cell r="A212" t="str">
            <v>SCR10 Spill-in Riverland/Mt Gambier</v>
          </cell>
        </row>
        <row r="213">
          <cell r="A213" t="str">
            <v>OS Riverland/Mt Gambier</v>
          </cell>
        </row>
        <row r="214">
          <cell r="A214" t="str">
            <v>ABC Central TV Network</v>
          </cell>
        </row>
        <row r="215">
          <cell r="A215" t="str">
            <v>Central Television Network</v>
          </cell>
        </row>
        <row r="216">
          <cell r="A216" t="str">
            <v>OS Central TV Network</v>
          </cell>
        </row>
        <row r="217">
          <cell r="A217" t="str">
            <v>Total-SYD</v>
          </cell>
        </row>
        <row r="218">
          <cell r="A218" t="str">
            <v>Total-MEL</v>
          </cell>
        </row>
        <row r="219">
          <cell r="A219" t="str">
            <v>Total-BRI</v>
          </cell>
        </row>
        <row r="220">
          <cell r="A220" t="str">
            <v>Total-ADE</v>
          </cell>
        </row>
        <row r="221">
          <cell r="A221" t="str">
            <v>Total-PER</v>
          </cell>
        </row>
        <row r="222">
          <cell r="A222" t="str">
            <v>Total-QLD</v>
          </cell>
        </row>
        <row r="223">
          <cell r="A223" t="str">
            <v>Total-NTH NSW</v>
          </cell>
        </row>
        <row r="224">
          <cell r="A224" t="str">
            <v>Total-STH NSW</v>
          </cell>
        </row>
        <row r="225">
          <cell r="A225" t="str">
            <v>Total-VIC</v>
          </cell>
        </row>
        <row r="226">
          <cell r="A226" t="str">
            <v>Total-TAS</v>
          </cell>
        </row>
        <row r="227">
          <cell r="A227" t="str">
            <v>Total-ALB</v>
          </cell>
        </row>
        <row r="228">
          <cell r="A228" t="str">
            <v>Total-BAL</v>
          </cell>
        </row>
        <row r="229">
          <cell r="A229" t="str">
            <v>Total-BEN</v>
          </cell>
        </row>
        <row r="230">
          <cell r="A230" t="str">
            <v>Total-CAI</v>
          </cell>
        </row>
        <row r="231">
          <cell r="A231" t="str">
            <v>Total-CAN</v>
          </cell>
        </row>
        <row r="232">
          <cell r="A232" t="str">
            <v>Total-GIP</v>
          </cell>
        </row>
        <row r="233">
          <cell r="A233" t="str">
            <v>Total-HOB</v>
          </cell>
        </row>
        <row r="234">
          <cell r="A234" t="str">
            <v>Total-LAU</v>
          </cell>
        </row>
        <row r="235">
          <cell r="A235" t="str">
            <v>Total-MAC</v>
          </cell>
        </row>
        <row r="236">
          <cell r="A236" t="str">
            <v>Total-MAR</v>
          </cell>
        </row>
        <row r="237">
          <cell r="A237" t="str">
            <v>Total-NEW</v>
          </cell>
        </row>
        <row r="238">
          <cell r="A238" t="str">
            <v>Total-NOR</v>
          </cell>
        </row>
        <row r="239">
          <cell r="A239" t="str">
            <v>Total-ODW</v>
          </cell>
        </row>
        <row r="240">
          <cell r="A240" t="str">
            <v>Total-ROC</v>
          </cell>
        </row>
        <row r="241">
          <cell r="A241" t="str">
            <v>Total-SHE</v>
          </cell>
        </row>
        <row r="242">
          <cell r="A242" t="str">
            <v>Total-TOO</v>
          </cell>
        </row>
        <row r="243">
          <cell r="A243" t="str">
            <v>Total-TOW</v>
          </cell>
        </row>
        <row r="244">
          <cell r="A244" t="str">
            <v>Total-TTT</v>
          </cell>
        </row>
        <row r="245">
          <cell r="A245" t="str">
            <v>Total-WOL</v>
          </cell>
        </row>
        <row r="246">
          <cell r="A246" t="str">
            <v>HUT</v>
          </cell>
        </row>
        <row r="247">
          <cell r="A247" t="str">
            <v>Total</v>
          </cell>
        </row>
        <row r="248">
          <cell r="A248" t="str">
            <v>Animal Planet</v>
          </cell>
        </row>
        <row r="249">
          <cell r="A249" t="str">
            <v>Arena</v>
          </cell>
        </row>
        <row r="250">
          <cell r="A250" t="str">
            <v>Arena +2</v>
          </cell>
        </row>
        <row r="251">
          <cell r="A251" t="str">
            <v>BBC World</v>
          </cell>
        </row>
        <row r="252">
          <cell r="A252" t="str">
            <v>Bio</v>
          </cell>
        </row>
        <row r="253">
          <cell r="A253" t="str">
            <v>Bloomberg Television</v>
          </cell>
        </row>
        <row r="254">
          <cell r="A254" t="str">
            <v>Boomerang</v>
          </cell>
        </row>
        <row r="255">
          <cell r="A255" t="str">
            <v>Cartoon Network</v>
          </cell>
        </row>
        <row r="256">
          <cell r="A256" t="str">
            <v>The Comedy Channel</v>
          </cell>
        </row>
        <row r="257">
          <cell r="A257" t="str">
            <v>Comedy Channel +2</v>
          </cell>
        </row>
        <row r="258">
          <cell r="A258" t="str">
            <v>Channel [V]</v>
          </cell>
        </row>
        <row r="259">
          <cell r="A259" t="str">
            <v>Channel V2</v>
          </cell>
        </row>
        <row r="260">
          <cell r="A260" t="str">
            <v>Country Music Channel</v>
          </cell>
        </row>
        <row r="261">
          <cell r="A261" t="str">
            <v>Crime &amp; Investigation</v>
          </cell>
        </row>
        <row r="262">
          <cell r="A262" t="str">
            <v>CNBC Australia</v>
          </cell>
        </row>
        <row r="263">
          <cell r="A263" t="str">
            <v>CNN International</v>
          </cell>
        </row>
        <row r="264">
          <cell r="A264" t="str">
            <v>Discovery Channel</v>
          </cell>
        </row>
        <row r="265">
          <cell r="A265" t="str">
            <v>Discovery Home &amp; Health</v>
          </cell>
        </row>
        <row r="266">
          <cell r="A266" t="str">
            <v>Discovery Science</v>
          </cell>
        </row>
        <row r="267">
          <cell r="A267" t="str">
            <v>Discovery Travel &amp; Living</v>
          </cell>
        </row>
        <row r="268">
          <cell r="A268" t="str">
            <v>Disney Channel</v>
          </cell>
        </row>
        <row r="269">
          <cell r="A269" t="str">
            <v>ESPN</v>
          </cell>
        </row>
        <row r="270">
          <cell r="A270" t="str">
            <v>E! Entertainment</v>
          </cell>
        </row>
        <row r="271">
          <cell r="A271" t="str">
            <v>FOX Classics</v>
          </cell>
        </row>
        <row r="272">
          <cell r="A272" t="str">
            <v>Fox Classics +2</v>
          </cell>
        </row>
        <row r="273">
          <cell r="A273" t="str">
            <v>FOX8</v>
          </cell>
        </row>
        <row r="274">
          <cell r="A274" t="str">
            <v>FOX 8 +2</v>
          </cell>
        </row>
        <row r="275">
          <cell r="A275" t="str">
            <v>FOX Footy</v>
          </cell>
        </row>
        <row r="276">
          <cell r="A276" t="str">
            <v>FOX Sports 1</v>
          </cell>
        </row>
        <row r="277">
          <cell r="A277" t="str">
            <v>FOX Sports 2</v>
          </cell>
        </row>
        <row r="278">
          <cell r="A278" t="str">
            <v>FOX Sports 3</v>
          </cell>
        </row>
        <row r="279">
          <cell r="A279" t="str">
            <v>FOX Sports News</v>
          </cell>
        </row>
        <row r="280">
          <cell r="A280" t="str">
            <v>Fuel TV</v>
          </cell>
        </row>
        <row r="281">
          <cell r="A281" t="str">
            <v>Hallmark</v>
          </cell>
        </row>
        <row r="282">
          <cell r="A282" t="str">
            <v>How to Channel</v>
          </cell>
        </row>
        <row r="283">
          <cell r="A283" t="str">
            <v>The History Channel</v>
          </cell>
        </row>
        <row r="284">
          <cell r="A284" t="str">
            <v>LifeStyle FOOD</v>
          </cell>
        </row>
        <row r="285">
          <cell r="A285" t="str">
            <v>The LifeStyle Channel</v>
          </cell>
        </row>
        <row r="286">
          <cell r="A286" t="str">
            <v>LifeStyle +2</v>
          </cell>
        </row>
        <row r="287">
          <cell r="A287" t="str">
            <v>MAX</v>
          </cell>
        </row>
        <row r="288">
          <cell r="A288" t="str">
            <v>Movie Extra</v>
          </cell>
        </row>
        <row r="289">
          <cell r="A289" t="str">
            <v>Movie Greats</v>
          </cell>
        </row>
        <row r="290">
          <cell r="A290" t="str">
            <v>Movie ONE</v>
          </cell>
        </row>
        <row r="291">
          <cell r="A291" t="str">
            <v>Movie TWO</v>
          </cell>
        </row>
        <row r="292">
          <cell r="A292" t="str">
            <v>MTV</v>
          </cell>
        </row>
        <row r="293">
          <cell r="A293" t="str">
            <v>Music Country</v>
          </cell>
        </row>
        <row r="294">
          <cell r="A294" t="str">
            <v>National Geographic</v>
          </cell>
        </row>
        <row r="295">
          <cell r="A295" t="str">
            <v>Nick Junior</v>
          </cell>
        </row>
        <row r="296">
          <cell r="A296" t="str">
            <v>Nickelodeon</v>
          </cell>
        </row>
        <row r="297">
          <cell r="A297" t="str">
            <v>Ovation</v>
          </cell>
        </row>
        <row r="298">
          <cell r="A298" t="str">
            <v>Playhouse Disney</v>
          </cell>
        </row>
        <row r="299">
          <cell r="A299" t="str">
            <v>Sci Fi</v>
          </cell>
        </row>
        <row r="300">
          <cell r="A300" t="str">
            <v>Sky News Australia</v>
          </cell>
        </row>
        <row r="301">
          <cell r="A301" t="str">
            <v>Showtime</v>
          </cell>
        </row>
        <row r="302">
          <cell r="A302" t="str">
            <v>Showtime 2</v>
          </cell>
        </row>
        <row r="303">
          <cell r="A303" t="str">
            <v>Showtime Greats</v>
          </cell>
        </row>
        <row r="304">
          <cell r="A304" t="str">
            <v>Sky Racing</v>
          </cell>
        </row>
        <row r="305">
          <cell r="A305" t="str">
            <v>TV1</v>
          </cell>
        </row>
        <row r="306">
          <cell r="A306" t="str">
            <v>TV1 +2</v>
          </cell>
        </row>
        <row r="307">
          <cell r="A307" t="str">
            <v>TCM</v>
          </cell>
        </row>
        <row r="308">
          <cell r="A308" t="str">
            <v>TVSN</v>
          </cell>
        </row>
        <row r="309">
          <cell r="A309" t="str">
            <v>UKTV</v>
          </cell>
        </row>
        <row r="310">
          <cell r="A310" t="str">
            <v>UKTV +2</v>
          </cell>
        </row>
        <row r="311">
          <cell r="A311" t="str">
            <v>VH1</v>
          </cell>
        </row>
        <row r="312">
          <cell r="A312" t="str">
            <v>W</v>
          </cell>
        </row>
        <row r="313">
          <cell r="A313" t="str">
            <v>W2</v>
          </cell>
        </row>
        <row r="314">
          <cell r="A314" t="str">
            <v>The Weather Channel</v>
          </cell>
        </row>
        <row r="315">
          <cell r="A315" t="str">
            <v>World Movies</v>
          </cell>
        </row>
        <row r="316">
          <cell r="A316" t="str">
            <v>Other STV</v>
          </cell>
        </row>
        <row r="317">
          <cell r="A317" t="str">
            <v>7 Sport</v>
          </cell>
        </row>
        <row r="318">
          <cell r="A318" t="str">
            <v>VH1</v>
          </cell>
        </row>
        <row r="319">
          <cell r="A319" t="str">
            <v>W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Z136"/>
  <sheetViews>
    <sheetView showGridLines="0" showZeros="0" tabSelected="1" zoomScale="55" zoomScaleNormal="55" zoomScaleSheetLayoutView="50" workbookViewId="0">
      <pane xSplit="11" ySplit="9" topLeftCell="AK33" activePane="bottomRight" state="frozen"/>
      <selection pane="topRight" activeCell="H1" sqref="H1"/>
      <selection pane="bottomLeft" activeCell="A9" sqref="A9"/>
      <selection pane="bottomRight" activeCell="I51" sqref="I51"/>
    </sheetView>
  </sheetViews>
  <sheetFormatPr defaultColWidth="6.85546875" defaultRowHeight="15.75"/>
  <cols>
    <col min="1" max="1" width="1.85546875" style="7" customWidth="1"/>
    <col min="2" max="2" width="69.7109375" style="397" customWidth="1"/>
    <col min="3" max="3" width="54.140625" style="415" customWidth="1"/>
    <col min="4" max="4" width="26.85546875" style="7" customWidth="1"/>
    <col min="5" max="5" width="39.85546875" style="7" hidden="1" customWidth="1"/>
    <col min="6" max="6" width="17.7109375" style="8" hidden="1" customWidth="1"/>
    <col min="7" max="7" width="29.28515625" style="8" customWidth="1"/>
    <col min="8" max="8" width="21.5703125" style="8" customWidth="1"/>
    <col min="9" max="10" width="39.7109375" style="539" customWidth="1"/>
    <col min="11" max="11" width="39.42578125" style="9" customWidth="1"/>
    <col min="12" max="12" width="8.5703125" style="10" hidden="1" customWidth="1"/>
    <col min="13" max="24" width="5.85546875" style="10" hidden="1" customWidth="1"/>
    <col min="25" max="26" width="7.140625" style="10" hidden="1" customWidth="1"/>
    <col min="27" max="32" width="5.85546875" style="10" hidden="1" customWidth="1"/>
    <col min="33" max="33" width="40.28515625" style="9" customWidth="1"/>
    <col min="34" max="34" width="7" style="10" customWidth="1"/>
    <col min="35" max="37" width="5.85546875" style="10" customWidth="1"/>
    <col min="38" max="38" width="6.42578125" style="10" customWidth="1"/>
    <col min="39" max="39" width="7" style="10" customWidth="1"/>
    <col min="40" max="41" width="5.85546875" style="10" customWidth="1"/>
    <col min="42" max="42" width="7.140625" style="10" customWidth="1"/>
    <col min="43" max="43" width="5.85546875" style="10" customWidth="1"/>
    <col min="44" max="45" width="6.5703125" style="10" customWidth="1"/>
    <col min="46" max="49" width="5.85546875" style="10" customWidth="1"/>
    <col min="50" max="50" width="6.85546875" style="10" customWidth="1"/>
    <col min="51" max="51" width="5.85546875" style="10" customWidth="1"/>
    <col min="52" max="63" width="6.140625" style="10" customWidth="1"/>
    <col min="64" max="64" width="7.28515625" style="10" customWidth="1"/>
    <col min="65" max="65" width="3.140625" style="10" customWidth="1"/>
    <col min="66" max="66" width="1.85546875" style="10" customWidth="1"/>
    <col min="67" max="67" width="40.5703125" style="12" hidden="1" customWidth="1"/>
    <col min="68" max="68" width="21.85546875" style="7" hidden="1" customWidth="1"/>
    <col min="69" max="70" width="13" style="7" hidden="1" customWidth="1"/>
    <col min="71" max="71" width="13" style="465" hidden="1" customWidth="1"/>
    <col min="72" max="72" width="13" style="466" hidden="1" customWidth="1"/>
    <col min="73" max="76" width="13" style="7" hidden="1" customWidth="1"/>
    <col min="77" max="77" width="4.5703125" style="7" hidden="1" customWidth="1"/>
    <col min="78" max="79" width="13" style="7" hidden="1" customWidth="1"/>
    <col min="80" max="80" width="12.7109375" style="7" hidden="1" customWidth="1"/>
    <col min="81" max="82" width="5.7109375" style="7" hidden="1" customWidth="1"/>
    <col min="83" max="83" width="35.42578125" style="12" hidden="1" customWidth="1"/>
    <col min="84" max="84" width="30.140625" style="7" hidden="1" customWidth="1"/>
    <col min="85" max="85" width="17.7109375" style="7" hidden="1" customWidth="1"/>
    <col min="86" max="92" width="17.5703125" style="7" hidden="1" customWidth="1"/>
    <col min="93" max="93" width="17.5703125" style="22" hidden="1" customWidth="1"/>
    <col min="94" max="96" width="17.5703125" style="7" hidden="1" customWidth="1"/>
    <col min="97" max="97" width="22.5703125" style="7" hidden="1" customWidth="1"/>
    <col min="98" max="98" width="13.140625" style="7" customWidth="1"/>
    <col min="99" max="99" width="4.85546875" style="7" customWidth="1"/>
    <col min="100" max="100" width="6.28515625" style="7" customWidth="1"/>
    <col min="101" max="101" width="5.140625" style="7" customWidth="1"/>
    <col min="102" max="102" width="6.28515625" style="7" customWidth="1"/>
    <col min="103" max="104" width="7.5703125" style="7" customWidth="1"/>
    <col min="105" max="108" width="6.28515625" style="7" customWidth="1"/>
    <col min="109" max="114" width="6.85546875" style="7" customWidth="1"/>
    <col min="115" max="16384" width="6.85546875" style="7"/>
  </cols>
  <sheetData>
    <row r="1" spans="2:104">
      <c r="BS1" s="7"/>
      <c r="BT1" s="7"/>
    </row>
    <row r="2" spans="2:104" ht="27" customHeight="1">
      <c r="Q2" s="368"/>
      <c r="R2" s="368"/>
      <c r="S2" s="368"/>
      <c r="T2" s="368"/>
      <c r="Y2" s="368"/>
      <c r="Z2" s="368"/>
      <c r="AA2" s="368"/>
      <c r="AB2" s="368"/>
      <c r="AC2" s="368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S2" s="7"/>
      <c r="BT2" s="7"/>
      <c r="CS2" s="13"/>
    </row>
    <row r="3" spans="2:104" ht="21" customHeight="1">
      <c r="B3"/>
      <c r="Q3" s="395"/>
      <c r="R3" s="368"/>
      <c r="S3" s="368"/>
      <c r="T3" s="368"/>
      <c r="Y3" s="368"/>
      <c r="Z3" s="368"/>
      <c r="AA3" s="368"/>
      <c r="AB3" s="368"/>
      <c r="AC3" s="368"/>
      <c r="AE3" s="368"/>
      <c r="AF3" s="368"/>
      <c r="AL3" s="16"/>
      <c r="AM3" s="17"/>
      <c r="AN3" s="17"/>
      <c r="AO3" s="183" t="s">
        <v>50</v>
      </c>
      <c r="AP3" s="184"/>
      <c r="AQ3" s="185"/>
      <c r="AR3" s="186"/>
      <c r="AS3" s="185"/>
      <c r="AT3" s="185"/>
      <c r="AU3" s="361" t="s">
        <v>24</v>
      </c>
      <c r="AV3" s="187"/>
      <c r="AW3" s="187"/>
      <c r="AY3" s="363"/>
      <c r="AZ3" s="365"/>
      <c r="BA3" s="225"/>
      <c r="BB3" s="184"/>
      <c r="BC3" s="184"/>
      <c r="BG3" s="11"/>
      <c r="BH3" s="11"/>
      <c r="BI3" s="11"/>
      <c r="BJ3" s="11"/>
      <c r="BK3" s="11"/>
      <c r="BL3" s="11"/>
      <c r="BS3" s="7"/>
      <c r="BT3" s="7"/>
      <c r="CS3" s="13"/>
    </row>
    <row r="4" spans="2:104" ht="19.5" customHeight="1">
      <c r="B4" s="398"/>
      <c r="C4" s="416"/>
      <c r="D4" s="15"/>
      <c r="E4" s="15"/>
      <c r="P4" s="75"/>
      <c r="Q4" s="433"/>
      <c r="R4" s="434"/>
      <c r="S4" s="368"/>
      <c r="T4" s="368"/>
      <c r="Y4" s="395"/>
      <c r="Z4" s="368"/>
      <c r="AA4" s="368"/>
      <c r="AB4" s="368"/>
      <c r="AC4" s="368"/>
      <c r="AL4" s="16"/>
      <c r="AM4" s="16"/>
      <c r="AN4" s="16"/>
      <c r="AO4" s="183" t="s">
        <v>51</v>
      </c>
      <c r="AP4" s="184"/>
      <c r="AQ4" s="185"/>
      <c r="AR4" s="186"/>
      <c r="AS4" s="185"/>
      <c r="AT4" s="185"/>
      <c r="AU4" s="361" t="s">
        <v>25</v>
      </c>
      <c r="AV4" s="187"/>
      <c r="AW4" s="187"/>
      <c r="AZ4" s="365"/>
      <c r="BA4" s="225"/>
      <c r="BB4" s="184"/>
      <c r="BC4" s="184"/>
      <c r="BO4" s="20"/>
      <c r="BP4" s="21"/>
      <c r="BQ4" s="21"/>
      <c r="BR4" s="21"/>
      <c r="BS4" s="21"/>
      <c r="BT4" s="21"/>
      <c r="BU4" s="16"/>
      <c r="BV4" s="16"/>
      <c r="BW4" s="16"/>
      <c r="BY4" s="12"/>
      <c r="BZ4" s="12"/>
      <c r="CA4" s="12"/>
      <c r="CB4" s="12"/>
      <c r="CC4" s="12"/>
      <c r="CD4" s="12"/>
      <c r="CE4" s="10"/>
      <c r="CF4" s="12"/>
      <c r="CH4" s="16"/>
      <c r="CI4" s="10"/>
      <c r="CJ4" s="16"/>
      <c r="CK4" s="16"/>
      <c r="CL4" s="16"/>
      <c r="CN4" s="22"/>
      <c r="CP4" s="22"/>
      <c r="CS4" s="13"/>
    </row>
    <row r="5" spans="2:104" ht="19.5" customHeight="1">
      <c r="B5" s="399"/>
      <c r="C5" s="417"/>
      <c r="D5" s="24"/>
      <c r="E5" s="24"/>
      <c r="F5" s="25"/>
      <c r="G5" s="25"/>
      <c r="H5" s="25"/>
      <c r="I5" s="540"/>
      <c r="J5" s="540"/>
      <c r="X5" s="75"/>
      <c r="Y5" s="433"/>
      <c r="Z5" s="434"/>
      <c r="AA5" s="368"/>
      <c r="AB5" s="368"/>
      <c r="AC5" s="368"/>
      <c r="AL5" s="16"/>
      <c r="AM5" s="18"/>
      <c r="AN5" s="18"/>
      <c r="AO5" s="183" t="s">
        <v>52</v>
      </c>
      <c r="AP5" s="189"/>
      <c r="AQ5" s="186"/>
      <c r="AR5" s="186"/>
      <c r="AS5" s="186"/>
      <c r="AT5" s="185"/>
      <c r="AU5" s="362"/>
      <c r="AV5" s="187"/>
      <c r="AW5" s="187"/>
      <c r="AZ5" s="628"/>
      <c r="BA5" s="628"/>
      <c r="BB5" s="191"/>
      <c r="BC5" s="192"/>
      <c r="BO5" s="26"/>
      <c r="BP5" s="21"/>
      <c r="BQ5" s="21"/>
      <c r="BR5" s="21"/>
      <c r="BS5" s="21"/>
      <c r="BT5" s="21"/>
      <c r="BU5" s="16"/>
      <c r="BV5" s="16"/>
      <c r="BW5" s="16"/>
      <c r="BY5" s="12"/>
      <c r="BZ5" s="12"/>
      <c r="CA5" s="12"/>
      <c r="CB5" s="12"/>
      <c r="CC5" s="12"/>
      <c r="CD5" s="12"/>
      <c r="CE5" s="627"/>
      <c r="CF5" s="627"/>
      <c r="CG5" s="627"/>
      <c r="CH5" s="16"/>
      <c r="CI5" s="10"/>
      <c r="CJ5" s="16"/>
      <c r="CK5" s="16"/>
      <c r="CL5" s="16"/>
      <c r="CM5" s="13"/>
      <c r="CN5" s="21"/>
      <c r="CO5" s="21"/>
      <c r="CP5" s="21"/>
      <c r="CQ5" s="13"/>
      <c r="CR5" s="13"/>
      <c r="CS5" s="13"/>
    </row>
    <row r="6" spans="2:104" ht="19.5" customHeight="1">
      <c r="B6" s="400"/>
      <c r="C6" s="416"/>
      <c r="D6" s="28"/>
      <c r="E6" s="28"/>
      <c r="AP6" s="189"/>
      <c r="AT6" s="190"/>
      <c r="AU6" s="7"/>
      <c r="AV6" s="7"/>
      <c r="AW6" s="7"/>
      <c r="AX6" s="7"/>
      <c r="AY6" s="7"/>
      <c r="AZ6" s="7"/>
      <c r="BA6" s="7"/>
      <c r="BB6" s="7"/>
      <c r="BC6" s="7"/>
      <c r="BD6" s="31"/>
      <c r="BO6" s="20"/>
      <c r="BP6" s="21"/>
      <c r="BQ6" s="21"/>
      <c r="BR6" s="13"/>
      <c r="BS6" s="21"/>
      <c r="BT6" s="13"/>
      <c r="BU6" s="13"/>
      <c r="BV6" s="13"/>
      <c r="BW6" s="32"/>
      <c r="BX6" s="21"/>
      <c r="BY6" s="33"/>
      <c r="BZ6" s="21"/>
      <c r="CA6" s="13"/>
      <c r="CB6" s="34"/>
      <c r="CC6" s="13"/>
      <c r="CD6" s="13"/>
      <c r="CE6" s="35"/>
      <c r="CF6" s="13"/>
      <c r="CG6" s="36"/>
      <c r="CH6" s="13"/>
      <c r="CI6" s="13"/>
      <c r="CJ6" s="32"/>
      <c r="CK6" s="32"/>
      <c r="CL6" s="13"/>
      <c r="CM6" s="13"/>
      <c r="CN6" s="21"/>
      <c r="CO6" s="21"/>
      <c r="CP6" s="622"/>
      <c r="CQ6" s="622"/>
      <c r="CR6" s="13"/>
      <c r="CS6" s="13"/>
    </row>
    <row r="7" spans="2:104" ht="19.5" customHeight="1" thickBot="1">
      <c r="B7" s="401"/>
      <c r="C7" s="418"/>
      <c r="D7" s="21"/>
      <c r="E7" s="21"/>
      <c r="AB7" s="16"/>
      <c r="AC7" s="16"/>
      <c r="AD7" s="16"/>
      <c r="AE7" s="18"/>
      <c r="AS7" s="29"/>
      <c r="AT7" s="16"/>
      <c r="AU7" s="75"/>
      <c r="AV7" s="75"/>
      <c r="AW7" s="75"/>
      <c r="AX7" s="75"/>
      <c r="AY7" s="500"/>
      <c r="AZ7" s="40"/>
      <c r="BA7" s="40"/>
      <c r="BB7" s="41"/>
      <c r="BC7" s="41"/>
      <c r="BD7" s="41"/>
      <c r="BE7" s="41"/>
      <c r="BF7" s="41"/>
      <c r="BG7" s="41"/>
      <c r="BO7" s="20"/>
      <c r="BP7" s="21"/>
      <c r="BQ7" s="21"/>
      <c r="BR7" s="13"/>
      <c r="BS7" s="21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20"/>
      <c r="CF7" s="13"/>
      <c r="CG7" s="13"/>
      <c r="CH7" s="13"/>
      <c r="CI7" s="13"/>
      <c r="CJ7" s="13"/>
      <c r="CK7" s="13"/>
      <c r="CL7" s="13"/>
      <c r="CM7" s="13"/>
      <c r="CN7" s="13"/>
      <c r="CO7" s="21"/>
      <c r="CP7" s="13"/>
      <c r="CQ7" s="13"/>
      <c r="CR7" s="13"/>
      <c r="CS7" s="13"/>
    </row>
    <row r="8" spans="2:104" ht="19.5" customHeight="1" thickBot="1">
      <c r="B8" s="606" t="s">
        <v>242</v>
      </c>
      <c r="C8" s="596" t="s">
        <v>99</v>
      </c>
      <c r="D8" s="596" t="s">
        <v>98</v>
      </c>
      <c r="E8" s="596" t="s">
        <v>107</v>
      </c>
      <c r="F8" s="608" t="s">
        <v>113</v>
      </c>
      <c r="G8" s="596" t="s">
        <v>240</v>
      </c>
      <c r="H8" s="596" t="s">
        <v>236</v>
      </c>
      <c r="I8" s="598" t="s">
        <v>246</v>
      </c>
      <c r="J8" s="598" t="s">
        <v>264</v>
      </c>
      <c r="K8" s="610" t="s">
        <v>237</v>
      </c>
      <c r="L8" s="600" t="s">
        <v>13</v>
      </c>
      <c r="M8" s="601"/>
      <c r="N8" s="601"/>
      <c r="O8" s="602"/>
      <c r="P8" s="603" t="s">
        <v>14</v>
      </c>
      <c r="Q8" s="604"/>
      <c r="R8" s="604"/>
      <c r="S8" s="605"/>
      <c r="T8" s="603" t="s">
        <v>15</v>
      </c>
      <c r="U8" s="604"/>
      <c r="V8" s="604"/>
      <c r="W8" s="604"/>
      <c r="X8" s="605"/>
      <c r="Y8" s="603" t="s">
        <v>16</v>
      </c>
      <c r="Z8" s="604"/>
      <c r="AA8" s="604"/>
      <c r="AB8" s="605"/>
      <c r="AC8" s="603" t="s">
        <v>4</v>
      </c>
      <c r="AD8" s="604"/>
      <c r="AE8" s="604"/>
      <c r="AF8" s="605"/>
      <c r="AG8" s="610" t="s">
        <v>238</v>
      </c>
      <c r="AH8" s="603" t="s">
        <v>17</v>
      </c>
      <c r="AI8" s="604"/>
      <c r="AJ8" s="604"/>
      <c r="AK8" s="604"/>
      <c r="AL8" s="605"/>
      <c r="AM8" s="603" t="s">
        <v>18</v>
      </c>
      <c r="AN8" s="604"/>
      <c r="AO8" s="604"/>
      <c r="AP8" s="605"/>
      <c r="AQ8" s="603" t="s">
        <v>19</v>
      </c>
      <c r="AR8" s="604"/>
      <c r="AS8" s="604"/>
      <c r="AT8" s="605"/>
      <c r="AU8" s="603" t="s">
        <v>20</v>
      </c>
      <c r="AV8" s="604"/>
      <c r="AW8" s="604"/>
      <c r="AX8" s="604"/>
      <c r="AY8" s="605"/>
      <c r="AZ8" s="603" t="s">
        <v>21</v>
      </c>
      <c r="BA8" s="604"/>
      <c r="BB8" s="604"/>
      <c r="BC8" s="605"/>
      <c r="BD8" s="603" t="s">
        <v>22</v>
      </c>
      <c r="BE8" s="604"/>
      <c r="BF8" s="604"/>
      <c r="BG8" s="605"/>
      <c r="BH8" s="603" t="s">
        <v>23</v>
      </c>
      <c r="BI8" s="604"/>
      <c r="BJ8" s="604"/>
      <c r="BK8" s="604"/>
      <c r="BL8" s="605"/>
      <c r="BM8" s="42"/>
      <c r="BO8" s="20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43"/>
      <c r="CC8" s="13"/>
      <c r="CD8" s="13"/>
      <c r="CE8" s="44"/>
      <c r="CF8" s="13"/>
      <c r="CG8" s="13"/>
      <c r="CH8" s="13"/>
      <c r="CI8" s="13"/>
      <c r="CJ8" s="13"/>
      <c r="CK8" s="13"/>
      <c r="CL8" s="13"/>
      <c r="CM8" s="13"/>
      <c r="CN8" s="13"/>
      <c r="CO8" s="21"/>
      <c r="CP8" s="13"/>
      <c r="CQ8" s="13"/>
      <c r="CR8" s="13"/>
      <c r="CS8" s="13"/>
    </row>
    <row r="9" spans="2:104" ht="19.5" customHeight="1" thickBot="1">
      <c r="B9" s="607"/>
      <c r="C9" s="597"/>
      <c r="D9" s="597"/>
      <c r="E9" s="597"/>
      <c r="F9" s="609"/>
      <c r="G9" s="597"/>
      <c r="H9" s="597"/>
      <c r="I9" s="599"/>
      <c r="J9" s="599"/>
      <c r="K9" s="611"/>
      <c r="L9" s="495">
        <v>41280</v>
      </c>
      <c r="M9" s="496">
        <v>41287</v>
      </c>
      <c r="N9" s="496">
        <v>41294</v>
      </c>
      <c r="O9" s="497">
        <v>41301</v>
      </c>
      <c r="P9" s="495">
        <v>41308</v>
      </c>
      <c r="Q9" s="496">
        <v>41315</v>
      </c>
      <c r="R9" s="496">
        <v>41322</v>
      </c>
      <c r="S9" s="497">
        <v>41329</v>
      </c>
      <c r="T9" s="498">
        <v>41336</v>
      </c>
      <c r="U9" s="496">
        <v>41343</v>
      </c>
      <c r="V9" s="496">
        <v>41350</v>
      </c>
      <c r="W9" s="496">
        <v>41357</v>
      </c>
      <c r="X9" s="497">
        <v>41364</v>
      </c>
      <c r="Y9" s="495">
        <v>41371</v>
      </c>
      <c r="Z9" s="496">
        <v>41378</v>
      </c>
      <c r="AA9" s="496">
        <v>41385</v>
      </c>
      <c r="AB9" s="497">
        <v>41392</v>
      </c>
      <c r="AC9" s="495">
        <v>41399</v>
      </c>
      <c r="AD9" s="496">
        <v>41406</v>
      </c>
      <c r="AE9" s="496">
        <v>41413</v>
      </c>
      <c r="AF9" s="497">
        <v>41420</v>
      </c>
      <c r="AG9" s="611"/>
      <c r="AH9" s="495">
        <v>41427</v>
      </c>
      <c r="AI9" s="496">
        <v>41434</v>
      </c>
      <c r="AJ9" s="496">
        <v>41441</v>
      </c>
      <c r="AK9" s="499">
        <v>41448</v>
      </c>
      <c r="AL9" s="497">
        <v>41455</v>
      </c>
      <c r="AM9" s="495">
        <v>41462</v>
      </c>
      <c r="AN9" s="496">
        <v>41469</v>
      </c>
      <c r="AO9" s="499">
        <v>41476</v>
      </c>
      <c r="AP9" s="497">
        <v>41483</v>
      </c>
      <c r="AQ9" s="495">
        <v>41490</v>
      </c>
      <c r="AR9" s="496">
        <v>41497</v>
      </c>
      <c r="AS9" s="499">
        <v>41504</v>
      </c>
      <c r="AT9" s="497">
        <v>41511</v>
      </c>
      <c r="AU9" s="495">
        <v>41518</v>
      </c>
      <c r="AV9" s="496">
        <v>41525</v>
      </c>
      <c r="AW9" s="499">
        <v>41532</v>
      </c>
      <c r="AX9" s="496">
        <v>41539</v>
      </c>
      <c r="AY9" s="497">
        <v>41546</v>
      </c>
      <c r="AZ9" s="495">
        <v>41553</v>
      </c>
      <c r="BA9" s="499">
        <v>41560</v>
      </c>
      <c r="BB9" s="496">
        <v>41567</v>
      </c>
      <c r="BC9" s="497">
        <v>41574</v>
      </c>
      <c r="BD9" s="495">
        <v>41581</v>
      </c>
      <c r="BE9" s="499">
        <v>41588</v>
      </c>
      <c r="BF9" s="496">
        <v>41595</v>
      </c>
      <c r="BG9" s="497">
        <v>41602</v>
      </c>
      <c r="BH9" s="495">
        <v>41609</v>
      </c>
      <c r="BI9" s="499">
        <v>41616</v>
      </c>
      <c r="BJ9" s="496">
        <v>41623</v>
      </c>
      <c r="BK9" s="496">
        <v>41630</v>
      </c>
      <c r="BL9" s="497">
        <v>41637</v>
      </c>
      <c r="BM9" s="42"/>
      <c r="BO9" s="48"/>
      <c r="BP9" s="49"/>
      <c r="BQ9" s="50" t="s">
        <v>0</v>
      </c>
      <c r="BR9" s="51" t="s">
        <v>1</v>
      </c>
      <c r="BS9" s="51" t="s">
        <v>2</v>
      </c>
      <c r="BT9" s="51" t="s">
        <v>3</v>
      </c>
      <c r="BU9" s="51" t="s">
        <v>4</v>
      </c>
      <c r="BV9" s="51" t="s">
        <v>5</v>
      </c>
      <c r="BW9" s="51" t="s">
        <v>6</v>
      </c>
      <c r="BX9" s="51" t="s">
        <v>7</v>
      </c>
      <c r="BY9" s="51" t="s">
        <v>8</v>
      </c>
      <c r="BZ9" s="51" t="s">
        <v>9</v>
      </c>
      <c r="CA9" s="51" t="s">
        <v>10</v>
      </c>
      <c r="CB9" s="52" t="s">
        <v>11</v>
      </c>
      <c r="CC9" s="53"/>
      <c r="CD9" s="53"/>
      <c r="CE9" s="48"/>
      <c r="CF9" s="54"/>
      <c r="CG9" s="51" t="s">
        <v>0</v>
      </c>
      <c r="CH9" s="51" t="s">
        <v>1</v>
      </c>
      <c r="CI9" s="51" t="s">
        <v>2</v>
      </c>
      <c r="CJ9" s="51" t="s">
        <v>3</v>
      </c>
      <c r="CK9" s="51" t="s">
        <v>4</v>
      </c>
      <c r="CL9" s="51" t="s">
        <v>5</v>
      </c>
      <c r="CM9" s="51" t="s">
        <v>6</v>
      </c>
      <c r="CN9" s="51" t="s">
        <v>7</v>
      </c>
      <c r="CO9" s="356" t="s">
        <v>8</v>
      </c>
      <c r="CP9" s="51" t="s">
        <v>9</v>
      </c>
      <c r="CQ9" s="51" t="s">
        <v>12</v>
      </c>
      <c r="CR9" s="51" t="s">
        <v>11</v>
      </c>
      <c r="CS9" s="55" t="s">
        <v>31</v>
      </c>
      <c r="CT9" s="12"/>
      <c r="CU9" s="12"/>
      <c r="CV9" s="12"/>
      <c r="CW9" s="12"/>
      <c r="CX9" s="12"/>
      <c r="CY9" s="12"/>
    </row>
    <row r="10" spans="2:104" s="271" customFormat="1" ht="19.5" customHeight="1">
      <c r="B10" s="402" t="s">
        <v>171</v>
      </c>
      <c r="C10" s="419"/>
      <c r="D10" s="251"/>
      <c r="E10" s="251"/>
      <c r="F10" s="456">
        <f>SUM(L10:BL10)*10</f>
        <v>0</v>
      </c>
      <c r="G10" s="456"/>
      <c r="H10" s="456"/>
      <c r="I10" s="541"/>
      <c r="J10" s="541"/>
      <c r="K10" s="253"/>
      <c r="L10" s="435" t="s">
        <v>75</v>
      </c>
      <c r="M10" s="436"/>
      <c r="N10" s="436"/>
      <c r="O10" s="437" t="s">
        <v>77</v>
      </c>
      <c r="P10" s="436"/>
      <c r="Q10" s="436"/>
      <c r="R10" s="436"/>
      <c r="S10" s="436"/>
      <c r="T10" s="436"/>
      <c r="U10" s="436"/>
      <c r="V10" s="436"/>
      <c r="W10" s="436"/>
      <c r="X10" s="436"/>
      <c r="Y10" s="594" t="s">
        <v>66</v>
      </c>
      <c r="Z10" s="595"/>
      <c r="AA10" s="436"/>
      <c r="AB10" s="436"/>
      <c r="AC10" s="436"/>
      <c r="AD10" s="436"/>
      <c r="AE10" s="436"/>
      <c r="AF10" s="436"/>
      <c r="AG10" s="253"/>
      <c r="AH10" s="436"/>
      <c r="AI10" s="437" t="s">
        <v>76</v>
      </c>
      <c r="AJ10" s="437"/>
      <c r="AK10" s="436"/>
      <c r="AL10" s="436"/>
      <c r="AM10" s="436"/>
      <c r="AN10" s="436"/>
      <c r="AO10" s="436"/>
      <c r="AP10" s="436"/>
      <c r="AQ10" s="436"/>
      <c r="AR10" s="436"/>
      <c r="AS10" s="436"/>
      <c r="AT10" s="436"/>
      <c r="AU10" s="436"/>
      <c r="AV10" s="436"/>
      <c r="AW10" s="436"/>
      <c r="AX10" s="436"/>
      <c r="AY10" s="436"/>
      <c r="AZ10" s="447" t="s">
        <v>78</v>
      </c>
      <c r="BA10" s="436"/>
      <c r="BB10" s="436"/>
      <c r="BC10" s="436"/>
      <c r="BD10" s="436"/>
      <c r="BE10" s="436"/>
      <c r="BF10" s="436"/>
      <c r="BG10" s="436"/>
      <c r="BH10" s="436"/>
      <c r="BI10" s="436"/>
      <c r="BJ10" s="436"/>
      <c r="BK10" s="437" t="s">
        <v>67</v>
      </c>
      <c r="BL10" s="438" t="s">
        <v>75</v>
      </c>
      <c r="BM10" s="259"/>
      <c r="BN10" s="260"/>
      <c r="BO10" s="261" t="str">
        <f>B10</f>
        <v>Public Holidays</v>
      </c>
      <c r="BP10" s="262">
        <f>D10</f>
        <v>0</v>
      </c>
      <c r="BQ10" s="263"/>
      <c r="BR10" s="264"/>
      <c r="BS10" s="87"/>
      <c r="BT10" s="87"/>
      <c r="BU10" s="264"/>
      <c r="BV10" s="264"/>
      <c r="BW10" s="264"/>
      <c r="BX10" s="264"/>
      <c r="BY10" s="264"/>
      <c r="BZ10" s="264"/>
      <c r="CA10" s="264"/>
      <c r="CB10" s="265"/>
      <c r="CC10" s="266"/>
      <c r="CD10" s="266"/>
      <c r="CE10" s="261"/>
      <c r="CF10" s="267">
        <f>BP10</f>
        <v>0</v>
      </c>
      <c r="CG10" s="268"/>
      <c r="CH10" s="268"/>
      <c r="CI10" s="268"/>
      <c r="CJ10" s="268"/>
      <c r="CK10" s="268"/>
      <c r="CL10" s="268"/>
      <c r="CM10" s="268"/>
      <c r="CN10" s="268"/>
      <c r="CO10" s="357"/>
      <c r="CP10" s="268"/>
      <c r="CQ10" s="268"/>
      <c r="CR10" s="268"/>
      <c r="CS10" s="269"/>
      <c r="CT10" s="270"/>
      <c r="CU10" s="270"/>
      <c r="CV10" s="270"/>
      <c r="CW10" s="270"/>
      <c r="CX10" s="270"/>
      <c r="CY10" s="270"/>
    </row>
    <row r="11" spans="2:104" ht="20.25" hidden="1" customHeight="1">
      <c r="B11" s="403"/>
      <c r="C11" s="394"/>
      <c r="D11" s="287"/>
      <c r="E11" s="287"/>
      <c r="F11" s="457"/>
      <c r="G11" s="457"/>
      <c r="H11" s="457"/>
      <c r="I11" s="542"/>
      <c r="J11" s="542"/>
      <c r="K11" s="462" t="s">
        <v>224</v>
      </c>
      <c r="L11" s="439">
        <v>1</v>
      </c>
      <c r="M11" s="381">
        <v>2</v>
      </c>
      <c r="N11" s="381">
        <v>3</v>
      </c>
      <c r="O11" s="382">
        <v>4</v>
      </c>
      <c r="P11" s="383">
        <v>5</v>
      </c>
      <c r="Q11" s="381">
        <v>6</v>
      </c>
      <c r="R11" s="381">
        <v>7</v>
      </c>
      <c r="S11" s="382">
        <v>8</v>
      </c>
      <c r="T11" s="383">
        <v>9</v>
      </c>
      <c r="U11" s="381">
        <v>10</v>
      </c>
      <c r="V11" s="381">
        <v>11</v>
      </c>
      <c r="W11" s="381">
        <v>12</v>
      </c>
      <c r="X11" s="382">
        <v>13</v>
      </c>
      <c r="Y11" s="383">
        <v>14</v>
      </c>
      <c r="Z11" s="381">
        <v>15</v>
      </c>
      <c r="AA11" s="381">
        <v>16</v>
      </c>
      <c r="AB11" s="382">
        <v>17</v>
      </c>
      <c r="AC11" s="383">
        <v>18</v>
      </c>
      <c r="AD11" s="381">
        <v>19</v>
      </c>
      <c r="AE11" s="381">
        <v>20</v>
      </c>
      <c r="AF11" s="382">
        <v>21</v>
      </c>
      <c r="AG11" s="462" t="s">
        <v>224</v>
      </c>
      <c r="AH11" s="383">
        <v>22</v>
      </c>
      <c r="AI11" s="381">
        <v>23</v>
      </c>
      <c r="AJ11" s="381">
        <v>24</v>
      </c>
      <c r="AK11" s="381">
        <v>25</v>
      </c>
      <c r="AL11" s="382">
        <v>26</v>
      </c>
      <c r="AM11" s="383">
        <v>27</v>
      </c>
      <c r="AN11" s="381">
        <v>28</v>
      </c>
      <c r="AO11" s="381">
        <v>29</v>
      </c>
      <c r="AP11" s="382">
        <v>30</v>
      </c>
      <c r="AQ11" s="383">
        <v>31</v>
      </c>
      <c r="AR11" s="381">
        <v>32</v>
      </c>
      <c r="AS11" s="381">
        <v>33</v>
      </c>
      <c r="AT11" s="382">
        <v>34</v>
      </c>
      <c r="AU11" s="383">
        <v>35</v>
      </c>
      <c r="AV11" s="381">
        <v>36</v>
      </c>
      <c r="AW11" s="381">
        <v>37</v>
      </c>
      <c r="AX11" s="381">
        <v>38</v>
      </c>
      <c r="AY11" s="382">
        <v>39</v>
      </c>
      <c r="AZ11" s="383">
        <v>40</v>
      </c>
      <c r="BA11" s="381">
        <v>41</v>
      </c>
      <c r="BB11" s="381">
        <v>42</v>
      </c>
      <c r="BC11" s="382">
        <v>43</v>
      </c>
      <c r="BD11" s="383">
        <v>44</v>
      </c>
      <c r="BE11" s="381">
        <v>45</v>
      </c>
      <c r="BF11" s="381">
        <v>46</v>
      </c>
      <c r="BG11" s="382">
        <v>47</v>
      </c>
      <c r="BH11" s="383">
        <v>48</v>
      </c>
      <c r="BI11" s="381">
        <v>49</v>
      </c>
      <c r="BJ11" s="381">
        <v>50</v>
      </c>
      <c r="BK11" s="381">
        <v>51</v>
      </c>
      <c r="BL11" s="440">
        <v>52</v>
      </c>
      <c r="BM11" s="70"/>
      <c r="BO11" s="61"/>
      <c r="BP11" s="71"/>
      <c r="BQ11" s="62"/>
      <c r="BR11" s="63"/>
      <c r="BS11" s="77"/>
      <c r="BT11" s="77"/>
      <c r="BU11" s="63"/>
      <c r="BV11" s="63"/>
      <c r="BW11" s="63"/>
      <c r="BX11" s="63"/>
      <c r="BY11" s="63"/>
      <c r="BZ11" s="63"/>
      <c r="CA11" s="63"/>
      <c r="CB11" s="64"/>
      <c r="CC11" s="20"/>
      <c r="CD11" s="20"/>
      <c r="CE11" s="61"/>
      <c r="CF11" s="65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380"/>
      <c r="CT11" s="12"/>
      <c r="CU11" s="12"/>
      <c r="CV11" s="12"/>
      <c r="CW11" s="12"/>
      <c r="CX11" s="12"/>
      <c r="CY11" s="12"/>
    </row>
    <row r="12" spans="2:104" ht="20.25" hidden="1" customHeight="1">
      <c r="B12" s="403"/>
      <c r="C12" s="394"/>
      <c r="D12" s="287"/>
      <c r="E12" s="287"/>
      <c r="F12" s="457"/>
      <c r="G12" s="457"/>
      <c r="H12" s="457"/>
      <c r="I12" s="542"/>
      <c r="J12" s="542"/>
      <c r="K12" s="462" t="s">
        <v>225</v>
      </c>
      <c r="L12" s="441" t="s">
        <v>75</v>
      </c>
      <c r="M12" s="370"/>
      <c r="N12" s="371" t="s">
        <v>77</v>
      </c>
      <c r="O12" s="372"/>
      <c r="P12" s="373"/>
      <c r="Q12" s="374" t="s">
        <v>226</v>
      </c>
      <c r="R12" s="370"/>
      <c r="S12" s="372"/>
      <c r="T12" s="373"/>
      <c r="U12" s="370"/>
      <c r="V12" s="375"/>
      <c r="W12" s="623" t="s">
        <v>227</v>
      </c>
      <c r="X12" s="624"/>
      <c r="Y12" s="376"/>
      <c r="Z12" s="370"/>
      <c r="AA12" s="371" t="s">
        <v>228</v>
      </c>
      <c r="AB12" s="372"/>
      <c r="AC12" s="373"/>
      <c r="AD12" s="370"/>
      <c r="AE12" s="370"/>
      <c r="AF12" s="372"/>
      <c r="AG12" s="462" t="s">
        <v>225</v>
      </c>
      <c r="AH12" s="373"/>
      <c r="AI12" s="371" t="s">
        <v>76</v>
      </c>
      <c r="AJ12" s="370"/>
      <c r="AK12" s="370"/>
      <c r="AL12" s="372"/>
      <c r="AM12" s="373"/>
      <c r="AN12" s="370"/>
      <c r="AO12" s="370"/>
      <c r="AP12" s="372"/>
      <c r="AQ12" s="373"/>
      <c r="AR12" s="370"/>
      <c r="AS12" s="370"/>
      <c r="AT12" s="372"/>
      <c r="AU12" s="373"/>
      <c r="AV12" s="370"/>
      <c r="AW12" s="370"/>
      <c r="AX12" s="370"/>
      <c r="AY12" s="377" t="s">
        <v>78</v>
      </c>
      <c r="AZ12" s="373"/>
      <c r="BA12" s="370"/>
      <c r="BB12" s="370"/>
      <c r="BC12" s="372"/>
      <c r="BD12" s="373"/>
      <c r="BE12" s="370"/>
      <c r="BF12" s="370"/>
      <c r="BG12" s="378" t="s">
        <v>226</v>
      </c>
      <c r="BH12" s="373"/>
      <c r="BI12" s="370"/>
      <c r="BJ12" s="370"/>
      <c r="BK12" s="371" t="s">
        <v>229</v>
      </c>
      <c r="BL12" s="442" t="s">
        <v>75</v>
      </c>
      <c r="BM12" s="70"/>
      <c r="BO12" s="61"/>
      <c r="BP12" s="71"/>
      <c r="BQ12" s="62"/>
      <c r="BR12" s="63"/>
      <c r="BS12" s="77"/>
      <c r="BT12" s="77"/>
      <c r="BU12" s="63"/>
      <c r="BV12" s="63"/>
      <c r="BW12" s="63"/>
      <c r="BX12" s="63"/>
      <c r="BY12" s="63"/>
      <c r="BZ12" s="63"/>
      <c r="CA12" s="63"/>
      <c r="CB12" s="64"/>
      <c r="CC12" s="20"/>
      <c r="CD12" s="20"/>
      <c r="CE12" s="61"/>
      <c r="CF12" s="65"/>
      <c r="CG12" s="66"/>
      <c r="CH12" s="66"/>
      <c r="CI12" s="66"/>
      <c r="CJ12" s="66"/>
      <c r="CK12" s="66"/>
      <c r="CL12" s="66"/>
      <c r="CM12" s="66"/>
      <c r="CN12" s="66"/>
      <c r="CO12" s="125"/>
      <c r="CP12" s="66"/>
      <c r="CQ12" s="66"/>
      <c r="CR12" s="66"/>
      <c r="CS12" s="67"/>
      <c r="CT12" s="12"/>
      <c r="CU12" s="12"/>
      <c r="CV12" s="12"/>
      <c r="CW12" s="12"/>
      <c r="CX12" s="12"/>
      <c r="CY12" s="12"/>
    </row>
    <row r="13" spans="2:104" ht="8.25" hidden="1" customHeight="1">
      <c r="B13" s="404"/>
      <c r="C13" s="420"/>
      <c r="D13" s="392"/>
      <c r="E13" s="392"/>
      <c r="F13" s="458"/>
      <c r="G13" s="458"/>
      <c r="H13" s="458"/>
      <c r="I13" s="543"/>
      <c r="J13" s="543"/>
      <c r="K13" s="463"/>
      <c r="L13" s="443"/>
      <c r="M13" s="384"/>
      <c r="N13" s="385"/>
      <c r="O13" s="386"/>
      <c r="P13" s="387"/>
      <c r="Q13" s="385"/>
      <c r="R13" s="384"/>
      <c r="S13" s="386"/>
      <c r="T13" s="387"/>
      <c r="U13" s="384"/>
      <c r="V13" s="388"/>
      <c r="W13" s="389"/>
      <c r="X13" s="389"/>
      <c r="Y13" s="387"/>
      <c r="Z13" s="384"/>
      <c r="AA13" s="385"/>
      <c r="AB13" s="386"/>
      <c r="AC13" s="387"/>
      <c r="AD13" s="384"/>
      <c r="AE13" s="384"/>
      <c r="AF13" s="386"/>
      <c r="AG13" s="463"/>
      <c r="AH13" s="387"/>
      <c r="AI13" s="385"/>
      <c r="AJ13" s="384"/>
      <c r="AK13" s="384"/>
      <c r="AL13" s="386"/>
      <c r="AM13" s="387"/>
      <c r="AN13" s="384"/>
      <c r="AO13" s="384"/>
      <c r="AP13" s="386"/>
      <c r="AQ13" s="387"/>
      <c r="AR13" s="384"/>
      <c r="AS13" s="384"/>
      <c r="AT13" s="386"/>
      <c r="AU13" s="387"/>
      <c r="AV13" s="384"/>
      <c r="AW13" s="384"/>
      <c r="AX13" s="384"/>
      <c r="AY13" s="390"/>
      <c r="AZ13" s="387"/>
      <c r="BA13" s="384"/>
      <c r="BB13" s="384"/>
      <c r="BC13" s="386"/>
      <c r="BD13" s="387"/>
      <c r="BE13" s="384"/>
      <c r="BF13" s="384"/>
      <c r="BG13" s="391"/>
      <c r="BH13" s="387"/>
      <c r="BI13" s="384"/>
      <c r="BJ13" s="384"/>
      <c r="BK13" s="385"/>
      <c r="BL13" s="444"/>
      <c r="BM13" s="70"/>
      <c r="BO13" s="61"/>
      <c r="BP13" s="71"/>
      <c r="BQ13" s="62"/>
      <c r="BR13" s="63"/>
      <c r="BS13" s="77"/>
      <c r="BT13" s="77"/>
      <c r="BU13" s="63"/>
      <c r="BV13" s="63"/>
      <c r="BW13" s="63"/>
      <c r="BX13" s="63"/>
      <c r="BY13" s="63"/>
      <c r="BZ13" s="63"/>
      <c r="CA13" s="63"/>
      <c r="CB13" s="64"/>
      <c r="CC13" s="20"/>
      <c r="CD13" s="20"/>
      <c r="CE13" s="61"/>
      <c r="CF13" s="65"/>
      <c r="CG13" s="66"/>
      <c r="CH13" s="66"/>
      <c r="CI13" s="66"/>
      <c r="CJ13" s="66"/>
      <c r="CK13" s="66"/>
      <c r="CL13" s="66"/>
      <c r="CM13" s="66"/>
      <c r="CN13" s="66"/>
      <c r="CO13" s="125"/>
      <c r="CP13" s="66"/>
      <c r="CQ13" s="66"/>
      <c r="CR13" s="66"/>
      <c r="CS13" s="67"/>
      <c r="CT13" s="12"/>
      <c r="CU13" s="12"/>
      <c r="CV13" s="12"/>
      <c r="CW13" s="12"/>
      <c r="CX13" s="12"/>
      <c r="CY13" s="12"/>
    </row>
    <row r="14" spans="2:104" ht="19.5" hidden="1" customHeight="1">
      <c r="B14" s="405" t="s">
        <v>87</v>
      </c>
      <c r="C14" s="421"/>
      <c r="D14" s="287"/>
      <c r="E14" s="287"/>
      <c r="F14" s="457">
        <f>SUM(L14:BL14)*10</f>
        <v>0</v>
      </c>
      <c r="G14" s="457"/>
      <c r="H14" s="457"/>
      <c r="I14" s="542"/>
      <c r="J14" s="542"/>
      <c r="K14" s="464"/>
      <c r="L14" s="445"/>
      <c r="M14" s="370"/>
      <c r="N14" s="370"/>
      <c r="O14" s="372"/>
      <c r="P14" s="373"/>
      <c r="Q14" s="379" t="s">
        <v>230</v>
      </c>
      <c r="R14" s="370"/>
      <c r="S14" s="372"/>
      <c r="T14" s="373"/>
      <c r="U14" s="370"/>
      <c r="V14" s="370"/>
      <c r="W14" s="370"/>
      <c r="X14" s="372"/>
      <c r="Y14" s="373"/>
      <c r="Z14" s="370"/>
      <c r="AA14" s="370"/>
      <c r="AB14" s="372"/>
      <c r="AC14" s="373"/>
      <c r="AD14" s="370"/>
      <c r="AE14" s="370"/>
      <c r="AF14" s="372"/>
      <c r="AG14" s="464"/>
      <c r="AH14" s="373"/>
      <c r="AI14" s="370"/>
      <c r="AJ14" s="370"/>
      <c r="AK14" s="370"/>
      <c r="AL14" s="372"/>
      <c r="AM14" s="373"/>
      <c r="AN14" s="370"/>
      <c r="AO14" s="370"/>
      <c r="AP14" s="372"/>
      <c r="AQ14" s="373"/>
      <c r="AR14" s="370"/>
      <c r="AS14" s="370"/>
      <c r="AT14" s="372"/>
      <c r="AU14" s="373"/>
      <c r="AV14" s="370"/>
      <c r="AW14" s="370"/>
      <c r="AX14" s="370"/>
      <c r="AY14" s="372"/>
      <c r="AZ14" s="373"/>
      <c r="BA14" s="370"/>
      <c r="BB14" s="370"/>
      <c r="BC14" s="372"/>
      <c r="BD14" s="373"/>
      <c r="BE14" s="370"/>
      <c r="BF14" s="370"/>
      <c r="BG14" s="379" t="s">
        <v>231</v>
      </c>
      <c r="BH14" s="373"/>
      <c r="BI14" s="370"/>
      <c r="BJ14" s="370"/>
      <c r="BK14" s="370"/>
      <c r="BL14" s="446"/>
      <c r="BM14" s="75"/>
      <c r="BN14" s="75"/>
      <c r="BO14" s="61" t="str">
        <f>B14</f>
        <v>PRODUCTION</v>
      </c>
      <c r="BP14" s="71">
        <f>D14</f>
        <v>0</v>
      </c>
      <c r="BQ14" s="76"/>
      <c r="BR14" s="77"/>
      <c r="BS14" s="77">
        <v>0</v>
      </c>
      <c r="BT14" s="77">
        <v>0</v>
      </c>
      <c r="BU14" s="77">
        <v>0</v>
      </c>
      <c r="BV14" s="77">
        <v>0</v>
      </c>
      <c r="BW14" s="77">
        <v>0</v>
      </c>
      <c r="BX14" s="77">
        <v>0</v>
      </c>
      <c r="BY14" s="77">
        <v>0</v>
      </c>
      <c r="BZ14" s="77">
        <v>0</v>
      </c>
      <c r="CA14" s="77">
        <v>0</v>
      </c>
      <c r="CB14" s="78">
        <v>0</v>
      </c>
      <c r="CC14" s="20"/>
      <c r="CD14" s="79"/>
      <c r="CE14" s="61"/>
      <c r="CF14" s="65">
        <f>BP14</f>
        <v>0</v>
      </c>
      <c r="CG14" s="66">
        <f>SUM(L14:P14)*BQ14</f>
        <v>0</v>
      </c>
      <c r="CH14" s="66">
        <f>SUM(Q14:W14)*BR14</f>
        <v>0</v>
      </c>
      <c r="CI14" s="66"/>
      <c r="CJ14" s="66">
        <f>SUM(AA14:AC14)*BT14</f>
        <v>0</v>
      </c>
      <c r="CK14" s="66">
        <f>SUM(AD14:AF14)*BU14</f>
        <v>0</v>
      </c>
      <c r="CL14" s="66">
        <f>SUM(AH14:AL14)*BV14</f>
        <v>0</v>
      </c>
      <c r="CM14" s="66">
        <f>SUM(AM14:AQ14)*BW14</f>
        <v>0</v>
      </c>
      <c r="CN14" s="66">
        <f>SUM(AR14:AT14)*BX14</f>
        <v>0</v>
      </c>
      <c r="CO14" s="125">
        <f>SUM(AU14:AZ14)*BY14</f>
        <v>0</v>
      </c>
      <c r="CP14" s="66">
        <f>SUM(BB14:BD14)*BZ14</f>
        <v>0</v>
      </c>
      <c r="CQ14" s="66">
        <f>SUM(BE14:BG14)*CA14</f>
        <v>0</v>
      </c>
      <c r="CR14" s="66">
        <f>SUM(BH14:BL14)*CB14</f>
        <v>0</v>
      </c>
      <c r="CS14" s="67"/>
      <c r="CT14" s="12"/>
      <c r="CU14" s="80"/>
      <c r="CV14" s="80"/>
      <c r="CW14" s="80"/>
      <c r="CX14" s="80"/>
      <c r="CY14" s="80"/>
      <c r="CZ14" s="80"/>
    </row>
    <row r="15" spans="2:104" ht="20.100000000000001" customHeight="1">
      <c r="B15" s="393"/>
      <c r="C15" s="422"/>
      <c r="D15" s="81"/>
      <c r="E15" s="81"/>
      <c r="F15" s="457"/>
      <c r="G15" s="457"/>
      <c r="H15" s="457"/>
      <c r="I15" s="542"/>
      <c r="J15" s="542"/>
      <c r="K15" s="72"/>
      <c r="L15" s="84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72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8"/>
      <c r="BA15" s="60"/>
      <c r="BB15" s="60"/>
      <c r="BC15" s="60"/>
      <c r="BD15" s="196"/>
      <c r="BE15" s="60"/>
      <c r="BF15" s="195"/>
      <c r="BG15" s="195"/>
      <c r="BH15" s="60"/>
      <c r="BI15" s="60"/>
      <c r="BJ15" s="60"/>
      <c r="BK15" s="196"/>
      <c r="BL15" s="69"/>
      <c r="BM15" s="85"/>
      <c r="BO15" s="61"/>
      <c r="BP15" s="71"/>
      <c r="BQ15" s="86"/>
      <c r="BR15" s="87"/>
      <c r="BS15" s="77"/>
      <c r="BT15" s="77"/>
      <c r="BU15" s="87"/>
      <c r="BV15" s="87"/>
      <c r="BW15" s="87"/>
      <c r="BX15" s="87"/>
      <c r="BY15" s="87"/>
      <c r="BZ15" s="87"/>
      <c r="CA15" s="87"/>
      <c r="CB15" s="78"/>
      <c r="CC15" s="87"/>
      <c r="CD15" s="20"/>
      <c r="CE15" s="61"/>
      <c r="CF15" s="65"/>
      <c r="CG15" s="66"/>
      <c r="CH15" s="66"/>
      <c r="CI15" s="66"/>
      <c r="CJ15" s="66"/>
      <c r="CK15" s="66"/>
      <c r="CL15" s="66"/>
      <c r="CM15" s="66"/>
      <c r="CN15" s="66"/>
      <c r="CO15" s="125"/>
      <c r="CP15" s="364"/>
      <c r="CQ15" s="364"/>
      <c r="CR15" s="364"/>
      <c r="CS15" s="67"/>
      <c r="CT15" s="12"/>
      <c r="CU15" s="12"/>
      <c r="CV15" s="12"/>
      <c r="CW15" s="12"/>
      <c r="CX15" s="12"/>
      <c r="CY15" s="12"/>
    </row>
    <row r="16" spans="2:104" ht="19.5" customHeight="1">
      <c r="B16" s="409" t="s">
        <v>273</v>
      </c>
      <c r="C16" s="425"/>
      <c r="D16" s="197"/>
      <c r="E16" s="197"/>
      <c r="F16" s="460"/>
      <c r="G16" s="460"/>
      <c r="H16" s="460"/>
      <c r="I16" s="544"/>
      <c r="J16" s="544"/>
      <c r="K16" s="199"/>
      <c r="L16" s="84"/>
      <c r="M16" s="478"/>
      <c r="N16" s="478"/>
      <c r="O16" s="60"/>
      <c r="P16" s="60"/>
      <c r="Q16" s="60"/>
      <c r="R16" s="60"/>
      <c r="S16" s="367"/>
      <c r="T16" s="60"/>
      <c r="U16" s="60"/>
      <c r="V16" s="74"/>
      <c r="W16" s="74"/>
      <c r="X16" s="60"/>
      <c r="Y16" s="196"/>
      <c r="Z16" s="60"/>
      <c r="AA16" s="60"/>
      <c r="AB16" s="60"/>
      <c r="AC16" s="196"/>
      <c r="AD16" s="60"/>
      <c r="AE16" s="367"/>
      <c r="AF16" s="60"/>
      <c r="AG16" s="199"/>
      <c r="AH16" s="60"/>
      <c r="AI16" s="74"/>
      <c r="AJ16" s="74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9"/>
      <c r="BM16" s="75"/>
      <c r="BN16" s="75"/>
      <c r="BO16" s="61"/>
      <c r="BP16" s="71"/>
      <c r="BQ16" s="82"/>
      <c r="BR16" s="83"/>
      <c r="BS16" s="77"/>
      <c r="BT16" s="77"/>
      <c r="BU16" s="77"/>
      <c r="BV16" s="77"/>
      <c r="BW16" s="77"/>
      <c r="BX16" s="77"/>
      <c r="BY16" s="77"/>
      <c r="BZ16" s="77"/>
      <c r="CA16" s="77"/>
      <c r="CB16" s="78"/>
      <c r="CC16" s="20"/>
      <c r="CD16" s="79"/>
      <c r="CE16" s="61"/>
      <c r="CF16" s="65"/>
      <c r="CG16" s="66"/>
      <c r="CH16" s="66"/>
      <c r="CI16" s="66"/>
      <c r="CJ16" s="66"/>
      <c r="CK16" s="66"/>
      <c r="CL16" s="66"/>
      <c r="CM16" s="66"/>
      <c r="CN16" s="66"/>
      <c r="CO16" s="125"/>
      <c r="CP16" s="66"/>
      <c r="CQ16" s="66"/>
      <c r="CR16" s="66"/>
      <c r="CS16" s="67"/>
      <c r="CT16" s="12"/>
      <c r="CU16" s="80"/>
      <c r="CV16" s="80"/>
      <c r="CW16" s="80"/>
      <c r="CX16" s="80"/>
      <c r="CY16" s="80"/>
      <c r="CZ16" s="80"/>
    </row>
    <row r="17" spans="2:104" ht="20.100000000000001" customHeight="1">
      <c r="B17" s="406"/>
      <c r="C17" s="423"/>
      <c r="D17" s="81"/>
      <c r="E17" s="81"/>
      <c r="F17" s="457"/>
      <c r="G17" s="457"/>
      <c r="H17" s="457"/>
      <c r="I17" s="542"/>
      <c r="J17" s="542"/>
      <c r="K17" s="72">
        <f>CS17*1.00035</f>
        <v>0</v>
      </c>
      <c r="L17" s="84"/>
      <c r="M17" s="478"/>
      <c r="N17" s="478"/>
      <c r="O17" s="60"/>
      <c r="P17" s="60"/>
      <c r="Q17" s="60"/>
      <c r="R17" s="60"/>
      <c r="S17" s="367"/>
      <c r="T17" s="60"/>
      <c r="U17" s="60"/>
      <c r="V17" s="74"/>
      <c r="W17" s="74"/>
      <c r="X17" s="60"/>
      <c r="Y17" s="196"/>
      <c r="Z17" s="60"/>
      <c r="AA17" s="60"/>
      <c r="AB17" s="60"/>
      <c r="AC17" s="60"/>
      <c r="AD17" s="74"/>
      <c r="AE17" s="74"/>
      <c r="AF17" s="60"/>
      <c r="AG17" s="72">
        <f>DO17*1.00035</f>
        <v>0</v>
      </c>
      <c r="AH17" s="60"/>
      <c r="AI17" s="196"/>
      <c r="AJ17" s="60"/>
      <c r="AK17" s="60"/>
      <c r="AL17" s="60"/>
      <c r="AM17" s="196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9"/>
      <c r="BM17" s="75"/>
      <c r="BN17" s="75"/>
      <c r="BO17" s="61">
        <f>B17</f>
        <v>0</v>
      </c>
      <c r="BP17" s="71">
        <f>D17</f>
        <v>0</v>
      </c>
      <c r="BQ17" s="82"/>
      <c r="BR17" s="83"/>
      <c r="BS17" s="77"/>
      <c r="BT17" s="77"/>
      <c r="BU17" s="77"/>
      <c r="BV17" s="77"/>
      <c r="BW17" s="77"/>
      <c r="BX17" s="77"/>
      <c r="BY17" s="77"/>
      <c r="BZ17" s="77"/>
      <c r="CA17" s="77"/>
      <c r="CB17" s="78"/>
      <c r="CC17" s="20"/>
      <c r="CD17" s="79"/>
      <c r="CE17" s="61"/>
      <c r="CF17" s="65">
        <f>BP17</f>
        <v>0</v>
      </c>
      <c r="CG17" s="66"/>
      <c r="CH17" s="66"/>
      <c r="CI17" s="66"/>
      <c r="CJ17" s="66"/>
      <c r="CK17" s="66"/>
      <c r="CL17" s="66"/>
      <c r="CM17" s="66"/>
      <c r="CN17" s="66"/>
      <c r="CO17" s="125"/>
      <c r="CP17" s="66"/>
      <c r="CQ17" s="66"/>
      <c r="CR17" s="66"/>
      <c r="CS17" s="67">
        <f t="shared" ref="CS17:CS23" si="0">SUM(CG17:CR17)</f>
        <v>0</v>
      </c>
      <c r="CT17" s="12"/>
      <c r="CU17" s="80"/>
      <c r="CV17" s="80"/>
      <c r="CW17" s="80"/>
      <c r="CX17" s="80"/>
      <c r="CY17" s="80"/>
      <c r="CZ17" s="80"/>
    </row>
    <row r="18" spans="2:104" ht="19.5" customHeight="1">
      <c r="B18" s="406" t="s">
        <v>232</v>
      </c>
      <c r="C18" s="423"/>
      <c r="D18" s="287"/>
      <c r="E18" s="287"/>
      <c r="F18" s="457"/>
      <c r="G18" s="457"/>
      <c r="H18" s="457"/>
      <c r="I18" s="542"/>
      <c r="J18" s="542"/>
      <c r="K18" s="72">
        <v>0</v>
      </c>
      <c r="L18" s="59"/>
      <c r="M18" s="196"/>
      <c r="N18" s="60"/>
      <c r="O18" s="60"/>
      <c r="P18" s="60"/>
      <c r="Q18" s="60"/>
      <c r="R18" s="60"/>
      <c r="S18" s="367"/>
      <c r="T18" s="60"/>
      <c r="U18" s="60"/>
      <c r="V18" s="74"/>
      <c r="W18" s="74"/>
      <c r="X18" s="60"/>
      <c r="Y18" s="196"/>
      <c r="Z18" s="60"/>
      <c r="AA18" s="60"/>
      <c r="AB18" s="60"/>
      <c r="AC18" s="60"/>
      <c r="AD18" s="60"/>
      <c r="AE18" s="367"/>
      <c r="AF18" s="60"/>
      <c r="AG18" s="72">
        <v>0</v>
      </c>
      <c r="AH18" s="60"/>
      <c r="AI18" s="74"/>
      <c r="AJ18" s="74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9"/>
      <c r="BM18" s="75"/>
      <c r="BN18" s="75"/>
      <c r="BO18" s="61"/>
      <c r="BP18" s="71"/>
      <c r="BQ18" s="82"/>
      <c r="BR18" s="83"/>
      <c r="BS18" s="77"/>
      <c r="BT18" s="77"/>
      <c r="BU18" s="77"/>
      <c r="BV18" s="77"/>
      <c r="BW18" s="77"/>
      <c r="BX18" s="77"/>
      <c r="BY18" s="77"/>
      <c r="BZ18" s="77"/>
      <c r="CA18" s="77"/>
      <c r="CB18" s="78"/>
      <c r="CC18" s="20"/>
      <c r="CD18" s="79"/>
      <c r="CE18" s="61"/>
      <c r="CF18" s="65"/>
      <c r="CG18" s="66"/>
      <c r="CH18" s="66"/>
      <c r="CI18" s="66"/>
      <c r="CJ18" s="66"/>
      <c r="CK18" s="66"/>
      <c r="CL18" s="66"/>
      <c r="CM18" s="66"/>
      <c r="CN18" s="66"/>
      <c r="CO18" s="125"/>
      <c r="CP18" s="66"/>
      <c r="CQ18" s="66"/>
      <c r="CR18" s="66"/>
      <c r="CS18" s="67">
        <f t="shared" si="0"/>
        <v>0</v>
      </c>
      <c r="CT18" s="12"/>
      <c r="CU18" s="80"/>
      <c r="CV18" s="80"/>
      <c r="CW18" s="80"/>
      <c r="CX18" s="80"/>
      <c r="CY18" s="80"/>
      <c r="CZ18" s="80"/>
    </row>
    <row r="19" spans="2:104" ht="20.100000000000001" customHeight="1">
      <c r="B19" s="406" t="s">
        <v>140</v>
      </c>
      <c r="C19" s="423"/>
      <c r="D19" s="81"/>
      <c r="E19" s="81"/>
      <c r="F19" s="457"/>
      <c r="G19" s="457"/>
      <c r="H19" s="457"/>
      <c r="I19" s="542"/>
      <c r="J19" s="542"/>
      <c r="K19" s="72">
        <f>CS19*1.00035</f>
        <v>0</v>
      </c>
      <c r="L19" s="84"/>
      <c r="M19" s="478"/>
      <c r="N19" s="478"/>
      <c r="O19" s="60"/>
      <c r="P19" s="60"/>
      <c r="Q19" s="60"/>
      <c r="R19" s="60"/>
      <c r="S19" s="367"/>
      <c r="T19" s="60"/>
      <c r="U19" s="60"/>
      <c r="V19" s="74"/>
      <c r="W19" s="74"/>
      <c r="X19" s="60"/>
      <c r="Y19" s="196"/>
      <c r="Z19" s="60"/>
      <c r="AA19" s="60"/>
      <c r="AB19" s="60"/>
      <c r="AC19" s="60"/>
      <c r="AD19" s="367"/>
      <c r="AE19" s="60"/>
      <c r="AF19" s="60"/>
      <c r="AG19" s="72"/>
      <c r="AH19" s="60"/>
      <c r="AI19" s="536"/>
      <c r="AJ19" s="74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9"/>
      <c r="BM19" s="75"/>
      <c r="BN19" s="75"/>
      <c r="BO19" s="61"/>
      <c r="BP19" s="71">
        <f>D19</f>
        <v>0</v>
      </c>
      <c r="BQ19" s="82"/>
      <c r="BR19" s="83"/>
      <c r="BS19" s="77"/>
      <c r="BT19" s="77"/>
      <c r="BU19" s="77"/>
      <c r="BV19" s="77"/>
      <c r="BW19" s="77"/>
      <c r="BX19" s="77"/>
      <c r="BY19" s="77"/>
      <c r="BZ19" s="77"/>
      <c r="CA19" s="77"/>
      <c r="CB19" s="78"/>
      <c r="CC19" s="20"/>
      <c r="CD19" s="79"/>
      <c r="CE19" s="61"/>
      <c r="CF19" s="65">
        <f>BP19</f>
        <v>0</v>
      </c>
      <c r="CG19" s="66"/>
      <c r="CH19" s="66"/>
      <c r="CI19" s="66"/>
      <c r="CJ19" s="66"/>
      <c r="CK19" s="66"/>
      <c r="CL19" s="66"/>
      <c r="CM19" s="66"/>
      <c r="CN19" s="66"/>
      <c r="CO19" s="125"/>
      <c r="CP19" s="66"/>
      <c r="CQ19" s="66"/>
      <c r="CR19" s="66"/>
      <c r="CS19" s="67">
        <f t="shared" si="0"/>
        <v>0</v>
      </c>
      <c r="CT19" s="12"/>
      <c r="CU19" s="80"/>
      <c r="CV19" s="80"/>
      <c r="CW19" s="80"/>
      <c r="CX19" s="80"/>
      <c r="CY19" s="80"/>
      <c r="CZ19" s="80"/>
    </row>
    <row r="20" spans="2:104" ht="19.5" customHeight="1">
      <c r="B20" s="406" t="s">
        <v>258</v>
      </c>
      <c r="C20" s="423"/>
      <c r="D20" s="287"/>
      <c r="E20" s="287"/>
      <c r="F20" s="457"/>
      <c r="G20" s="457"/>
      <c r="H20" s="457"/>
      <c r="I20" s="542"/>
      <c r="J20" s="542"/>
      <c r="K20" s="72">
        <f>CS20</f>
        <v>0</v>
      </c>
      <c r="L20" s="84"/>
      <c r="M20" s="478"/>
      <c r="N20" s="478"/>
      <c r="O20" s="60"/>
      <c r="P20" s="60"/>
      <c r="Q20" s="60"/>
      <c r="R20" s="60"/>
      <c r="S20" s="367"/>
      <c r="T20" s="60"/>
      <c r="U20" s="60"/>
      <c r="V20" s="74"/>
      <c r="W20" s="74"/>
      <c r="X20" s="60"/>
      <c r="Y20" s="196"/>
      <c r="Z20" s="60"/>
      <c r="AA20" s="60"/>
      <c r="AB20" s="60"/>
      <c r="AC20" s="60"/>
      <c r="AD20" s="60"/>
      <c r="AE20" s="367"/>
      <c r="AF20" s="60"/>
      <c r="AG20" s="72" t="s">
        <v>112</v>
      </c>
      <c r="AH20" s="526"/>
      <c r="AI20" s="528"/>
      <c r="AJ20" s="528"/>
      <c r="AK20" s="526"/>
      <c r="AL20" s="526"/>
      <c r="AM20" s="526"/>
      <c r="AN20" s="526"/>
      <c r="AO20" s="526"/>
      <c r="AP20" s="526"/>
      <c r="AQ20" s="526"/>
      <c r="AR20" s="526"/>
      <c r="AS20" s="526"/>
      <c r="AT20" s="526"/>
      <c r="AU20" s="526"/>
      <c r="AV20" s="526"/>
      <c r="AW20" s="526"/>
      <c r="AX20" s="526"/>
      <c r="AY20" s="526"/>
      <c r="AZ20" s="535"/>
      <c r="BA20" s="526"/>
      <c r="BB20" s="526"/>
      <c r="BC20" s="526"/>
      <c r="BD20" s="526"/>
      <c r="BE20" s="526"/>
      <c r="BF20" s="526"/>
      <c r="BG20" s="526"/>
      <c r="BH20" s="526"/>
      <c r="BI20" s="526"/>
      <c r="BJ20" s="526"/>
      <c r="BK20" s="526"/>
      <c r="BL20" s="527"/>
      <c r="BM20" s="75"/>
      <c r="BN20" s="75"/>
      <c r="BO20" s="61"/>
      <c r="BP20" s="71"/>
      <c r="BQ20" s="82"/>
      <c r="BR20" s="83"/>
      <c r="BS20" s="77"/>
      <c r="BT20" s="77"/>
      <c r="BU20" s="77"/>
      <c r="BV20" s="77"/>
      <c r="BW20" s="77"/>
      <c r="BX20" s="77"/>
      <c r="BY20" s="77"/>
      <c r="BZ20" s="77"/>
      <c r="CA20" s="77"/>
      <c r="CB20" s="78"/>
      <c r="CC20" s="20"/>
      <c r="CD20" s="79"/>
      <c r="CE20" s="61"/>
      <c r="CF20" s="65"/>
      <c r="CG20" s="66"/>
      <c r="CH20" s="66"/>
      <c r="CI20" s="66"/>
      <c r="CJ20" s="66"/>
      <c r="CK20" s="66"/>
      <c r="CL20" s="66"/>
      <c r="CM20" s="66"/>
      <c r="CN20" s="66"/>
      <c r="CO20" s="125"/>
      <c r="CP20" s="66"/>
      <c r="CQ20" s="66"/>
      <c r="CR20" s="66"/>
      <c r="CS20" s="67">
        <f t="shared" si="0"/>
        <v>0</v>
      </c>
      <c r="CT20" s="12"/>
      <c r="CU20" s="80"/>
      <c r="CV20" s="80"/>
      <c r="CW20" s="80"/>
      <c r="CX20" s="80"/>
      <c r="CY20" s="80"/>
      <c r="CZ20" s="80"/>
    </row>
    <row r="21" spans="2:104">
      <c r="B21" s="406" t="s">
        <v>250</v>
      </c>
      <c r="C21" s="491"/>
      <c r="D21" s="287"/>
      <c r="E21" s="287"/>
      <c r="F21" s="457"/>
      <c r="G21" s="457"/>
      <c r="H21" s="457"/>
      <c r="I21" s="542"/>
      <c r="J21" s="542"/>
      <c r="K21" s="72">
        <f>CS21*1.00035</f>
        <v>0</v>
      </c>
      <c r="L21" s="84"/>
      <c r="M21" s="478"/>
      <c r="N21" s="478"/>
      <c r="O21" s="60"/>
      <c r="P21" s="60"/>
      <c r="Q21" s="60"/>
      <c r="R21" s="60"/>
      <c r="S21" s="504"/>
      <c r="T21" s="60"/>
      <c r="U21" s="60"/>
      <c r="V21" s="74"/>
      <c r="W21" s="74"/>
      <c r="X21" s="60"/>
      <c r="Y21" s="196"/>
      <c r="Z21" s="60"/>
      <c r="AA21" s="60"/>
      <c r="AB21" s="60"/>
      <c r="AC21" s="60"/>
      <c r="AD21" s="367"/>
      <c r="AE21" s="60"/>
      <c r="AF21" s="60"/>
      <c r="AG21" s="72" t="s">
        <v>112</v>
      </c>
      <c r="AH21" s="526"/>
      <c r="AI21" s="528"/>
      <c r="AJ21" s="528"/>
      <c r="AK21" s="526"/>
      <c r="AL21" s="526"/>
      <c r="AM21" s="526"/>
      <c r="AN21" s="526"/>
      <c r="AO21" s="526"/>
      <c r="AP21" s="526"/>
      <c r="AQ21" s="526"/>
      <c r="AR21" s="526"/>
      <c r="AS21" s="526"/>
      <c r="AT21" s="526"/>
      <c r="AU21" s="526"/>
      <c r="AV21" s="526"/>
      <c r="AW21" s="526"/>
      <c r="AX21" s="526"/>
      <c r="AY21" s="526"/>
      <c r="AZ21" s="535"/>
      <c r="BA21" s="526"/>
      <c r="BB21" s="526"/>
      <c r="BC21" s="526"/>
      <c r="BD21" s="526"/>
      <c r="BE21" s="526"/>
      <c r="BF21" s="526"/>
      <c r="BG21" s="526"/>
      <c r="BH21" s="526"/>
      <c r="BI21" s="526"/>
      <c r="BJ21" s="526"/>
      <c r="BK21" s="526"/>
      <c r="BL21" s="527"/>
      <c r="BM21" s="75"/>
      <c r="BN21" s="75"/>
      <c r="BO21" s="61"/>
      <c r="BP21" s="71"/>
      <c r="BQ21" s="82"/>
      <c r="BR21" s="83"/>
      <c r="BS21" s="77"/>
      <c r="BT21" s="77"/>
      <c r="BU21" s="77"/>
      <c r="BV21" s="77"/>
      <c r="BW21" s="77"/>
      <c r="BX21" s="77"/>
      <c r="BY21" s="77"/>
      <c r="BZ21" s="77"/>
      <c r="CA21" s="77"/>
      <c r="CB21" s="78"/>
      <c r="CC21" s="20"/>
      <c r="CD21" s="79"/>
      <c r="CE21" s="61"/>
      <c r="CF21" s="65"/>
      <c r="CG21" s="66"/>
      <c r="CH21" s="66"/>
      <c r="CI21" s="502"/>
      <c r="CJ21" s="66"/>
      <c r="CK21" s="66"/>
      <c r="CL21" s="66"/>
      <c r="CM21" s="66"/>
      <c r="CN21" s="66"/>
      <c r="CO21" s="125"/>
      <c r="CP21" s="66"/>
      <c r="CQ21" s="66"/>
      <c r="CR21" s="66"/>
      <c r="CS21" s="67">
        <f t="shared" si="0"/>
        <v>0</v>
      </c>
      <c r="CT21" s="12"/>
      <c r="CU21" s="80"/>
      <c r="CV21" s="80"/>
      <c r="CW21" s="80"/>
      <c r="CX21" s="80"/>
      <c r="CY21" s="80"/>
      <c r="CZ21" s="80"/>
    </row>
    <row r="22" spans="2:104" ht="20.100000000000001" customHeight="1">
      <c r="B22" s="406"/>
      <c r="C22" s="423"/>
      <c r="D22" s="287"/>
      <c r="E22" s="287"/>
      <c r="F22" s="457"/>
      <c r="G22" s="457"/>
      <c r="H22" s="457"/>
      <c r="I22" s="542"/>
      <c r="J22" s="542"/>
      <c r="K22" s="72">
        <f>CS22</f>
        <v>0</v>
      </c>
      <c r="L22" s="7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72">
        <f>DO22</f>
        <v>0</v>
      </c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9"/>
      <c r="BM22" s="75"/>
      <c r="BN22" s="75"/>
      <c r="BO22" s="61"/>
      <c r="BP22" s="71"/>
      <c r="BQ22" s="82"/>
      <c r="BR22" s="83"/>
      <c r="BS22" s="13"/>
      <c r="BT22" s="13"/>
      <c r="BU22" s="77"/>
      <c r="BV22" s="77"/>
      <c r="BW22" s="77"/>
      <c r="BX22" s="77"/>
      <c r="BY22" s="77"/>
      <c r="BZ22" s="77"/>
      <c r="CA22" s="77"/>
      <c r="CB22" s="78"/>
      <c r="CC22" s="20"/>
      <c r="CD22" s="79"/>
      <c r="CE22" s="61"/>
      <c r="CF22" s="65"/>
      <c r="CG22" s="66"/>
      <c r="CH22" s="66"/>
      <c r="CI22" s="66"/>
      <c r="CJ22" s="66"/>
      <c r="CK22" s="66"/>
      <c r="CL22" s="66"/>
      <c r="CM22" s="66"/>
      <c r="CN22" s="66"/>
      <c r="CO22" s="125"/>
      <c r="CP22" s="66"/>
      <c r="CQ22" s="66"/>
      <c r="CR22" s="66"/>
      <c r="CS22" s="67">
        <f t="shared" si="0"/>
        <v>0</v>
      </c>
      <c r="CT22" s="12"/>
      <c r="CU22" s="80"/>
      <c r="CV22" s="80"/>
      <c r="CW22" s="80"/>
      <c r="CX22" s="80"/>
      <c r="CY22" s="80"/>
      <c r="CZ22" s="80"/>
    </row>
    <row r="23" spans="2:104" ht="20.100000000000001" customHeight="1">
      <c r="B23" s="407" t="s">
        <v>55</v>
      </c>
      <c r="C23" s="424"/>
      <c r="D23" s="106"/>
      <c r="E23" s="106"/>
      <c r="F23" s="459"/>
      <c r="G23" s="459"/>
      <c r="H23" s="459"/>
      <c r="I23" s="545"/>
      <c r="J23" s="545"/>
      <c r="K23" s="501">
        <f>CS23*1.00035</f>
        <v>0</v>
      </c>
      <c r="L23" s="577">
        <f>CG23*1.00035</f>
        <v>0</v>
      </c>
      <c r="M23" s="575"/>
      <c r="N23" s="575"/>
      <c r="O23" s="575"/>
      <c r="P23" s="574">
        <f>CH23*1.00035</f>
        <v>0</v>
      </c>
      <c r="Q23" s="575"/>
      <c r="R23" s="575"/>
      <c r="S23" s="576"/>
      <c r="T23" s="574">
        <f>CI23*1.00035</f>
        <v>0</v>
      </c>
      <c r="U23" s="575"/>
      <c r="V23" s="575"/>
      <c r="W23" s="575"/>
      <c r="X23" s="576"/>
      <c r="Y23" s="574">
        <f>CJ23*1.00035</f>
        <v>0</v>
      </c>
      <c r="Z23" s="575"/>
      <c r="AA23" s="575"/>
      <c r="AB23" s="576"/>
      <c r="AC23" s="574">
        <f>CK23*1.00035</f>
        <v>0</v>
      </c>
      <c r="AD23" s="575"/>
      <c r="AE23" s="575"/>
      <c r="AF23" s="576"/>
      <c r="AG23" s="501">
        <f>DO23*1.00035</f>
        <v>0</v>
      </c>
      <c r="AH23" s="612">
        <f>CL23*1.00035</f>
        <v>0</v>
      </c>
      <c r="AI23" s="613"/>
      <c r="AJ23" s="613"/>
      <c r="AK23" s="613"/>
      <c r="AL23" s="614"/>
      <c r="AM23" s="612">
        <f>SUM(CM23)*1.00035</f>
        <v>0</v>
      </c>
      <c r="AN23" s="613"/>
      <c r="AO23" s="613"/>
      <c r="AP23" s="614"/>
      <c r="AQ23" s="612">
        <f>SUM(CN23)*1.00035</f>
        <v>0</v>
      </c>
      <c r="AR23" s="613"/>
      <c r="AS23" s="613"/>
      <c r="AT23" s="614"/>
      <c r="AU23" s="612">
        <f>SUM(CO23)*1.00035</f>
        <v>0</v>
      </c>
      <c r="AV23" s="613"/>
      <c r="AW23" s="613"/>
      <c r="AX23" s="613"/>
      <c r="AY23" s="614"/>
      <c r="AZ23" s="612">
        <f>SUM(CP23)*1.00035</f>
        <v>0</v>
      </c>
      <c r="BA23" s="613"/>
      <c r="BB23" s="613"/>
      <c r="BC23" s="614"/>
      <c r="BD23" s="612">
        <f>SUM(CQ23)*1.00035</f>
        <v>0</v>
      </c>
      <c r="BE23" s="613"/>
      <c r="BF23" s="613"/>
      <c r="BG23" s="614"/>
      <c r="BH23" s="612">
        <f>SUM(CR23)*1.00035</f>
        <v>0</v>
      </c>
      <c r="BI23" s="613"/>
      <c r="BJ23" s="613"/>
      <c r="BK23" s="613"/>
      <c r="BL23" s="620"/>
      <c r="BM23" s="75"/>
      <c r="BN23" s="75"/>
      <c r="BO23" s="61"/>
      <c r="BP23" s="71">
        <f>D23</f>
        <v>0</v>
      </c>
      <c r="BQ23" s="82"/>
      <c r="BR23" s="83"/>
      <c r="BS23" s="63"/>
      <c r="BT23" s="63"/>
      <c r="BU23" s="77"/>
      <c r="BV23" s="77"/>
      <c r="BW23" s="77"/>
      <c r="BX23" s="77"/>
      <c r="BY23" s="77"/>
      <c r="BZ23" s="77"/>
      <c r="CA23" s="77"/>
      <c r="CB23" s="98"/>
      <c r="CC23" s="20"/>
      <c r="CD23" s="79"/>
      <c r="CE23" s="61" t="str">
        <f>B23</f>
        <v>PLANNED TOTAL NON-COMM</v>
      </c>
      <c r="CF23" s="99"/>
      <c r="CG23" s="100">
        <f t="shared" ref="CG23:CR23" si="1">SUM(CG14:CG22)</f>
        <v>0</v>
      </c>
      <c r="CH23" s="100">
        <f t="shared" si="1"/>
        <v>0</v>
      </c>
      <c r="CI23" s="100">
        <f t="shared" si="1"/>
        <v>0</v>
      </c>
      <c r="CJ23" s="100">
        <f t="shared" si="1"/>
        <v>0</v>
      </c>
      <c r="CK23" s="100">
        <f t="shared" si="1"/>
        <v>0</v>
      </c>
      <c r="CL23" s="100">
        <f t="shared" si="1"/>
        <v>0</v>
      </c>
      <c r="CM23" s="100">
        <f t="shared" si="1"/>
        <v>0</v>
      </c>
      <c r="CN23" s="100">
        <f t="shared" si="1"/>
        <v>0</v>
      </c>
      <c r="CO23" s="100">
        <f t="shared" si="1"/>
        <v>0</v>
      </c>
      <c r="CP23" s="100">
        <f t="shared" si="1"/>
        <v>0</v>
      </c>
      <c r="CQ23" s="100">
        <f t="shared" si="1"/>
        <v>0</v>
      </c>
      <c r="CR23" s="100">
        <f t="shared" si="1"/>
        <v>0</v>
      </c>
      <c r="CS23" s="5">
        <f t="shared" si="0"/>
        <v>0</v>
      </c>
      <c r="CT23" s="101"/>
      <c r="CU23" s="102"/>
      <c r="CV23" s="12"/>
      <c r="CW23" s="12"/>
      <c r="CX23" s="12"/>
      <c r="CY23" s="12"/>
    </row>
    <row r="24" spans="2:104" ht="20.100000000000001" customHeight="1">
      <c r="B24" s="407" t="s">
        <v>56</v>
      </c>
      <c r="C24" s="424"/>
      <c r="D24" s="106"/>
      <c r="E24" s="106"/>
      <c r="F24" s="459"/>
      <c r="G24" s="459"/>
      <c r="H24" s="459"/>
      <c r="I24" s="545"/>
      <c r="J24" s="545"/>
      <c r="K24" s="501">
        <f>CS24*1.00035</f>
        <v>0</v>
      </c>
      <c r="L24" s="577">
        <f>CG24*1.00035</f>
        <v>0</v>
      </c>
      <c r="M24" s="575"/>
      <c r="N24" s="575"/>
      <c r="O24" s="575"/>
      <c r="P24" s="574">
        <f>CH24*1.00035</f>
        <v>0</v>
      </c>
      <c r="Q24" s="575"/>
      <c r="R24" s="575"/>
      <c r="S24" s="576"/>
      <c r="T24" s="574">
        <f>CI24*1.00035</f>
        <v>0</v>
      </c>
      <c r="U24" s="575"/>
      <c r="V24" s="575"/>
      <c r="W24" s="575"/>
      <c r="X24" s="576"/>
      <c r="Y24" s="574">
        <f>CJ24*1.00035</f>
        <v>0</v>
      </c>
      <c r="Z24" s="575"/>
      <c r="AA24" s="575"/>
      <c r="AB24" s="576"/>
      <c r="AC24" s="574">
        <f>CK24*1.00035</f>
        <v>0</v>
      </c>
      <c r="AD24" s="575"/>
      <c r="AE24" s="575"/>
      <c r="AF24" s="576"/>
      <c r="AG24" s="501">
        <f>DO24*1.00035</f>
        <v>0</v>
      </c>
      <c r="AH24" s="612">
        <f>CL24*1.00035</f>
        <v>0</v>
      </c>
      <c r="AI24" s="613"/>
      <c r="AJ24" s="613"/>
      <c r="AK24" s="613"/>
      <c r="AL24" s="614"/>
      <c r="AM24" s="612">
        <f>SUM(CM24)*1.00035</f>
        <v>0</v>
      </c>
      <c r="AN24" s="613"/>
      <c r="AO24" s="613"/>
      <c r="AP24" s="614"/>
      <c r="AQ24" s="612">
        <f>SUM(CN24)*1.00035</f>
        <v>0</v>
      </c>
      <c r="AR24" s="613"/>
      <c r="AS24" s="613"/>
      <c r="AT24" s="614"/>
      <c r="AU24" s="612">
        <f>SUM(CO24)*1.00035</f>
        <v>0</v>
      </c>
      <c r="AV24" s="613"/>
      <c r="AW24" s="613"/>
      <c r="AX24" s="613"/>
      <c r="AY24" s="614"/>
      <c r="AZ24" s="612">
        <f>SUM(CP24)*1.00035</f>
        <v>0</v>
      </c>
      <c r="BA24" s="613"/>
      <c r="BB24" s="613"/>
      <c r="BC24" s="614"/>
      <c r="BD24" s="612">
        <f>SUM(CQ24)*1.00035</f>
        <v>0</v>
      </c>
      <c r="BE24" s="613"/>
      <c r="BF24" s="613"/>
      <c r="BG24" s="614"/>
      <c r="BH24" s="612">
        <f>SUM(CR24)*1.00035</f>
        <v>0</v>
      </c>
      <c r="BI24" s="613"/>
      <c r="BJ24" s="613"/>
      <c r="BK24" s="613"/>
      <c r="BL24" s="620"/>
      <c r="BM24" s="75"/>
      <c r="BN24" s="75"/>
      <c r="BO24" s="61"/>
      <c r="BP24" s="71">
        <f>D24</f>
        <v>0</v>
      </c>
      <c r="BQ24" s="82"/>
      <c r="BR24" s="83"/>
      <c r="BS24" s="77"/>
      <c r="BT24" s="77"/>
      <c r="BU24" s="77"/>
      <c r="BV24" s="77"/>
      <c r="BW24" s="77"/>
      <c r="BX24" s="77"/>
      <c r="BY24" s="77"/>
      <c r="BZ24" s="77"/>
      <c r="CA24" s="77"/>
      <c r="CB24" s="98"/>
      <c r="CC24" s="20"/>
      <c r="CD24" s="79"/>
      <c r="CE24" s="61" t="str">
        <f>B24</f>
        <v>ACTUAL TOTAL NON-COMM</v>
      </c>
      <c r="CF24" s="99"/>
      <c r="CG24" s="100">
        <f>CG23</f>
        <v>0</v>
      </c>
      <c r="CH24" s="100">
        <f t="shared" ref="CH24:CS24" si="2">CH23</f>
        <v>0</v>
      </c>
      <c r="CI24" s="100">
        <f t="shared" si="2"/>
        <v>0</v>
      </c>
      <c r="CJ24" s="100">
        <f t="shared" si="2"/>
        <v>0</v>
      </c>
      <c r="CK24" s="100">
        <f t="shared" si="2"/>
        <v>0</v>
      </c>
      <c r="CL24" s="100">
        <f t="shared" si="2"/>
        <v>0</v>
      </c>
      <c r="CM24" s="100">
        <f t="shared" si="2"/>
        <v>0</v>
      </c>
      <c r="CN24" s="100">
        <f t="shared" si="2"/>
        <v>0</v>
      </c>
      <c r="CO24" s="100">
        <f t="shared" si="2"/>
        <v>0</v>
      </c>
      <c r="CP24" s="100">
        <f t="shared" si="2"/>
        <v>0</v>
      </c>
      <c r="CQ24" s="100">
        <f t="shared" si="2"/>
        <v>0</v>
      </c>
      <c r="CR24" s="100">
        <f t="shared" si="2"/>
        <v>0</v>
      </c>
      <c r="CS24" s="5">
        <f t="shared" si="2"/>
        <v>0</v>
      </c>
      <c r="CT24" s="625">
        <f>CS23-CS24</f>
        <v>0</v>
      </c>
      <c r="CU24" s="626"/>
      <c r="CV24" s="626"/>
      <c r="CW24" s="102"/>
      <c r="CX24" s="102"/>
      <c r="CY24" s="102"/>
      <c r="CZ24" s="102"/>
    </row>
    <row r="25" spans="2:104" ht="20.100000000000001" customHeight="1">
      <c r="B25" s="407"/>
      <c r="C25" s="424"/>
      <c r="D25" s="106"/>
      <c r="E25" s="106"/>
      <c r="F25" s="459"/>
      <c r="G25" s="459"/>
      <c r="H25" s="459"/>
      <c r="I25" s="545"/>
      <c r="J25" s="545"/>
      <c r="K25" s="501"/>
      <c r="L25" s="578"/>
      <c r="M25" s="572"/>
      <c r="N25" s="572"/>
      <c r="O25" s="572"/>
      <c r="P25" s="571"/>
      <c r="Q25" s="572"/>
      <c r="R25" s="572"/>
      <c r="S25" s="573"/>
      <c r="T25" s="571"/>
      <c r="U25" s="572"/>
      <c r="V25" s="572"/>
      <c r="W25" s="572"/>
      <c r="X25" s="573"/>
      <c r="Y25" s="571"/>
      <c r="Z25" s="572"/>
      <c r="AA25" s="572"/>
      <c r="AB25" s="573"/>
      <c r="AC25" s="571"/>
      <c r="AD25" s="572"/>
      <c r="AE25" s="572"/>
      <c r="AF25" s="573"/>
      <c r="AG25" s="501"/>
      <c r="AH25" s="616"/>
      <c r="AI25" s="617"/>
      <c r="AJ25" s="617"/>
      <c r="AK25" s="617"/>
      <c r="AL25" s="618"/>
      <c r="AM25" s="616"/>
      <c r="AN25" s="617"/>
      <c r="AO25" s="617"/>
      <c r="AP25" s="618"/>
      <c r="AQ25" s="616"/>
      <c r="AR25" s="617"/>
      <c r="AS25" s="617"/>
      <c r="AT25" s="618"/>
      <c r="AU25" s="616"/>
      <c r="AV25" s="617"/>
      <c r="AW25" s="617"/>
      <c r="AX25" s="617"/>
      <c r="AY25" s="618"/>
      <c r="AZ25" s="616"/>
      <c r="BA25" s="617"/>
      <c r="BB25" s="617"/>
      <c r="BC25" s="618"/>
      <c r="BD25" s="616"/>
      <c r="BE25" s="617"/>
      <c r="BF25" s="617"/>
      <c r="BG25" s="618"/>
      <c r="BH25" s="616"/>
      <c r="BI25" s="617"/>
      <c r="BJ25" s="617"/>
      <c r="BK25" s="617"/>
      <c r="BL25" s="621"/>
      <c r="BM25" s="75"/>
      <c r="BN25" s="75"/>
      <c r="BO25" s="61"/>
      <c r="BP25" s="71"/>
      <c r="BQ25" s="82"/>
      <c r="BR25" s="83"/>
      <c r="BS25" s="83"/>
      <c r="BT25" s="83"/>
      <c r="BU25" s="77"/>
      <c r="BV25" s="77"/>
      <c r="BW25" s="77"/>
      <c r="BX25" s="77"/>
      <c r="BY25" s="77"/>
      <c r="BZ25" s="77"/>
      <c r="CA25" s="77"/>
      <c r="CB25" s="78"/>
      <c r="CC25" s="20"/>
      <c r="CD25" s="79"/>
      <c r="CE25" s="109"/>
      <c r="CF25" s="110"/>
      <c r="CG25" s="111"/>
      <c r="CH25" s="111"/>
      <c r="CI25" s="111"/>
      <c r="CJ25" s="111"/>
      <c r="CK25" s="111"/>
      <c r="CL25" s="111"/>
      <c r="CM25" s="111"/>
      <c r="CN25" s="111"/>
      <c r="CO25" s="113"/>
      <c r="CP25" s="111"/>
      <c r="CQ25" s="111"/>
      <c r="CR25" s="111"/>
      <c r="CS25" s="112"/>
      <c r="CT25" s="101"/>
      <c r="CU25" s="80"/>
      <c r="CV25" s="80"/>
      <c r="CW25" s="80"/>
      <c r="CX25" s="80"/>
      <c r="CY25" s="80"/>
      <c r="CZ25" s="80"/>
    </row>
    <row r="26" spans="2:104" ht="20.100000000000001" customHeight="1">
      <c r="B26" s="407"/>
      <c r="C26" s="424"/>
      <c r="D26" s="106"/>
      <c r="E26" s="106"/>
      <c r="F26" s="459"/>
      <c r="G26" s="459"/>
      <c r="H26" s="459"/>
      <c r="I26" s="545"/>
      <c r="J26" s="545"/>
      <c r="K26" s="501"/>
      <c r="L26" s="578"/>
      <c r="M26" s="572"/>
      <c r="N26" s="572"/>
      <c r="O26" s="572"/>
      <c r="P26" s="571"/>
      <c r="Q26" s="572"/>
      <c r="R26" s="572"/>
      <c r="S26" s="573"/>
      <c r="T26" s="571"/>
      <c r="U26" s="572"/>
      <c r="V26" s="572"/>
      <c r="W26" s="572"/>
      <c r="X26" s="573"/>
      <c r="Y26" s="571"/>
      <c r="Z26" s="572"/>
      <c r="AA26" s="572"/>
      <c r="AB26" s="573"/>
      <c r="AC26" s="571"/>
      <c r="AD26" s="572"/>
      <c r="AE26" s="572"/>
      <c r="AF26" s="573"/>
      <c r="AG26" s="501"/>
      <c r="AH26" s="616"/>
      <c r="AI26" s="617"/>
      <c r="AJ26" s="617"/>
      <c r="AK26" s="617"/>
      <c r="AL26" s="618"/>
      <c r="AM26" s="616"/>
      <c r="AN26" s="617"/>
      <c r="AO26" s="617"/>
      <c r="AP26" s="618"/>
      <c r="AQ26" s="616"/>
      <c r="AR26" s="617"/>
      <c r="AS26" s="617"/>
      <c r="AT26" s="618"/>
      <c r="AU26" s="616"/>
      <c r="AV26" s="617"/>
      <c r="AW26" s="617"/>
      <c r="AX26" s="617"/>
      <c r="AY26" s="618"/>
      <c r="AZ26" s="616"/>
      <c r="BA26" s="617"/>
      <c r="BB26" s="617"/>
      <c r="BC26" s="618"/>
      <c r="BD26" s="616"/>
      <c r="BE26" s="617"/>
      <c r="BF26" s="617"/>
      <c r="BG26" s="618"/>
      <c r="BH26" s="616"/>
      <c r="BI26" s="617"/>
      <c r="BJ26" s="617"/>
      <c r="BK26" s="617"/>
      <c r="BL26" s="621"/>
      <c r="BM26" s="75"/>
      <c r="BN26" s="75"/>
      <c r="BO26" s="61"/>
      <c r="BP26" s="71"/>
      <c r="BQ26" s="82"/>
      <c r="BR26" s="83"/>
      <c r="BS26" s="83"/>
      <c r="BT26" s="83"/>
      <c r="BU26" s="77"/>
      <c r="BV26" s="77"/>
      <c r="BW26" s="77"/>
      <c r="BX26" s="77"/>
      <c r="BY26" s="77"/>
      <c r="BZ26" s="77"/>
      <c r="CA26" s="77"/>
      <c r="CB26" s="78"/>
      <c r="CC26" s="20"/>
      <c r="CD26" s="79"/>
      <c r="CE26" s="109"/>
      <c r="CF26" s="110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2"/>
      <c r="CT26" s="114"/>
      <c r="CU26" s="80"/>
      <c r="CV26" s="80"/>
      <c r="CW26" s="80"/>
      <c r="CX26" s="80"/>
      <c r="CY26" s="80"/>
      <c r="CZ26" s="80"/>
    </row>
    <row r="27" spans="2:104" ht="1.5" customHeight="1">
      <c r="B27" s="408"/>
      <c r="C27" s="396"/>
      <c r="D27" s="71"/>
      <c r="E27" s="71"/>
      <c r="F27" s="457"/>
      <c r="G27" s="457"/>
      <c r="H27" s="457"/>
      <c r="I27" s="542"/>
      <c r="J27" s="542"/>
      <c r="K27" s="58"/>
      <c r="L27" s="129"/>
      <c r="M27" s="130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2"/>
      <c r="AE27" s="132"/>
      <c r="AF27" s="132"/>
      <c r="AG27" s="58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1"/>
      <c r="BL27" s="133"/>
      <c r="BO27" s="122"/>
      <c r="BP27" s="134"/>
      <c r="BQ27" s="56"/>
      <c r="BR27" s="13"/>
      <c r="BS27" s="83"/>
      <c r="BT27" s="83"/>
      <c r="BU27" s="13"/>
      <c r="BV27" s="13"/>
      <c r="BW27" s="13"/>
      <c r="BX27" s="13"/>
      <c r="BY27" s="13"/>
      <c r="BZ27" s="13"/>
      <c r="CA27" s="13"/>
      <c r="CB27" s="135"/>
      <c r="CE27" s="136"/>
      <c r="CF27" s="137"/>
      <c r="CG27" s="66">
        <f>SUM(L27:O27)*BQ27</f>
        <v>0</v>
      </c>
      <c r="CH27" s="66">
        <f>SUM(P27:S27)*BR27</f>
        <v>0</v>
      </c>
      <c r="CI27" s="66">
        <f>SUM(T27:X27)*BS27</f>
        <v>0</v>
      </c>
      <c r="CJ27" s="138"/>
      <c r="CK27" s="138"/>
      <c r="CL27" s="138"/>
      <c r="CM27" s="138"/>
      <c r="CN27" s="138"/>
      <c r="CO27" s="138"/>
      <c r="CP27" s="138"/>
      <c r="CQ27" s="138"/>
      <c r="CR27" s="138"/>
      <c r="CS27" s="139"/>
    </row>
    <row r="28" spans="2:104" ht="20.100000000000001" customHeight="1">
      <c r="B28" s="405"/>
      <c r="C28" s="421"/>
      <c r="D28" s="287"/>
      <c r="E28" s="287"/>
      <c r="F28" s="457">
        <f>SUM(L28:BL28)*10</f>
        <v>0</v>
      </c>
      <c r="G28" s="457"/>
      <c r="H28" s="457"/>
      <c r="I28" s="542"/>
      <c r="J28" s="542"/>
      <c r="K28" s="58"/>
      <c r="L28" s="59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58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8"/>
      <c r="BA28" s="60"/>
      <c r="BB28" s="60"/>
      <c r="BC28" s="60"/>
      <c r="BD28" s="196"/>
      <c r="BE28" s="60"/>
      <c r="BF28" s="195"/>
      <c r="BG28" s="195"/>
      <c r="BH28" s="60"/>
      <c r="BI28" s="60"/>
      <c r="BJ28" s="60"/>
      <c r="BK28" s="196"/>
      <c r="BL28" s="69"/>
      <c r="BM28" s="70"/>
      <c r="BO28" s="61"/>
      <c r="BP28" s="71"/>
      <c r="BQ28" s="62"/>
      <c r="BR28" s="63"/>
      <c r="BS28" s="83"/>
      <c r="BT28" s="83"/>
      <c r="BU28" s="63"/>
      <c r="BV28" s="63"/>
      <c r="BW28" s="63"/>
      <c r="BX28" s="63"/>
      <c r="BY28" s="63"/>
      <c r="BZ28" s="63"/>
      <c r="CA28" s="63"/>
      <c r="CB28" s="127"/>
      <c r="CC28" s="20"/>
      <c r="CD28" s="20"/>
      <c r="CE28" s="61"/>
      <c r="CF28" s="65">
        <f>BP28</f>
        <v>0</v>
      </c>
      <c r="CG28" s="66">
        <f>SUM(L28:O28)*BQ28</f>
        <v>0</v>
      </c>
      <c r="CH28" s="66">
        <f>SUM(P28:S28)*BR28</f>
        <v>0</v>
      </c>
      <c r="CI28" s="66">
        <f>SUM(T28:X28)*BS28</f>
        <v>0</v>
      </c>
      <c r="CJ28" s="66">
        <f>SUM(Y28:AB28)*BT28</f>
        <v>0</v>
      </c>
      <c r="CK28" s="66"/>
      <c r="CL28" s="66"/>
      <c r="CM28" s="66"/>
      <c r="CN28" s="448">
        <f>SUM(AQ28:AT28)*BX28</f>
        <v>0</v>
      </c>
      <c r="CO28" s="125"/>
      <c r="CP28" s="66"/>
      <c r="CQ28" s="66"/>
      <c r="CR28" s="66"/>
      <c r="CS28" s="67"/>
      <c r="CT28" s="12"/>
      <c r="CU28" s="12"/>
      <c r="CV28" s="12"/>
      <c r="CW28" s="12"/>
      <c r="CX28" s="12"/>
      <c r="CY28" s="12"/>
    </row>
    <row r="29" spans="2:104" ht="20.100000000000001" customHeight="1">
      <c r="B29" s="405"/>
      <c r="C29" s="421"/>
      <c r="D29" s="287"/>
      <c r="E29" s="287"/>
      <c r="F29" s="457">
        <f>SUM(L29:BL29)*10</f>
        <v>0</v>
      </c>
      <c r="G29" s="457"/>
      <c r="H29" s="457"/>
      <c r="I29" s="542"/>
      <c r="J29" s="542"/>
      <c r="K29" s="72">
        <f>CS29*0.9</f>
        <v>0</v>
      </c>
      <c r="L29" s="7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72">
        <f>DO29*0.9</f>
        <v>0</v>
      </c>
      <c r="AH29" s="60"/>
      <c r="AI29" s="196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116"/>
      <c r="BA29" s="116"/>
      <c r="BB29" s="116"/>
      <c r="BC29" s="116"/>
      <c r="BD29" s="60"/>
      <c r="BE29" s="60"/>
      <c r="BF29" s="60"/>
      <c r="BG29" s="140"/>
      <c r="BH29" s="60"/>
      <c r="BI29" s="60"/>
      <c r="BJ29" s="60"/>
      <c r="BK29" s="196"/>
      <c r="BL29" s="69"/>
      <c r="BM29" s="75"/>
      <c r="BN29" s="75"/>
      <c r="BO29" s="61"/>
      <c r="BP29" s="71"/>
      <c r="BQ29" s="76"/>
      <c r="BR29" s="77"/>
      <c r="BS29" s="83"/>
      <c r="BT29" s="83"/>
      <c r="BU29" s="77"/>
      <c r="BV29" s="77"/>
      <c r="BW29" s="77"/>
      <c r="BX29" s="77"/>
      <c r="BY29" s="77"/>
      <c r="BZ29" s="77"/>
      <c r="CA29" s="77"/>
      <c r="CB29" s="127"/>
      <c r="CC29" s="20"/>
      <c r="CD29" s="79"/>
      <c r="CE29" s="61"/>
      <c r="CF29" s="65">
        <f>BP29</f>
        <v>0</v>
      </c>
      <c r="CG29" s="66"/>
      <c r="CH29" s="66"/>
      <c r="CI29" s="66"/>
      <c r="CJ29" s="66"/>
      <c r="CK29" s="66"/>
      <c r="CL29" s="66"/>
      <c r="CM29" s="66"/>
      <c r="CN29" s="448"/>
      <c r="CO29" s="125">
        <f>SUM(AU29:AZ29)*BY29</f>
        <v>0</v>
      </c>
      <c r="CP29" s="66">
        <f>SUM(BB29:BD29)*BZ29</f>
        <v>0</v>
      </c>
      <c r="CQ29" s="66">
        <f>SUM(BE29:BG29)*CA29</f>
        <v>0</v>
      </c>
      <c r="CR29" s="66">
        <f>SUM(BH29:BL29)*CB29</f>
        <v>0</v>
      </c>
      <c r="CS29" s="67"/>
      <c r="CT29" s="12"/>
      <c r="CU29" s="80"/>
      <c r="CV29" s="80"/>
      <c r="CW29" s="80"/>
      <c r="CX29" s="80"/>
      <c r="CY29" s="80"/>
      <c r="CZ29" s="80"/>
    </row>
    <row r="30" spans="2:104" ht="20.100000000000001" customHeight="1">
      <c r="B30" s="409" t="s">
        <v>274</v>
      </c>
      <c r="C30" s="425"/>
      <c r="D30" s="197"/>
      <c r="E30" s="197"/>
      <c r="F30" s="460"/>
      <c r="G30" s="460"/>
      <c r="H30" s="460"/>
      <c r="I30" s="544"/>
      <c r="J30" s="544"/>
      <c r="K30" s="199">
        <f>CS30*0.9</f>
        <v>0</v>
      </c>
      <c r="L30" s="84"/>
      <c r="M30" s="60"/>
      <c r="N30" s="60"/>
      <c r="O30" s="60"/>
      <c r="P30" s="195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199">
        <f>DO30*0.9</f>
        <v>0</v>
      </c>
      <c r="AH30" s="60"/>
      <c r="AI30" s="196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196"/>
      <c r="BL30" s="69"/>
      <c r="BM30" s="85"/>
      <c r="BO30" s="61"/>
      <c r="BP30" s="71"/>
      <c r="BQ30" s="86"/>
      <c r="BR30" s="77"/>
      <c r="BS30" s="83"/>
      <c r="BT30" s="83"/>
      <c r="BU30" s="83"/>
      <c r="BV30" s="83"/>
      <c r="BW30" s="83"/>
      <c r="BX30" s="83"/>
      <c r="BY30" s="83"/>
      <c r="BZ30" s="83"/>
      <c r="CA30" s="83"/>
      <c r="CB30" s="366"/>
      <c r="CC30" s="20"/>
      <c r="CD30" s="20"/>
      <c r="CE30" s="61"/>
      <c r="CF30" s="65"/>
      <c r="CG30" s="66"/>
      <c r="CH30" s="66"/>
      <c r="CI30" s="66"/>
      <c r="CJ30" s="66"/>
      <c r="CK30" s="66"/>
      <c r="CL30" s="66"/>
      <c r="CM30" s="66"/>
      <c r="CN30" s="448"/>
      <c r="CO30" s="125"/>
      <c r="CP30" s="66">
        <f>SUM(AZ30:BC30)*BZ30</f>
        <v>0</v>
      </c>
      <c r="CQ30" s="66">
        <f>SUM(BD30:BG30)*CA30</f>
        <v>0</v>
      </c>
      <c r="CR30" s="66">
        <f>SUM(BH30:BL30)*CB30</f>
        <v>0</v>
      </c>
      <c r="CS30" s="67">
        <f>SUM(CG30:CR30)</f>
        <v>0</v>
      </c>
      <c r="CT30" s="12"/>
      <c r="CU30" s="12"/>
      <c r="CV30" s="12"/>
      <c r="CW30" s="12"/>
      <c r="CX30" s="12"/>
      <c r="CY30" s="12"/>
    </row>
    <row r="31" spans="2:104" s="397" customFormat="1" ht="19.5" customHeight="1">
      <c r="B31" s="393" t="s">
        <v>260</v>
      </c>
      <c r="C31" s="394"/>
      <c r="D31" s="394" t="s">
        <v>96</v>
      </c>
      <c r="E31" s="394"/>
      <c r="F31" s="461"/>
      <c r="G31" s="461" t="s">
        <v>261</v>
      </c>
      <c r="H31" s="461">
        <v>1</v>
      </c>
      <c r="I31" s="546">
        <v>120000</v>
      </c>
      <c r="J31" s="546">
        <v>120000</v>
      </c>
      <c r="K31" s="128">
        <v>90000</v>
      </c>
      <c r="L31" s="84"/>
      <c r="M31" s="60"/>
      <c r="N31" s="60"/>
      <c r="O31" s="60"/>
      <c r="P31" s="195"/>
      <c r="Q31" s="60"/>
      <c r="R31" s="369"/>
      <c r="S31" s="60"/>
      <c r="T31" s="60"/>
      <c r="U31" s="60"/>
      <c r="V31" s="60"/>
      <c r="W31" s="369"/>
      <c r="X31" s="60"/>
      <c r="Y31" s="60"/>
      <c r="Z31" s="60"/>
      <c r="AA31" s="369"/>
      <c r="AB31" s="60"/>
      <c r="AC31" s="60"/>
      <c r="AD31" s="60"/>
      <c r="AE31" s="60"/>
      <c r="AF31" s="369"/>
      <c r="AG31" s="128">
        <v>90000</v>
      </c>
      <c r="AH31" s="60"/>
      <c r="AI31" s="196"/>
      <c r="AJ31" s="369"/>
      <c r="AK31" s="60"/>
      <c r="AL31" s="60"/>
      <c r="AM31" s="60"/>
      <c r="AN31" s="195"/>
      <c r="AO31" s="529">
        <v>26</v>
      </c>
      <c r="AP31" s="196"/>
      <c r="AQ31" s="60"/>
      <c r="AR31" s="60"/>
      <c r="AS31" s="369"/>
      <c r="AT31" s="449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196"/>
      <c r="BL31" s="69"/>
      <c r="BM31" s="450"/>
      <c r="BO31" s="408"/>
      <c r="BP31" s="451"/>
      <c r="BQ31" s="86"/>
      <c r="BR31" s="77"/>
      <c r="BS31" s="83"/>
      <c r="BT31" s="83"/>
      <c r="BU31" s="83"/>
      <c r="BV31" s="83"/>
      <c r="BW31" s="83"/>
      <c r="BX31" s="83"/>
      <c r="BY31" s="83"/>
      <c r="BZ31" s="83"/>
      <c r="CA31" s="83"/>
      <c r="CB31" s="366"/>
      <c r="CC31" s="452"/>
      <c r="CD31" s="452"/>
      <c r="CE31" s="408"/>
      <c r="CF31" s="396"/>
      <c r="CG31" s="448"/>
      <c r="CH31" s="448"/>
      <c r="CI31" s="448"/>
      <c r="CJ31" s="448"/>
      <c r="CK31" s="448"/>
      <c r="CL31" s="448"/>
      <c r="CM31" s="448"/>
      <c r="CN31" s="448"/>
      <c r="CO31" s="453"/>
      <c r="CP31" s="448"/>
      <c r="CQ31" s="448"/>
      <c r="CR31" s="448"/>
      <c r="CS31" s="454"/>
      <c r="CT31" s="455"/>
      <c r="CU31" s="455"/>
      <c r="CV31" s="455"/>
      <c r="CW31" s="455"/>
      <c r="CX31" s="455"/>
      <c r="CY31" s="455"/>
    </row>
    <row r="32" spans="2:104" s="397" customFormat="1" ht="19.5" customHeight="1">
      <c r="B32" s="393" t="s">
        <v>257</v>
      </c>
      <c r="C32" s="394" t="s">
        <v>247</v>
      </c>
      <c r="D32" s="394" t="s">
        <v>101</v>
      </c>
      <c r="E32" s="394"/>
      <c r="F32" s="461"/>
      <c r="G32" s="461" t="s">
        <v>265</v>
      </c>
      <c r="H32" s="461">
        <v>1</v>
      </c>
      <c r="I32" s="546">
        <v>17688</v>
      </c>
      <c r="J32" s="546">
        <v>17688</v>
      </c>
      <c r="K32" s="128" t="s">
        <v>266</v>
      </c>
      <c r="L32" s="84"/>
      <c r="M32" s="60"/>
      <c r="N32" s="60"/>
      <c r="O32" s="60"/>
      <c r="P32" s="195"/>
      <c r="Q32" s="60"/>
      <c r="R32" s="369"/>
      <c r="S32" s="60"/>
      <c r="T32" s="60"/>
      <c r="U32" s="355"/>
      <c r="V32" s="60"/>
      <c r="W32" s="369"/>
      <c r="X32" s="60"/>
      <c r="Y32" s="60"/>
      <c r="Z32" s="60"/>
      <c r="AA32" s="369"/>
      <c r="AB32" s="60"/>
      <c r="AC32" s="60"/>
      <c r="AD32" s="60"/>
      <c r="AE32" s="60"/>
      <c r="AF32" s="369"/>
      <c r="AG32" s="128" t="s">
        <v>266</v>
      </c>
      <c r="AH32" s="60"/>
      <c r="AI32" s="196"/>
      <c r="AJ32" s="369"/>
      <c r="AK32" s="60"/>
      <c r="AL32" s="60"/>
      <c r="AM32" s="355"/>
      <c r="AN32" s="195"/>
      <c r="AO32" s="529">
        <v>26</v>
      </c>
      <c r="AP32" s="196"/>
      <c r="AQ32" s="195"/>
      <c r="AR32" s="60"/>
      <c r="AS32" s="369"/>
      <c r="AT32" s="449"/>
      <c r="AU32" s="60"/>
      <c r="AV32" s="60"/>
      <c r="AW32" s="60"/>
      <c r="AX32" s="355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196"/>
      <c r="BL32" s="69"/>
      <c r="BM32" s="450"/>
      <c r="BO32" s="408"/>
      <c r="BP32" s="451"/>
      <c r="BQ32" s="86"/>
      <c r="BR32" s="77"/>
      <c r="BS32" s="83"/>
      <c r="BT32" s="83"/>
      <c r="BU32" s="83"/>
      <c r="BV32" s="83"/>
      <c r="BW32" s="83"/>
      <c r="BX32" s="83"/>
      <c r="BY32" s="83"/>
      <c r="BZ32" s="83"/>
      <c r="CA32" s="83"/>
      <c r="CB32" s="366"/>
      <c r="CC32" s="452"/>
      <c r="CD32" s="452"/>
      <c r="CE32" s="408"/>
      <c r="CF32" s="396"/>
      <c r="CG32" s="448"/>
      <c r="CH32" s="448"/>
      <c r="CI32" s="448"/>
      <c r="CJ32" s="448"/>
      <c r="CK32" s="448"/>
      <c r="CL32" s="448"/>
      <c r="CM32" s="448"/>
      <c r="CN32" s="448"/>
      <c r="CO32" s="453"/>
      <c r="CP32" s="448"/>
      <c r="CQ32" s="448"/>
      <c r="CR32" s="448"/>
      <c r="CS32" s="454"/>
      <c r="CT32" s="455"/>
      <c r="CU32" s="455"/>
      <c r="CV32" s="455"/>
      <c r="CW32" s="455"/>
      <c r="CX32" s="455"/>
      <c r="CY32" s="455"/>
    </row>
    <row r="33" spans="1:104" s="397" customFormat="1" ht="19.5" customHeight="1">
      <c r="B33" s="393" t="s">
        <v>257</v>
      </c>
      <c r="C33" s="394" t="s">
        <v>247</v>
      </c>
      <c r="D33" s="394" t="s">
        <v>235</v>
      </c>
      <c r="E33" s="394"/>
      <c r="F33" s="461"/>
      <c r="G33" s="461" t="s">
        <v>269</v>
      </c>
      <c r="H33" s="461">
        <v>1</v>
      </c>
      <c r="I33" s="546">
        <v>212256</v>
      </c>
      <c r="J33" s="546">
        <v>212256</v>
      </c>
      <c r="K33" s="128">
        <v>100000</v>
      </c>
      <c r="L33" s="84"/>
      <c r="M33" s="60"/>
      <c r="N33" s="60"/>
      <c r="O33" s="60"/>
      <c r="P33" s="195"/>
      <c r="Q33" s="60"/>
      <c r="R33" s="60"/>
      <c r="S33" s="60"/>
      <c r="T33" s="60"/>
      <c r="U33" s="44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128">
        <v>100000</v>
      </c>
      <c r="AH33" s="60"/>
      <c r="AI33" s="196"/>
      <c r="AJ33" s="60"/>
      <c r="AK33" s="60"/>
      <c r="AL33" s="60"/>
      <c r="AM33" s="449"/>
      <c r="AN33" s="195"/>
      <c r="AO33" s="529">
        <v>26</v>
      </c>
      <c r="AP33" s="196"/>
      <c r="AQ33" s="195"/>
      <c r="AR33" s="60"/>
      <c r="AS33" s="60"/>
      <c r="AT33" s="449"/>
      <c r="AU33" s="369"/>
      <c r="AV33" s="60"/>
      <c r="AW33" s="60"/>
      <c r="AX33" s="355"/>
      <c r="AY33" s="60"/>
      <c r="AZ33" s="369"/>
      <c r="BA33" s="60"/>
      <c r="BB33" s="60"/>
      <c r="BC33" s="60"/>
      <c r="BD33" s="369"/>
      <c r="BE33" s="60"/>
      <c r="BF33" s="60"/>
      <c r="BG33" s="60"/>
      <c r="BH33" s="60"/>
      <c r="BI33" s="369"/>
      <c r="BJ33" s="60"/>
      <c r="BK33" s="196"/>
      <c r="BL33" s="69"/>
      <c r="BM33" s="450"/>
      <c r="BO33" s="408"/>
      <c r="BP33" s="451"/>
      <c r="BQ33" s="86"/>
      <c r="BR33" s="77"/>
      <c r="BS33" s="503"/>
      <c r="BT33" s="503"/>
      <c r="BU33" s="83"/>
      <c r="BV33" s="83"/>
      <c r="BW33" s="83"/>
      <c r="BX33" s="83"/>
      <c r="BY33" s="83"/>
      <c r="BZ33" s="83"/>
      <c r="CA33" s="83"/>
      <c r="CB33" s="366"/>
      <c r="CC33" s="452"/>
      <c r="CD33" s="452"/>
      <c r="CE33" s="408"/>
      <c r="CF33" s="396"/>
      <c r="CG33" s="448"/>
      <c r="CH33" s="448"/>
      <c r="CI33" s="448"/>
      <c r="CJ33" s="448"/>
      <c r="CK33" s="448"/>
      <c r="CL33" s="448"/>
      <c r="CM33" s="448"/>
      <c r="CN33" s="448"/>
      <c r="CO33" s="453"/>
      <c r="CP33" s="448"/>
      <c r="CQ33" s="448"/>
      <c r="CR33" s="448"/>
      <c r="CS33" s="454"/>
      <c r="CT33" s="455"/>
      <c r="CU33" s="455"/>
      <c r="CV33" s="455"/>
      <c r="CW33" s="455"/>
      <c r="CX33" s="455"/>
      <c r="CY33" s="455"/>
    </row>
    <row r="34" spans="1:104" s="397" customFormat="1" ht="19.5" customHeight="1">
      <c r="B34" s="393" t="s">
        <v>257</v>
      </c>
      <c r="C34" s="394" t="s">
        <v>247</v>
      </c>
      <c r="D34" s="394" t="s">
        <v>92</v>
      </c>
      <c r="E34" s="394"/>
      <c r="F34" s="461"/>
      <c r="G34" s="461" t="s">
        <v>252</v>
      </c>
      <c r="H34" s="461">
        <v>2</v>
      </c>
      <c r="I34" s="546">
        <v>35376</v>
      </c>
      <c r="J34" s="546">
        <f>I34*H34</f>
        <v>70752</v>
      </c>
      <c r="K34" s="128" t="s">
        <v>266</v>
      </c>
      <c r="L34" s="84"/>
      <c r="M34" s="60"/>
      <c r="N34" s="60"/>
      <c r="O34" s="60"/>
      <c r="P34" s="195"/>
      <c r="Q34" s="60"/>
      <c r="R34" s="60"/>
      <c r="S34" s="60"/>
      <c r="T34" s="60"/>
      <c r="U34" s="44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128" t="s">
        <v>266</v>
      </c>
      <c r="AH34" s="60"/>
      <c r="AI34" s="196"/>
      <c r="AJ34" s="60"/>
      <c r="AK34" s="60"/>
      <c r="AL34" s="60"/>
      <c r="AM34" s="60"/>
      <c r="AN34" s="60"/>
      <c r="AP34" s="529">
        <v>30</v>
      </c>
      <c r="AQ34" s="529">
        <v>6</v>
      </c>
      <c r="AR34" s="60"/>
      <c r="AS34" s="60"/>
      <c r="AT34" s="449"/>
      <c r="AU34" s="369"/>
      <c r="AV34" s="60"/>
      <c r="AW34" s="60"/>
      <c r="AX34" s="355"/>
      <c r="AY34" s="60"/>
      <c r="AZ34" s="369"/>
      <c r="BA34" s="60"/>
      <c r="BB34" s="60"/>
      <c r="BC34" s="60"/>
      <c r="BD34" s="369"/>
      <c r="BE34" s="60"/>
      <c r="BF34" s="60"/>
      <c r="BG34" s="60"/>
      <c r="BH34" s="60"/>
      <c r="BI34" s="369"/>
      <c r="BJ34" s="60"/>
      <c r="BK34" s="196"/>
      <c r="BL34" s="69"/>
      <c r="BM34" s="450"/>
      <c r="BO34" s="408"/>
      <c r="BP34" s="451"/>
      <c r="BQ34" s="86"/>
      <c r="BR34" s="77"/>
      <c r="BS34" s="503"/>
      <c r="BT34" s="503"/>
      <c r="BU34" s="83"/>
      <c r="BV34" s="83"/>
      <c r="BW34" s="83"/>
      <c r="BX34" s="83"/>
      <c r="BY34" s="83"/>
      <c r="BZ34" s="83"/>
      <c r="CA34" s="83"/>
      <c r="CB34" s="366"/>
      <c r="CC34" s="452"/>
      <c r="CD34" s="452"/>
      <c r="CE34" s="408"/>
      <c r="CF34" s="396"/>
      <c r="CG34" s="448"/>
      <c r="CH34" s="448"/>
      <c r="CI34" s="448"/>
      <c r="CJ34" s="448"/>
      <c r="CK34" s="448"/>
      <c r="CL34" s="448"/>
      <c r="CM34" s="448"/>
      <c r="CN34" s="448"/>
      <c r="CO34" s="453"/>
      <c r="CP34" s="448"/>
      <c r="CQ34" s="448"/>
      <c r="CR34" s="448"/>
      <c r="CS34" s="454"/>
      <c r="CT34" s="455"/>
      <c r="CU34" s="455"/>
      <c r="CV34" s="455"/>
      <c r="CW34" s="455"/>
      <c r="CX34" s="455"/>
      <c r="CY34" s="455"/>
    </row>
    <row r="35" spans="1:104" s="397" customFormat="1" ht="19.5" customHeight="1">
      <c r="B35" s="409" t="s">
        <v>275</v>
      </c>
      <c r="C35" s="425"/>
      <c r="D35" s="197"/>
      <c r="E35" s="197"/>
      <c r="F35" s="460"/>
      <c r="G35" s="460"/>
      <c r="H35" s="460"/>
      <c r="I35" s="544"/>
      <c r="J35" s="544"/>
      <c r="K35" s="199">
        <f>CS35*0.9</f>
        <v>0</v>
      </c>
      <c r="L35" s="507"/>
      <c r="M35" s="116"/>
      <c r="N35" s="116"/>
      <c r="O35" s="116"/>
      <c r="P35" s="521"/>
      <c r="Q35" s="116"/>
      <c r="R35" s="116"/>
      <c r="S35" s="116"/>
      <c r="T35" s="116"/>
      <c r="U35" s="116"/>
      <c r="V35" s="508"/>
      <c r="W35" s="508"/>
      <c r="X35" s="116"/>
      <c r="Y35" s="116"/>
      <c r="Z35" s="116"/>
      <c r="AA35" s="116"/>
      <c r="AB35" s="116"/>
      <c r="AC35" s="116"/>
      <c r="AD35" s="116"/>
      <c r="AE35" s="116"/>
      <c r="AF35" s="116"/>
      <c r="AG35" s="199">
        <f>DO35*0.9</f>
        <v>0</v>
      </c>
      <c r="AH35" s="60"/>
      <c r="AI35" s="196"/>
      <c r="AJ35" s="60"/>
      <c r="AK35" s="60"/>
      <c r="AL35" s="60"/>
      <c r="AM35" s="60"/>
      <c r="AN35" s="449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369"/>
      <c r="BE35" s="60"/>
      <c r="BF35" s="60"/>
      <c r="BG35" s="60"/>
      <c r="BH35" s="60"/>
      <c r="BI35" s="60"/>
      <c r="BJ35" s="60"/>
      <c r="BK35" s="196"/>
      <c r="BL35" s="69"/>
      <c r="BM35" s="450"/>
      <c r="BO35" s="408"/>
      <c r="BP35" s="451"/>
      <c r="BQ35" s="86"/>
      <c r="BR35" s="77"/>
      <c r="BS35" s="77"/>
      <c r="BT35" s="77"/>
      <c r="BU35" s="83"/>
      <c r="BV35" s="83"/>
      <c r="BW35" s="83"/>
      <c r="BX35" s="83"/>
      <c r="BY35" s="83"/>
      <c r="BZ35" s="83"/>
      <c r="CA35" s="83"/>
      <c r="CB35" s="78"/>
      <c r="CC35" s="452"/>
      <c r="CD35" s="452"/>
      <c r="CE35" s="408"/>
      <c r="CF35" s="396"/>
      <c r="CG35" s="448"/>
      <c r="CH35" s="448"/>
      <c r="CI35" s="448"/>
      <c r="CJ35" s="448"/>
      <c r="CK35" s="448"/>
      <c r="CL35" s="448"/>
      <c r="CM35" s="448"/>
      <c r="CN35" s="448"/>
      <c r="CO35" s="453"/>
      <c r="CP35" s="448"/>
      <c r="CQ35" s="448"/>
      <c r="CR35" s="448"/>
      <c r="CS35" s="454"/>
      <c r="CT35" s="455"/>
      <c r="CU35" s="455"/>
      <c r="CV35" s="455"/>
      <c r="CW35" s="455"/>
      <c r="CX35" s="455"/>
      <c r="CY35" s="455"/>
    </row>
    <row r="36" spans="1:104" s="550" customFormat="1" ht="19.5" customHeight="1">
      <c r="B36" s="393" t="s">
        <v>243</v>
      </c>
      <c r="C36" s="394" t="s">
        <v>262</v>
      </c>
      <c r="D36" s="394" t="s">
        <v>96</v>
      </c>
      <c r="E36" s="394"/>
      <c r="F36" s="461"/>
      <c r="G36" s="461" t="s">
        <v>263</v>
      </c>
      <c r="H36" s="461">
        <v>2</v>
      </c>
      <c r="I36" s="546">
        <v>39760.699999999997</v>
      </c>
      <c r="J36" s="546">
        <f>I36*H36</f>
        <v>79521.399999999994</v>
      </c>
      <c r="K36" s="128" t="s">
        <v>266</v>
      </c>
      <c r="L36" s="84"/>
      <c r="M36" s="60"/>
      <c r="N36" s="60"/>
      <c r="O36" s="60"/>
      <c r="P36" s="195"/>
      <c r="Q36" s="60"/>
      <c r="R36" s="60"/>
      <c r="S36" s="60"/>
      <c r="T36" s="60"/>
      <c r="U36" s="44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128" t="s">
        <v>266</v>
      </c>
      <c r="AH36" s="116"/>
      <c r="AI36" s="509"/>
      <c r="AJ36" s="116"/>
      <c r="AK36" s="116"/>
      <c r="AL36" s="116"/>
      <c r="AM36" s="552"/>
      <c r="AN36" s="116"/>
      <c r="AO36" s="116"/>
      <c r="AP36" s="549">
        <v>2</v>
      </c>
      <c r="AQ36" s="530">
        <v>9</v>
      </c>
      <c r="AR36" s="60"/>
      <c r="AS36" s="538"/>
      <c r="AT36" s="116"/>
      <c r="AU36" s="116"/>
      <c r="AV36" s="116"/>
      <c r="AW36" s="116"/>
      <c r="AX36" s="116"/>
      <c r="AY36" s="116"/>
      <c r="AZ36" s="538"/>
      <c r="BA36" s="116"/>
      <c r="BB36" s="60"/>
      <c r="BC36" s="60"/>
      <c r="BD36" s="60"/>
      <c r="BE36" s="116"/>
      <c r="BF36" s="116"/>
      <c r="BG36" s="116"/>
      <c r="BH36" s="116"/>
      <c r="BI36" s="116"/>
      <c r="BJ36" s="116"/>
      <c r="BK36" s="509"/>
      <c r="BL36" s="510"/>
      <c r="BM36" s="553"/>
      <c r="BO36" s="554"/>
      <c r="BP36" s="555"/>
      <c r="BQ36" s="523"/>
      <c r="BR36" s="513"/>
      <c r="BS36" s="513"/>
      <c r="BT36" s="513"/>
      <c r="BU36" s="513"/>
      <c r="BV36" s="513"/>
      <c r="BW36" s="513"/>
      <c r="BX36" s="513"/>
      <c r="BY36" s="513"/>
      <c r="BZ36" s="513"/>
      <c r="CA36" s="513"/>
      <c r="CB36" s="514"/>
      <c r="CC36" s="556"/>
      <c r="CD36" s="556"/>
      <c r="CE36" s="554"/>
      <c r="CF36" s="551"/>
      <c r="CG36" s="557"/>
      <c r="CH36" s="557"/>
      <c r="CI36" s="557"/>
      <c r="CJ36" s="557"/>
      <c r="CK36" s="557"/>
      <c r="CL36" s="557"/>
      <c r="CM36" s="557"/>
      <c r="CN36" s="557"/>
      <c r="CO36" s="558"/>
      <c r="CP36" s="557"/>
      <c r="CQ36" s="557"/>
      <c r="CR36" s="557"/>
      <c r="CS36" s="559"/>
      <c r="CT36" s="560"/>
      <c r="CU36" s="560"/>
      <c r="CV36" s="560"/>
      <c r="CW36" s="560"/>
      <c r="CX36" s="560"/>
      <c r="CY36" s="560"/>
    </row>
    <row r="37" spans="1:104" s="397" customFormat="1" ht="19.5" customHeight="1">
      <c r="A37" s="397">
        <v>4</v>
      </c>
      <c r="B37" s="393" t="s">
        <v>243</v>
      </c>
      <c r="C37" s="394" t="s">
        <v>244</v>
      </c>
      <c r="D37" s="394" t="s">
        <v>245</v>
      </c>
      <c r="E37" s="394"/>
      <c r="F37" s="461"/>
      <c r="G37" s="461" t="s">
        <v>252</v>
      </c>
      <c r="H37" s="461">
        <v>2</v>
      </c>
      <c r="I37" s="561">
        <v>15292.64</v>
      </c>
      <c r="J37" s="562">
        <f>I37*H37</f>
        <v>30585.279999999999</v>
      </c>
      <c r="K37" s="128">
        <v>8716.7000000000007</v>
      </c>
      <c r="L37" s="84"/>
      <c r="M37" s="60"/>
      <c r="N37" s="60"/>
      <c r="O37" s="60"/>
      <c r="P37" s="195"/>
      <c r="Q37" s="60"/>
      <c r="R37" s="60"/>
      <c r="S37" s="60"/>
      <c r="T37" s="60"/>
      <c r="U37" s="449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128">
        <v>17433</v>
      </c>
      <c r="AH37" s="60"/>
      <c r="AI37" s="196"/>
      <c r="AJ37" s="60"/>
      <c r="AK37" s="60"/>
      <c r="AL37" s="60"/>
      <c r="AM37" s="449"/>
      <c r="AN37" s="60"/>
      <c r="AO37" s="60"/>
      <c r="AP37" s="60"/>
      <c r="AQ37" s="60"/>
      <c r="AR37" s="530">
        <v>15</v>
      </c>
      <c r="AS37" s="530">
        <v>22</v>
      </c>
      <c r="AT37" s="60" t="s">
        <v>254</v>
      </c>
      <c r="AU37" s="60"/>
      <c r="AV37" s="60"/>
      <c r="AW37" s="60"/>
      <c r="AX37" s="60"/>
      <c r="AY37" s="60"/>
      <c r="BA37" s="60"/>
      <c r="BB37" s="60"/>
      <c r="BC37" s="60"/>
      <c r="BD37" s="369"/>
      <c r="BE37" s="60"/>
      <c r="BF37" s="60"/>
      <c r="BG37" s="60"/>
      <c r="BH37" s="60"/>
      <c r="BI37" s="60"/>
      <c r="BJ37" s="60"/>
      <c r="BK37" s="196"/>
      <c r="BL37" s="69"/>
      <c r="BM37" s="450"/>
      <c r="BO37" s="408"/>
      <c r="BP37" s="451"/>
      <c r="BQ37" s="86"/>
      <c r="BR37" s="77"/>
      <c r="BS37" s="77"/>
      <c r="BT37" s="77"/>
      <c r="BU37" s="83"/>
      <c r="BV37" s="83"/>
      <c r="BW37" s="83"/>
      <c r="BX37" s="83"/>
      <c r="BY37" s="83"/>
      <c r="BZ37" s="83"/>
      <c r="CA37" s="83"/>
      <c r="CB37" s="78"/>
      <c r="CC37" s="452"/>
      <c r="CD37" s="452"/>
      <c r="CE37" s="408"/>
      <c r="CF37" s="396"/>
      <c r="CG37" s="448"/>
      <c r="CH37" s="448"/>
      <c r="CI37" s="448"/>
      <c r="CJ37" s="448"/>
      <c r="CK37" s="448"/>
      <c r="CL37" s="448"/>
      <c r="CM37" s="448"/>
      <c r="CN37" s="448"/>
      <c r="CO37" s="453"/>
      <c r="CP37" s="448"/>
      <c r="CQ37" s="448"/>
      <c r="CR37" s="448"/>
      <c r="CS37" s="454"/>
      <c r="CT37" s="455"/>
      <c r="CU37" s="455"/>
      <c r="CV37" s="455"/>
      <c r="CW37" s="455"/>
      <c r="CX37" s="455"/>
      <c r="CY37" s="455"/>
    </row>
    <row r="38" spans="1:104" s="397" customFormat="1" ht="19.5" customHeight="1">
      <c r="B38" s="393" t="s">
        <v>243</v>
      </c>
      <c r="C38" s="394" t="s">
        <v>244</v>
      </c>
      <c r="D38" s="394" t="s">
        <v>245</v>
      </c>
      <c r="E38" s="394"/>
      <c r="F38" s="461"/>
      <c r="G38" s="461" t="s">
        <v>252</v>
      </c>
      <c r="H38" s="461">
        <v>2</v>
      </c>
      <c r="I38" s="561">
        <v>15293.64</v>
      </c>
      <c r="J38" s="562">
        <f>I38*H38</f>
        <v>30587.279999999999</v>
      </c>
      <c r="K38" s="128" t="s">
        <v>266</v>
      </c>
      <c r="L38" s="84"/>
      <c r="M38" s="60"/>
      <c r="N38" s="60"/>
      <c r="O38" s="60"/>
      <c r="P38" s="195"/>
      <c r="Q38" s="60"/>
      <c r="R38" s="60"/>
      <c r="S38" s="60"/>
      <c r="T38" s="60"/>
      <c r="U38" s="44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128" t="s">
        <v>266</v>
      </c>
      <c r="AH38" s="60"/>
      <c r="AI38" s="196"/>
      <c r="AJ38" s="60"/>
      <c r="AK38" s="60"/>
      <c r="AL38" s="60"/>
      <c r="AM38" s="449"/>
      <c r="AN38" s="60"/>
      <c r="AO38" s="60"/>
      <c r="AP38" s="60"/>
      <c r="AQ38" s="355"/>
      <c r="AR38" s="60"/>
      <c r="AS38" s="355"/>
      <c r="AT38" s="60"/>
      <c r="AU38" s="60"/>
      <c r="AV38" s="116"/>
      <c r="AW38" s="116"/>
      <c r="AX38" s="116"/>
      <c r="AY38" s="60"/>
      <c r="BA38" s="60"/>
      <c r="BB38" s="530">
        <v>22</v>
      </c>
      <c r="BC38" s="530">
        <v>29</v>
      </c>
      <c r="BD38" s="60" t="s">
        <v>254</v>
      </c>
      <c r="BE38" s="60"/>
      <c r="BF38" s="60"/>
      <c r="BG38" s="60"/>
      <c r="BH38" s="60"/>
      <c r="BI38" s="60"/>
      <c r="BJ38" s="60"/>
      <c r="BK38" s="196"/>
      <c r="BL38" s="69"/>
      <c r="BM38" s="450"/>
      <c r="BO38" s="408"/>
      <c r="BP38" s="451"/>
      <c r="BQ38" s="86"/>
      <c r="BR38" s="77"/>
      <c r="BS38" s="77"/>
      <c r="BT38" s="77"/>
      <c r="BU38" s="83"/>
      <c r="BV38" s="83"/>
      <c r="BW38" s="83"/>
      <c r="BX38" s="83"/>
      <c r="BY38" s="83"/>
      <c r="BZ38" s="83"/>
      <c r="CA38" s="83"/>
      <c r="CB38" s="78"/>
      <c r="CC38" s="452"/>
      <c r="CD38" s="452"/>
      <c r="CE38" s="408"/>
      <c r="CF38" s="396"/>
      <c r="CG38" s="448"/>
      <c r="CH38" s="448"/>
      <c r="CI38" s="448"/>
      <c r="CJ38" s="448"/>
      <c r="CK38" s="448"/>
      <c r="CL38" s="448"/>
      <c r="CM38" s="448"/>
      <c r="CN38" s="448"/>
      <c r="CO38" s="453"/>
      <c r="CP38" s="448"/>
      <c r="CQ38" s="448"/>
      <c r="CR38" s="448"/>
      <c r="CS38" s="454"/>
      <c r="CT38" s="455"/>
      <c r="CU38" s="455"/>
      <c r="CV38" s="455"/>
      <c r="CW38" s="455"/>
      <c r="CX38" s="455"/>
      <c r="CY38" s="455"/>
    </row>
    <row r="39" spans="1:104" s="397" customFormat="1" ht="19.5" customHeight="1">
      <c r="B39" s="393" t="s">
        <v>243</v>
      </c>
      <c r="C39" s="394" t="s">
        <v>251</v>
      </c>
      <c r="D39" s="394" t="s">
        <v>235</v>
      </c>
      <c r="E39" s="394"/>
      <c r="F39" s="461"/>
      <c r="G39" s="461" t="s">
        <v>252</v>
      </c>
      <c r="H39" s="461">
        <v>2</v>
      </c>
      <c r="I39" s="561">
        <v>15292.64</v>
      </c>
      <c r="J39" s="562">
        <f>I39*H39</f>
        <v>30585.279999999999</v>
      </c>
      <c r="K39" s="128">
        <v>8716.7000000000007</v>
      </c>
      <c r="L39" s="84"/>
      <c r="M39" s="60"/>
      <c r="N39" s="60"/>
      <c r="O39" s="60"/>
      <c r="P39" s="195"/>
      <c r="Q39" s="60"/>
      <c r="R39" s="60"/>
      <c r="S39" s="60"/>
      <c r="T39" s="60"/>
      <c r="U39" s="44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128">
        <f>K39*H39</f>
        <v>17433.400000000001</v>
      </c>
      <c r="AH39" s="60"/>
      <c r="AI39" s="196"/>
      <c r="AJ39" s="60"/>
      <c r="AK39" s="60"/>
      <c r="AL39" s="60"/>
      <c r="AM39" s="449"/>
      <c r="AN39" s="60"/>
      <c r="AO39" s="60"/>
      <c r="AP39" s="60"/>
      <c r="AQ39" s="355"/>
      <c r="AR39" s="60"/>
      <c r="AS39" s="369"/>
      <c r="AT39" s="60"/>
      <c r="AU39" s="60"/>
      <c r="AV39" s="60"/>
      <c r="AW39" s="530">
        <v>20</v>
      </c>
      <c r="AX39" s="530">
        <v>27</v>
      </c>
      <c r="AY39" s="60" t="s">
        <v>254</v>
      </c>
      <c r="AZ39" s="60"/>
      <c r="BA39" s="60"/>
      <c r="BB39" s="369"/>
      <c r="BC39" s="60"/>
      <c r="BD39" s="60"/>
      <c r="BE39" s="60"/>
      <c r="BF39" s="60"/>
      <c r="BG39" s="60"/>
      <c r="BH39" s="60"/>
      <c r="BI39" s="60"/>
      <c r="BJ39" s="60"/>
      <c r="BK39" s="196"/>
      <c r="BL39" s="69"/>
      <c r="BM39" s="450"/>
      <c r="BO39" s="408"/>
      <c r="BP39" s="451"/>
      <c r="BQ39" s="86"/>
      <c r="BR39" s="77"/>
      <c r="BS39" s="77"/>
      <c r="BT39" s="77"/>
      <c r="BU39" s="83"/>
      <c r="BV39" s="83"/>
      <c r="BW39" s="83"/>
      <c r="BX39" s="83"/>
      <c r="BY39" s="83"/>
      <c r="BZ39" s="83"/>
      <c r="CA39" s="83"/>
      <c r="CB39" s="78"/>
      <c r="CC39" s="452"/>
      <c r="CD39" s="452"/>
      <c r="CE39" s="408"/>
      <c r="CF39" s="396"/>
      <c r="CG39" s="448"/>
      <c r="CH39" s="448"/>
      <c r="CI39" s="448"/>
      <c r="CJ39" s="448"/>
      <c r="CK39" s="448"/>
      <c r="CL39" s="448"/>
      <c r="CM39" s="448"/>
      <c r="CN39" s="448"/>
      <c r="CO39" s="453"/>
      <c r="CP39" s="448"/>
      <c r="CQ39" s="448"/>
      <c r="CR39" s="448"/>
      <c r="CS39" s="454"/>
      <c r="CT39" s="455"/>
      <c r="CU39" s="455"/>
      <c r="CV39" s="455"/>
      <c r="CW39" s="455"/>
      <c r="CX39" s="455"/>
      <c r="CY39" s="455"/>
    </row>
    <row r="40" spans="1:104" s="397" customFormat="1" ht="19.5" customHeight="1">
      <c r="B40" s="409" t="s">
        <v>276</v>
      </c>
      <c r="C40" s="425"/>
      <c r="D40" s="197"/>
      <c r="E40" s="197"/>
      <c r="F40" s="460"/>
      <c r="G40" s="460"/>
      <c r="H40" s="460"/>
      <c r="I40" s="544"/>
      <c r="J40" s="544"/>
      <c r="K40" s="199">
        <f>CS40*0.9</f>
        <v>0</v>
      </c>
      <c r="L40" s="507"/>
      <c r="M40" s="116"/>
      <c r="N40" s="116"/>
      <c r="O40" s="116"/>
      <c r="P40" s="521"/>
      <c r="Q40" s="116"/>
      <c r="R40" s="116"/>
      <c r="S40" s="116"/>
      <c r="T40" s="116"/>
      <c r="U40" s="116"/>
      <c r="V40" s="508"/>
      <c r="W40" s="508"/>
      <c r="X40" s="116"/>
      <c r="Y40" s="116"/>
      <c r="Z40" s="116"/>
      <c r="AA40" s="116"/>
      <c r="AB40" s="116"/>
      <c r="AC40" s="116"/>
      <c r="AD40" s="116"/>
      <c r="AE40" s="116"/>
      <c r="AF40" s="116"/>
      <c r="AG40" s="199">
        <f>DO40*0.9</f>
        <v>0</v>
      </c>
      <c r="AH40" s="60"/>
      <c r="AI40" s="196"/>
      <c r="AJ40" s="60"/>
      <c r="AK40" s="60"/>
      <c r="AL40" s="60"/>
      <c r="AM40" s="60"/>
      <c r="AN40" s="60"/>
      <c r="AO40" s="60"/>
      <c r="AP40" s="60"/>
      <c r="AQ40" s="355"/>
      <c r="AR40" s="60"/>
      <c r="AS40" s="369"/>
      <c r="AT40" s="60"/>
      <c r="AU40" s="60"/>
      <c r="AV40" s="60"/>
      <c r="AW40" s="369"/>
      <c r="AX40" s="60"/>
      <c r="AY40" s="60"/>
      <c r="AZ40" s="60"/>
      <c r="BA40" s="60"/>
      <c r="BB40" s="369"/>
      <c r="BC40" s="60"/>
      <c r="BD40" s="60"/>
      <c r="BE40" s="60"/>
      <c r="BF40" s="60"/>
      <c r="BG40" s="60"/>
      <c r="BH40" s="60"/>
      <c r="BI40" s="60"/>
      <c r="BJ40" s="60"/>
      <c r="BK40" s="196"/>
      <c r="BL40" s="69"/>
      <c r="BM40" s="450"/>
      <c r="BO40" s="408"/>
      <c r="BP40" s="451"/>
      <c r="BQ40" s="86"/>
      <c r="BR40" s="77"/>
      <c r="BS40" s="87"/>
      <c r="BT40" s="87"/>
      <c r="BU40" s="83"/>
      <c r="BV40" s="83"/>
      <c r="BW40" s="83"/>
      <c r="BX40" s="83"/>
      <c r="BY40" s="83"/>
      <c r="BZ40" s="83"/>
      <c r="CA40" s="83"/>
      <c r="CB40" s="78"/>
      <c r="CC40" s="452"/>
      <c r="CD40" s="452"/>
      <c r="CE40" s="408"/>
      <c r="CF40" s="396"/>
      <c r="CG40" s="448"/>
      <c r="CH40" s="448"/>
      <c r="CI40" s="448"/>
      <c r="CJ40" s="448"/>
      <c r="CK40" s="448"/>
      <c r="CL40" s="448"/>
      <c r="CM40" s="448"/>
      <c r="CN40" s="448"/>
      <c r="CO40" s="453"/>
      <c r="CP40" s="448"/>
      <c r="CQ40" s="448"/>
      <c r="CR40" s="448"/>
      <c r="CS40" s="454"/>
      <c r="CT40" s="455"/>
      <c r="CU40" s="455"/>
      <c r="CV40" s="455"/>
      <c r="CW40" s="455"/>
      <c r="CX40" s="455"/>
      <c r="CY40" s="455"/>
    </row>
    <row r="41" spans="1:104" s="397" customFormat="1" ht="19.5" customHeight="1">
      <c r="B41" s="393" t="s">
        <v>243</v>
      </c>
      <c r="C41" s="394" t="s">
        <v>244</v>
      </c>
      <c r="D41" s="394" t="s">
        <v>245</v>
      </c>
      <c r="E41" s="394"/>
      <c r="F41" s="461">
        <f>SUM(L41:BL41)</f>
        <v>60003</v>
      </c>
      <c r="G41" s="461" t="s">
        <v>248</v>
      </c>
      <c r="H41" s="461">
        <v>1</v>
      </c>
      <c r="I41" s="546">
        <v>134310.72</v>
      </c>
      <c r="J41" s="546">
        <v>134310.72</v>
      </c>
      <c r="K41" s="128">
        <v>60000</v>
      </c>
      <c r="L41" s="84"/>
      <c r="M41" s="60"/>
      <c r="N41" s="60"/>
      <c r="O41" s="60"/>
      <c r="P41" s="195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128">
        <v>60000</v>
      </c>
      <c r="AH41" s="60"/>
      <c r="AI41" s="196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195"/>
      <c r="AU41" s="530">
        <v>3</v>
      </c>
      <c r="AV41" s="196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196"/>
      <c r="BL41" s="69"/>
      <c r="BM41" s="450"/>
      <c r="BO41" s="408"/>
      <c r="BP41" s="451"/>
      <c r="BQ41" s="86"/>
      <c r="BR41" s="77"/>
      <c r="BS41" s="77"/>
      <c r="BT41" s="77"/>
      <c r="BU41" s="503"/>
      <c r="BV41" s="83"/>
      <c r="BW41" s="83"/>
      <c r="BX41" s="83"/>
      <c r="BY41" s="83"/>
      <c r="BZ41" s="83"/>
      <c r="CA41" s="83"/>
      <c r="CB41" s="78"/>
      <c r="CC41" s="452"/>
      <c r="CD41" s="452"/>
      <c r="CE41" s="408"/>
      <c r="CF41" s="396"/>
      <c r="CG41" s="448"/>
      <c r="CH41" s="448"/>
      <c r="CI41" s="448"/>
      <c r="CJ41" s="448"/>
      <c r="CK41" s="448"/>
      <c r="CL41" s="448"/>
      <c r="CM41" s="448"/>
      <c r="CN41" s="448"/>
      <c r="CO41" s="453"/>
      <c r="CP41" s="448">
        <f>SUM(AY41:BC41)*BZ41</f>
        <v>0</v>
      </c>
      <c r="CQ41" s="448">
        <f>SUM(BD41:BG41)*CA41</f>
        <v>0</v>
      </c>
      <c r="CR41" s="448"/>
      <c r="CS41" s="454">
        <f>SUM(CG41:CR41)</f>
        <v>0</v>
      </c>
      <c r="CT41" s="455"/>
      <c r="CU41" s="455"/>
      <c r="CV41" s="455"/>
      <c r="CW41" s="455"/>
      <c r="CX41" s="455"/>
      <c r="CY41" s="455"/>
    </row>
    <row r="42" spans="1:104" s="397" customFormat="1" ht="19.5" customHeight="1">
      <c r="B42" s="393" t="s">
        <v>243</v>
      </c>
      <c r="C42" s="394" t="s">
        <v>249</v>
      </c>
      <c r="D42" s="394" t="s">
        <v>96</v>
      </c>
      <c r="E42" s="394"/>
      <c r="F42" s="461"/>
      <c r="G42" s="461" t="s">
        <v>253</v>
      </c>
      <c r="H42" s="461">
        <v>12</v>
      </c>
      <c r="I42" s="546">
        <v>15292</v>
      </c>
      <c r="J42" s="546">
        <f>I42*H42</f>
        <v>183504</v>
      </c>
      <c r="K42" s="128">
        <v>7500</v>
      </c>
      <c r="L42" s="84"/>
      <c r="M42" s="60"/>
      <c r="N42" s="60"/>
      <c r="O42" s="60"/>
      <c r="P42" s="195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128">
        <v>90000</v>
      </c>
      <c r="AH42" s="60"/>
      <c r="AI42" s="196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449"/>
      <c r="AY42" s="195"/>
      <c r="AZ42" s="531">
        <v>11</v>
      </c>
      <c r="BA42" s="532">
        <v>18</v>
      </c>
      <c r="BB42" s="532">
        <v>25</v>
      </c>
      <c r="BC42" s="532">
        <v>1</v>
      </c>
      <c r="BD42" s="532">
        <v>8</v>
      </c>
      <c r="BE42" s="532">
        <v>15</v>
      </c>
      <c r="BF42" s="532">
        <v>22</v>
      </c>
      <c r="BG42" s="532">
        <v>29</v>
      </c>
      <c r="BH42" s="532">
        <v>6</v>
      </c>
      <c r="BI42" s="532">
        <v>13</v>
      </c>
      <c r="BJ42" s="533">
        <v>20</v>
      </c>
      <c r="BK42" s="530">
        <v>27</v>
      </c>
      <c r="BL42" s="537"/>
      <c r="BM42" s="450"/>
      <c r="BO42" s="408"/>
      <c r="BP42" s="451"/>
      <c r="BQ42" s="86"/>
      <c r="BR42" s="77"/>
      <c r="BS42" s="77"/>
      <c r="BT42" s="77"/>
      <c r="BU42" s="83"/>
      <c r="BV42" s="83"/>
      <c r="BW42" s="83"/>
      <c r="BX42" s="83"/>
      <c r="BY42" s="83"/>
      <c r="BZ42" s="83"/>
      <c r="CA42" s="83"/>
      <c r="CB42" s="78"/>
      <c r="CC42" s="452"/>
      <c r="CD42" s="452"/>
      <c r="CE42" s="408"/>
      <c r="CF42" s="396"/>
      <c r="CG42" s="448"/>
      <c r="CH42" s="448"/>
      <c r="CI42" s="448"/>
      <c r="CJ42" s="448"/>
      <c r="CK42" s="448"/>
      <c r="CL42" s="448"/>
      <c r="CM42" s="448"/>
      <c r="CN42" s="448"/>
      <c r="CO42" s="453"/>
      <c r="CP42" s="448"/>
      <c r="CQ42" s="448"/>
      <c r="CR42" s="448"/>
      <c r="CS42" s="454"/>
      <c r="CT42" s="455"/>
      <c r="CU42" s="455"/>
      <c r="CV42" s="455"/>
      <c r="CW42" s="455"/>
      <c r="CX42" s="455"/>
      <c r="CY42" s="455"/>
    </row>
    <row r="43" spans="1:104" s="550" customFormat="1" ht="19.5" customHeight="1">
      <c r="B43" s="567" t="s">
        <v>243</v>
      </c>
      <c r="C43" s="568" t="s">
        <v>271</v>
      </c>
      <c r="D43" s="568" t="s">
        <v>96</v>
      </c>
      <c r="E43" s="568"/>
      <c r="F43" s="569"/>
      <c r="G43" s="569" t="s">
        <v>259</v>
      </c>
      <c r="H43" s="569">
        <v>1</v>
      </c>
      <c r="I43" s="570">
        <v>38941</v>
      </c>
      <c r="J43" s="570">
        <v>38941</v>
      </c>
      <c r="K43" s="570">
        <v>38941</v>
      </c>
      <c r="L43" s="507"/>
      <c r="M43" s="116"/>
      <c r="N43" s="116"/>
      <c r="O43" s="116"/>
      <c r="P43" s="521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570">
        <v>38941</v>
      </c>
      <c r="AH43" s="116"/>
      <c r="AI43" s="509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531">
        <v>11</v>
      </c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509"/>
      <c r="BL43" s="510"/>
      <c r="BM43" s="553"/>
      <c r="BO43" s="554"/>
      <c r="BP43" s="555"/>
      <c r="BQ43" s="523"/>
      <c r="BR43" s="513"/>
      <c r="BS43" s="513"/>
      <c r="BT43" s="513"/>
      <c r="BU43" s="513"/>
      <c r="BV43" s="513"/>
      <c r="BW43" s="513"/>
      <c r="BX43" s="513"/>
      <c r="BY43" s="513"/>
      <c r="BZ43" s="513"/>
      <c r="CA43" s="513"/>
      <c r="CB43" s="514"/>
      <c r="CC43" s="556"/>
      <c r="CD43" s="556"/>
      <c r="CE43" s="554"/>
      <c r="CF43" s="551"/>
      <c r="CG43" s="557"/>
      <c r="CH43" s="557"/>
      <c r="CI43" s="557"/>
      <c r="CJ43" s="557"/>
      <c r="CK43" s="557"/>
      <c r="CL43" s="557"/>
      <c r="CM43" s="557"/>
      <c r="CN43" s="557"/>
      <c r="CO43" s="558"/>
      <c r="CP43" s="557">
        <f>SUM(AY43:BC43)*BZ43</f>
        <v>0</v>
      </c>
      <c r="CQ43" s="557">
        <f>SUM(BD43:BG43)*CA43</f>
        <v>0</v>
      </c>
      <c r="CR43" s="557"/>
      <c r="CS43" s="559">
        <f>SUM(CG43:CR43)</f>
        <v>0</v>
      </c>
      <c r="CT43" s="560"/>
      <c r="CU43" s="560"/>
      <c r="CV43" s="560"/>
      <c r="CW43" s="560"/>
      <c r="CX43" s="560"/>
      <c r="CY43" s="560"/>
    </row>
    <row r="44" spans="1:104" ht="20.100000000000001" customHeight="1">
      <c r="B44" s="405"/>
      <c r="C44" s="421"/>
      <c r="D44" s="209"/>
      <c r="E44" s="209"/>
      <c r="F44" s="457">
        <f>SUM(L44:BL44)*10</f>
        <v>0</v>
      </c>
      <c r="G44" s="457"/>
      <c r="H44" s="457"/>
      <c r="I44" s="542"/>
      <c r="J44" s="542"/>
      <c r="K44" s="72">
        <f>CS44*0.9</f>
        <v>0</v>
      </c>
      <c r="L44" s="73"/>
      <c r="M44" s="60"/>
      <c r="N44" s="60"/>
      <c r="O44" s="60"/>
      <c r="P44" s="195"/>
      <c r="Q44" s="60"/>
      <c r="R44" s="369"/>
      <c r="S44" s="60"/>
      <c r="T44" s="60"/>
      <c r="U44" s="60"/>
      <c r="V44" s="60"/>
      <c r="W44" s="369"/>
      <c r="X44" s="60"/>
      <c r="Y44" s="60"/>
      <c r="Z44" s="60"/>
      <c r="AA44" s="369"/>
      <c r="AB44" s="60"/>
      <c r="AC44" s="60"/>
      <c r="AD44" s="60"/>
      <c r="AE44" s="60"/>
      <c r="AF44" s="369"/>
      <c r="AG44" s="72">
        <f>DO44*0.9</f>
        <v>0</v>
      </c>
      <c r="AH44" s="60"/>
      <c r="AI44" s="196"/>
      <c r="AJ44" s="369"/>
      <c r="AK44" s="60"/>
      <c r="AL44" s="60"/>
      <c r="AM44" s="60"/>
      <c r="AN44" s="60"/>
      <c r="AO44" s="369"/>
      <c r="AP44" s="60"/>
      <c r="AQ44" s="60"/>
      <c r="AR44" s="60"/>
      <c r="AS44" s="369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196"/>
      <c r="BL44" s="69"/>
      <c r="BM44" s="75"/>
      <c r="BN44" s="75"/>
      <c r="BO44" s="61">
        <f>B44</f>
        <v>0</v>
      </c>
      <c r="BP44" s="71">
        <f>D44</f>
        <v>0</v>
      </c>
      <c r="BQ44" s="76"/>
      <c r="BR44" s="77"/>
      <c r="BS44" s="77"/>
      <c r="BT44" s="77"/>
      <c r="BU44" s="83"/>
      <c r="BV44" s="83"/>
      <c r="BW44" s="83"/>
      <c r="BX44" s="83"/>
      <c r="BY44" s="83"/>
      <c r="BZ44" s="83"/>
      <c r="CA44" s="83"/>
      <c r="CB44" s="127"/>
      <c r="CC44" s="20"/>
      <c r="CD44" s="79"/>
      <c r="CE44" s="61">
        <f>B44</f>
        <v>0</v>
      </c>
      <c r="CF44" s="65"/>
      <c r="CG44" s="66"/>
      <c r="CH44" s="66"/>
      <c r="CI44" s="66"/>
      <c r="CJ44" s="66"/>
      <c r="CK44" s="66"/>
      <c r="CL44" s="66"/>
      <c r="CM44" s="66"/>
      <c r="CN44" s="66"/>
      <c r="CO44" s="125"/>
      <c r="CP44" s="66">
        <f>SUM(AZ44:BC44)*BZ44</f>
        <v>0</v>
      </c>
      <c r="CQ44" s="66">
        <f>SUM(BD44:BG44)*CA44</f>
        <v>0</v>
      </c>
      <c r="CR44" s="66">
        <f>SUM(BH44:BL44)*CB44</f>
        <v>0</v>
      </c>
      <c r="CS44" s="67">
        <f>SUM(CG44:CR44)</f>
        <v>0</v>
      </c>
      <c r="CT44" s="12"/>
      <c r="CU44" s="80"/>
      <c r="CV44" s="80"/>
      <c r="CW44" s="80"/>
      <c r="CX44" s="80"/>
      <c r="CY44" s="80"/>
      <c r="CZ44" s="80"/>
    </row>
    <row r="45" spans="1:104" ht="20.100000000000001" customHeight="1">
      <c r="B45" s="407" t="s">
        <v>153</v>
      </c>
      <c r="C45" s="424"/>
      <c r="D45" s="106"/>
      <c r="E45" s="106"/>
      <c r="F45" s="459"/>
      <c r="G45" s="459"/>
      <c r="H45" s="459"/>
      <c r="I45" s="545">
        <f>SUM(I31:I44)</f>
        <v>659503.34000000008</v>
      </c>
      <c r="J45" s="545">
        <f>SUM(J31:J44)</f>
        <v>948730.96000000008</v>
      </c>
      <c r="K45" s="501">
        <f ca="1">SUM(K31:K45)</f>
        <v>274933.40000000002</v>
      </c>
      <c r="L45" s="577">
        <f>CG45*0.90035</f>
        <v>0</v>
      </c>
      <c r="M45" s="575"/>
      <c r="N45" s="575"/>
      <c r="O45" s="575"/>
      <c r="P45" s="574">
        <f>CH45*0.90035</f>
        <v>0</v>
      </c>
      <c r="Q45" s="575"/>
      <c r="R45" s="575"/>
      <c r="S45" s="576"/>
      <c r="T45" s="574">
        <f>CI45*0.90035</f>
        <v>0</v>
      </c>
      <c r="U45" s="575"/>
      <c r="V45" s="575"/>
      <c r="W45" s="575"/>
      <c r="X45" s="576"/>
      <c r="Y45" s="574">
        <f>CJ45*0.90035</f>
        <v>0</v>
      </c>
      <c r="Z45" s="575"/>
      <c r="AA45" s="575"/>
      <c r="AB45" s="576"/>
      <c r="AC45" s="574">
        <f>CK45*0.90035</f>
        <v>0</v>
      </c>
      <c r="AD45" s="575"/>
      <c r="AE45" s="575"/>
      <c r="AF45" s="576"/>
      <c r="AG45" s="501">
        <f>SUM(AG31:AG44)</f>
        <v>413807.4</v>
      </c>
      <c r="AH45" s="612">
        <f>CL45*0.90035</f>
        <v>0</v>
      </c>
      <c r="AI45" s="613"/>
      <c r="AJ45" s="613"/>
      <c r="AK45" s="613"/>
      <c r="AL45" s="614"/>
      <c r="AM45" s="612">
        <f>SUM(CM45*0.90035)</f>
        <v>0</v>
      </c>
      <c r="AN45" s="613"/>
      <c r="AO45" s="613"/>
      <c r="AP45" s="614"/>
      <c r="AQ45" s="612">
        <f>SUM(CN45*0.90035)</f>
        <v>0</v>
      </c>
      <c r="AR45" s="613"/>
      <c r="AS45" s="613"/>
      <c r="AT45" s="614"/>
      <c r="AU45" s="612">
        <f>SUM(CO45*0.90035)</f>
        <v>0</v>
      </c>
      <c r="AV45" s="613"/>
      <c r="AW45" s="613"/>
      <c r="AX45" s="613"/>
      <c r="AY45" s="614"/>
      <c r="AZ45" s="612">
        <f>SUM(CP45*0.90035)</f>
        <v>0</v>
      </c>
      <c r="BA45" s="613"/>
      <c r="BB45" s="613"/>
      <c r="BC45" s="614"/>
      <c r="BD45" s="612">
        <f>SUM(CQ45*0.90035)</f>
        <v>0</v>
      </c>
      <c r="BE45" s="613"/>
      <c r="BF45" s="613"/>
      <c r="BG45" s="614"/>
      <c r="BH45" s="612">
        <f>SUM(CR45*0.90035)</f>
        <v>0</v>
      </c>
      <c r="BI45" s="613"/>
      <c r="BJ45" s="613"/>
      <c r="BK45" s="613"/>
      <c r="BL45" s="620"/>
      <c r="BM45" s="75"/>
      <c r="BN45" s="75"/>
      <c r="BO45" s="234" t="str">
        <f>B45</f>
        <v>PLANNED TOTAL PRESS</v>
      </c>
      <c r="BP45" s="235">
        <f>D45</f>
        <v>0</v>
      </c>
      <c r="BQ45" s="236"/>
      <c r="BR45" s="237"/>
      <c r="BS45" s="238"/>
      <c r="BT45" s="238"/>
      <c r="BU45" s="238"/>
      <c r="BV45" s="238"/>
      <c r="BW45" s="238"/>
      <c r="BX45" s="238"/>
      <c r="BY45" s="238"/>
      <c r="BZ45" s="238"/>
      <c r="CA45" s="238"/>
      <c r="CB45" s="239"/>
      <c r="CC45" s="20"/>
      <c r="CD45" s="20"/>
      <c r="CE45" s="240" t="str">
        <f>B45</f>
        <v>PLANNED TOTAL PRESS</v>
      </c>
      <c r="CF45" s="99"/>
      <c r="CG45" s="100">
        <f>SUM(CG27:CG41)</f>
        <v>0</v>
      </c>
      <c r="CH45" s="100">
        <f t="shared" ref="CH45:CR45" si="3">SUM(CH27:CH44)</f>
        <v>0</v>
      </c>
      <c r="CI45" s="100">
        <f t="shared" si="3"/>
        <v>0</v>
      </c>
      <c r="CJ45" s="100">
        <f t="shared" si="3"/>
        <v>0</v>
      </c>
      <c r="CK45" s="100">
        <f t="shared" si="3"/>
        <v>0</v>
      </c>
      <c r="CL45" s="100">
        <f t="shared" si="3"/>
        <v>0</v>
      </c>
      <c r="CM45" s="100">
        <f t="shared" si="3"/>
        <v>0</v>
      </c>
      <c r="CN45" s="100">
        <f t="shared" si="3"/>
        <v>0</v>
      </c>
      <c r="CO45" s="100">
        <f t="shared" si="3"/>
        <v>0</v>
      </c>
      <c r="CP45" s="100">
        <f t="shared" si="3"/>
        <v>0</v>
      </c>
      <c r="CQ45" s="100">
        <f t="shared" si="3"/>
        <v>0</v>
      </c>
      <c r="CR45" s="100">
        <f t="shared" si="3"/>
        <v>0</v>
      </c>
      <c r="CS45" s="5">
        <f>SUM(CG45:CR45)</f>
        <v>0</v>
      </c>
      <c r="CT45" s="101"/>
      <c r="CU45" s="102"/>
      <c r="CV45" s="12"/>
      <c r="CW45" s="12"/>
      <c r="CX45" s="12"/>
      <c r="CY45" s="12"/>
    </row>
    <row r="46" spans="1:104" ht="20.100000000000001" customHeight="1">
      <c r="B46" s="407" t="s">
        <v>81</v>
      </c>
      <c r="C46" s="424"/>
      <c r="D46" s="106"/>
      <c r="E46" s="106"/>
      <c r="F46" s="459"/>
      <c r="G46" s="459"/>
      <c r="H46" s="459"/>
      <c r="I46" s="545"/>
      <c r="J46" s="545"/>
      <c r="K46" s="501">
        <f>CS46*0.90035</f>
        <v>0</v>
      </c>
      <c r="L46" s="577">
        <f>CG46*0.90035</f>
        <v>0</v>
      </c>
      <c r="M46" s="575"/>
      <c r="N46" s="575"/>
      <c r="O46" s="575"/>
      <c r="P46" s="574">
        <f>CH46*0.90035</f>
        <v>0</v>
      </c>
      <c r="Q46" s="575"/>
      <c r="R46" s="575"/>
      <c r="S46" s="576"/>
      <c r="T46" s="574">
        <f>CI46*0.90035</f>
        <v>0</v>
      </c>
      <c r="U46" s="575"/>
      <c r="V46" s="575"/>
      <c r="W46" s="575"/>
      <c r="X46" s="576"/>
      <c r="Y46" s="574">
        <f>CJ46*0.90035</f>
        <v>0</v>
      </c>
      <c r="Z46" s="575"/>
      <c r="AA46" s="575"/>
      <c r="AB46" s="576"/>
      <c r="AC46" s="574">
        <f>CK46*0.90035</f>
        <v>0</v>
      </c>
      <c r="AD46" s="575"/>
      <c r="AE46" s="575"/>
      <c r="AF46" s="576"/>
      <c r="AG46" s="501">
        <f>DO46*0.90035</f>
        <v>0</v>
      </c>
      <c r="AH46" s="612">
        <f>CL46*0.90035</f>
        <v>0</v>
      </c>
      <c r="AI46" s="613"/>
      <c r="AJ46" s="613"/>
      <c r="AK46" s="613"/>
      <c r="AL46" s="614"/>
      <c r="AM46" s="612">
        <f>SUM(CM46*0.90035)</f>
        <v>0</v>
      </c>
      <c r="AN46" s="613"/>
      <c r="AO46" s="613"/>
      <c r="AP46" s="614"/>
      <c r="AQ46" s="612">
        <f>SUM(CN46*0.90035)</f>
        <v>0</v>
      </c>
      <c r="AR46" s="613"/>
      <c r="AS46" s="613"/>
      <c r="AT46" s="614"/>
      <c r="AU46" s="612">
        <f>SUM(CO46*0.90035)</f>
        <v>0</v>
      </c>
      <c r="AV46" s="613"/>
      <c r="AW46" s="613"/>
      <c r="AX46" s="613"/>
      <c r="AY46" s="614"/>
      <c r="AZ46" s="612">
        <f>SUM(CP46*0.90035)</f>
        <v>0</v>
      </c>
      <c r="BA46" s="613"/>
      <c r="BB46" s="613"/>
      <c r="BC46" s="614"/>
      <c r="BD46" s="612">
        <f>SUM(CQ46*0.90035)</f>
        <v>0</v>
      </c>
      <c r="BE46" s="613"/>
      <c r="BF46" s="613"/>
      <c r="BG46" s="614"/>
      <c r="BH46" s="612">
        <f>SUM(CR46*0.90035)</f>
        <v>0</v>
      </c>
      <c r="BI46" s="613"/>
      <c r="BJ46" s="613"/>
      <c r="BK46" s="613"/>
      <c r="BL46" s="620"/>
      <c r="BM46" s="75"/>
      <c r="BN46" s="75"/>
      <c r="BO46" s="234" t="str">
        <f>B46</f>
        <v>ACTUAL TOTAL PRESS</v>
      </c>
      <c r="BP46" s="235">
        <f>D46</f>
        <v>0</v>
      </c>
      <c r="BQ46" s="236"/>
      <c r="BR46" s="237"/>
      <c r="BS46" s="238"/>
      <c r="BT46" s="238"/>
      <c r="BU46" s="238"/>
      <c r="BV46" s="238"/>
      <c r="BW46" s="238"/>
      <c r="BX46" s="238"/>
      <c r="BY46" s="238"/>
      <c r="BZ46" s="238"/>
      <c r="CA46" s="238"/>
      <c r="CB46" s="239"/>
      <c r="CC46" s="20"/>
      <c r="CD46" s="20"/>
      <c r="CE46" s="240" t="str">
        <f>B46</f>
        <v>ACTUAL TOTAL PRESS</v>
      </c>
      <c r="CF46" s="99"/>
      <c r="CG46" s="100">
        <f t="shared" ref="CG46:CL46" si="4">CG45</f>
        <v>0</v>
      </c>
      <c r="CH46" s="100">
        <f t="shared" si="4"/>
        <v>0</v>
      </c>
      <c r="CI46" s="100">
        <f t="shared" si="4"/>
        <v>0</v>
      </c>
      <c r="CJ46" s="100">
        <f t="shared" si="4"/>
        <v>0</v>
      </c>
      <c r="CK46" s="100">
        <f t="shared" si="4"/>
        <v>0</v>
      </c>
      <c r="CL46" s="100">
        <f t="shared" si="4"/>
        <v>0</v>
      </c>
      <c r="CM46" s="100">
        <f t="shared" ref="CM46:CR46" si="5">CM45</f>
        <v>0</v>
      </c>
      <c r="CN46" s="100">
        <f t="shared" si="5"/>
        <v>0</v>
      </c>
      <c r="CO46" s="100">
        <f t="shared" si="5"/>
        <v>0</v>
      </c>
      <c r="CP46" s="100">
        <f t="shared" si="5"/>
        <v>0</v>
      </c>
      <c r="CQ46" s="100">
        <f t="shared" si="5"/>
        <v>0</v>
      </c>
      <c r="CR46" s="100">
        <f t="shared" si="5"/>
        <v>0</v>
      </c>
      <c r="CS46" s="5">
        <f>SUM(CG46:CR46)</f>
        <v>0</v>
      </c>
      <c r="CT46" s="625"/>
      <c r="CU46" s="626"/>
      <c r="CV46" s="626"/>
      <c r="CW46" s="102"/>
      <c r="CX46" s="102"/>
      <c r="CY46" s="102"/>
      <c r="CZ46" s="102"/>
    </row>
    <row r="47" spans="1:104" ht="20.100000000000001" customHeight="1">
      <c r="B47" s="407"/>
      <c r="C47" s="424"/>
      <c r="D47" s="106"/>
      <c r="E47" s="106"/>
      <c r="F47" s="459"/>
      <c r="G47" s="459"/>
      <c r="H47" s="459"/>
      <c r="I47" s="545"/>
      <c r="J47" s="545"/>
      <c r="K47" s="501">
        <f>CS47*0.90035</f>
        <v>0</v>
      </c>
      <c r="L47" s="578"/>
      <c r="M47" s="572"/>
      <c r="N47" s="572"/>
      <c r="O47" s="572"/>
      <c r="P47" s="571"/>
      <c r="Q47" s="572"/>
      <c r="R47" s="572"/>
      <c r="S47" s="573"/>
      <c r="T47" s="571"/>
      <c r="U47" s="572"/>
      <c r="V47" s="572"/>
      <c r="W47" s="572"/>
      <c r="X47" s="573"/>
      <c r="Y47" s="571"/>
      <c r="Z47" s="572"/>
      <c r="AA47" s="572"/>
      <c r="AB47" s="573"/>
      <c r="AC47" s="571"/>
      <c r="AD47" s="572"/>
      <c r="AE47" s="572"/>
      <c r="AF47" s="573"/>
      <c r="AG47" s="501"/>
      <c r="AH47" s="616"/>
      <c r="AI47" s="617"/>
      <c r="AJ47" s="617"/>
      <c r="AK47" s="617"/>
      <c r="AL47" s="618"/>
      <c r="AM47" s="616"/>
      <c r="AN47" s="617"/>
      <c r="AO47" s="617"/>
      <c r="AP47" s="618"/>
      <c r="AQ47" s="616"/>
      <c r="AR47" s="617"/>
      <c r="AS47" s="617"/>
      <c r="AT47" s="618"/>
      <c r="AU47" s="616"/>
      <c r="AV47" s="617"/>
      <c r="AW47" s="617"/>
      <c r="AX47" s="617"/>
      <c r="AY47" s="618"/>
      <c r="AZ47" s="616"/>
      <c r="BA47" s="617"/>
      <c r="BB47" s="617"/>
      <c r="BC47" s="618"/>
      <c r="BD47" s="616"/>
      <c r="BE47" s="617"/>
      <c r="BF47" s="617"/>
      <c r="BG47" s="618"/>
      <c r="BH47" s="616"/>
      <c r="BI47" s="617"/>
      <c r="BJ47" s="617"/>
      <c r="BK47" s="617"/>
      <c r="BL47" s="621"/>
      <c r="BM47" s="75"/>
      <c r="BN47" s="75"/>
      <c r="BO47" s="234"/>
      <c r="BP47" s="235"/>
      <c r="BQ47" s="236"/>
      <c r="BR47" s="237"/>
      <c r="BS47" s="238"/>
      <c r="BT47" s="238"/>
      <c r="BU47" s="238"/>
      <c r="BV47" s="238"/>
      <c r="BW47" s="238"/>
      <c r="BX47" s="238"/>
      <c r="BY47" s="238"/>
      <c r="BZ47" s="238"/>
      <c r="CA47" s="238"/>
      <c r="CB47" s="239"/>
      <c r="CC47" s="20"/>
      <c r="CD47" s="20"/>
      <c r="CE47" s="241"/>
      <c r="CF47" s="110"/>
      <c r="CG47" s="111"/>
      <c r="CH47" s="111"/>
      <c r="CI47" s="111"/>
      <c r="CJ47" s="111"/>
      <c r="CK47" s="111"/>
      <c r="CL47" s="111"/>
      <c r="CM47" s="111"/>
      <c r="CN47" s="111"/>
      <c r="CO47" s="113"/>
      <c r="CP47" s="111"/>
      <c r="CQ47" s="111"/>
      <c r="CR47" s="111"/>
      <c r="CS47" s="112"/>
      <c r="CT47" s="101"/>
      <c r="CU47" s="80"/>
      <c r="CV47" s="80"/>
      <c r="CW47" s="80"/>
      <c r="CX47" s="80"/>
      <c r="CY47" s="80"/>
      <c r="CZ47" s="80"/>
    </row>
    <row r="48" spans="1:104" ht="20.100000000000001" customHeight="1">
      <c r="B48" s="407"/>
      <c r="C48" s="424"/>
      <c r="D48" s="106"/>
      <c r="E48" s="106"/>
      <c r="F48" s="459"/>
      <c r="G48" s="459"/>
      <c r="H48" s="459"/>
      <c r="I48" s="545"/>
      <c r="J48" s="545"/>
      <c r="K48" s="501"/>
      <c r="L48" s="578"/>
      <c r="M48" s="572"/>
      <c r="N48" s="572"/>
      <c r="O48" s="572"/>
      <c r="P48" s="571"/>
      <c r="Q48" s="572"/>
      <c r="R48" s="572"/>
      <c r="S48" s="573"/>
      <c r="T48" s="571"/>
      <c r="U48" s="572"/>
      <c r="V48" s="572"/>
      <c r="W48" s="572"/>
      <c r="X48" s="573"/>
      <c r="Y48" s="571"/>
      <c r="Z48" s="572"/>
      <c r="AA48" s="572"/>
      <c r="AB48" s="573"/>
      <c r="AC48" s="571"/>
      <c r="AD48" s="572"/>
      <c r="AE48" s="572"/>
      <c r="AF48" s="573"/>
      <c r="AG48" s="501"/>
      <c r="AH48" s="616"/>
      <c r="AI48" s="617"/>
      <c r="AJ48" s="617"/>
      <c r="AK48" s="617"/>
      <c r="AL48" s="618"/>
      <c r="AM48" s="616"/>
      <c r="AN48" s="617"/>
      <c r="AO48" s="617"/>
      <c r="AP48" s="618"/>
      <c r="AQ48" s="616"/>
      <c r="AR48" s="617"/>
      <c r="AS48" s="617"/>
      <c r="AT48" s="618"/>
      <c r="AU48" s="616"/>
      <c r="AV48" s="617"/>
      <c r="AW48" s="617"/>
      <c r="AX48" s="617"/>
      <c r="AY48" s="618"/>
      <c r="AZ48" s="616"/>
      <c r="BA48" s="617"/>
      <c r="BB48" s="617"/>
      <c r="BC48" s="618"/>
      <c r="BD48" s="616"/>
      <c r="BE48" s="617"/>
      <c r="BF48" s="617"/>
      <c r="BG48" s="618"/>
      <c r="BH48" s="616"/>
      <c r="BI48" s="617"/>
      <c r="BJ48" s="617"/>
      <c r="BK48" s="617"/>
      <c r="BL48" s="621"/>
      <c r="BM48" s="75"/>
      <c r="BN48" s="75"/>
      <c r="BO48" s="228"/>
      <c r="BP48" s="229"/>
      <c r="BQ48" s="230"/>
      <c r="BR48" s="231"/>
      <c r="BS48" s="232"/>
      <c r="BT48" s="232"/>
      <c r="BU48" s="232"/>
      <c r="BV48" s="232"/>
      <c r="BW48" s="232"/>
      <c r="BX48" s="232"/>
      <c r="BY48" s="232"/>
      <c r="BZ48" s="232"/>
      <c r="CA48" s="232"/>
      <c r="CB48" s="233"/>
      <c r="CC48" s="20"/>
      <c r="CD48" s="20"/>
      <c r="CE48" s="241"/>
      <c r="CF48" s="110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2"/>
      <c r="CT48" s="114"/>
      <c r="CU48" s="80"/>
      <c r="CV48" s="80"/>
      <c r="CW48" s="80"/>
      <c r="CX48" s="80"/>
      <c r="CY48" s="80"/>
      <c r="CZ48" s="80"/>
    </row>
    <row r="49" spans="2:104" ht="20.100000000000001" customHeight="1">
      <c r="B49" s="408"/>
      <c r="C49" s="396"/>
      <c r="D49" s="71"/>
      <c r="E49" s="71"/>
      <c r="F49" s="457"/>
      <c r="G49" s="457"/>
      <c r="H49" s="457"/>
      <c r="I49" s="542"/>
      <c r="J49" s="542"/>
      <c r="K49" s="58"/>
      <c r="L49" s="129"/>
      <c r="M49" s="130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2"/>
      <c r="AE49" s="132"/>
      <c r="AF49" s="132"/>
      <c r="AG49" s="58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  <c r="BD49" s="132"/>
      <c r="BE49" s="132"/>
      <c r="BF49" s="132"/>
      <c r="BG49" s="132"/>
      <c r="BH49" s="132"/>
      <c r="BI49" s="132"/>
      <c r="BJ49" s="132"/>
      <c r="BK49" s="131"/>
      <c r="BL49" s="133"/>
      <c r="BO49" s="122"/>
      <c r="BP49" s="134"/>
      <c r="BQ49" s="56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5"/>
      <c r="CE49" s="136"/>
      <c r="CF49" s="137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9"/>
    </row>
    <row r="50" spans="2:104" s="520" customFormat="1" ht="20.100000000000001" customHeight="1">
      <c r="B50" s="409" t="s">
        <v>276</v>
      </c>
      <c r="C50" s="425"/>
      <c r="D50" s="197"/>
      <c r="E50" s="197"/>
      <c r="F50" s="460"/>
      <c r="G50" s="460"/>
      <c r="H50" s="460"/>
      <c r="I50" s="544"/>
      <c r="J50" s="544"/>
      <c r="K50" s="199">
        <f>CS50*0.9</f>
        <v>0</v>
      </c>
      <c r="L50" s="507"/>
      <c r="M50" s="116"/>
      <c r="N50" s="116"/>
      <c r="O50" s="116"/>
      <c r="P50" s="521"/>
      <c r="Q50" s="116"/>
      <c r="R50" s="116"/>
      <c r="S50" s="116"/>
      <c r="T50" s="116"/>
      <c r="U50" s="116"/>
      <c r="V50" s="508"/>
      <c r="W50" s="508"/>
      <c r="X50" s="116"/>
      <c r="Y50" s="116"/>
      <c r="Z50" s="116"/>
      <c r="AA50" s="116"/>
      <c r="AB50" s="116"/>
      <c r="AC50" s="116"/>
      <c r="AD50" s="116"/>
      <c r="AE50" s="116"/>
      <c r="AF50" s="116"/>
      <c r="AG50" s="199">
        <f>DO50*0.9</f>
        <v>0</v>
      </c>
      <c r="AH50" s="116"/>
      <c r="AI50" s="116"/>
      <c r="AJ50" s="116"/>
      <c r="AK50" s="116"/>
      <c r="AL50" s="116"/>
      <c r="AM50" s="116"/>
      <c r="AN50" s="116"/>
      <c r="AO50" s="116"/>
      <c r="AP50" s="521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509"/>
      <c r="BL50" s="510"/>
      <c r="BM50" s="42"/>
      <c r="BN50" s="522"/>
      <c r="BO50" s="511"/>
      <c r="BP50" s="512"/>
      <c r="BQ50" s="523"/>
      <c r="BR50" s="513"/>
      <c r="BS50" s="513"/>
      <c r="BT50" s="513"/>
      <c r="BU50" s="513"/>
      <c r="BV50" s="513"/>
      <c r="BW50" s="513"/>
      <c r="BX50" s="513"/>
      <c r="BY50" s="513"/>
      <c r="BZ50" s="513"/>
      <c r="CA50" s="513"/>
      <c r="CB50" s="514"/>
      <c r="CC50" s="515"/>
      <c r="CD50" s="515"/>
      <c r="CE50" s="511"/>
      <c r="CF50" s="516">
        <f>BP50</f>
        <v>0</v>
      </c>
      <c r="CG50" s="364"/>
      <c r="CH50" s="364"/>
      <c r="CI50" s="364"/>
      <c r="CJ50" s="364"/>
      <c r="CK50" s="364"/>
      <c r="CL50" s="364"/>
      <c r="CM50" s="364">
        <f>SUM(AM50:AP50)*BW50</f>
        <v>0</v>
      </c>
      <c r="CN50" s="364"/>
      <c r="CO50" s="517"/>
      <c r="CP50" s="364"/>
      <c r="CQ50" s="364"/>
      <c r="CR50" s="364">
        <f>SUM(BH50:BL50)*CB50</f>
        <v>0</v>
      </c>
      <c r="CS50" s="518">
        <f>SUM(CG50:CR50)</f>
        <v>0</v>
      </c>
      <c r="CT50" s="519"/>
      <c r="CU50" s="519"/>
      <c r="CV50" s="519"/>
      <c r="CW50" s="519"/>
      <c r="CX50" s="519"/>
      <c r="CY50" s="519"/>
    </row>
    <row r="51" spans="2:104" ht="19.5" customHeight="1">
      <c r="B51" s="393" t="s">
        <v>233</v>
      </c>
      <c r="C51" s="394" t="s">
        <v>234</v>
      </c>
      <c r="D51" s="211" t="s">
        <v>235</v>
      </c>
      <c r="E51" s="212"/>
      <c r="F51" s="457">
        <f>SUM(L51:BL51)</f>
        <v>62868</v>
      </c>
      <c r="G51" s="457" t="s">
        <v>241</v>
      </c>
      <c r="H51" s="457">
        <v>4</v>
      </c>
      <c r="I51" s="542">
        <v>20054</v>
      </c>
      <c r="J51" s="542">
        <f>I51*H51</f>
        <v>80216</v>
      </c>
      <c r="K51" s="72">
        <v>15690</v>
      </c>
      <c r="L51" s="59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354"/>
      <c r="AG51" s="72">
        <f>K51*H51</f>
        <v>62760</v>
      </c>
      <c r="AH51" s="60"/>
      <c r="AI51" s="60"/>
      <c r="AJ51" s="60"/>
      <c r="AK51" s="60"/>
      <c r="AL51" s="60"/>
      <c r="AM51" s="195"/>
      <c r="AN51" s="524"/>
      <c r="AO51" s="529">
        <v>26</v>
      </c>
      <c r="AP51" s="195"/>
      <c r="AQ51" s="60"/>
      <c r="AR51" s="60"/>
      <c r="AS51" s="195"/>
      <c r="AT51" s="530">
        <v>30</v>
      </c>
      <c r="AU51" s="196"/>
      <c r="AV51" s="525"/>
      <c r="AW51" s="196"/>
      <c r="AX51" s="195"/>
      <c r="AY51" s="530">
        <v>27</v>
      </c>
      <c r="AZ51" s="196"/>
      <c r="BA51" s="60"/>
      <c r="BB51" s="195"/>
      <c r="BC51" s="534">
        <v>25</v>
      </c>
      <c r="BD51" s="196"/>
      <c r="BE51" s="60"/>
      <c r="BF51" s="60"/>
      <c r="BG51" s="140"/>
      <c r="BH51" s="60"/>
      <c r="BI51" s="60"/>
      <c r="BJ51" s="60"/>
      <c r="BK51" s="195"/>
      <c r="BL51" s="510"/>
      <c r="BM51" s="85"/>
      <c r="BO51" s="61"/>
      <c r="BP51" s="71"/>
      <c r="BQ51" s="86"/>
      <c r="BR51" s="87"/>
      <c r="BS51" s="88"/>
      <c r="BT51" s="88"/>
      <c r="BU51" s="88"/>
      <c r="BV51" s="88"/>
      <c r="BW51" s="88"/>
      <c r="BX51" s="88"/>
      <c r="BY51" s="88"/>
      <c r="BZ51" s="88"/>
      <c r="CA51" s="88"/>
      <c r="CB51" s="127"/>
      <c r="CC51" s="20"/>
      <c r="CD51" s="20"/>
      <c r="CE51" s="61"/>
      <c r="CF51" s="65">
        <f>BP51</f>
        <v>0</v>
      </c>
      <c r="CG51" s="66"/>
      <c r="CH51" s="66"/>
      <c r="CI51" s="66"/>
      <c r="CJ51" s="66"/>
      <c r="CK51" s="66"/>
      <c r="CL51" s="66"/>
      <c r="CM51" s="66">
        <f>SUM(AM51:AP51)*BW51</f>
        <v>0</v>
      </c>
      <c r="CN51" s="66"/>
      <c r="CO51" s="125"/>
      <c r="CP51" s="66"/>
      <c r="CQ51" s="66"/>
      <c r="CR51" s="66">
        <f>SUM(BH51:BL51)*CB51</f>
        <v>0</v>
      </c>
      <c r="CS51" s="67">
        <f>SUM(CG51:CR51)</f>
        <v>0</v>
      </c>
      <c r="CT51" s="12"/>
      <c r="CU51" s="12"/>
      <c r="CV51" s="12"/>
      <c r="CW51" s="12"/>
      <c r="CX51" s="12"/>
      <c r="CY51" s="12"/>
    </row>
    <row r="52" spans="2:104" s="397" customFormat="1" ht="20.100000000000001" customHeight="1">
      <c r="B52" s="393" t="s">
        <v>239</v>
      </c>
      <c r="C52" s="394" t="s">
        <v>255</v>
      </c>
      <c r="D52" s="394" t="s">
        <v>101</v>
      </c>
      <c r="E52" s="394"/>
      <c r="F52" s="461">
        <f>SUM(L52:BL52)</f>
        <v>74163</v>
      </c>
      <c r="G52" s="461" t="s">
        <v>241</v>
      </c>
      <c r="H52" s="461">
        <v>4</v>
      </c>
      <c r="I52" s="546">
        <v>23835</v>
      </c>
      <c r="J52" s="546">
        <f>I52*H52</f>
        <v>95340</v>
      </c>
      <c r="K52" s="128">
        <v>18526</v>
      </c>
      <c r="L52" s="84"/>
      <c r="M52" s="60"/>
      <c r="N52" s="60"/>
      <c r="O52" s="60"/>
      <c r="P52" s="195"/>
      <c r="Q52" s="60"/>
      <c r="R52" s="60"/>
      <c r="S52" s="60"/>
      <c r="T52" s="354"/>
      <c r="U52" s="60"/>
      <c r="V52" s="60"/>
      <c r="W52" s="60"/>
      <c r="X52" s="60"/>
      <c r="Y52" s="60"/>
      <c r="Z52" s="354"/>
      <c r="AA52" s="60"/>
      <c r="AB52" s="60"/>
      <c r="AC52" s="60"/>
      <c r="AD52" s="60"/>
      <c r="AE52" s="60"/>
      <c r="AF52" s="367"/>
      <c r="AG52" s="128">
        <f>K52*H52</f>
        <v>74104</v>
      </c>
      <c r="AH52" s="367"/>
      <c r="AI52" s="60"/>
      <c r="AJ52" s="60"/>
      <c r="AK52" s="60"/>
      <c r="AL52" s="449"/>
      <c r="AM52" s="60"/>
      <c r="AN52" s="60"/>
      <c r="AO52" s="60"/>
      <c r="AP52" s="132"/>
      <c r="AQ52" s="132"/>
      <c r="AR52" s="132"/>
      <c r="AS52" s="132"/>
      <c r="AT52" s="132"/>
      <c r="AU52" s="132"/>
      <c r="AV52" s="132"/>
      <c r="AW52" s="196"/>
      <c r="AX52" s="525"/>
      <c r="AY52" s="355"/>
      <c r="AZ52" s="530">
        <v>12</v>
      </c>
      <c r="BA52" s="531">
        <v>19</v>
      </c>
      <c r="BB52" s="532">
        <v>26</v>
      </c>
      <c r="BC52" s="532">
        <v>2</v>
      </c>
      <c r="BD52" s="60"/>
      <c r="BE52" s="60"/>
      <c r="BF52" s="116"/>
      <c r="BG52" s="116"/>
      <c r="BH52" s="116"/>
      <c r="BI52" s="116"/>
      <c r="BJ52" s="60"/>
      <c r="BK52" s="196"/>
      <c r="BL52" s="69"/>
      <c r="BM52" s="450"/>
      <c r="BO52" s="408"/>
      <c r="BP52" s="451"/>
      <c r="BQ52" s="86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8"/>
      <c r="CC52" s="452"/>
      <c r="CD52" s="452"/>
      <c r="CE52" s="408"/>
      <c r="CF52" s="396"/>
      <c r="CG52" s="448"/>
      <c r="CH52" s="448"/>
      <c r="CI52" s="448"/>
      <c r="CJ52" s="448"/>
      <c r="CK52" s="448"/>
      <c r="CL52" s="448"/>
      <c r="CM52" s="448"/>
      <c r="CN52" s="448"/>
      <c r="CO52" s="453"/>
      <c r="CP52" s="448"/>
      <c r="CQ52" s="448"/>
      <c r="CR52" s="448">
        <f>SUM(BH52:BL52)*CB52</f>
        <v>0</v>
      </c>
      <c r="CS52" s="454">
        <f>SUM(CG52:CR52)</f>
        <v>0</v>
      </c>
      <c r="CT52" s="455"/>
      <c r="CU52" s="455"/>
      <c r="CV52" s="455"/>
      <c r="CW52" s="455"/>
      <c r="CX52" s="455"/>
      <c r="CY52" s="455"/>
    </row>
    <row r="53" spans="2:104" s="397" customFormat="1" ht="20.100000000000001" customHeight="1">
      <c r="B53" s="393" t="s">
        <v>233</v>
      </c>
      <c r="C53" s="394" t="s">
        <v>256</v>
      </c>
      <c r="D53" s="394" t="s">
        <v>96</v>
      </c>
      <c r="E53" s="394"/>
      <c r="F53" s="461"/>
      <c r="G53" s="461" t="s">
        <v>241</v>
      </c>
      <c r="H53" s="461">
        <v>2</v>
      </c>
      <c r="I53" s="546">
        <v>18254</v>
      </c>
      <c r="J53" s="546">
        <f>I53*H53</f>
        <v>36508</v>
      </c>
      <c r="K53" s="128" t="s">
        <v>266</v>
      </c>
      <c r="L53" s="84"/>
      <c r="M53" s="60"/>
      <c r="N53" s="60"/>
      <c r="O53" s="60"/>
      <c r="P53" s="195"/>
      <c r="Q53" s="60"/>
      <c r="R53" s="60"/>
      <c r="S53" s="60"/>
      <c r="T53" s="354"/>
      <c r="U53" s="60"/>
      <c r="V53" s="60"/>
      <c r="W53" s="60"/>
      <c r="X53" s="60"/>
      <c r="Y53" s="60"/>
      <c r="Z53" s="354"/>
      <c r="AA53" s="60"/>
      <c r="AB53" s="60"/>
      <c r="AC53" s="60"/>
      <c r="AD53" s="60"/>
      <c r="AE53" s="60"/>
      <c r="AF53" s="367"/>
      <c r="AG53" s="128" t="s">
        <v>266</v>
      </c>
      <c r="AH53" s="367"/>
      <c r="AI53" s="60"/>
      <c r="AJ53" s="60"/>
      <c r="AK53" s="60"/>
      <c r="AL53" s="449"/>
      <c r="AM53" s="60"/>
      <c r="AN53" s="60"/>
      <c r="AO53" s="60"/>
      <c r="AP53" s="132"/>
      <c r="AQ53" s="132"/>
      <c r="AR53" s="132"/>
      <c r="AS53" s="132"/>
      <c r="AT53" s="530">
        <v>30</v>
      </c>
      <c r="AU53" s="132"/>
      <c r="AV53" s="132"/>
      <c r="AW53" s="196"/>
      <c r="AX53" s="132"/>
      <c r="AY53" s="530">
        <v>27</v>
      </c>
      <c r="AZ53" s="132"/>
      <c r="BA53" s="509"/>
      <c r="BB53" s="116"/>
      <c r="BC53" s="116"/>
      <c r="BD53" s="116"/>
      <c r="BE53" s="116"/>
      <c r="BF53" s="132"/>
      <c r="BG53" s="132"/>
      <c r="BH53" s="196"/>
      <c r="BI53" s="60"/>
      <c r="BJ53" s="60"/>
      <c r="BK53" s="196"/>
      <c r="BL53" s="69"/>
      <c r="BM53" s="450"/>
      <c r="BO53" s="408"/>
      <c r="BP53" s="451"/>
      <c r="BQ53" s="86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8"/>
      <c r="CC53" s="452"/>
      <c r="CD53" s="452"/>
      <c r="CE53" s="408"/>
      <c r="CF53" s="396"/>
      <c r="CG53" s="448"/>
      <c r="CH53" s="448"/>
      <c r="CI53" s="448"/>
      <c r="CJ53" s="448"/>
      <c r="CK53" s="448"/>
      <c r="CL53" s="448"/>
      <c r="CM53" s="448"/>
      <c r="CN53" s="448"/>
      <c r="CO53" s="453"/>
      <c r="CP53" s="448"/>
      <c r="CQ53" s="448"/>
      <c r="CR53" s="448"/>
      <c r="CS53" s="454"/>
      <c r="CT53" s="455"/>
      <c r="CU53" s="455"/>
      <c r="CV53" s="455"/>
      <c r="CW53" s="455"/>
      <c r="CX53" s="455"/>
      <c r="CY53" s="455"/>
    </row>
    <row r="54" spans="2:104" ht="20.100000000000001" customHeight="1">
      <c r="B54" s="410"/>
      <c r="C54" s="394"/>
      <c r="D54" s="81"/>
      <c r="E54" s="81"/>
      <c r="F54" s="457">
        <f>SUM(L54:BL54)</f>
        <v>0</v>
      </c>
      <c r="G54" s="457"/>
      <c r="H54" s="457"/>
      <c r="I54" s="542"/>
      <c r="J54" s="542"/>
      <c r="K54" s="72">
        <f>CS54*0.9</f>
        <v>0</v>
      </c>
      <c r="L54" s="59"/>
      <c r="M54" s="60"/>
      <c r="N54" s="60"/>
      <c r="O54" s="60"/>
      <c r="P54" s="60"/>
      <c r="Q54" s="60"/>
      <c r="R54" s="60"/>
      <c r="S54" s="60"/>
      <c r="T54" s="60"/>
      <c r="U54" s="60"/>
      <c r="V54" s="74"/>
      <c r="W54" s="74"/>
      <c r="X54" s="60"/>
      <c r="Y54" s="60"/>
      <c r="Z54" s="60"/>
      <c r="AA54" s="60"/>
      <c r="AB54" s="60"/>
      <c r="AC54" s="60"/>
      <c r="AD54" s="60"/>
      <c r="AE54" s="60"/>
      <c r="AF54" s="60"/>
      <c r="AG54" s="72">
        <f>DO54*0.9</f>
        <v>0</v>
      </c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434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9"/>
      <c r="BM54" s="85"/>
      <c r="BO54" s="61">
        <f>B54</f>
        <v>0</v>
      </c>
      <c r="BP54" s="71">
        <f>D54</f>
        <v>0</v>
      </c>
      <c r="BQ54" s="86"/>
      <c r="BR54" s="77"/>
      <c r="BS54" s="77"/>
      <c r="BT54" s="77"/>
      <c r="BU54" s="77"/>
      <c r="BV54" s="88"/>
      <c r="BW54" s="88"/>
      <c r="BX54" s="88"/>
      <c r="BY54" s="88"/>
      <c r="BZ54" s="88"/>
      <c r="CA54" s="88"/>
      <c r="CB54" s="127"/>
      <c r="CC54" s="20"/>
      <c r="CD54" s="20"/>
      <c r="CE54" s="61">
        <f>B54</f>
        <v>0</v>
      </c>
      <c r="CF54" s="65">
        <f>BP54</f>
        <v>0</v>
      </c>
      <c r="CG54" s="66"/>
      <c r="CH54" s="66"/>
      <c r="CI54" s="66"/>
      <c r="CJ54" s="66"/>
      <c r="CK54" s="66"/>
      <c r="CL54" s="66"/>
      <c r="CM54" s="66">
        <f>SUM(AM54:AP54)*BW54</f>
        <v>0</v>
      </c>
      <c r="CN54" s="66"/>
      <c r="CO54" s="125"/>
      <c r="CP54" s="66"/>
      <c r="CQ54" s="66"/>
      <c r="CR54" s="66">
        <f>SUM(BH54:BL54)*CB54</f>
        <v>0</v>
      </c>
      <c r="CS54" s="67">
        <f>SUM(CG54:CR54)</f>
        <v>0</v>
      </c>
      <c r="CT54" s="12"/>
      <c r="CU54" s="12"/>
      <c r="CV54" s="12"/>
      <c r="CW54" s="12"/>
      <c r="CX54" s="12"/>
      <c r="CY54" s="12"/>
    </row>
    <row r="55" spans="2:104" ht="20.100000000000001" customHeight="1">
      <c r="B55" s="407" t="s">
        <v>155</v>
      </c>
      <c r="C55" s="424"/>
      <c r="D55" s="106"/>
      <c r="E55" s="106"/>
      <c r="F55" s="459"/>
      <c r="G55" s="459"/>
      <c r="H55" s="459"/>
      <c r="I55" s="545">
        <f>SUM(I51:I54)</f>
        <v>62143</v>
      </c>
      <c r="J55" s="545">
        <f>SUM(J51:J54)</f>
        <v>212064</v>
      </c>
      <c r="K55" s="501">
        <f>SUM(K49:K53)</f>
        <v>34216</v>
      </c>
      <c r="L55" s="577">
        <f>CG55*0.90035</f>
        <v>0</v>
      </c>
      <c r="M55" s="575"/>
      <c r="N55" s="575"/>
      <c r="O55" s="575"/>
      <c r="P55" s="574">
        <f>CH55*0.90035</f>
        <v>0</v>
      </c>
      <c r="Q55" s="575"/>
      <c r="R55" s="575"/>
      <c r="S55" s="576"/>
      <c r="T55" s="574">
        <f>CI55*0.90035</f>
        <v>0</v>
      </c>
      <c r="U55" s="575"/>
      <c r="V55" s="575"/>
      <c r="W55" s="575"/>
      <c r="X55" s="576"/>
      <c r="Y55" s="574">
        <f>CJ55*0.90035</f>
        <v>0</v>
      </c>
      <c r="Z55" s="575"/>
      <c r="AA55" s="575"/>
      <c r="AB55" s="576"/>
      <c r="AC55" s="574">
        <f>CK55*0.90035</f>
        <v>0</v>
      </c>
      <c r="AD55" s="575"/>
      <c r="AE55" s="575"/>
      <c r="AF55" s="576"/>
      <c r="AG55" s="501">
        <f>SUM(AG49:AG53)</f>
        <v>136864</v>
      </c>
      <c r="AH55" s="612">
        <f>CL55*0.90035</f>
        <v>0</v>
      </c>
      <c r="AI55" s="613"/>
      <c r="AJ55" s="613"/>
      <c r="AK55" s="613"/>
      <c r="AL55" s="614"/>
      <c r="AM55" s="612">
        <f>SUM(CM55*0.90035)</f>
        <v>0</v>
      </c>
      <c r="AN55" s="613"/>
      <c r="AO55" s="613"/>
      <c r="AP55" s="614"/>
      <c r="AQ55" s="612">
        <f>SUM(CN55*0.90035)</f>
        <v>0</v>
      </c>
      <c r="AR55" s="613"/>
      <c r="AS55" s="613"/>
      <c r="AT55" s="614"/>
      <c r="AU55" s="612">
        <f>SUM(CO55*0.90035)</f>
        <v>0</v>
      </c>
      <c r="AV55" s="613"/>
      <c r="AW55" s="613"/>
      <c r="AX55" s="613"/>
      <c r="AY55" s="614"/>
      <c r="AZ55" s="612">
        <f>SUM(CP55*0.90035)</f>
        <v>0</v>
      </c>
      <c r="BA55" s="613"/>
      <c r="BB55" s="613"/>
      <c r="BC55" s="614"/>
      <c r="BD55" s="612">
        <f>SUM(CQ55*0.90035)</f>
        <v>0</v>
      </c>
      <c r="BE55" s="613"/>
      <c r="BF55" s="613"/>
      <c r="BG55" s="614"/>
      <c r="BH55" s="612">
        <f>SUM(CR55*0.90035)</f>
        <v>0</v>
      </c>
      <c r="BI55" s="613"/>
      <c r="BJ55" s="613"/>
      <c r="BK55" s="613"/>
      <c r="BL55" s="620"/>
      <c r="BM55" s="75"/>
      <c r="BN55" s="75"/>
      <c r="BO55" s="234" t="str">
        <f>B55</f>
        <v>PLANNED TOTAL MAGAZINES</v>
      </c>
      <c r="BP55" s="235">
        <f>D55</f>
        <v>0</v>
      </c>
      <c r="BQ55" s="236"/>
      <c r="BR55" s="237"/>
      <c r="BS55" s="238"/>
      <c r="BT55" s="238"/>
      <c r="BU55" s="238"/>
      <c r="BV55" s="238"/>
      <c r="BW55" s="238"/>
      <c r="BX55" s="238"/>
      <c r="BY55" s="238"/>
      <c r="BZ55" s="238"/>
      <c r="CA55" s="238"/>
      <c r="CB55" s="239"/>
      <c r="CC55" s="20"/>
      <c r="CD55" s="79"/>
      <c r="CE55" s="61" t="str">
        <f>B55</f>
        <v>PLANNED TOTAL MAGAZINES</v>
      </c>
      <c r="CF55" s="99"/>
      <c r="CG55" s="100">
        <f t="shared" ref="CG55:CO55" si="6">SUM(CG50:CG54)</f>
        <v>0</v>
      </c>
      <c r="CH55" s="100">
        <f t="shared" si="6"/>
        <v>0</v>
      </c>
      <c r="CI55" s="100">
        <f t="shared" si="6"/>
        <v>0</v>
      </c>
      <c r="CJ55" s="100">
        <f t="shared" si="6"/>
        <v>0</v>
      </c>
      <c r="CK55" s="100">
        <f t="shared" si="6"/>
        <v>0</v>
      </c>
      <c r="CL55" s="100">
        <f t="shared" si="6"/>
        <v>0</v>
      </c>
      <c r="CM55" s="100">
        <f t="shared" si="6"/>
        <v>0</v>
      </c>
      <c r="CN55" s="100">
        <f t="shared" si="6"/>
        <v>0</v>
      </c>
      <c r="CO55" s="100">
        <f t="shared" si="6"/>
        <v>0</v>
      </c>
      <c r="CP55" s="100"/>
      <c r="CQ55" s="100">
        <f>SUM(CQ50:CQ54)</f>
        <v>0</v>
      </c>
      <c r="CR55" s="100">
        <v>0</v>
      </c>
      <c r="CS55" s="5">
        <f>SUM(CG55:CR55)</f>
        <v>0</v>
      </c>
      <c r="CT55" s="101"/>
      <c r="CU55" s="102"/>
      <c r="CV55" s="12"/>
      <c r="CW55" s="12"/>
      <c r="CX55" s="12"/>
      <c r="CY55" s="12"/>
    </row>
    <row r="56" spans="2:104" ht="20.100000000000001" customHeight="1">
      <c r="B56" s="407" t="s">
        <v>84</v>
      </c>
      <c r="C56" s="424"/>
      <c r="D56" s="106"/>
      <c r="E56" s="106"/>
      <c r="F56" s="459"/>
      <c r="G56" s="459"/>
      <c r="H56" s="459"/>
      <c r="I56" s="545"/>
      <c r="J56" s="545"/>
      <c r="K56" s="501">
        <f>CS56*0.90035</f>
        <v>0</v>
      </c>
      <c r="L56" s="577">
        <f>CG56*0.90035</f>
        <v>0</v>
      </c>
      <c r="M56" s="575"/>
      <c r="N56" s="575"/>
      <c r="O56" s="575"/>
      <c r="P56" s="574">
        <f>CH56*0.90035</f>
        <v>0</v>
      </c>
      <c r="Q56" s="575"/>
      <c r="R56" s="575"/>
      <c r="S56" s="576"/>
      <c r="T56" s="574">
        <f>CI56*0.90035</f>
        <v>0</v>
      </c>
      <c r="U56" s="575"/>
      <c r="V56" s="575"/>
      <c r="W56" s="575"/>
      <c r="X56" s="576"/>
      <c r="Y56" s="574">
        <f>CJ56*0.90035</f>
        <v>0</v>
      </c>
      <c r="Z56" s="575"/>
      <c r="AA56" s="575"/>
      <c r="AB56" s="576"/>
      <c r="AC56" s="574">
        <f>CK56*0.90035</f>
        <v>0</v>
      </c>
      <c r="AD56" s="575"/>
      <c r="AE56" s="575"/>
      <c r="AF56" s="576"/>
      <c r="AG56" s="501">
        <f>DO56*0.90035</f>
        <v>0</v>
      </c>
      <c r="AH56" s="612">
        <f>CL56*0.90035</f>
        <v>0</v>
      </c>
      <c r="AI56" s="613"/>
      <c r="AJ56" s="613"/>
      <c r="AK56" s="613"/>
      <c r="AL56" s="614"/>
      <c r="AM56" s="612">
        <f>SUM(CM56*0.90035)</f>
        <v>0</v>
      </c>
      <c r="AN56" s="613"/>
      <c r="AO56" s="613"/>
      <c r="AP56" s="614"/>
      <c r="AQ56" s="612">
        <f>SUM(CN56*0.90035)</f>
        <v>0</v>
      </c>
      <c r="AR56" s="613"/>
      <c r="AS56" s="613"/>
      <c r="AT56" s="614"/>
      <c r="AU56" s="612">
        <f>SUM(CO56*0.90035)</f>
        <v>0</v>
      </c>
      <c r="AV56" s="613"/>
      <c r="AW56" s="613"/>
      <c r="AX56" s="613"/>
      <c r="AY56" s="614"/>
      <c r="AZ56" s="612">
        <f>SUM(CP56*0.90035)</f>
        <v>0</v>
      </c>
      <c r="BA56" s="613"/>
      <c r="BB56" s="613"/>
      <c r="BC56" s="614"/>
      <c r="BD56" s="612">
        <f>SUM(CQ56*0.90035)</f>
        <v>0</v>
      </c>
      <c r="BE56" s="613"/>
      <c r="BF56" s="613"/>
      <c r="BG56" s="614"/>
      <c r="BH56" s="612">
        <f>SUM(CR56*0.90035)</f>
        <v>0</v>
      </c>
      <c r="BI56" s="613"/>
      <c r="BJ56" s="613"/>
      <c r="BK56" s="613"/>
      <c r="BL56" s="620"/>
      <c r="BM56" s="75"/>
      <c r="BN56" s="75"/>
      <c r="BO56" s="234" t="str">
        <f>B56</f>
        <v>ACTUAL TOTAL MAGAZINES</v>
      </c>
      <c r="BP56" s="235">
        <f>D56</f>
        <v>0</v>
      </c>
      <c r="BQ56" s="236"/>
      <c r="BR56" s="237"/>
      <c r="BS56" s="77"/>
      <c r="BT56" s="77"/>
      <c r="BU56" s="238"/>
      <c r="BV56" s="238"/>
      <c r="BW56" s="238"/>
      <c r="BX56" s="238"/>
      <c r="BY56" s="238"/>
      <c r="BZ56" s="238"/>
      <c r="CA56" s="238"/>
      <c r="CB56" s="239"/>
      <c r="CC56" s="20"/>
      <c r="CD56" s="79"/>
      <c r="CE56" s="61" t="str">
        <f>B56</f>
        <v>ACTUAL TOTAL MAGAZINES</v>
      </c>
      <c r="CF56" s="99"/>
      <c r="CG56" s="100">
        <f>CG55</f>
        <v>0</v>
      </c>
      <c r="CH56" s="100">
        <f>CH55</f>
        <v>0</v>
      </c>
      <c r="CI56" s="100">
        <f>CI55</f>
        <v>0</v>
      </c>
      <c r="CJ56" s="100">
        <f>CJ55</f>
        <v>0</v>
      </c>
      <c r="CK56" s="358"/>
      <c r="CL56" s="358"/>
      <c r="CM56" s="358">
        <v>0</v>
      </c>
      <c r="CN56" s="358"/>
      <c r="CO56" s="100"/>
      <c r="CP56" s="100"/>
      <c r="CQ56" s="100"/>
      <c r="CR56" s="100">
        <v>0</v>
      </c>
      <c r="CS56" s="5">
        <f>SUM(CG56:CR56)</f>
        <v>0</v>
      </c>
      <c r="CT56" s="625"/>
      <c r="CU56" s="626"/>
      <c r="CV56" s="626"/>
      <c r="CW56" s="102"/>
      <c r="CX56" s="102"/>
      <c r="CY56" s="102"/>
      <c r="CZ56" s="102"/>
    </row>
    <row r="57" spans="2:104" ht="20.100000000000001" customHeight="1">
      <c r="B57" s="407"/>
      <c r="C57" s="424"/>
      <c r="D57" s="106"/>
      <c r="E57" s="106"/>
      <c r="F57" s="459"/>
      <c r="G57" s="459"/>
      <c r="H57" s="459"/>
      <c r="I57" s="545"/>
      <c r="J57" s="545"/>
      <c r="K57" s="501"/>
      <c r="L57" s="578"/>
      <c r="M57" s="572"/>
      <c r="N57" s="572"/>
      <c r="O57" s="572"/>
      <c r="P57" s="571"/>
      <c r="Q57" s="572"/>
      <c r="R57" s="572"/>
      <c r="S57" s="573"/>
      <c r="T57" s="571"/>
      <c r="U57" s="572"/>
      <c r="V57" s="572"/>
      <c r="W57" s="572"/>
      <c r="X57" s="573"/>
      <c r="Y57" s="571"/>
      <c r="Z57" s="572"/>
      <c r="AA57" s="572"/>
      <c r="AB57" s="573"/>
      <c r="AC57" s="571"/>
      <c r="AD57" s="572"/>
      <c r="AE57" s="572"/>
      <c r="AF57" s="573"/>
      <c r="AG57" s="501"/>
      <c r="AH57" s="616"/>
      <c r="AI57" s="617"/>
      <c r="AJ57" s="617"/>
      <c r="AK57" s="617"/>
      <c r="AL57" s="618"/>
      <c r="AM57" s="616"/>
      <c r="AN57" s="617"/>
      <c r="AO57" s="617"/>
      <c r="AP57" s="618"/>
      <c r="AQ57" s="616"/>
      <c r="AR57" s="617"/>
      <c r="AS57" s="617"/>
      <c r="AT57" s="618"/>
      <c r="AU57" s="616"/>
      <c r="AV57" s="617"/>
      <c r="AW57" s="617"/>
      <c r="AX57" s="617"/>
      <c r="AY57" s="618"/>
      <c r="AZ57" s="616"/>
      <c r="BA57" s="617"/>
      <c r="BB57" s="617"/>
      <c r="BC57" s="618"/>
      <c r="BD57" s="616"/>
      <c r="BE57" s="617"/>
      <c r="BF57" s="617"/>
      <c r="BG57" s="618"/>
      <c r="BH57" s="616"/>
      <c r="BI57" s="617"/>
      <c r="BJ57" s="617"/>
      <c r="BK57" s="617"/>
      <c r="BL57" s="621"/>
      <c r="BM57" s="75"/>
      <c r="BN57" s="75"/>
      <c r="BO57" s="61"/>
      <c r="BP57" s="71"/>
      <c r="BQ57" s="82"/>
      <c r="BR57" s="83"/>
      <c r="BS57" s="238"/>
      <c r="BT57" s="238"/>
      <c r="BU57" s="77"/>
      <c r="BV57" s="77"/>
      <c r="BW57" s="77"/>
      <c r="BX57" s="77"/>
      <c r="BY57" s="77"/>
      <c r="BZ57" s="77"/>
      <c r="CA57" s="77"/>
      <c r="CB57" s="127"/>
      <c r="CC57" s="20"/>
      <c r="CD57" s="79"/>
      <c r="CE57" s="109"/>
      <c r="CF57" s="110"/>
      <c r="CG57" s="111"/>
      <c r="CH57" s="111"/>
      <c r="CI57" s="111"/>
      <c r="CJ57" s="111"/>
      <c r="CK57" s="111"/>
      <c r="CL57" s="111"/>
      <c r="CM57" s="111"/>
      <c r="CN57" s="111"/>
      <c r="CO57" s="113"/>
      <c r="CP57" s="111"/>
      <c r="CQ57" s="111"/>
      <c r="CR57" s="111"/>
      <c r="CS57" s="112"/>
      <c r="CT57" s="101"/>
      <c r="CU57" s="80"/>
      <c r="CV57" s="80"/>
      <c r="CW57" s="80"/>
      <c r="CX57" s="80"/>
      <c r="CY57" s="80"/>
      <c r="CZ57" s="80"/>
    </row>
    <row r="58" spans="2:104" ht="20.100000000000001" customHeight="1">
      <c r="B58" s="407"/>
      <c r="C58" s="424"/>
      <c r="D58" s="106"/>
      <c r="E58" s="106"/>
      <c r="F58" s="459"/>
      <c r="G58" s="459"/>
      <c r="H58" s="459"/>
      <c r="I58" s="545"/>
      <c r="J58" s="545"/>
      <c r="K58" s="501"/>
      <c r="L58" s="578"/>
      <c r="M58" s="572"/>
      <c r="N58" s="572"/>
      <c r="O58" s="572"/>
      <c r="P58" s="571"/>
      <c r="Q58" s="572"/>
      <c r="R58" s="572"/>
      <c r="S58" s="573"/>
      <c r="T58" s="571"/>
      <c r="U58" s="572"/>
      <c r="V58" s="572"/>
      <c r="W58" s="572"/>
      <c r="X58" s="573"/>
      <c r="Y58" s="571"/>
      <c r="Z58" s="572"/>
      <c r="AA58" s="572"/>
      <c r="AB58" s="573"/>
      <c r="AC58" s="571"/>
      <c r="AD58" s="572"/>
      <c r="AE58" s="572"/>
      <c r="AF58" s="573"/>
      <c r="AG58" s="501"/>
      <c r="AH58" s="616"/>
      <c r="AI58" s="617"/>
      <c r="AJ58" s="617"/>
      <c r="AK58" s="617"/>
      <c r="AL58" s="618"/>
      <c r="AM58" s="616"/>
      <c r="AN58" s="617"/>
      <c r="AO58" s="617"/>
      <c r="AP58" s="618"/>
      <c r="AQ58" s="616"/>
      <c r="AR58" s="617"/>
      <c r="AS58" s="617"/>
      <c r="AT58" s="618"/>
      <c r="AU58" s="616"/>
      <c r="AV58" s="617"/>
      <c r="AW58" s="617"/>
      <c r="AX58" s="617"/>
      <c r="AY58" s="618"/>
      <c r="AZ58" s="616"/>
      <c r="BA58" s="617"/>
      <c r="BB58" s="617"/>
      <c r="BC58" s="618"/>
      <c r="BD58" s="616"/>
      <c r="BE58" s="617"/>
      <c r="BF58" s="617"/>
      <c r="BG58" s="618"/>
      <c r="BH58" s="616"/>
      <c r="BI58" s="617"/>
      <c r="BJ58" s="617"/>
      <c r="BK58" s="617"/>
      <c r="BL58" s="621"/>
      <c r="BM58" s="75"/>
      <c r="BN58" s="75"/>
      <c r="BO58" s="234"/>
      <c r="BP58" s="235"/>
      <c r="BQ58" s="236"/>
      <c r="BR58" s="237"/>
      <c r="BS58" s="238"/>
      <c r="BT58" s="238"/>
      <c r="BU58" s="238"/>
      <c r="BV58" s="238"/>
      <c r="BW58" s="238"/>
      <c r="BX58" s="238"/>
      <c r="BY58" s="238"/>
      <c r="BZ58" s="238"/>
      <c r="CA58" s="238"/>
      <c r="CB58" s="242"/>
      <c r="CC58" s="20"/>
      <c r="CD58" s="79"/>
      <c r="CE58" s="109"/>
      <c r="CF58" s="110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2"/>
      <c r="CT58" s="114"/>
      <c r="CU58" s="80"/>
      <c r="CV58" s="80"/>
      <c r="CW58" s="80"/>
      <c r="CX58" s="80"/>
      <c r="CY58" s="80"/>
      <c r="CZ58" s="80"/>
    </row>
    <row r="59" spans="2:104" ht="19.5" customHeight="1">
      <c r="B59" s="492"/>
      <c r="C59" s="493"/>
      <c r="D59" s="494"/>
      <c r="E59" s="494"/>
      <c r="F59" s="585"/>
      <c r="G59" s="586"/>
      <c r="H59" s="586"/>
      <c r="I59" s="586"/>
      <c r="J59" s="586"/>
      <c r="K59" s="587"/>
      <c r="L59" s="641"/>
      <c r="M59" s="589"/>
      <c r="N59" s="589"/>
      <c r="O59" s="589"/>
      <c r="P59" s="588"/>
      <c r="Q59" s="589"/>
      <c r="R59" s="589"/>
      <c r="S59" s="590"/>
      <c r="T59" s="588"/>
      <c r="U59" s="589"/>
      <c r="V59" s="589"/>
      <c r="W59" s="589"/>
      <c r="X59" s="590"/>
      <c r="Y59" s="588"/>
      <c r="Z59" s="589"/>
      <c r="AA59" s="589"/>
      <c r="AB59" s="590"/>
      <c r="AC59" s="588"/>
      <c r="AD59" s="589"/>
      <c r="AE59" s="589"/>
      <c r="AF59" s="590"/>
      <c r="AG59" s="505"/>
      <c r="AH59" s="579"/>
      <c r="AI59" s="580"/>
      <c r="AJ59" s="580"/>
      <c r="AK59" s="580"/>
      <c r="AL59" s="581"/>
      <c r="AM59" s="579"/>
      <c r="AN59" s="580"/>
      <c r="AO59" s="580"/>
      <c r="AP59" s="581"/>
      <c r="AQ59" s="579"/>
      <c r="AR59" s="580"/>
      <c r="AS59" s="580"/>
      <c r="AT59" s="581"/>
      <c r="AU59" s="579"/>
      <c r="AV59" s="580"/>
      <c r="AW59" s="580"/>
      <c r="AX59" s="580"/>
      <c r="AY59" s="581"/>
      <c r="AZ59" s="579"/>
      <c r="BA59" s="580"/>
      <c r="BB59" s="580"/>
      <c r="BC59" s="581"/>
      <c r="BD59" s="579"/>
      <c r="BE59" s="580"/>
      <c r="BF59" s="580"/>
      <c r="BG59" s="581"/>
      <c r="BH59" s="579"/>
      <c r="BI59" s="580"/>
      <c r="BJ59" s="580"/>
      <c r="BK59" s="580"/>
      <c r="BL59" s="619"/>
      <c r="BO59" s="122"/>
      <c r="BP59" s="134"/>
      <c r="BQ59" s="56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5"/>
      <c r="CE59" s="159"/>
      <c r="CF59" s="110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285"/>
    </row>
    <row r="60" spans="2:104" ht="19.5" customHeight="1" thickBot="1">
      <c r="B60" s="411"/>
      <c r="C60" s="426"/>
      <c r="D60" s="158"/>
      <c r="E60" s="158"/>
      <c r="F60" s="635"/>
      <c r="G60" s="636"/>
      <c r="H60" s="636"/>
      <c r="I60" s="636"/>
      <c r="J60" s="636"/>
      <c r="K60" s="637"/>
      <c r="L60" s="638"/>
      <c r="M60" s="592"/>
      <c r="N60" s="592"/>
      <c r="O60" s="592"/>
      <c r="P60" s="591"/>
      <c r="Q60" s="592"/>
      <c r="R60" s="592"/>
      <c r="S60" s="593"/>
      <c r="T60" s="591"/>
      <c r="U60" s="592"/>
      <c r="V60" s="592"/>
      <c r="W60" s="592"/>
      <c r="X60" s="593"/>
      <c r="Y60" s="591"/>
      <c r="Z60" s="592"/>
      <c r="AA60" s="592"/>
      <c r="AB60" s="593"/>
      <c r="AC60" s="591"/>
      <c r="AD60" s="592"/>
      <c r="AE60" s="592"/>
      <c r="AF60" s="593"/>
      <c r="AG60" s="506"/>
      <c r="AH60" s="582"/>
      <c r="AI60" s="583"/>
      <c r="AJ60" s="583"/>
      <c r="AK60" s="583"/>
      <c r="AL60" s="584"/>
      <c r="AM60" s="582"/>
      <c r="AN60" s="583"/>
      <c r="AO60" s="583"/>
      <c r="AP60" s="584"/>
      <c r="AQ60" s="582"/>
      <c r="AR60" s="583"/>
      <c r="AS60" s="583"/>
      <c r="AT60" s="584"/>
      <c r="AU60" s="582"/>
      <c r="AV60" s="583"/>
      <c r="AW60" s="583"/>
      <c r="AX60" s="583"/>
      <c r="AY60" s="584"/>
      <c r="AZ60" s="582"/>
      <c r="BA60" s="583"/>
      <c r="BB60" s="583"/>
      <c r="BC60" s="584"/>
      <c r="BD60" s="582"/>
      <c r="BE60" s="583"/>
      <c r="BF60" s="583"/>
      <c r="BG60" s="584"/>
      <c r="BH60" s="582"/>
      <c r="BI60" s="583"/>
      <c r="BJ60" s="583"/>
      <c r="BK60" s="583"/>
      <c r="BL60" s="615"/>
      <c r="BO60" s="160"/>
      <c r="BP60" s="161"/>
      <c r="BQ60" s="162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163"/>
      <c r="CE60" s="164"/>
      <c r="CF60" s="165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286"/>
    </row>
    <row r="61" spans="2:104" ht="19.5" customHeight="1">
      <c r="B61" s="412" t="s">
        <v>272</v>
      </c>
      <c r="C61" s="427"/>
      <c r="D61" s="168"/>
      <c r="E61" s="168"/>
      <c r="F61" s="629">
        <f>AG45+AG55</f>
        <v>550671.4</v>
      </c>
      <c r="G61" s="630"/>
      <c r="H61" s="630"/>
      <c r="I61" s="630"/>
      <c r="J61" s="630"/>
      <c r="K61" s="631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CE61" s="30"/>
      <c r="CF61" s="170"/>
      <c r="CG61" s="170"/>
      <c r="CH61" s="170"/>
      <c r="CI61" s="170"/>
      <c r="CJ61" s="170"/>
      <c r="CK61" s="170"/>
      <c r="CL61" s="170"/>
      <c r="CM61" s="170"/>
      <c r="CN61" s="171"/>
      <c r="CO61" s="359"/>
      <c r="CP61" s="170"/>
      <c r="CQ61" s="170"/>
      <c r="CR61" s="170"/>
      <c r="CS61" s="170"/>
    </row>
    <row r="62" spans="2:104" ht="19.5" customHeight="1" thickBot="1">
      <c r="B62" s="413"/>
      <c r="C62" s="428"/>
      <c r="D62" s="173"/>
      <c r="E62" s="173"/>
      <c r="F62" s="632"/>
      <c r="G62" s="633"/>
      <c r="H62" s="633"/>
      <c r="I62" s="633"/>
      <c r="J62" s="633"/>
      <c r="K62" s="63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CE62" s="30"/>
      <c r="CF62" s="170"/>
      <c r="CG62" s="170"/>
      <c r="CH62" s="170"/>
      <c r="CI62" s="170"/>
      <c r="CJ62" s="170"/>
      <c r="CK62" s="66">
        <v>0</v>
      </c>
      <c r="CL62" s="66"/>
      <c r="CM62" s="66"/>
      <c r="CN62" s="66"/>
      <c r="CO62" s="125"/>
      <c r="CP62" s="66"/>
      <c r="CQ62" s="66"/>
      <c r="CR62" s="66"/>
      <c r="CS62" s="170"/>
    </row>
    <row r="63" spans="2:104" ht="19.5" customHeight="1">
      <c r="B63" s="414"/>
      <c r="C63" s="429"/>
      <c r="D63" s="176"/>
      <c r="E63" s="176"/>
      <c r="F63" s="177"/>
      <c r="G63" s="177"/>
      <c r="H63" s="177"/>
      <c r="I63" s="547"/>
      <c r="J63" s="547"/>
      <c r="K63" s="177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7"/>
      <c r="AH63" s="174"/>
      <c r="AI63" s="174"/>
      <c r="AJ63" s="174"/>
      <c r="AK63" s="174"/>
      <c r="AL63" s="174"/>
      <c r="AM63" s="174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CE63" s="30"/>
      <c r="CF63" s="170"/>
      <c r="CG63" s="170"/>
      <c r="CH63" s="170"/>
      <c r="CI63" s="170"/>
      <c r="CJ63" s="170"/>
      <c r="CK63" s="170"/>
      <c r="CL63" s="170"/>
      <c r="CM63" s="170"/>
      <c r="CN63" s="170"/>
      <c r="CO63" s="360"/>
      <c r="CP63" s="170"/>
      <c r="CQ63" s="170"/>
      <c r="CR63" s="170"/>
      <c r="CS63" s="170"/>
    </row>
    <row r="64" spans="2:104" ht="19.5" customHeight="1">
      <c r="B64" s="563" t="s">
        <v>65</v>
      </c>
      <c r="C64" s="430"/>
      <c r="D64" s="179"/>
      <c r="E64" s="179"/>
      <c r="F64" s="640"/>
      <c r="G64" s="640"/>
      <c r="H64" s="640"/>
      <c r="I64" s="640"/>
      <c r="J64" s="640"/>
      <c r="K64" s="640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O64" s="10"/>
      <c r="BP64" s="469"/>
      <c r="BQ64" s="469"/>
      <c r="BR64" s="469"/>
      <c r="BS64" s="470"/>
      <c r="CE64" s="30"/>
      <c r="CF64" s="170"/>
      <c r="CG64" s="170"/>
      <c r="CH64" s="170"/>
      <c r="CI64" s="170"/>
      <c r="CJ64" s="170"/>
      <c r="CK64" s="170"/>
      <c r="CL64" s="170"/>
      <c r="CM64" s="170"/>
      <c r="CN64" s="170"/>
      <c r="CO64" s="360"/>
      <c r="CP64" s="170"/>
      <c r="CQ64" s="170"/>
      <c r="CR64" s="170"/>
      <c r="CS64" s="170"/>
    </row>
    <row r="65" spans="2:97" ht="19.5" customHeight="1">
      <c r="B65" s="564" t="s">
        <v>267</v>
      </c>
      <c r="C65" s="431"/>
      <c r="D65" s="180"/>
      <c r="E65" s="180"/>
      <c r="F65" s="80"/>
      <c r="G65" s="80"/>
      <c r="H65" s="80"/>
      <c r="I65" s="548"/>
      <c r="J65" s="548"/>
      <c r="K65" s="181"/>
      <c r="L65" s="181"/>
      <c r="M65" s="181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81"/>
      <c r="AH65" s="169"/>
      <c r="AI65" s="169"/>
      <c r="AJ65" s="169"/>
      <c r="AK65" s="169"/>
      <c r="AL65" s="169"/>
      <c r="AM65" s="169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O65" s="10"/>
      <c r="BP65" s="471"/>
      <c r="BQ65" s="469"/>
      <c r="BR65" s="469"/>
      <c r="BS65" s="470"/>
      <c r="CE65" s="30"/>
      <c r="CF65" s="170"/>
      <c r="CG65" s="170"/>
      <c r="CH65" s="170"/>
      <c r="CI65" s="170"/>
      <c r="CJ65" s="170"/>
      <c r="CK65" s="170"/>
      <c r="CL65" s="170"/>
      <c r="CM65" s="170"/>
      <c r="CN65" s="170"/>
      <c r="CO65" s="360"/>
      <c r="CP65" s="170"/>
      <c r="CQ65" s="170"/>
      <c r="CR65" s="170"/>
      <c r="CS65" s="170"/>
    </row>
    <row r="66" spans="2:97" ht="19.5" customHeight="1">
      <c r="B66" s="565" t="s">
        <v>268</v>
      </c>
      <c r="C66" s="432"/>
      <c r="D66" s="179"/>
      <c r="E66" s="179"/>
      <c r="F66" s="639"/>
      <c r="G66" s="639"/>
      <c r="H66" s="639"/>
      <c r="I66" s="639"/>
      <c r="J66" s="639"/>
      <c r="K66" s="639"/>
      <c r="AG66" s="10"/>
      <c r="BO66" s="10"/>
      <c r="BP66" s="471"/>
      <c r="BQ66" s="473"/>
      <c r="BR66" s="473"/>
      <c r="BS66" s="470"/>
      <c r="CE66" s="7"/>
    </row>
    <row r="67" spans="2:97" ht="19.5" customHeight="1">
      <c r="B67" s="484"/>
      <c r="C67" s="448"/>
      <c r="D67" s="180"/>
      <c r="E67" s="180"/>
      <c r="F67" s="80"/>
      <c r="G67" s="80"/>
      <c r="H67" s="80"/>
      <c r="I67" s="548"/>
      <c r="J67" s="548"/>
      <c r="K67" s="181"/>
      <c r="AG67" s="181"/>
      <c r="BO67" s="10"/>
      <c r="BP67" s="471"/>
      <c r="BQ67" s="473"/>
      <c r="BR67" s="473"/>
      <c r="BS67" s="470"/>
      <c r="BU67" s="502"/>
      <c r="BV67" s="502"/>
      <c r="CE67" s="7"/>
    </row>
    <row r="68" spans="2:97">
      <c r="B68" s="566" t="s">
        <v>270</v>
      </c>
      <c r="C68" s="448"/>
      <c r="D68" s="179"/>
      <c r="E68" s="179"/>
      <c r="F68" s="639"/>
      <c r="G68" s="639"/>
      <c r="H68" s="639"/>
      <c r="I68" s="639"/>
      <c r="J68" s="639"/>
      <c r="K68" s="639"/>
      <c r="AG68" s="10"/>
      <c r="BO68" s="10"/>
      <c r="BP68" s="471"/>
      <c r="BQ68" s="474"/>
      <c r="BR68" s="474"/>
      <c r="BS68" s="470"/>
      <c r="BU68" s="502"/>
      <c r="BV68" s="502"/>
      <c r="CE68" s="7"/>
    </row>
    <row r="69" spans="2:97">
      <c r="B69" s="486"/>
      <c r="C69" s="448"/>
      <c r="D69" s="180"/>
      <c r="E69" s="180"/>
      <c r="F69" s="80"/>
      <c r="G69" s="80"/>
      <c r="H69" s="80"/>
      <c r="I69" s="548"/>
      <c r="J69" s="548"/>
      <c r="K69" s="181"/>
      <c r="AG69" s="181"/>
      <c r="BO69" s="10"/>
      <c r="BP69" s="471"/>
      <c r="BQ69" s="475"/>
      <c r="BR69" s="475"/>
      <c r="BS69" s="470"/>
      <c r="BT69" s="467"/>
      <c r="BU69" s="502"/>
      <c r="BV69" s="502"/>
      <c r="CE69" s="7"/>
    </row>
    <row r="70" spans="2:97">
      <c r="B70" s="485"/>
      <c r="C70" s="487"/>
      <c r="BO70" s="10"/>
      <c r="BP70" s="471"/>
      <c r="BQ70" s="473"/>
      <c r="BR70" s="471"/>
      <c r="BS70" s="470"/>
      <c r="BT70" s="467"/>
      <c r="BU70" s="502"/>
      <c r="BV70" s="502"/>
      <c r="CE70" s="7"/>
    </row>
    <row r="71" spans="2:97">
      <c r="B71" s="486"/>
      <c r="C71" s="448"/>
      <c r="BO71" s="10"/>
      <c r="BP71" s="471"/>
      <c r="BQ71" s="471"/>
      <c r="BR71" s="471"/>
      <c r="BS71" s="470"/>
      <c r="BT71" s="467"/>
      <c r="BU71" s="502"/>
      <c r="BV71" s="502"/>
      <c r="CE71" s="7"/>
    </row>
    <row r="72" spans="2:97">
      <c r="B72" s="485"/>
      <c r="C72" s="448"/>
      <c r="BO72" s="10"/>
      <c r="BP72" s="12"/>
      <c r="BS72" s="7"/>
      <c r="BT72" s="467"/>
      <c r="BU72" s="502"/>
      <c r="BV72" s="502"/>
    </row>
    <row r="73" spans="2:97">
      <c r="B73" s="485"/>
      <c r="C73" s="487"/>
      <c r="BO73" s="10"/>
      <c r="BP73" s="12"/>
      <c r="BS73" s="7"/>
      <c r="BT73" s="467"/>
      <c r="BU73" s="502"/>
      <c r="BV73" s="502"/>
    </row>
    <row r="74" spans="2:97">
      <c r="B74" s="488"/>
      <c r="C74" s="487"/>
      <c r="BO74" s="10"/>
      <c r="BP74" s="12"/>
      <c r="BS74" s="7"/>
      <c r="BT74" s="467"/>
      <c r="BU74" s="502"/>
      <c r="BV74" s="502"/>
    </row>
    <row r="75" spans="2:97">
      <c r="B75" s="485"/>
      <c r="C75" s="487"/>
      <c r="BO75" s="10"/>
      <c r="BP75" s="471"/>
      <c r="BQ75" s="471"/>
      <c r="BR75" s="471"/>
      <c r="BS75" s="470"/>
      <c r="BT75" s="467"/>
      <c r="BU75" s="502"/>
      <c r="BV75" s="502"/>
    </row>
    <row r="76" spans="2:97">
      <c r="B76" s="488"/>
      <c r="C76" s="487"/>
      <c r="BO76" s="10"/>
      <c r="BP76" s="469"/>
      <c r="BQ76" s="469"/>
      <c r="BR76" s="469"/>
      <c r="BS76" s="470"/>
      <c r="BT76" s="467"/>
    </row>
    <row r="77" spans="2:97">
      <c r="B77" s="486"/>
      <c r="C77" s="487"/>
      <c r="BO77" s="10"/>
      <c r="BP77" s="471"/>
      <c r="BQ77" s="469"/>
      <c r="BR77" s="469"/>
      <c r="BS77" s="470"/>
      <c r="BT77" s="467"/>
    </row>
    <row r="78" spans="2:97">
      <c r="B78" s="488"/>
      <c r="C78" s="487"/>
      <c r="BO78" s="10"/>
      <c r="BP78" s="471"/>
      <c r="BQ78" s="473"/>
      <c r="BR78" s="473"/>
      <c r="BS78" s="470"/>
      <c r="BT78" s="467"/>
    </row>
    <row r="79" spans="2:97">
      <c r="B79" s="486"/>
      <c r="C79" s="487"/>
      <c r="BO79" s="476"/>
      <c r="BP79" s="477"/>
    </row>
    <row r="80" spans="2:97">
      <c r="B80" s="488"/>
      <c r="C80" s="487"/>
      <c r="BO80" s="468"/>
      <c r="BP80" s="468"/>
      <c r="BQ80" s="468"/>
    </row>
    <row r="81" spans="2:70">
      <c r="B81" s="482"/>
      <c r="C81" s="487"/>
      <c r="BO81" s="469"/>
      <c r="BP81" s="469"/>
      <c r="BQ81" s="469"/>
      <c r="BR81" s="470"/>
    </row>
    <row r="82" spans="2:70">
      <c r="B82" s="479"/>
      <c r="C82" s="487"/>
      <c r="BO82" s="471"/>
      <c r="BP82" s="469"/>
      <c r="BQ82" s="469"/>
      <c r="BR82" s="470"/>
    </row>
    <row r="83" spans="2:70">
      <c r="B83" s="479"/>
      <c r="C83" s="487"/>
      <c r="BO83" s="471"/>
      <c r="BP83" s="473"/>
      <c r="BQ83" s="473"/>
      <c r="BR83" s="470"/>
    </row>
    <row r="84" spans="2:70">
      <c r="B84" s="480"/>
      <c r="C84" s="487"/>
      <c r="BO84" s="471"/>
      <c r="BP84" s="473"/>
      <c r="BQ84" s="473"/>
      <c r="BR84" s="470"/>
    </row>
    <row r="85" spans="2:70">
      <c r="B85" s="479"/>
      <c r="C85" s="487"/>
      <c r="BO85" s="471"/>
      <c r="BP85" s="474"/>
      <c r="BQ85" s="474"/>
      <c r="BR85" s="470"/>
    </row>
    <row r="86" spans="2:70">
      <c r="B86" s="355"/>
      <c r="C86" s="487"/>
      <c r="BO86" s="471"/>
      <c r="BP86" s="475"/>
      <c r="BQ86" s="475"/>
      <c r="BR86" s="470"/>
    </row>
    <row r="87" spans="2:70">
      <c r="B87" s="480"/>
      <c r="C87" s="487"/>
      <c r="BO87" s="471"/>
      <c r="BP87" s="473"/>
      <c r="BQ87" s="471"/>
      <c r="BR87" s="470"/>
    </row>
    <row r="88" spans="2:70">
      <c r="B88" s="355"/>
      <c r="C88" s="487"/>
      <c r="BO88" s="471"/>
      <c r="BP88" s="471"/>
      <c r="BQ88" s="471"/>
      <c r="BR88" s="470"/>
    </row>
    <row r="89" spans="2:70">
      <c r="B89" s="355"/>
      <c r="C89" s="487"/>
    </row>
    <row r="90" spans="2:70">
      <c r="B90" s="355"/>
      <c r="C90" s="487"/>
    </row>
    <row r="91" spans="2:70">
      <c r="B91" s="480"/>
      <c r="C91" s="487"/>
    </row>
    <row r="92" spans="2:70">
      <c r="B92" s="488"/>
      <c r="C92" s="487"/>
      <c r="BO92" s="471"/>
      <c r="BP92" s="471"/>
      <c r="BQ92" s="471"/>
      <c r="BR92" s="470"/>
    </row>
    <row r="93" spans="2:70">
      <c r="B93" s="480"/>
      <c r="C93" s="487"/>
      <c r="BO93" s="471"/>
      <c r="BP93" s="471"/>
      <c r="BQ93" s="471"/>
      <c r="BR93" s="470"/>
    </row>
    <row r="94" spans="2:70">
      <c r="B94" s="488"/>
      <c r="C94" s="487"/>
      <c r="BO94" s="471"/>
      <c r="BP94" s="471"/>
      <c r="BQ94" s="471"/>
      <c r="BR94" s="470"/>
    </row>
    <row r="95" spans="2:70">
      <c r="B95" s="480"/>
      <c r="C95" s="487"/>
      <c r="BO95" s="471"/>
      <c r="BP95" s="471"/>
      <c r="BQ95" s="471"/>
      <c r="BR95" s="470"/>
    </row>
    <row r="96" spans="2:70">
      <c r="B96" s="488"/>
      <c r="C96" s="487"/>
      <c r="BO96" s="469"/>
      <c r="BP96" s="469"/>
      <c r="BQ96" s="469"/>
      <c r="BR96" s="472"/>
    </row>
    <row r="97" spans="2:70">
      <c r="B97" s="480"/>
      <c r="C97" s="487"/>
      <c r="BO97" s="471"/>
      <c r="BP97" s="471"/>
      <c r="BQ97" s="471"/>
      <c r="BR97" s="470"/>
    </row>
    <row r="98" spans="2:70">
      <c r="B98" s="488"/>
      <c r="C98" s="487"/>
      <c r="BO98" s="471"/>
      <c r="BP98" s="473"/>
      <c r="BQ98" s="473"/>
      <c r="BR98" s="470"/>
    </row>
    <row r="99" spans="2:70">
      <c r="B99" s="480"/>
      <c r="C99" s="487"/>
      <c r="BO99" s="471"/>
      <c r="BP99" s="473"/>
      <c r="BQ99" s="473"/>
      <c r="BR99" s="470"/>
    </row>
    <row r="100" spans="2:70">
      <c r="B100" s="480"/>
      <c r="C100" s="487"/>
      <c r="BO100" s="471"/>
      <c r="BP100" s="473"/>
      <c r="BQ100" s="473"/>
      <c r="BR100" s="470"/>
    </row>
    <row r="101" spans="2:70">
      <c r="B101" s="482"/>
      <c r="C101" s="487"/>
      <c r="BO101" s="471"/>
      <c r="BP101" s="473"/>
      <c r="BQ101" s="473"/>
      <c r="BR101" s="470"/>
    </row>
    <row r="102" spans="2:70">
      <c r="B102" s="482"/>
      <c r="C102" s="487"/>
      <c r="BP102" s="7">
        <f>(BO102/33)*3</f>
        <v>0</v>
      </c>
      <c r="BQ102" s="7">
        <f>(BO102/33)*30</f>
        <v>0</v>
      </c>
    </row>
    <row r="103" spans="2:70">
      <c r="B103" s="481"/>
      <c r="C103" s="487"/>
    </row>
    <row r="104" spans="2:70">
      <c r="B104" s="483"/>
      <c r="C104" s="487"/>
    </row>
    <row r="105" spans="2:70">
      <c r="B105" s="489"/>
      <c r="C105" s="487"/>
    </row>
    <row r="106" spans="2:70">
      <c r="B106" s="482"/>
      <c r="C106" s="487"/>
    </row>
    <row r="107" spans="2:70">
      <c r="B107" s="482"/>
      <c r="C107" s="487"/>
    </row>
    <row r="108" spans="2:70">
      <c r="B108" s="482"/>
      <c r="C108" s="487"/>
    </row>
    <row r="109" spans="2:70">
      <c r="B109" s="482"/>
      <c r="C109" s="487"/>
    </row>
    <row r="110" spans="2:70">
      <c r="B110" s="490"/>
      <c r="C110" s="487"/>
    </row>
    <row r="111" spans="2:70">
      <c r="B111" s="482"/>
      <c r="C111" s="487"/>
    </row>
    <row r="112" spans="2:70">
      <c r="B112" s="490"/>
      <c r="C112" s="487"/>
    </row>
    <row r="113" spans="2:3">
      <c r="B113" s="482"/>
      <c r="C113" s="487"/>
    </row>
    <row r="114" spans="2:3">
      <c r="B114" s="490"/>
      <c r="C114" s="487"/>
    </row>
    <row r="115" spans="2:3">
      <c r="B115" s="482"/>
      <c r="C115" s="487"/>
    </row>
    <row r="116" spans="2:3">
      <c r="B116" s="490"/>
      <c r="C116" s="487"/>
    </row>
    <row r="117" spans="2:3">
      <c r="B117" s="482"/>
      <c r="C117" s="487"/>
    </row>
    <row r="118" spans="2:3">
      <c r="B118" s="483"/>
      <c r="C118" s="487"/>
    </row>
    <row r="119" spans="2:3">
      <c r="B119" s="483"/>
      <c r="C119" s="487"/>
    </row>
    <row r="120" spans="2:3">
      <c r="B120" s="83"/>
      <c r="C120" s="487"/>
    </row>
    <row r="121" spans="2:3">
      <c r="B121" s="487"/>
      <c r="C121" s="487"/>
    </row>
    <row r="122" spans="2:3">
      <c r="B122" s="83"/>
      <c r="C122" s="487"/>
    </row>
    <row r="123" spans="2:3">
      <c r="B123" s="487"/>
      <c r="C123" s="487"/>
    </row>
    <row r="124" spans="2:3">
      <c r="B124" s="487"/>
      <c r="C124" s="487"/>
    </row>
    <row r="125" spans="2:3">
      <c r="B125" s="487"/>
      <c r="C125" s="487"/>
    </row>
    <row r="126" spans="2:3">
      <c r="B126" s="487"/>
      <c r="C126" s="487"/>
    </row>
    <row r="127" spans="2:3">
      <c r="B127" s="482"/>
      <c r="C127" s="487"/>
    </row>
    <row r="128" spans="2:3">
      <c r="B128" s="483"/>
      <c r="C128" s="487"/>
    </row>
    <row r="129" spans="2:3">
      <c r="B129" s="482"/>
      <c r="C129" s="487"/>
    </row>
    <row r="130" spans="2:3">
      <c r="B130" s="482"/>
      <c r="C130" s="487"/>
    </row>
    <row r="131" spans="2:3">
      <c r="B131" s="482"/>
      <c r="C131" s="487"/>
    </row>
    <row r="132" spans="2:3">
      <c r="B132" s="483"/>
      <c r="C132" s="487"/>
    </row>
    <row r="133" spans="2:3">
      <c r="B133" s="482"/>
      <c r="C133" s="487"/>
    </row>
    <row r="134" spans="2:3">
      <c r="B134" s="482"/>
      <c r="C134" s="487"/>
    </row>
    <row r="135" spans="2:3">
      <c r="B135" s="482"/>
      <c r="C135" s="448"/>
    </row>
    <row r="136" spans="2:3">
      <c r="B136" s="449"/>
      <c r="C136" s="487"/>
    </row>
  </sheetData>
  <protectedRanges>
    <protectedRange password="DC6F" sqref="L8:O8" name="Range1_4_1_1"/>
    <protectedRange password="DC6F" sqref="L9:O9" name="Range1_4_1_1_1_1"/>
    <protectedRange password="DC6F" sqref="P8:S8" name="Range1_4_1_1_1"/>
    <protectedRange password="DC6F" sqref="P9:S9" name="Range1_4_1_1_1_1_1"/>
    <protectedRange password="DC6F" sqref="T8:X8" name="Range1_4_1_1_2"/>
    <protectedRange password="DC6F" sqref="T9:X9" name="Range1_4_1_1_1_1_2"/>
    <protectedRange password="DC6F" sqref="Y8:AB8" name="Range1_4_1_1_3"/>
    <protectedRange password="DC6F" sqref="Y9:AB9" name="Range1_4_1_1_1_1_3"/>
    <protectedRange password="DC6F" sqref="AC8:AF8" name="Range1_4_1_1_4"/>
    <protectedRange password="DC6F" sqref="AC9:AF9" name="Range1_4_1_1_1_1_4"/>
    <protectedRange password="DC6F" sqref="AH8:AL8" name="Range1_4_1_1_5"/>
    <protectedRange password="DC6F" sqref="AH9:AL9" name="Range1_4_1_1_1_1_5"/>
    <protectedRange password="DC6F" sqref="AM8:AP8" name="Range1_4_1_1_6"/>
    <protectedRange password="DC6F" sqref="AM9:AP9" name="Range1_4_1_1_1_1_6"/>
    <protectedRange password="DC6F" sqref="AQ8:AT8" name="Range1_4_1_1_7"/>
    <protectedRange password="DC6F" sqref="AQ9:AT9" name="Range1_4_1_1_1_1_7"/>
    <protectedRange password="DC6F" sqref="AU8:AY8" name="Range1_4_1_1_8"/>
    <protectedRange password="DC6F" sqref="AU9:AY9" name="Range1_4_1_1_1_1_8"/>
    <protectedRange password="DC6F" sqref="AZ8:BC8" name="Range1_4_1_1_9"/>
    <protectedRange password="DC6F" sqref="AZ9:BC9" name="Range1_4_1_1_1_1_9"/>
    <protectedRange password="DC6F" sqref="BD8:BG8" name="Range1_4_1_1_10"/>
    <protectedRange password="DC6F" sqref="BD9:BG9" name="Range1_4_1_1_1_1_10"/>
    <protectedRange password="DC6F" sqref="BJ8:BL8 BH8" name="Range1_4_1_1_11"/>
    <protectedRange password="DC6F" sqref="BH9:BL9" name="Range1_4_1_1_1_1_11"/>
  </protectedRanges>
  <dataConsolidate/>
  <mergeCells count="206">
    <mergeCell ref="F66:K66"/>
    <mergeCell ref="F68:K68"/>
    <mergeCell ref="F64:K64"/>
    <mergeCell ref="L59:O59"/>
    <mergeCell ref="P59:S59"/>
    <mergeCell ref="T59:X59"/>
    <mergeCell ref="F61:K61"/>
    <mergeCell ref="F62:K62"/>
    <mergeCell ref="F60:K60"/>
    <mergeCell ref="L60:O60"/>
    <mergeCell ref="P60:S60"/>
    <mergeCell ref="T60:X60"/>
    <mergeCell ref="T57:X57"/>
    <mergeCell ref="Y57:AB57"/>
    <mergeCell ref="AC57:AF57"/>
    <mergeCell ref="AH57:AL57"/>
    <mergeCell ref="AM57:AP57"/>
    <mergeCell ref="AQ57:AT57"/>
    <mergeCell ref="AZ57:BC57"/>
    <mergeCell ref="BD57:BG57"/>
    <mergeCell ref="BH57:BL57"/>
    <mergeCell ref="AQ56:AT56"/>
    <mergeCell ref="BD56:BG56"/>
    <mergeCell ref="CT56:CV56"/>
    <mergeCell ref="AU57:AY57"/>
    <mergeCell ref="AQ58:AT58"/>
    <mergeCell ref="CT46:CV46"/>
    <mergeCell ref="AC47:AF47"/>
    <mergeCell ref="AH47:AL47"/>
    <mergeCell ref="BH48:BL48"/>
    <mergeCell ref="BH56:BL56"/>
    <mergeCell ref="AU56:AY56"/>
    <mergeCell ref="AZ56:BC56"/>
    <mergeCell ref="BD58:BG58"/>
    <mergeCell ref="AZ55:BC55"/>
    <mergeCell ref="BD55:BG55"/>
    <mergeCell ref="AM56:AP56"/>
    <mergeCell ref="BH55:BL55"/>
    <mergeCell ref="AH48:AL48"/>
    <mergeCell ref="Y56:AB56"/>
    <mergeCell ref="AC58:AF58"/>
    <mergeCell ref="AQ48:AT48"/>
    <mergeCell ref="AM48:AP48"/>
    <mergeCell ref="AH58:AL58"/>
    <mergeCell ref="AM58:AP58"/>
    <mergeCell ref="AZ46:BC46"/>
    <mergeCell ref="AQ47:AT47"/>
    <mergeCell ref="AC56:AF56"/>
    <mergeCell ref="AH56:AL56"/>
    <mergeCell ref="AC48:AF48"/>
    <mergeCell ref="AU47:AY47"/>
    <mergeCell ref="AQ55:AT55"/>
    <mergeCell ref="AH55:AL55"/>
    <mergeCell ref="AC55:AF55"/>
    <mergeCell ref="P23:S23"/>
    <mergeCell ref="T23:X23"/>
    <mergeCell ref="T46:X46"/>
    <mergeCell ref="Y46:AB46"/>
    <mergeCell ref="T24:X24"/>
    <mergeCell ref="Y26:AB26"/>
    <mergeCell ref="Y23:AB23"/>
    <mergeCell ref="AC26:AF26"/>
    <mergeCell ref="AU26:AY26"/>
    <mergeCell ref="AQ24:AT24"/>
    <mergeCell ref="AU24:AY24"/>
    <mergeCell ref="AH24:AL24"/>
    <mergeCell ref="AM26:AP26"/>
    <mergeCell ref="AQ26:AT26"/>
    <mergeCell ref="AM45:AP45"/>
    <mergeCell ref="AU46:AY46"/>
    <mergeCell ref="AH45:AL45"/>
    <mergeCell ref="AC46:AF46"/>
    <mergeCell ref="AH46:AL46"/>
    <mergeCell ref="AM46:AP46"/>
    <mergeCell ref="AQ45:AT45"/>
    <mergeCell ref="AC45:AF45"/>
    <mergeCell ref="CE5:CG5"/>
    <mergeCell ref="AZ5:BA5"/>
    <mergeCell ref="BH26:BL26"/>
    <mergeCell ref="AZ26:BC26"/>
    <mergeCell ref="BD26:BG26"/>
    <mergeCell ref="BD25:BG25"/>
    <mergeCell ref="BH25:BL25"/>
    <mergeCell ref="T26:X26"/>
    <mergeCell ref="AG8:AG9"/>
    <mergeCell ref="CT24:CV24"/>
    <mergeCell ref="AC25:AF25"/>
    <mergeCell ref="AH25:AL25"/>
    <mergeCell ref="AM25:AP25"/>
    <mergeCell ref="AQ25:AT25"/>
    <mergeCell ref="AU25:AY25"/>
    <mergeCell ref="AZ25:BC25"/>
    <mergeCell ref="AH26:AL26"/>
    <mergeCell ref="BD24:BG24"/>
    <mergeCell ref="Y24:AB24"/>
    <mergeCell ref="AC24:AF24"/>
    <mergeCell ref="L25:O25"/>
    <mergeCell ref="P25:S25"/>
    <mergeCell ref="T25:X25"/>
    <mergeCell ref="Y25:AB25"/>
    <mergeCell ref="AQ23:AT23"/>
    <mergeCell ref="CP6:CQ6"/>
    <mergeCell ref="BD8:BG8"/>
    <mergeCell ref="BD23:BG23"/>
    <mergeCell ref="BH23:BL23"/>
    <mergeCell ref="L24:O24"/>
    <mergeCell ref="P24:S24"/>
    <mergeCell ref="BH24:BL24"/>
    <mergeCell ref="AM24:AP24"/>
    <mergeCell ref="AZ24:BC24"/>
    <mergeCell ref="BH46:BL46"/>
    <mergeCell ref="AQ8:AT8"/>
    <mergeCell ref="BH8:BL8"/>
    <mergeCell ref="AC8:AF8"/>
    <mergeCell ref="AH8:AL8"/>
    <mergeCell ref="AM8:AP8"/>
    <mergeCell ref="AU23:AY23"/>
    <mergeCell ref="AZ8:BC8"/>
    <mergeCell ref="AU8:AY8"/>
    <mergeCell ref="AZ23:BC23"/>
    <mergeCell ref="AQ60:AT60"/>
    <mergeCell ref="BH45:BL45"/>
    <mergeCell ref="AZ45:BC45"/>
    <mergeCell ref="AU58:AY58"/>
    <mergeCell ref="AM55:AP55"/>
    <mergeCell ref="AZ48:BC48"/>
    <mergeCell ref="BD48:BG48"/>
    <mergeCell ref="AZ47:BC47"/>
    <mergeCell ref="BD47:BG47"/>
    <mergeCell ref="AM47:AP47"/>
    <mergeCell ref="AZ60:BC60"/>
    <mergeCell ref="BH60:BL60"/>
    <mergeCell ref="BD59:BG59"/>
    <mergeCell ref="BD46:BG46"/>
    <mergeCell ref="AU55:AY55"/>
    <mergeCell ref="AU48:AY48"/>
    <mergeCell ref="BH59:BL59"/>
    <mergeCell ref="AZ58:BC58"/>
    <mergeCell ref="BH58:BL58"/>
    <mergeCell ref="BH47:BL47"/>
    <mergeCell ref="B8:B9"/>
    <mergeCell ref="D8:D9"/>
    <mergeCell ref="F8:F9"/>
    <mergeCell ref="K8:K9"/>
    <mergeCell ref="BD45:BG45"/>
    <mergeCell ref="AQ46:AT46"/>
    <mergeCell ref="AU45:AY45"/>
    <mergeCell ref="AC23:AF23"/>
    <mergeCell ref="AH23:AL23"/>
    <mergeCell ref="AM23:AP23"/>
    <mergeCell ref="C8:C9"/>
    <mergeCell ref="H8:H9"/>
    <mergeCell ref="G8:G9"/>
    <mergeCell ref="I8:I9"/>
    <mergeCell ref="J8:J9"/>
    <mergeCell ref="L8:O8"/>
    <mergeCell ref="T45:X45"/>
    <mergeCell ref="Y45:AB45"/>
    <mergeCell ref="T48:X48"/>
    <mergeCell ref="Y48:AB48"/>
    <mergeCell ref="Y10:Z10"/>
    <mergeCell ref="E8:E9"/>
    <mergeCell ref="P8:S8"/>
    <mergeCell ref="T8:X8"/>
    <mergeCell ref="Y8:AB8"/>
    <mergeCell ref="W12:X12"/>
    <mergeCell ref="Y60:AB60"/>
    <mergeCell ref="AC60:AF60"/>
    <mergeCell ref="AH60:AL60"/>
    <mergeCell ref="AM60:AP60"/>
    <mergeCell ref="L45:O45"/>
    <mergeCell ref="P45:S45"/>
    <mergeCell ref="Y55:AB55"/>
    <mergeCell ref="T56:X56"/>
    <mergeCell ref="P46:S46"/>
    <mergeCell ref="P47:S47"/>
    <mergeCell ref="AZ59:BC59"/>
    <mergeCell ref="BD60:BG60"/>
    <mergeCell ref="F59:K59"/>
    <mergeCell ref="Y59:AB59"/>
    <mergeCell ref="AC59:AF59"/>
    <mergeCell ref="AU60:AY60"/>
    <mergeCell ref="AH59:AL59"/>
    <mergeCell ref="AM59:AP59"/>
    <mergeCell ref="AQ59:AT59"/>
    <mergeCell ref="AU59:AY59"/>
    <mergeCell ref="L23:O23"/>
    <mergeCell ref="L26:O26"/>
    <mergeCell ref="P26:S26"/>
    <mergeCell ref="L58:O58"/>
    <mergeCell ref="P58:S58"/>
    <mergeCell ref="P55:S55"/>
    <mergeCell ref="L56:O56"/>
    <mergeCell ref="L48:O48"/>
    <mergeCell ref="P48:S48"/>
    <mergeCell ref="L46:O46"/>
    <mergeCell ref="Y47:AB47"/>
    <mergeCell ref="T58:X58"/>
    <mergeCell ref="Y58:AB58"/>
    <mergeCell ref="T55:X55"/>
    <mergeCell ref="P56:S56"/>
    <mergeCell ref="L55:O55"/>
    <mergeCell ref="L47:O47"/>
    <mergeCell ref="T47:X47"/>
    <mergeCell ref="L57:O57"/>
    <mergeCell ref="P57:S57"/>
  </mergeCells>
  <phoneticPr fontId="0" type="noConversion"/>
  <printOptions horizontalCentered="1"/>
  <pageMargins left="0" right="0" top="0" bottom="0" header="0.51181102362204722" footer="0.35433070866141736"/>
  <pageSetup paperSize="173" scale="29" orientation="landscape" r:id="rId1"/>
  <headerFooter alignWithMargins="0">
    <oddHeader xml:space="preserve">   </oddHeader>
    <oddFooter xml:space="preserve"> </oddFooter>
  </headerFooter>
  <colBreaks count="2" manualBreakCount="2">
    <brk id="64" max="1048575" man="1"/>
    <brk id="81" min="1" max="17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35"/>
  <sheetViews>
    <sheetView view="pageBreakPreview" zoomScale="60" zoomScaleNormal="90" workbookViewId="0">
      <selection activeCell="G22" sqref="G22"/>
    </sheetView>
  </sheetViews>
  <sheetFormatPr defaultRowHeight="12.75"/>
  <cols>
    <col min="1" max="1" width="2.140625" style="332" customWidth="1"/>
    <col min="2" max="2" width="11" style="328" customWidth="1"/>
    <col min="3" max="3" width="10.28515625" style="328" customWidth="1"/>
    <col min="4" max="4" width="33.7109375" style="329" customWidth="1"/>
    <col min="5" max="5" width="11.85546875" style="330" customWidth="1"/>
    <col min="6" max="6" width="8.85546875" style="331" customWidth="1"/>
    <col min="7" max="7" width="11.85546875" style="330" customWidth="1"/>
    <col min="8" max="8" width="11.85546875" style="328" customWidth="1"/>
    <col min="9" max="9" width="11.85546875" style="332" customWidth="1"/>
    <col min="10" max="10" width="43.5703125" style="329" customWidth="1"/>
    <col min="11" max="16384" width="9.140625" style="332"/>
  </cols>
  <sheetData>
    <row r="1" spans="2:10" ht="25.5" customHeight="1"/>
    <row r="2" spans="2:10" s="337" customFormat="1" ht="25.5" customHeight="1">
      <c r="B2" s="333" t="s">
        <v>191</v>
      </c>
      <c r="C2" s="333" t="s">
        <v>188</v>
      </c>
      <c r="D2" s="334" t="s">
        <v>190</v>
      </c>
      <c r="E2" s="335" t="s">
        <v>194</v>
      </c>
      <c r="F2" s="336" t="s">
        <v>187</v>
      </c>
      <c r="G2" s="335" t="s">
        <v>193</v>
      </c>
      <c r="H2" s="335" t="s">
        <v>205</v>
      </c>
      <c r="J2" s="338"/>
    </row>
    <row r="3" spans="2:10" s="337" customFormat="1" ht="25.5" customHeight="1">
      <c r="B3" s="647" t="s">
        <v>186</v>
      </c>
      <c r="C3" s="339" t="s">
        <v>161</v>
      </c>
      <c r="D3" s="340" t="s">
        <v>203</v>
      </c>
      <c r="E3" s="341">
        <v>25000</v>
      </c>
      <c r="F3" s="342">
        <v>1</v>
      </c>
      <c r="G3" s="341">
        <f>E3*F3</f>
        <v>25000</v>
      </c>
      <c r="H3" s="341">
        <f>G3*2</f>
        <v>50000</v>
      </c>
      <c r="J3" s="338"/>
    </row>
    <row r="4" spans="2:10" s="337" customFormat="1" ht="25.5" customHeight="1">
      <c r="B4" s="647"/>
      <c r="C4" s="339" t="s">
        <v>189</v>
      </c>
      <c r="D4" s="340" t="s">
        <v>206</v>
      </c>
      <c r="E4" s="341">
        <v>1404324</v>
      </c>
      <c r="F4" s="342">
        <v>1</v>
      </c>
      <c r="G4" s="341">
        <f>E4*F4</f>
        <v>1404324</v>
      </c>
      <c r="H4" s="341">
        <f>G4*2</f>
        <v>2808648</v>
      </c>
      <c r="J4" s="338"/>
    </row>
    <row r="5" spans="2:10" s="337" customFormat="1" ht="25.5" customHeight="1">
      <c r="B5" s="647"/>
      <c r="C5" s="339" t="s">
        <v>195</v>
      </c>
      <c r="D5" s="340" t="s">
        <v>197</v>
      </c>
      <c r="E5" s="341">
        <v>529347</v>
      </c>
      <c r="F5" s="342">
        <v>1</v>
      </c>
      <c r="G5" s="341">
        <f>E5*F5</f>
        <v>529347</v>
      </c>
      <c r="H5" s="341">
        <f>G5*2</f>
        <v>1058694</v>
      </c>
      <c r="J5" s="338"/>
    </row>
    <row r="6" spans="2:10" s="337" customFormat="1" ht="25.5" customHeight="1">
      <c r="B6" s="647"/>
      <c r="C6" s="339" t="s">
        <v>196</v>
      </c>
      <c r="D6" s="340" t="s">
        <v>198</v>
      </c>
      <c r="E6" s="341">
        <v>108222</v>
      </c>
      <c r="F6" s="342">
        <v>1</v>
      </c>
      <c r="G6" s="341">
        <f>E6*F6</f>
        <v>108222</v>
      </c>
      <c r="H6" s="341">
        <f>G6*2</f>
        <v>216444</v>
      </c>
      <c r="J6" s="338"/>
    </row>
    <row r="7" spans="2:10" s="337" customFormat="1" ht="25.5" customHeight="1" thickBot="1">
      <c r="B7" s="343"/>
      <c r="C7" s="343"/>
      <c r="D7" s="338"/>
      <c r="E7" s="343"/>
      <c r="F7" s="344"/>
      <c r="G7" s="345"/>
      <c r="H7" s="346">
        <f>SUM(H3:H6)</f>
        <v>4133786</v>
      </c>
      <c r="J7" s="338"/>
    </row>
    <row r="8" spans="2:10" s="337" customFormat="1" ht="25.5" customHeight="1" thickTop="1">
      <c r="B8" s="343" t="s">
        <v>201</v>
      </c>
      <c r="C8" s="343">
        <v>4</v>
      </c>
      <c r="D8" s="338"/>
      <c r="E8" s="345"/>
      <c r="F8" s="344"/>
      <c r="G8" s="345"/>
      <c r="H8" s="343"/>
      <c r="J8" s="338"/>
    </row>
    <row r="9" spans="2:10" s="337" customFormat="1" ht="25.5" customHeight="1">
      <c r="B9" s="347" t="s">
        <v>191</v>
      </c>
      <c r="C9" s="333" t="s">
        <v>188</v>
      </c>
      <c r="D9" s="334" t="s">
        <v>190</v>
      </c>
      <c r="E9" s="335" t="s">
        <v>194</v>
      </c>
      <c r="F9" s="336" t="s">
        <v>187</v>
      </c>
      <c r="G9" s="335" t="s">
        <v>207</v>
      </c>
      <c r="H9" s="335" t="s">
        <v>200</v>
      </c>
      <c r="I9" s="335" t="s">
        <v>205</v>
      </c>
      <c r="J9" s="348" t="s">
        <v>208</v>
      </c>
    </row>
    <row r="10" spans="2:10" s="337" customFormat="1" ht="25.5" customHeight="1">
      <c r="B10" s="648" t="s">
        <v>199</v>
      </c>
      <c r="C10" s="349" t="s">
        <v>161</v>
      </c>
      <c r="D10" s="340" t="s">
        <v>209</v>
      </c>
      <c r="E10" s="341">
        <v>75000</v>
      </c>
      <c r="F10" s="342">
        <v>0.5</v>
      </c>
      <c r="G10" s="341">
        <f t="shared" ref="G10:G15" si="0">E10*F10</f>
        <v>37500</v>
      </c>
      <c r="H10" s="341">
        <f t="shared" ref="H10:H15" si="1">G10/$C$8</f>
        <v>9375</v>
      </c>
      <c r="I10" s="341">
        <f t="shared" ref="I10:I15" si="2">H10*2</f>
        <v>18750</v>
      </c>
      <c r="J10" s="350" t="s">
        <v>210</v>
      </c>
    </row>
    <row r="11" spans="2:10" s="337" customFormat="1" ht="25.5" customHeight="1">
      <c r="B11" s="649"/>
      <c r="C11" s="349" t="s">
        <v>189</v>
      </c>
      <c r="D11" s="340" t="s">
        <v>211</v>
      </c>
      <c r="E11" s="341">
        <v>750280</v>
      </c>
      <c r="F11" s="342">
        <v>0.67</v>
      </c>
      <c r="G11" s="341">
        <f t="shared" si="0"/>
        <v>502687.60000000003</v>
      </c>
      <c r="H11" s="341">
        <f t="shared" si="1"/>
        <v>125671.90000000001</v>
      </c>
      <c r="I11" s="341">
        <f t="shared" si="2"/>
        <v>251343.80000000002</v>
      </c>
      <c r="J11" s="350" t="s">
        <v>212</v>
      </c>
    </row>
    <row r="12" spans="2:10" s="337" customFormat="1" ht="25.5" customHeight="1">
      <c r="B12" s="649"/>
      <c r="C12" s="349" t="s">
        <v>195</v>
      </c>
      <c r="D12" s="340" t="s">
        <v>213</v>
      </c>
      <c r="E12" s="341">
        <v>486649</v>
      </c>
      <c r="F12" s="342">
        <v>1</v>
      </c>
      <c r="G12" s="341">
        <f t="shared" si="0"/>
        <v>486649</v>
      </c>
      <c r="H12" s="341">
        <f t="shared" si="1"/>
        <v>121662.25</v>
      </c>
      <c r="I12" s="341">
        <f t="shared" si="2"/>
        <v>243324.5</v>
      </c>
      <c r="J12" s="350"/>
    </row>
    <row r="13" spans="2:10" s="337" customFormat="1" ht="25.5" customHeight="1">
      <c r="B13" s="649"/>
      <c r="C13" s="349" t="s">
        <v>195</v>
      </c>
      <c r="D13" s="340" t="s">
        <v>214</v>
      </c>
      <c r="E13" s="341">
        <v>700000</v>
      </c>
      <c r="F13" s="342">
        <v>0.67</v>
      </c>
      <c r="G13" s="341">
        <f t="shared" si="0"/>
        <v>469000</v>
      </c>
      <c r="H13" s="341">
        <f t="shared" si="1"/>
        <v>117250</v>
      </c>
      <c r="I13" s="341">
        <f t="shared" si="2"/>
        <v>234500</v>
      </c>
      <c r="J13" s="350" t="s">
        <v>215</v>
      </c>
    </row>
    <row r="14" spans="2:10" s="337" customFormat="1" ht="25.5" customHeight="1">
      <c r="B14" s="649"/>
      <c r="C14" s="349" t="s">
        <v>196</v>
      </c>
      <c r="D14" s="340" t="s">
        <v>216</v>
      </c>
      <c r="E14" s="341">
        <v>529207</v>
      </c>
      <c r="F14" s="342">
        <v>0.5</v>
      </c>
      <c r="G14" s="341">
        <f t="shared" si="0"/>
        <v>264603.5</v>
      </c>
      <c r="H14" s="341">
        <f t="shared" si="1"/>
        <v>66150.875</v>
      </c>
      <c r="I14" s="341">
        <f t="shared" si="2"/>
        <v>132301.75</v>
      </c>
      <c r="J14" s="350" t="s">
        <v>217</v>
      </c>
    </row>
    <row r="15" spans="2:10" s="337" customFormat="1" ht="25.5" customHeight="1">
      <c r="B15" s="650"/>
      <c r="C15" s="349" t="s">
        <v>196</v>
      </c>
      <c r="D15" s="340" t="s">
        <v>218</v>
      </c>
      <c r="E15" s="341">
        <v>192000</v>
      </c>
      <c r="F15" s="342">
        <v>0.5</v>
      </c>
      <c r="G15" s="341">
        <f t="shared" si="0"/>
        <v>96000</v>
      </c>
      <c r="H15" s="341">
        <f t="shared" si="1"/>
        <v>24000</v>
      </c>
      <c r="I15" s="341">
        <f t="shared" si="2"/>
        <v>48000</v>
      </c>
      <c r="J15" s="350" t="s">
        <v>210</v>
      </c>
    </row>
    <row r="16" spans="2:10" s="337" customFormat="1" ht="25.5" customHeight="1" thickBot="1">
      <c r="B16" s="343"/>
      <c r="C16" s="343"/>
      <c r="D16" s="338"/>
      <c r="E16" s="343"/>
      <c r="F16" s="344"/>
      <c r="G16" s="345"/>
      <c r="H16" s="343"/>
      <c r="I16" s="346">
        <f>SUM(I10:I15)</f>
        <v>928220.05</v>
      </c>
      <c r="J16" s="338"/>
    </row>
    <row r="17" spans="2:14" s="337" customFormat="1" ht="25.5" customHeight="1" thickTop="1">
      <c r="B17" s="343" t="s">
        <v>201</v>
      </c>
      <c r="C17" s="343">
        <v>6</v>
      </c>
      <c r="D17" s="338"/>
      <c r="E17" s="345"/>
      <c r="F17" s="344"/>
      <c r="G17" s="345"/>
      <c r="H17" s="343"/>
      <c r="J17" s="338"/>
    </row>
    <row r="18" spans="2:14" s="337" customFormat="1" ht="25.5" customHeight="1">
      <c r="B18" s="347" t="s">
        <v>191</v>
      </c>
      <c r="C18" s="333" t="s">
        <v>188</v>
      </c>
      <c r="D18" s="334" t="s">
        <v>190</v>
      </c>
      <c r="E18" s="335" t="s">
        <v>194</v>
      </c>
      <c r="F18" s="336" t="s">
        <v>187</v>
      </c>
      <c r="G18" s="335" t="s">
        <v>207</v>
      </c>
      <c r="H18" s="335" t="s">
        <v>200</v>
      </c>
      <c r="I18" s="335" t="s">
        <v>205</v>
      </c>
      <c r="J18" s="348" t="s">
        <v>208</v>
      </c>
    </row>
    <row r="19" spans="2:14" s="337" customFormat="1" ht="25.5" customHeight="1">
      <c r="B19" s="648" t="s">
        <v>202</v>
      </c>
      <c r="C19" s="349" t="s">
        <v>161</v>
      </c>
      <c r="D19" s="340" t="s">
        <v>209</v>
      </c>
      <c r="E19" s="341">
        <v>75000</v>
      </c>
      <c r="F19" s="342">
        <v>0.25</v>
      </c>
      <c r="G19" s="341">
        <f>E19*F19</f>
        <v>18750</v>
      </c>
      <c r="H19" s="341">
        <f>G19/$C$17</f>
        <v>3125</v>
      </c>
      <c r="I19" s="341">
        <f>H19*2</f>
        <v>6250</v>
      </c>
      <c r="J19" s="350" t="s">
        <v>210</v>
      </c>
    </row>
    <row r="20" spans="2:14" s="337" customFormat="1" ht="25.5" customHeight="1">
      <c r="B20" s="649"/>
      <c r="C20" s="349" t="s">
        <v>195</v>
      </c>
      <c r="D20" s="340" t="s">
        <v>219</v>
      </c>
      <c r="E20" s="341">
        <v>483536</v>
      </c>
      <c r="F20" s="342">
        <v>1</v>
      </c>
      <c r="G20" s="341">
        <f>E20*F20</f>
        <v>483536</v>
      </c>
      <c r="H20" s="341">
        <f>G20/$C$17</f>
        <v>80589.333333333328</v>
      </c>
      <c r="I20" s="341">
        <f>H20*2</f>
        <v>161178.66666666666</v>
      </c>
      <c r="J20" s="350"/>
    </row>
    <row r="21" spans="2:14" s="337" customFormat="1" ht="25.5" customHeight="1">
      <c r="B21" s="649"/>
      <c r="C21" s="349" t="s">
        <v>195</v>
      </c>
      <c r="D21" s="340" t="s">
        <v>220</v>
      </c>
      <c r="E21" s="341">
        <v>700001</v>
      </c>
      <c r="F21" s="342">
        <v>0.33</v>
      </c>
      <c r="G21" s="341">
        <f>E21*F21</f>
        <v>231000.33000000002</v>
      </c>
      <c r="H21" s="341">
        <f>G21/$C$17</f>
        <v>38500.055</v>
      </c>
      <c r="I21" s="341">
        <f>H21*2</f>
        <v>77000.11</v>
      </c>
      <c r="J21" s="350" t="s">
        <v>215</v>
      </c>
    </row>
    <row r="22" spans="2:14" s="337" customFormat="1" ht="25.5" customHeight="1">
      <c r="B22" s="649"/>
      <c r="C22" s="349" t="s">
        <v>196</v>
      </c>
      <c r="D22" s="340" t="s">
        <v>221</v>
      </c>
      <c r="E22" s="341">
        <v>402963</v>
      </c>
      <c r="F22" s="342">
        <v>1</v>
      </c>
      <c r="G22" s="341">
        <f>E22*F22</f>
        <v>402963</v>
      </c>
      <c r="H22" s="341">
        <f>G22/$C$17</f>
        <v>67160.5</v>
      </c>
      <c r="I22" s="341">
        <f>H22*2</f>
        <v>134321</v>
      </c>
      <c r="J22" s="350"/>
    </row>
    <row r="23" spans="2:14" s="337" customFormat="1" ht="25.5" customHeight="1">
      <c r="B23" s="650"/>
      <c r="C23" s="349" t="s">
        <v>196</v>
      </c>
      <c r="D23" s="340" t="s">
        <v>218</v>
      </c>
      <c r="E23" s="341">
        <v>192000</v>
      </c>
      <c r="F23" s="342">
        <v>0.25</v>
      </c>
      <c r="G23" s="341">
        <f>E23*F23</f>
        <v>48000</v>
      </c>
      <c r="H23" s="341">
        <f>G23/$C$8</f>
        <v>12000</v>
      </c>
      <c r="I23" s="341">
        <f>H23*2</f>
        <v>24000</v>
      </c>
      <c r="J23" s="350" t="s">
        <v>210</v>
      </c>
    </row>
    <row r="24" spans="2:14" ht="13.5" thickBot="1">
      <c r="E24" s="328"/>
      <c r="I24" s="351">
        <f>SUM(I19:I23)</f>
        <v>402749.77666666667</v>
      </c>
    </row>
    <row r="25" spans="2:14" ht="25.5" customHeight="1" thickTop="1"/>
    <row r="26" spans="2:14" s="337" customFormat="1" ht="25.5" customHeight="1">
      <c r="B26" s="333" t="s">
        <v>191</v>
      </c>
      <c r="C26" s="333" t="s">
        <v>188</v>
      </c>
      <c r="D26" s="334" t="s">
        <v>190</v>
      </c>
      <c r="E26" s="335" t="s">
        <v>194</v>
      </c>
      <c r="F26" s="336" t="s">
        <v>187</v>
      </c>
      <c r="G26" s="335" t="s">
        <v>193</v>
      </c>
      <c r="H26" s="335" t="s">
        <v>205</v>
      </c>
      <c r="I26" s="651" t="s">
        <v>208</v>
      </c>
      <c r="J26" s="652"/>
    </row>
    <row r="27" spans="2:14" s="337" customFormat="1" ht="25.5" customHeight="1">
      <c r="B27" s="642" t="s">
        <v>222</v>
      </c>
      <c r="C27" s="349" t="s">
        <v>161</v>
      </c>
      <c r="D27" s="340" t="s">
        <v>204</v>
      </c>
      <c r="E27" s="341">
        <v>75000</v>
      </c>
      <c r="F27" s="342">
        <v>0.25</v>
      </c>
      <c r="G27" s="341">
        <f>E27*F27</f>
        <v>18750</v>
      </c>
      <c r="H27" s="341">
        <f>G27*2</f>
        <v>37500</v>
      </c>
      <c r="I27" s="645" t="s">
        <v>210</v>
      </c>
      <c r="J27" s="646"/>
    </row>
    <row r="28" spans="2:14" s="337" customFormat="1" ht="25.5" customHeight="1">
      <c r="B28" s="643"/>
      <c r="C28" s="349" t="s">
        <v>189</v>
      </c>
      <c r="D28" s="340" t="s">
        <v>211</v>
      </c>
      <c r="E28" s="341">
        <v>750280</v>
      </c>
      <c r="F28" s="342">
        <v>0.33</v>
      </c>
      <c r="G28" s="341">
        <f>E28*F28</f>
        <v>247592.40000000002</v>
      </c>
      <c r="H28" s="341">
        <f>G28*2</f>
        <v>495184.80000000005</v>
      </c>
      <c r="I28" s="645" t="s">
        <v>212</v>
      </c>
      <c r="J28" s="646"/>
    </row>
    <row r="29" spans="2:14" s="337" customFormat="1" ht="25.5" customHeight="1">
      <c r="B29" s="643"/>
      <c r="C29" s="349" t="s">
        <v>196</v>
      </c>
      <c r="D29" s="340" t="s">
        <v>216</v>
      </c>
      <c r="E29" s="341">
        <v>529207</v>
      </c>
      <c r="F29" s="342">
        <v>0.5</v>
      </c>
      <c r="G29" s="341">
        <f>E29*F29</f>
        <v>264603.5</v>
      </c>
      <c r="H29" s="341">
        <f>G29*2</f>
        <v>529207</v>
      </c>
      <c r="I29" s="645" t="s">
        <v>217</v>
      </c>
      <c r="J29" s="646"/>
    </row>
    <row r="30" spans="2:14" ht="24.75" customHeight="1">
      <c r="B30" s="644"/>
      <c r="C30" s="349" t="s">
        <v>196</v>
      </c>
      <c r="D30" s="340" t="s">
        <v>223</v>
      </c>
      <c r="E30" s="341">
        <v>192000</v>
      </c>
      <c r="F30" s="342">
        <v>0.25</v>
      </c>
      <c r="G30" s="341">
        <f>E30*F30</f>
        <v>48000</v>
      </c>
      <c r="H30" s="341">
        <f>G30*2</f>
        <v>96000</v>
      </c>
      <c r="I30" s="645" t="s">
        <v>210</v>
      </c>
      <c r="J30" s="646"/>
    </row>
    <row r="31" spans="2:14" ht="13.5" thickBot="1">
      <c r="G31" s="331"/>
      <c r="H31" s="351">
        <f>SUM(H26:H29)</f>
        <v>1061891.8</v>
      </c>
      <c r="I31" s="331"/>
      <c r="J31" s="352"/>
      <c r="K31" s="331"/>
      <c r="L31" s="331"/>
      <c r="M31" s="353"/>
    </row>
    <row r="32" spans="2:14" ht="13.5" thickTop="1">
      <c r="G32" s="331"/>
      <c r="H32" s="331"/>
      <c r="I32" s="331"/>
      <c r="J32" s="352"/>
      <c r="K32" s="331"/>
      <c r="L32" s="331"/>
      <c r="M32" s="353"/>
      <c r="N32" s="353"/>
    </row>
    <row r="33" spans="5:5">
      <c r="E33" s="331"/>
    </row>
    <row r="34" spans="5:5">
      <c r="E34" s="331"/>
    </row>
    <row r="35" spans="5:5">
      <c r="E35" s="331"/>
    </row>
  </sheetData>
  <mergeCells count="9">
    <mergeCell ref="B27:B30"/>
    <mergeCell ref="I27:J27"/>
    <mergeCell ref="I28:J28"/>
    <mergeCell ref="I29:J29"/>
    <mergeCell ref="I30:J30"/>
    <mergeCell ref="B3:B6"/>
    <mergeCell ref="B10:B15"/>
    <mergeCell ref="B19:B23"/>
    <mergeCell ref="I26:J26"/>
  </mergeCells>
  <phoneticPr fontId="0" type="noConversion"/>
  <pageMargins left="0.7" right="0.7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25"/>
  <sheetViews>
    <sheetView showGridLines="0" topLeftCell="A4" workbookViewId="0">
      <selection activeCell="G21" sqref="G21"/>
    </sheetView>
  </sheetViews>
  <sheetFormatPr defaultRowHeight="12.75"/>
  <cols>
    <col min="1" max="1" width="3.140625" customWidth="1"/>
    <col min="2" max="5" width="21" customWidth="1"/>
  </cols>
  <sheetData>
    <row r="3" spans="2:5" ht="23.25">
      <c r="C3" s="653" t="s">
        <v>60</v>
      </c>
      <c r="D3" s="653"/>
      <c r="E3" s="653"/>
    </row>
    <row r="7" spans="2:5" ht="17.25" customHeight="1">
      <c r="B7" s="3" t="s">
        <v>61</v>
      </c>
      <c r="C7" s="3" t="s">
        <v>62</v>
      </c>
      <c r="D7" s="3" t="s">
        <v>63</v>
      </c>
      <c r="E7" s="3" t="s">
        <v>64</v>
      </c>
    </row>
    <row r="8" spans="2:5" ht="17.25" customHeight="1">
      <c r="B8" s="2"/>
      <c r="C8" s="2"/>
      <c r="D8" s="2"/>
      <c r="E8" s="2"/>
    </row>
    <row r="9" spans="2:5" ht="17.25" customHeight="1">
      <c r="B9" s="2"/>
      <c r="C9" s="2"/>
      <c r="D9" s="2"/>
      <c r="E9" s="2"/>
    </row>
    <row r="10" spans="2:5" ht="17.25" customHeight="1">
      <c r="B10" s="2"/>
      <c r="C10" s="2"/>
      <c r="D10" s="2"/>
      <c r="E10" s="2"/>
    </row>
    <row r="11" spans="2:5" ht="17.25" customHeight="1">
      <c r="B11" s="2"/>
      <c r="C11" s="2"/>
      <c r="D11" s="2"/>
      <c r="E11" s="2"/>
    </row>
    <row r="12" spans="2:5" ht="17.25" customHeight="1">
      <c r="B12" s="2"/>
      <c r="C12" s="2"/>
      <c r="D12" s="2"/>
      <c r="E12" s="2"/>
    </row>
    <row r="13" spans="2:5" ht="17.25" customHeight="1">
      <c r="B13" s="2"/>
      <c r="C13" s="2"/>
      <c r="D13" s="2"/>
      <c r="E13" s="2"/>
    </row>
    <row r="14" spans="2:5" ht="17.25" customHeight="1">
      <c r="B14" s="2"/>
      <c r="C14" s="2"/>
      <c r="D14" s="2"/>
      <c r="E14" s="2"/>
    </row>
    <row r="15" spans="2:5" ht="17.25" customHeight="1">
      <c r="B15" s="2"/>
      <c r="C15" s="2"/>
      <c r="D15" s="2"/>
      <c r="E15" s="2"/>
    </row>
    <row r="16" spans="2:5" ht="17.25" customHeight="1">
      <c r="B16" s="2"/>
      <c r="C16" s="2"/>
      <c r="D16" s="2"/>
      <c r="E16" s="2"/>
    </row>
    <row r="17" spans="2:5" ht="17.25" customHeight="1">
      <c r="B17" s="2"/>
      <c r="C17" s="2"/>
      <c r="D17" s="2"/>
      <c r="E17" s="2"/>
    </row>
    <row r="18" spans="2:5" ht="17.25" customHeight="1">
      <c r="B18" s="2"/>
      <c r="C18" s="2"/>
      <c r="D18" s="2"/>
      <c r="E18" s="2"/>
    </row>
    <row r="19" spans="2:5" ht="17.25" customHeight="1">
      <c r="B19" s="2"/>
      <c r="C19" s="2"/>
      <c r="D19" s="2"/>
      <c r="E19" s="2"/>
    </row>
    <row r="20" spans="2:5" ht="17.25" customHeight="1">
      <c r="B20" s="2"/>
      <c r="C20" s="2"/>
      <c r="D20" s="2"/>
      <c r="E20" s="2"/>
    </row>
    <row r="21" spans="2:5" ht="17.25" customHeight="1">
      <c r="B21" s="2"/>
      <c r="C21" s="2"/>
      <c r="D21" s="2"/>
      <c r="E21" s="2"/>
    </row>
    <row r="22" spans="2:5" ht="17.25" customHeight="1">
      <c r="B22" s="2"/>
      <c r="C22" s="2"/>
      <c r="D22" s="2"/>
      <c r="E22" s="2"/>
    </row>
    <row r="23" spans="2:5" ht="17.25" customHeight="1">
      <c r="B23" s="2"/>
      <c r="C23" s="2"/>
      <c r="D23" s="2"/>
      <c r="E23" s="2"/>
    </row>
    <row r="24" spans="2:5" ht="17.25" customHeight="1">
      <c r="B24" s="2"/>
      <c r="C24" s="2"/>
      <c r="D24" s="2"/>
      <c r="E24" s="2"/>
    </row>
    <row r="25" spans="2:5" ht="17.25" customHeight="1">
      <c r="B25" s="2"/>
      <c r="C25" s="2"/>
      <c r="D25" s="2"/>
      <c r="E25" s="2"/>
    </row>
  </sheetData>
  <mergeCells count="1">
    <mergeCell ref="C3:E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V173"/>
  <sheetViews>
    <sheetView showGridLines="0" showZeros="0" zoomScale="50" zoomScaleNormal="50" zoomScaleSheetLayoutView="50" workbookViewId="0">
      <pane xSplit="7" ySplit="7" topLeftCell="H132" activePane="bottomRight" state="frozen"/>
      <selection pane="topRight" activeCell="H1" sqref="H1"/>
      <selection pane="bottomLeft" activeCell="A8" sqref="A8"/>
      <selection pane="bottomRight" activeCell="CI160" sqref="CI160"/>
    </sheetView>
  </sheetViews>
  <sheetFormatPr defaultColWidth="6.85546875" defaultRowHeight="15.75"/>
  <cols>
    <col min="1" max="1" width="1.85546875" style="7" customWidth="1"/>
    <col min="2" max="2" width="66.140625" style="7" customWidth="1"/>
    <col min="3" max="3" width="39.85546875" style="7" customWidth="1"/>
    <col min="4" max="4" width="25.140625" style="7" customWidth="1"/>
    <col min="5" max="5" width="39.85546875" style="7" hidden="1" customWidth="1"/>
    <col min="6" max="6" width="17.7109375" style="8" customWidth="1"/>
    <col min="7" max="7" width="18.85546875" style="9" customWidth="1"/>
    <col min="8" max="20" width="5.85546875" style="10" customWidth="1"/>
    <col min="21" max="22" width="7.140625" style="10" customWidth="1"/>
    <col min="23" max="29" width="5.85546875" style="10" customWidth="1"/>
    <col min="30" max="30" width="7" style="10" customWidth="1"/>
    <col min="31" max="33" width="5.85546875" style="10" customWidth="1"/>
    <col min="34" max="34" width="7" style="10" customWidth="1"/>
    <col min="35" max="37" width="5.85546875" style="10" customWidth="1"/>
    <col min="38" max="38" width="7.140625" style="10" customWidth="1"/>
    <col min="39" max="39" width="5.85546875" style="10" customWidth="1"/>
    <col min="40" max="41" width="6.5703125" style="10" customWidth="1"/>
    <col min="42" max="45" width="5.85546875" style="10" customWidth="1"/>
    <col min="46" max="46" width="6.85546875" style="10" customWidth="1"/>
    <col min="47" max="47" width="5.85546875" style="10" customWidth="1"/>
    <col min="48" max="59" width="6.140625" style="10" customWidth="1"/>
    <col min="60" max="60" width="7.28515625" style="10" customWidth="1"/>
    <col min="61" max="61" width="3.140625" style="10" customWidth="1"/>
    <col min="62" max="62" width="2.28515625" style="10" customWidth="1"/>
    <col min="63" max="63" width="40.5703125" style="12" customWidth="1"/>
    <col min="64" max="64" width="21.85546875" style="7" customWidth="1"/>
    <col min="65" max="75" width="13" style="7" customWidth="1"/>
    <col min="76" max="76" width="12.7109375" style="7" customWidth="1"/>
    <col min="77" max="78" width="5.7109375" style="7" customWidth="1"/>
    <col min="79" max="79" width="35.42578125" style="12" customWidth="1"/>
    <col min="80" max="80" width="30.140625" style="7" customWidth="1"/>
    <col min="81" max="81" width="17.7109375" style="7" customWidth="1"/>
    <col min="82" max="92" width="17.5703125" style="7" customWidth="1"/>
    <col min="93" max="93" width="22.5703125" style="7" customWidth="1"/>
    <col min="94" max="94" width="13.140625" style="7" customWidth="1"/>
    <col min="95" max="95" width="4.85546875" style="7" customWidth="1"/>
    <col min="96" max="98" width="6.28515625" style="7" customWidth="1"/>
    <col min="99" max="100" width="7.5703125" style="7" customWidth="1"/>
    <col min="101" max="104" width="6.28515625" style="7" customWidth="1"/>
    <col min="105" max="110" width="6.85546875" style="7" customWidth="1"/>
    <col min="111" max="16384" width="6.85546875" style="7"/>
  </cols>
  <sheetData>
    <row r="1" spans="2:100" ht="79.5" customHeight="1"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CO1" s="13"/>
    </row>
    <row r="2" spans="2:100" ht="19.5" customHeight="1">
      <c r="B2" s="14"/>
      <c r="C2" s="14"/>
      <c r="D2" s="15"/>
      <c r="E2" s="15"/>
      <c r="H2" s="219"/>
      <c r="I2" s="10" t="s">
        <v>174</v>
      </c>
      <c r="T2" s="16"/>
      <c r="U2" s="17"/>
      <c r="V2" s="17"/>
      <c r="W2" s="183" t="s">
        <v>50</v>
      </c>
      <c r="X2" s="183"/>
      <c r="Y2" s="184" t="s">
        <v>27</v>
      </c>
      <c r="Z2" s="185"/>
      <c r="AA2" s="186"/>
      <c r="AB2" s="185"/>
      <c r="AC2" s="185"/>
      <c r="AD2" s="187"/>
      <c r="AE2" s="187"/>
      <c r="AF2" s="187"/>
      <c r="AG2" s="185"/>
      <c r="AH2" s="188"/>
      <c r="AI2" s="188"/>
      <c r="AJ2" s="188"/>
      <c r="AK2" s="184"/>
      <c r="AL2" s="184"/>
      <c r="AM2" s="223" t="s">
        <v>24</v>
      </c>
      <c r="AN2" s="225" t="s">
        <v>180</v>
      </c>
      <c r="AO2" s="225"/>
      <c r="AP2" s="225"/>
      <c r="AQ2" s="7"/>
      <c r="AR2" s="7"/>
      <c r="AS2" s="7"/>
      <c r="AT2" s="7"/>
      <c r="AU2" s="7"/>
      <c r="AV2" s="7"/>
      <c r="AW2" s="7"/>
      <c r="AX2" s="7"/>
      <c r="AY2" s="7"/>
      <c r="AZ2" s="19"/>
      <c r="BK2" s="20"/>
      <c r="BL2" s="21"/>
      <c r="BM2" s="21"/>
      <c r="BN2" s="21"/>
      <c r="BO2" s="16"/>
      <c r="BP2" s="10"/>
      <c r="BQ2" s="16"/>
      <c r="BR2" s="16"/>
      <c r="BS2" s="16"/>
      <c r="BU2" s="12"/>
      <c r="BV2" s="12"/>
      <c r="BW2" s="12"/>
      <c r="BX2" s="12"/>
      <c r="BY2" s="12"/>
      <c r="BZ2" s="12"/>
      <c r="CA2" s="10"/>
      <c r="CB2" s="12"/>
      <c r="CD2" s="16"/>
      <c r="CE2" s="10"/>
      <c r="CF2" s="16"/>
      <c r="CG2" s="16"/>
      <c r="CH2" s="16"/>
      <c r="CJ2" s="22"/>
      <c r="CK2" s="22"/>
      <c r="CL2" s="22"/>
      <c r="CO2" s="13"/>
    </row>
    <row r="3" spans="2:100" ht="19.5" customHeight="1">
      <c r="B3" s="23"/>
      <c r="C3" s="23"/>
      <c r="D3" s="24"/>
      <c r="E3" s="24"/>
      <c r="F3" s="25"/>
      <c r="H3" s="220"/>
      <c r="I3" s="10" t="s">
        <v>175</v>
      </c>
      <c r="T3" s="16"/>
      <c r="U3" s="16"/>
      <c r="V3" s="16"/>
      <c r="W3" s="183" t="s">
        <v>51</v>
      </c>
      <c r="X3" s="183"/>
      <c r="Y3" s="184" t="s">
        <v>143</v>
      </c>
      <c r="Z3" s="185"/>
      <c r="AA3" s="186"/>
      <c r="AB3" s="185"/>
      <c r="AC3" s="185"/>
      <c r="AD3" s="187"/>
      <c r="AE3" s="187"/>
      <c r="AF3" s="187"/>
      <c r="AG3" s="185"/>
      <c r="AH3" s="188"/>
      <c r="AI3" s="188"/>
      <c r="AJ3" s="188"/>
      <c r="AK3" s="184"/>
      <c r="AL3" s="184"/>
      <c r="AM3" s="223" t="s">
        <v>25</v>
      </c>
      <c r="AN3" s="225" t="s">
        <v>178</v>
      </c>
      <c r="AO3" s="225"/>
      <c r="AP3" s="225"/>
      <c r="AQ3" s="225"/>
      <c r="AR3" s="225"/>
      <c r="AS3" s="7"/>
      <c r="AT3" s="7"/>
      <c r="AU3" s="7"/>
      <c r="AV3" s="7"/>
      <c r="AW3" s="7"/>
      <c r="AX3" s="7"/>
      <c r="AY3" s="7"/>
      <c r="AZ3" s="19"/>
      <c r="BK3" s="26"/>
      <c r="BL3" s="21"/>
      <c r="BM3" s="21"/>
      <c r="BN3" s="21"/>
      <c r="BO3" s="16"/>
      <c r="BP3" s="10"/>
      <c r="BQ3" s="16"/>
      <c r="BR3" s="16"/>
      <c r="BS3" s="16"/>
      <c r="BU3" s="12"/>
      <c r="BV3" s="12"/>
      <c r="BW3" s="12"/>
      <c r="BX3" s="12"/>
      <c r="BY3" s="12"/>
      <c r="BZ3" s="12"/>
      <c r="CA3" s="627"/>
      <c r="CB3" s="627"/>
      <c r="CC3" s="627"/>
      <c r="CD3" s="16"/>
      <c r="CE3" s="10"/>
      <c r="CF3" s="16"/>
      <c r="CG3" s="16"/>
      <c r="CH3" s="16"/>
      <c r="CI3" s="13"/>
      <c r="CJ3" s="21"/>
      <c r="CK3" s="13"/>
      <c r="CL3" s="21"/>
      <c r="CM3" s="13"/>
      <c r="CN3" s="13"/>
      <c r="CO3" s="13"/>
    </row>
    <row r="4" spans="2:100" ht="19.5" customHeight="1">
      <c r="B4" s="27"/>
      <c r="C4" s="27"/>
      <c r="D4" s="28"/>
      <c r="E4" s="28"/>
      <c r="H4" s="29"/>
      <c r="T4" s="16"/>
      <c r="U4" s="18"/>
      <c r="V4" s="18"/>
      <c r="W4" s="183" t="s">
        <v>52</v>
      </c>
      <c r="X4" s="183"/>
      <c r="Y4" s="189" t="s">
        <v>146</v>
      </c>
      <c r="Z4" s="186"/>
      <c r="AA4" s="186"/>
      <c r="AB4" s="186"/>
      <c r="AC4" s="185"/>
      <c r="AD4" s="187"/>
      <c r="AE4" s="187"/>
      <c r="AF4" s="187"/>
      <c r="AG4" s="185"/>
      <c r="AH4" s="190"/>
      <c r="AI4" s="190"/>
      <c r="AJ4" s="190"/>
      <c r="AK4" s="191"/>
      <c r="AL4" s="192"/>
      <c r="AM4" s="224" t="s">
        <v>26</v>
      </c>
      <c r="AN4" s="665">
        <f>0.98471</f>
        <v>0.98470999999999997</v>
      </c>
      <c r="AO4" s="665"/>
      <c r="AP4" s="190"/>
      <c r="AQ4" s="7"/>
      <c r="AR4" s="7"/>
      <c r="AS4" s="7"/>
      <c r="AT4" s="7"/>
      <c r="AU4" s="7"/>
      <c r="AV4" s="7"/>
      <c r="AW4" s="7"/>
      <c r="AX4" s="7"/>
      <c r="AY4" s="7"/>
      <c r="AZ4" s="31"/>
      <c r="BK4" s="20"/>
      <c r="BL4" s="21"/>
      <c r="BM4" s="21"/>
      <c r="BN4" s="13"/>
      <c r="BO4" s="21"/>
      <c r="BP4" s="13"/>
      <c r="BQ4" s="13"/>
      <c r="BR4" s="13"/>
      <c r="BS4" s="32"/>
      <c r="BT4" s="21"/>
      <c r="BU4" s="33"/>
      <c r="BV4" s="21"/>
      <c r="BW4" s="13"/>
      <c r="BX4" s="34"/>
      <c r="BY4" s="13"/>
      <c r="BZ4" s="13"/>
      <c r="CA4" s="35"/>
      <c r="CB4" s="13"/>
      <c r="CC4" s="36"/>
      <c r="CD4" s="13"/>
      <c r="CE4" s="13"/>
      <c r="CF4" s="32"/>
      <c r="CG4" s="32"/>
      <c r="CH4" s="13"/>
      <c r="CI4" s="13"/>
      <c r="CJ4" s="21"/>
      <c r="CK4" s="13"/>
      <c r="CL4" s="622"/>
      <c r="CM4" s="622"/>
      <c r="CN4" s="13"/>
      <c r="CO4" s="13"/>
    </row>
    <row r="5" spans="2:100" ht="19.5" customHeight="1" thickBot="1">
      <c r="B5" s="21"/>
      <c r="C5" s="21"/>
      <c r="D5" s="21"/>
      <c r="E5" s="21"/>
      <c r="Y5" s="16"/>
      <c r="Z5" s="16"/>
      <c r="AA5" s="16"/>
      <c r="AB5" s="18"/>
      <c r="AO5" s="29"/>
      <c r="AP5" s="16"/>
      <c r="AQ5" s="37"/>
      <c r="AR5" s="37"/>
      <c r="AS5" s="37"/>
      <c r="AT5" s="37"/>
      <c r="AU5" s="38"/>
      <c r="AV5" s="39"/>
      <c r="AW5" s="40"/>
      <c r="AX5" s="41"/>
      <c r="AY5" s="41"/>
      <c r="AZ5" s="41"/>
      <c r="BA5" s="41"/>
      <c r="BB5" s="41"/>
      <c r="BC5" s="41"/>
      <c r="BK5" s="20"/>
      <c r="BL5" s="21"/>
      <c r="BM5" s="21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20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</row>
    <row r="6" spans="2:100" ht="19.5" customHeight="1" thickBot="1">
      <c r="B6" s="606" t="s">
        <v>100</v>
      </c>
      <c r="C6" s="596" t="s">
        <v>99</v>
      </c>
      <c r="D6" s="596" t="s">
        <v>98</v>
      </c>
      <c r="E6" s="596" t="s">
        <v>107</v>
      </c>
      <c r="F6" s="656" t="s">
        <v>113</v>
      </c>
      <c r="G6" s="658" t="s">
        <v>49</v>
      </c>
      <c r="H6" s="660" t="s">
        <v>13</v>
      </c>
      <c r="I6" s="661"/>
      <c r="J6" s="661"/>
      <c r="K6" s="661"/>
      <c r="L6" s="661"/>
      <c r="M6" s="661" t="s">
        <v>14</v>
      </c>
      <c r="N6" s="661"/>
      <c r="O6" s="661"/>
      <c r="P6" s="661"/>
      <c r="Q6" s="661" t="s">
        <v>15</v>
      </c>
      <c r="R6" s="661"/>
      <c r="S6" s="661"/>
      <c r="T6" s="661"/>
      <c r="U6" s="673" t="s">
        <v>16</v>
      </c>
      <c r="V6" s="674"/>
      <c r="W6" s="674"/>
      <c r="X6" s="674"/>
      <c r="Y6" s="675"/>
      <c r="Z6" s="661" t="s">
        <v>4</v>
      </c>
      <c r="AA6" s="661"/>
      <c r="AB6" s="661"/>
      <c r="AC6" s="661"/>
      <c r="AD6" s="662" t="s">
        <v>17</v>
      </c>
      <c r="AE6" s="662"/>
      <c r="AF6" s="662"/>
      <c r="AG6" s="662"/>
      <c r="AH6" s="662" t="s">
        <v>18</v>
      </c>
      <c r="AI6" s="662"/>
      <c r="AJ6" s="662"/>
      <c r="AK6" s="662"/>
      <c r="AL6" s="662"/>
      <c r="AM6" s="662" t="s">
        <v>19</v>
      </c>
      <c r="AN6" s="662"/>
      <c r="AO6" s="662"/>
      <c r="AP6" s="662"/>
      <c r="AQ6" s="662" t="s">
        <v>20</v>
      </c>
      <c r="AR6" s="662"/>
      <c r="AS6" s="662"/>
      <c r="AT6" s="662"/>
      <c r="AU6" s="662"/>
      <c r="AV6" s="662" t="s">
        <v>21</v>
      </c>
      <c r="AW6" s="662"/>
      <c r="AX6" s="662"/>
      <c r="AY6" s="662"/>
      <c r="AZ6" s="662" t="s">
        <v>22</v>
      </c>
      <c r="BA6" s="662"/>
      <c r="BB6" s="662"/>
      <c r="BC6" s="662"/>
      <c r="BD6" s="663" t="s">
        <v>23</v>
      </c>
      <c r="BE6" s="663"/>
      <c r="BF6" s="663"/>
      <c r="BG6" s="663"/>
      <c r="BH6" s="664"/>
      <c r="BI6" s="42"/>
      <c r="BK6" s="20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43"/>
      <c r="BY6" s="13"/>
      <c r="BZ6" s="13"/>
      <c r="CA6" s="44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</row>
    <row r="7" spans="2:100" ht="19.5" customHeight="1">
      <c r="B7" s="607"/>
      <c r="C7" s="597"/>
      <c r="D7" s="597"/>
      <c r="E7" s="597"/>
      <c r="F7" s="657"/>
      <c r="G7" s="659"/>
      <c r="H7" s="45">
        <v>1</v>
      </c>
      <c r="I7" s="46">
        <v>8</v>
      </c>
      <c r="J7" s="46">
        <v>15</v>
      </c>
      <c r="K7" s="46">
        <v>22</v>
      </c>
      <c r="L7" s="46">
        <v>29</v>
      </c>
      <c r="M7" s="46">
        <v>5</v>
      </c>
      <c r="N7" s="46">
        <v>12</v>
      </c>
      <c r="O7" s="46">
        <v>19</v>
      </c>
      <c r="P7" s="46">
        <v>26</v>
      </c>
      <c r="Q7" s="46">
        <v>4</v>
      </c>
      <c r="R7" s="46">
        <v>11</v>
      </c>
      <c r="S7" s="46">
        <v>18</v>
      </c>
      <c r="T7" s="46">
        <v>25</v>
      </c>
      <c r="U7" s="46">
        <v>1</v>
      </c>
      <c r="V7" s="46">
        <v>8</v>
      </c>
      <c r="W7" s="46">
        <v>15</v>
      </c>
      <c r="X7" s="46">
        <v>22</v>
      </c>
      <c r="Y7" s="46">
        <v>29</v>
      </c>
      <c r="Z7" s="46">
        <v>6</v>
      </c>
      <c r="AA7" s="46">
        <v>13</v>
      </c>
      <c r="AB7" s="46">
        <v>20</v>
      </c>
      <c r="AC7" s="46">
        <v>27</v>
      </c>
      <c r="AD7" s="46">
        <v>3</v>
      </c>
      <c r="AE7" s="46">
        <v>10</v>
      </c>
      <c r="AF7" s="46">
        <v>17</v>
      </c>
      <c r="AG7" s="46">
        <v>24</v>
      </c>
      <c r="AH7" s="46">
        <v>1</v>
      </c>
      <c r="AI7" s="46">
        <v>8</v>
      </c>
      <c r="AJ7" s="46">
        <v>15</v>
      </c>
      <c r="AK7" s="46">
        <v>22</v>
      </c>
      <c r="AL7" s="46">
        <v>29</v>
      </c>
      <c r="AM7" s="46">
        <v>5</v>
      </c>
      <c r="AN7" s="46">
        <v>12</v>
      </c>
      <c r="AO7" s="46">
        <v>19</v>
      </c>
      <c r="AP7" s="46">
        <v>26</v>
      </c>
      <c r="AQ7" s="46">
        <v>2</v>
      </c>
      <c r="AR7" s="46">
        <v>9</v>
      </c>
      <c r="AS7" s="46">
        <v>16</v>
      </c>
      <c r="AT7" s="46">
        <v>23</v>
      </c>
      <c r="AU7" s="46">
        <v>30</v>
      </c>
      <c r="AV7" s="46">
        <v>7</v>
      </c>
      <c r="AW7" s="46">
        <v>14</v>
      </c>
      <c r="AX7" s="46">
        <v>21</v>
      </c>
      <c r="AY7" s="46">
        <v>28</v>
      </c>
      <c r="AZ7" s="46">
        <v>4</v>
      </c>
      <c r="BA7" s="46">
        <v>11</v>
      </c>
      <c r="BB7" s="46">
        <v>18</v>
      </c>
      <c r="BC7" s="46">
        <v>25</v>
      </c>
      <c r="BD7" s="46">
        <v>2</v>
      </c>
      <c r="BE7" s="46">
        <v>9</v>
      </c>
      <c r="BF7" s="46">
        <v>16</v>
      </c>
      <c r="BG7" s="46">
        <v>23</v>
      </c>
      <c r="BH7" s="47">
        <v>30</v>
      </c>
      <c r="BI7" s="42"/>
      <c r="BK7" s="48"/>
      <c r="BL7" s="49"/>
      <c r="BM7" s="50" t="s">
        <v>0</v>
      </c>
      <c r="BN7" s="51" t="s">
        <v>1</v>
      </c>
      <c r="BO7" s="51" t="s">
        <v>2</v>
      </c>
      <c r="BP7" s="51" t="s">
        <v>3</v>
      </c>
      <c r="BQ7" s="51" t="s">
        <v>4</v>
      </c>
      <c r="BR7" s="51" t="s">
        <v>5</v>
      </c>
      <c r="BS7" s="51" t="s">
        <v>6</v>
      </c>
      <c r="BT7" s="51" t="s">
        <v>7</v>
      </c>
      <c r="BU7" s="51" t="s">
        <v>8</v>
      </c>
      <c r="BV7" s="51" t="s">
        <v>9</v>
      </c>
      <c r="BW7" s="51" t="s">
        <v>10</v>
      </c>
      <c r="BX7" s="52" t="s">
        <v>11</v>
      </c>
      <c r="BY7" s="53"/>
      <c r="BZ7" s="53"/>
      <c r="CA7" s="48"/>
      <c r="CB7" s="54"/>
      <c r="CC7" s="51" t="s">
        <v>0</v>
      </c>
      <c r="CD7" s="51" t="s">
        <v>1</v>
      </c>
      <c r="CE7" s="51" t="s">
        <v>2</v>
      </c>
      <c r="CF7" s="51" t="s">
        <v>3</v>
      </c>
      <c r="CG7" s="51" t="s">
        <v>4</v>
      </c>
      <c r="CH7" s="51" t="s">
        <v>5</v>
      </c>
      <c r="CI7" s="51" t="s">
        <v>6</v>
      </c>
      <c r="CJ7" s="51" t="s">
        <v>7</v>
      </c>
      <c r="CK7" s="51" t="s">
        <v>8</v>
      </c>
      <c r="CL7" s="51" t="s">
        <v>9</v>
      </c>
      <c r="CM7" s="51" t="s">
        <v>12</v>
      </c>
      <c r="CN7" s="51" t="s">
        <v>11</v>
      </c>
      <c r="CO7" s="55" t="s">
        <v>31</v>
      </c>
      <c r="CP7" s="12"/>
      <c r="CQ7" s="12"/>
      <c r="CR7" s="12"/>
      <c r="CS7" s="12"/>
      <c r="CT7" s="12"/>
      <c r="CU7" s="12"/>
    </row>
    <row r="8" spans="2:100" s="271" customFormat="1" ht="19.5" customHeight="1">
      <c r="B8" s="247" t="s">
        <v>171</v>
      </c>
      <c r="C8" s="250"/>
      <c r="D8" s="251"/>
      <c r="E8" s="251"/>
      <c r="F8" s="252">
        <f>SUM(H8:BH8)*10</f>
        <v>0</v>
      </c>
      <c r="G8" s="253"/>
      <c r="H8" s="254" t="s">
        <v>75</v>
      </c>
      <c r="I8" s="255"/>
      <c r="J8" s="255"/>
      <c r="K8" s="256" t="s">
        <v>77</v>
      </c>
      <c r="L8" s="255"/>
      <c r="M8" s="255"/>
      <c r="N8" s="255"/>
      <c r="O8" s="255"/>
      <c r="P8" s="255"/>
      <c r="Q8" s="255"/>
      <c r="R8" s="255"/>
      <c r="S8" s="255"/>
      <c r="T8" s="255"/>
      <c r="U8" s="654" t="s">
        <v>66</v>
      </c>
      <c r="V8" s="655"/>
      <c r="W8" s="255"/>
      <c r="X8" s="255"/>
      <c r="Y8" s="255"/>
      <c r="Z8" s="255"/>
      <c r="AA8" s="255"/>
      <c r="AB8" s="255"/>
      <c r="AC8" s="255"/>
      <c r="AD8" s="255"/>
      <c r="AE8" s="256" t="s">
        <v>76</v>
      </c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7" t="s">
        <v>78</v>
      </c>
      <c r="AW8" s="255"/>
      <c r="AX8" s="255"/>
      <c r="AY8" s="255"/>
      <c r="AZ8" s="255"/>
      <c r="BA8" s="255"/>
      <c r="BB8" s="255"/>
      <c r="BC8" s="255"/>
      <c r="BD8" s="255"/>
      <c r="BE8" s="255"/>
      <c r="BF8" s="255"/>
      <c r="BG8" s="256" t="s">
        <v>67</v>
      </c>
      <c r="BH8" s="258" t="s">
        <v>75</v>
      </c>
      <c r="BI8" s="259"/>
      <c r="BJ8" s="260"/>
      <c r="BK8" s="261" t="str">
        <f t="shared" ref="BK8:BK25" si="0">B8</f>
        <v>Public Holidays</v>
      </c>
      <c r="BL8" s="262">
        <f t="shared" ref="BL8:BL25" si="1">D8</f>
        <v>0</v>
      </c>
      <c r="BM8" s="263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5"/>
      <c r="BY8" s="266"/>
      <c r="BZ8" s="266"/>
      <c r="CA8" s="261" t="str">
        <f t="shared" ref="CA8:CA25" si="2">B8</f>
        <v>Public Holidays</v>
      </c>
      <c r="CB8" s="267">
        <f t="shared" ref="CB8:CB21" si="3">BL8</f>
        <v>0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9"/>
      <c r="CP8" s="270"/>
      <c r="CQ8" s="270"/>
      <c r="CR8" s="270"/>
      <c r="CS8" s="270"/>
      <c r="CT8" s="270"/>
      <c r="CU8" s="270"/>
    </row>
    <row r="9" spans="2:100" s="271" customFormat="1" ht="19.5" customHeight="1">
      <c r="B9" s="247" t="s">
        <v>172</v>
      </c>
      <c r="C9" s="250"/>
      <c r="D9" s="251"/>
      <c r="E9" s="251"/>
      <c r="F9" s="252"/>
      <c r="G9" s="253"/>
      <c r="H9" s="272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666" t="s">
        <v>169</v>
      </c>
      <c r="W9" s="667"/>
      <c r="X9" s="668"/>
      <c r="Y9" s="255"/>
      <c r="Z9" s="255"/>
      <c r="AA9" s="255"/>
      <c r="AB9" s="255"/>
      <c r="AC9" s="255"/>
      <c r="AD9" s="255"/>
      <c r="AE9" s="255"/>
      <c r="AF9" s="255"/>
      <c r="AG9" s="255"/>
      <c r="AH9" s="666" t="s">
        <v>168</v>
      </c>
      <c r="AI9" s="667"/>
      <c r="AJ9" s="668"/>
      <c r="AK9" s="669" t="s">
        <v>165</v>
      </c>
      <c r="AL9" s="670"/>
      <c r="AM9" s="670"/>
      <c r="AN9" s="671"/>
      <c r="AO9" s="255"/>
      <c r="AP9" s="669" t="s">
        <v>166</v>
      </c>
      <c r="AQ9" s="670"/>
      <c r="AR9" s="671"/>
      <c r="AS9" s="255"/>
      <c r="AT9" s="666" t="s">
        <v>167</v>
      </c>
      <c r="AU9" s="667"/>
      <c r="AV9" s="668"/>
      <c r="AW9" s="255"/>
      <c r="AX9" s="255"/>
      <c r="AY9" s="255"/>
      <c r="AZ9" s="273"/>
      <c r="BA9" s="255"/>
      <c r="BB9" s="274"/>
      <c r="BC9" s="274"/>
      <c r="BD9" s="255"/>
      <c r="BE9" s="255"/>
      <c r="BF9" s="255"/>
      <c r="BG9" s="666" t="s">
        <v>170</v>
      </c>
      <c r="BH9" s="672"/>
      <c r="BI9" s="259"/>
      <c r="BJ9" s="260"/>
      <c r="BK9" s="261"/>
      <c r="BL9" s="275"/>
      <c r="BM9" s="263"/>
      <c r="BN9" s="264"/>
      <c r="BO9" s="264"/>
      <c r="BP9" s="264"/>
      <c r="BQ9" s="264"/>
      <c r="BR9" s="264"/>
      <c r="BS9" s="264"/>
      <c r="BT9" s="264"/>
      <c r="BU9" s="264"/>
      <c r="BV9" s="264"/>
      <c r="BW9" s="264"/>
      <c r="BX9" s="265"/>
      <c r="BY9" s="266"/>
      <c r="BZ9" s="266"/>
      <c r="CA9" s="261"/>
      <c r="CB9" s="267"/>
      <c r="CC9" s="268"/>
      <c r="CD9" s="268"/>
      <c r="CE9" s="268"/>
      <c r="CF9" s="268"/>
      <c r="CG9" s="268"/>
      <c r="CH9" s="268"/>
      <c r="CI9" s="268"/>
      <c r="CJ9" s="268"/>
      <c r="CK9" s="268"/>
      <c r="CL9" s="268"/>
      <c r="CM9" s="268"/>
      <c r="CN9" s="268"/>
      <c r="CO9" s="269"/>
      <c r="CP9" s="270"/>
      <c r="CQ9" s="270"/>
      <c r="CR9" s="270"/>
      <c r="CS9" s="270"/>
      <c r="CT9" s="270"/>
      <c r="CU9" s="270"/>
    </row>
    <row r="10" spans="2:100" ht="20.25" customHeight="1">
      <c r="B10" s="247" t="s">
        <v>159</v>
      </c>
      <c r="C10" s="202"/>
      <c r="D10" s="287"/>
      <c r="E10" s="287"/>
      <c r="F10" s="57"/>
      <c r="G10" s="5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Y10" s="60"/>
      <c r="Z10" s="60"/>
      <c r="AA10" s="60"/>
      <c r="AB10" s="280" t="s">
        <v>179</v>
      </c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8"/>
      <c r="AW10" s="60"/>
      <c r="AX10" s="60"/>
      <c r="AY10" s="60"/>
      <c r="AZ10" s="196"/>
      <c r="BA10" s="60"/>
      <c r="BB10" s="195"/>
      <c r="BC10" s="195"/>
      <c r="BD10" s="60"/>
      <c r="BE10" s="60"/>
      <c r="BF10" s="60"/>
      <c r="BG10" s="196"/>
      <c r="BH10" s="69"/>
      <c r="BI10" s="70"/>
      <c r="BK10" s="61" t="str">
        <f t="shared" si="0"/>
        <v>Priceless Sydney Launch</v>
      </c>
      <c r="BL10" s="71">
        <f t="shared" si="1"/>
        <v>0</v>
      </c>
      <c r="BM10" s="62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4"/>
      <c r="BY10" s="20"/>
      <c r="BZ10" s="20"/>
      <c r="CA10" s="61" t="str">
        <f t="shared" si="2"/>
        <v>Priceless Sydney Launch</v>
      </c>
      <c r="CB10" s="65">
        <f t="shared" si="3"/>
        <v>0</v>
      </c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7"/>
      <c r="CP10" s="12"/>
      <c r="CQ10" s="12"/>
      <c r="CR10" s="12"/>
      <c r="CS10" s="12"/>
      <c r="CT10" s="12"/>
      <c r="CU10" s="12"/>
    </row>
    <row r="11" spans="2:100" ht="20.25" customHeight="1">
      <c r="B11" s="247" t="s">
        <v>160</v>
      </c>
      <c r="C11" s="202"/>
      <c r="D11" s="287"/>
      <c r="E11" s="287"/>
      <c r="F11" s="57"/>
      <c r="G11" s="58"/>
      <c r="H11" s="84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I11" s="249" t="s">
        <v>162</v>
      </c>
      <c r="AJ11" s="248"/>
      <c r="AK11" s="248"/>
      <c r="AL11" s="248"/>
      <c r="AM11" s="60"/>
      <c r="AN11" s="60"/>
      <c r="AO11" s="60"/>
      <c r="AP11" s="249" t="s">
        <v>163</v>
      </c>
      <c r="AQ11" s="248"/>
      <c r="AR11" s="248"/>
      <c r="AS11" s="248"/>
      <c r="AT11" s="60"/>
      <c r="AV11" s="249" t="s">
        <v>164</v>
      </c>
      <c r="AW11" s="248"/>
      <c r="AX11" s="248"/>
      <c r="AY11" s="248"/>
      <c r="AZ11" s="196"/>
      <c r="BA11" s="60"/>
      <c r="BB11" s="195"/>
      <c r="BC11" s="249" t="s">
        <v>185</v>
      </c>
      <c r="BD11" s="249"/>
      <c r="BE11" s="248"/>
      <c r="BF11" s="248"/>
      <c r="BG11" s="196"/>
      <c r="BH11" s="69"/>
      <c r="BI11" s="70"/>
      <c r="BK11" s="61"/>
      <c r="BL11" s="71"/>
      <c r="BM11" s="62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4"/>
      <c r="BY11" s="20"/>
      <c r="BZ11" s="20"/>
      <c r="CA11" s="61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7"/>
      <c r="CP11" s="12"/>
      <c r="CQ11" s="12"/>
      <c r="CR11" s="12"/>
      <c r="CS11" s="12"/>
      <c r="CT11" s="12"/>
      <c r="CU11" s="12"/>
    </row>
    <row r="12" spans="2:100" ht="20.25" customHeight="1">
      <c r="B12" s="56"/>
      <c r="C12" s="202"/>
      <c r="D12" s="287"/>
      <c r="E12" s="287"/>
      <c r="F12" s="57"/>
      <c r="G12" s="58"/>
      <c r="H12" s="84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8"/>
      <c r="AW12" s="60"/>
      <c r="AX12" s="60"/>
      <c r="AY12" s="60"/>
      <c r="AZ12" s="196"/>
      <c r="BA12" s="60"/>
      <c r="BB12" s="195"/>
      <c r="BC12" s="195"/>
      <c r="BD12" s="60"/>
      <c r="BE12" s="60"/>
      <c r="BF12" s="60"/>
      <c r="BG12" s="196"/>
      <c r="BH12" s="69"/>
      <c r="BI12" s="70"/>
      <c r="BK12" s="61"/>
      <c r="BL12" s="71"/>
      <c r="BM12" s="62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4"/>
      <c r="BY12" s="20"/>
      <c r="BZ12" s="20"/>
      <c r="CA12" s="61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7"/>
      <c r="CP12" s="12"/>
      <c r="CQ12" s="12"/>
      <c r="CR12" s="12"/>
      <c r="CS12" s="12"/>
      <c r="CT12" s="12"/>
      <c r="CU12" s="12"/>
    </row>
    <row r="13" spans="2:100" ht="20.25" customHeight="1">
      <c r="B13" s="56"/>
      <c r="C13" s="202"/>
      <c r="D13" s="287"/>
      <c r="E13" s="287"/>
      <c r="F13" s="57"/>
      <c r="G13" s="58"/>
      <c r="H13" s="84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8"/>
      <c r="AW13" s="60"/>
      <c r="AX13" s="60"/>
      <c r="AY13" s="60"/>
      <c r="AZ13" s="196"/>
      <c r="BA13" s="60"/>
      <c r="BB13" s="195"/>
      <c r="BC13" s="195"/>
      <c r="BD13" s="60"/>
      <c r="BE13" s="60"/>
      <c r="BF13" s="60"/>
      <c r="BG13" s="196"/>
      <c r="BH13" s="69"/>
      <c r="BI13" s="70"/>
      <c r="BK13" s="61"/>
      <c r="BL13" s="71"/>
      <c r="BM13" s="62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4"/>
      <c r="BY13" s="20"/>
      <c r="BZ13" s="20"/>
      <c r="CA13" s="61"/>
      <c r="CB13" s="65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7"/>
      <c r="CP13" s="12"/>
      <c r="CQ13" s="12"/>
      <c r="CR13" s="12"/>
      <c r="CS13" s="12"/>
      <c r="CT13" s="12"/>
      <c r="CU13" s="12"/>
    </row>
    <row r="14" spans="2:100" ht="19.5" customHeight="1">
      <c r="B14" s="115" t="s">
        <v>87</v>
      </c>
      <c r="C14" s="203"/>
      <c r="D14" s="287"/>
      <c r="E14" s="287"/>
      <c r="F14" s="57">
        <f>SUM(H14:BH14)*10</f>
        <v>0</v>
      </c>
      <c r="G14" s="72">
        <f>CO14*0.9</f>
        <v>0</v>
      </c>
      <c r="H14" s="73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74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9"/>
      <c r="BI14" s="75"/>
      <c r="BJ14" s="75"/>
      <c r="BK14" s="61" t="str">
        <f t="shared" si="0"/>
        <v>PRODUCTION</v>
      </c>
      <c r="BL14" s="71">
        <f t="shared" si="1"/>
        <v>0</v>
      </c>
      <c r="BM14" s="76"/>
      <c r="BN14" s="77"/>
      <c r="BO14" s="77">
        <v>0</v>
      </c>
      <c r="BP14" s="77">
        <v>0</v>
      </c>
      <c r="BQ14" s="77">
        <v>0</v>
      </c>
      <c r="BR14" s="77">
        <v>0</v>
      </c>
      <c r="BS14" s="77">
        <v>0</v>
      </c>
      <c r="BT14" s="77">
        <v>0</v>
      </c>
      <c r="BU14" s="77">
        <v>0</v>
      </c>
      <c r="BV14" s="77">
        <v>0</v>
      </c>
      <c r="BW14" s="77">
        <v>0</v>
      </c>
      <c r="BX14" s="78">
        <v>0</v>
      </c>
      <c r="BY14" s="20"/>
      <c r="BZ14" s="79"/>
      <c r="CA14" s="61" t="str">
        <f t="shared" si="2"/>
        <v>PRODUCTION</v>
      </c>
      <c r="CB14" s="65">
        <f t="shared" si="3"/>
        <v>0</v>
      </c>
      <c r="CC14" s="66">
        <f>SUM(H14:M14)*BM14</f>
        <v>0</v>
      </c>
      <c r="CD14" s="66">
        <f>SUM(N14:S14)*BN14</f>
        <v>0</v>
      </c>
      <c r="CE14" s="66"/>
      <c r="CF14" s="66">
        <f>SUM(W14:Z14)*BP14</f>
        <v>0</v>
      </c>
      <c r="CG14" s="66">
        <f>SUM(AA14:AC14)*BQ14</f>
        <v>0</v>
      </c>
      <c r="CH14" s="66">
        <f>SUM(AD14:AG14)*BR14</f>
        <v>0</v>
      </c>
      <c r="CI14" s="66">
        <f>SUM(AH14:AM14)*BS14</f>
        <v>0</v>
      </c>
      <c r="CJ14" s="66">
        <f>SUM(AN14:AP14)*BT14</f>
        <v>0</v>
      </c>
      <c r="CK14" s="66">
        <f>SUM(AQ14:AV14)*BU14</f>
        <v>0</v>
      </c>
      <c r="CL14" s="66">
        <f>SUM(AX14:AZ14)*BV14</f>
        <v>0</v>
      </c>
      <c r="CM14" s="66">
        <f>SUM(BA14:BC14)*BW14</f>
        <v>0</v>
      </c>
      <c r="CN14" s="66">
        <f>SUM(BD14:BH14)*BX14</f>
        <v>0</v>
      </c>
      <c r="CO14" s="67"/>
      <c r="CP14" s="12"/>
      <c r="CQ14" s="80"/>
      <c r="CR14" s="80"/>
      <c r="CS14" s="80"/>
      <c r="CT14" s="80"/>
      <c r="CU14" s="80"/>
      <c r="CV14" s="80"/>
    </row>
    <row r="15" spans="2:100" ht="19.5" customHeight="1">
      <c r="B15" s="194" t="s">
        <v>135</v>
      </c>
      <c r="C15" s="205"/>
      <c r="D15" s="81" t="s">
        <v>135</v>
      </c>
      <c r="E15" s="81" t="s">
        <v>59</v>
      </c>
      <c r="F15" s="57"/>
      <c r="G15" s="72">
        <f t="shared" ref="G15:G20" si="4">CO15</f>
        <v>0</v>
      </c>
      <c r="H15" s="84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311"/>
      <c r="AC15" s="312"/>
      <c r="AD15" s="311"/>
      <c r="AE15" s="313"/>
      <c r="AF15" s="313"/>
      <c r="AG15" s="312"/>
      <c r="AH15" s="311"/>
      <c r="AI15" s="313"/>
      <c r="AJ15" s="313"/>
      <c r="AK15" s="313"/>
      <c r="AL15" s="312"/>
      <c r="AM15" s="314"/>
      <c r="AN15" s="315"/>
      <c r="AO15" s="315"/>
      <c r="AP15" s="316"/>
      <c r="AQ15" s="314"/>
      <c r="AR15" s="315"/>
      <c r="AS15" s="315"/>
      <c r="AT15" s="315"/>
      <c r="AU15" s="315"/>
      <c r="AV15" s="315"/>
      <c r="AW15" s="315"/>
      <c r="AX15" s="315"/>
      <c r="AY15" s="316"/>
      <c r="AZ15" s="314"/>
      <c r="BA15" s="315"/>
      <c r="BB15" s="315"/>
      <c r="BC15" s="316"/>
      <c r="BD15" s="314"/>
      <c r="BE15" s="315"/>
      <c r="BF15" s="315"/>
      <c r="BG15" s="315"/>
      <c r="BH15" s="317"/>
      <c r="BI15" s="85"/>
      <c r="BK15" s="61" t="str">
        <f t="shared" si="0"/>
        <v>Adserving</v>
      </c>
      <c r="BL15" s="71" t="str">
        <f t="shared" si="1"/>
        <v>Adserving</v>
      </c>
      <c r="BM15" s="86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78"/>
      <c r="BY15" s="87"/>
      <c r="BZ15" s="20"/>
      <c r="CA15" s="61" t="str">
        <f t="shared" si="2"/>
        <v>Adserving</v>
      </c>
      <c r="CB15" s="65" t="str">
        <f t="shared" si="3"/>
        <v>Adserving</v>
      </c>
      <c r="CC15" s="66"/>
      <c r="CD15" s="66">
        <f>SUM(M15:P15)*BN15</f>
        <v>0</v>
      </c>
      <c r="CE15" s="66">
        <f>SUM(Q15:T15)*BO15</f>
        <v>0</v>
      </c>
      <c r="CF15" s="66">
        <f>SUM(W15:Z15)*BP15</f>
        <v>0</v>
      </c>
      <c r="CG15" s="66"/>
      <c r="CH15" s="66"/>
      <c r="CI15" s="66"/>
      <c r="CJ15" s="66"/>
      <c r="CK15" s="66"/>
      <c r="CL15" s="66"/>
      <c r="CM15" s="66"/>
      <c r="CN15" s="66"/>
      <c r="CO15" s="67">
        <f>SUM(CC15:CN15)</f>
        <v>0</v>
      </c>
      <c r="CP15" s="12"/>
      <c r="CQ15" s="12"/>
      <c r="CR15" s="12"/>
      <c r="CS15" s="12"/>
      <c r="CT15" s="12"/>
      <c r="CU15" s="12"/>
    </row>
    <row r="16" spans="2:100" ht="19.5" customHeight="1">
      <c r="B16" s="194" t="s">
        <v>140</v>
      </c>
      <c r="C16" s="205"/>
      <c r="D16" s="81" t="s">
        <v>142</v>
      </c>
      <c r="E16" s="81"/>
      <c r="F16" s="57"/>
      <c r="G16" s="72">
        <f t="shared" si="4"/>
        <v>79775</v>
      </c>
      <c r="H16" s="84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299">
        <v>1</v>
      </c>
      <c r="AC16" s="299">
        <v>1</v>
      </c>
      <c r="AD16" s="60"/>
      <c r="AE16" s="60"/>
      <c r="AF16" s="60"/>
      <c r="AG16" s="60"/>
      <c r="AH16" s="195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196"/>
      <c r="BH16" s="69"/>
      <c r="BI16" s="85"/>
      <c r="BK16" s="61"/>
      <c r="BL16" s="71"/>
      <c r="BM16" s="86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78"/>
      <c r="BY16" s="87"/>
      <c r="BZ16" s="20"/>
      <c r="CA16" s="61" t="str">
        <f t="shared" si="2"/>
        <v>Production</v>
      </c>
      <c r="CB16" s="65" t="s">
        <v>142</v>
      </c>
      <c r="CC16" s="66"/>
      <c r="CD16" s="66"/>
      <c r="CE16" s="66"/>
      <c r="CF16" s="66">
        <f>SUM(W16:Z16)*BP16</f>
        <v>0</v>
      </c>
      <c r="CG16" s="66">
        <f>110775-31000</f>
        <v>79775</v>
      </c>
      <c r="CH16" s="66"/>
      <c r="CI16" s="66">
        <v>0</v>
      </c>
      <c r="CJ16" s="66"/>
      <c r="CK16" s="66"/>
      <c r="CL16" s="66">
        <v>0</v>
      </c>
      <c r="CM16" s="66"/>
      <c r="CN16" s="66"/>
      <c r="CO16" s="67">
        <f>SUM(CC16:CN16)</f>
        <v>79775</v>
      </c>
      <c r="CP16" s="12"/>
      <c r="CQ16" s="12"/>
      <c r="CR16" s="12"/>
      <c r="CS16" s="12"/>
      <c r="CT16" s="12"/>
      <c r="CU16" s="12"/>
    </row>
    <row r="17" spans="2:100" ht="19.5" customHeight="1">
      <c r="B17" s="226" t="s">
        <v>141</v>
      </c>
      <c r="C17" s="204"/>
      <c r="D17" s="81" t="s">
        <v>142</v>
      </c>
      <c r="E17" s="81"/>
      <c r="F17" s="57"/>
      <c r="G17" s="72">
        <f t="shared" si="4"/>
        <v>57397</v>
      </c>
      <c r="H17" s="73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299">
        <v>1</v>
      </c>
      <c r="AC17" s="299">
        <v>1</v>
      </c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9"/>
      <c r="BI17" s="75"/>
      <c r="BJ17" s="75"/>
      <c r="BK17" s="61" t="str">
        <f t="shared" si="0"/>
        <v>Install</v>
      </c>
      <c r="BL17" s="71" t="str">
        <f t="shared" si="1"/>
        <v>Outdoor</v>
      </c>
      <c r="BM17" s="82"/>
      <c r="BN17" s="83"/>
      <c r="BO17" s="77">
        <v>0</v>
      </c>
      <c r="BP17" s="77">
        <v>0</v>
      </c>
      <c r="BQ17" s="77">
        <v>0</v>
      </c>
      <c r="BR17" s="77">
        <v>0</v>
      </c>
      <c r="BS17" s="77">
        <v>0</v>
      </c>
      <c r="BT17" s="77">
        <v>0</v>
      </c>
      <c r="BU17" s="77">
        <v>0</v>
      </c>
      <c r="BV17" s="77">
        <v>0</v>
      </c>
      <c r="BW17" s="77">
        <v>0</v>
      </c>
      <c r="BX17" s="78">
        <v>0</v>
      </c>
      <c r="BY17" s="20"/>
      <c r="BZ17" s="79"/>
      <c r="CA17" s="61" t="str">
        <f t="shared" si="2"/>
        <v>Install</v>
      </c>
      <c r="CB17" s="65" t="str">
        <f t="shared" si="3"/>
        <v>Outdoor</v>
      </c>
      <c r="CC17" s="66">
        <f>SUM(H17:M17)*BM17</f>
        <v>0</v>
      </c>
      <c r="CD17" s="66">
        <f>SUM(N17:S17)*BN17</f>
        <v>0</v>
      </c>
      <c r="CE17" s="66"/>
      <c r="CF17" s="66">
        <f>SUM(W17:Z17)*BP17</f>
        <v>0</v>
      </c>
      <c r="CG17" s="66">
        <v>51622</v>
      </c>
      <c r="CH17" s="66">
        <v>5775</v>
      </c>
      <c r="CI17" s="66">
        <f>SUM(AH17:AL17)*BS17</f>
        <v>0</v>
      </c>
      <c r="CJ17" s="66">
        <f>SUM(AM17:AP17)*BT17</f>
        <v>0</v>
      </c>
      <c r="CK17" s="66"/>
      <c r="CL17" s="66"/>
      <c r="CM17" s="66"/>
      <c r="CN17" s="66"/>
      <c r="CO17" s="67">
        <f>SUM(CC17:CN17)</f>
        <v>57397</v>
      </c>
      <c r="CP17" s="12"/>
      <c r="CQ17" s="80"/>
      <c r="CR17" s="80"/>
      <c r="CS17" s="80"/>
      <c r="CT17" s="80"/>
      <c r="CU17" s="80"/>
      <c r="CV17" s="80"/>
    </row>
    <row r="18" spans="2:100" ht="19.5" customHeight="1">
      <c r="B18" s="226"/>
      <c r="C18" s="204"/>
      <c r="D18" s="287"/>
      <c r="E18" s="287"/>
      <c r="F18" s="57"/>
      <c r="G18" s="72">
        <f t="shared" si="4"/>
        <v>0</v>
      </c>
      <c r="H18" s="73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9"/>
      <c r="BI18" s="75"/>
      <c r="BJ18" s="75"/>
      <c r="BK18" s="61"/>
      <c r="BL18" s="71"/>
      <c r="BM18" s="82"/>
      <c r="BN18" s="83"/>
      <c r="BO18" s="77"/>
      <c r="BP18" s="77"/>
      <c r="BQ18" s="77"/>
      <c r="BR18" s="77"/>
      <c r="BS18" s="77"/>
      <c r="BT18" s="77"/>
      <c r="BU18" s="77"/>
      <c r="BV18" s="77"/>
      <c r="BW18" s="77"/>
      <c r="BX18" s="78"/>
      <c r="BY18" s="20"/>
      <c r="BZ18" s="79"/>
      <c r="CA18" s="61"/>
      <c r="CB18" s="65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7"/>
      <c r="CP18" s="12"/>
      <c r="CQ18" s="80"/>
      <c r="CR18" s="80"/>
      <c r="CS18" s="80"/>
      <c r="CT18" s="80"/>
      <c r="CU18" s="80"/>
      <c r="CV18" s="80"/>
    </row>
    <row r="19" spans="2:100" ht="19.5" customHeight="1">
      <c r="B19" s="115" t="s">
        <v>86</v>
      </c>
      <c r="C19" s="203"/>
      <c r="D19" s="287"/>
      <c r="E19" s="287"/>
      <c r="F19" s="57">
        <f>SUM(H19:BH19)*10</f>
        <v>0</v>
      </c>
      <c r="G19" s="72">
        <f t="shared" si="4"/>
        <v>0</v>
      </c>
      <c r="H19" s="73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74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9"/>
      <c r="BI19" s="75"/>
      <c r="BJ19" s="75"/>
      <c r="BK19" s="61" t="str">
        <f t="shared" si="0"/>
        <v>NON COMMISIONABLE MEDIA</v>
      </c>
      <c r="BL19" s="71">
        <f t="shared" si="1"/>
        <v>0</v>
      </c>
      <c r="BM19" s="76"/>
      <c r="BN19" s="77"/>
      <c r="BO19" s="77">
        <v>0</v>
      </c>
      <c r="BP19" s="77">
        <v>0</v>
      </c>
      <c r="BQ19" s="77">
        <v>0</v>
      </c>
      <c r="BR19" s="77">
        <v>0</v>
      </c>
      <c r="BS19" s="77">
        <v>0</v>
      </c>
      <c r="BT19" s="77">
        <v>0</v>
      </c>
      <c r="BU19" s="77">
        <v>0</v>
      </c>
      <c r="BV19" s="77">
        <v>0</v>
      </c>
      <c r="BW19" s="77">
        <v>0</v>
      </c>
      <c r="BX19" s="78">
        <v>0</v>
      </c>
      <c r="BY19" s="20"/>
      <c r="BZ19" s="79"/>
      <c r="CA19" s="61" t="str">
        <f t="shared" si="2"/>
        <v>NON COMMISIONABLE MEDIA</v>
      </c>
      <c r="CB19" s="65">
        <f t="shared" si="3"/>
        <v>0</v>
      </c>
      <c r="CC19" s="66">
        <f>SUM(H19:M19)*BM19</f>
        <v>0</v>
      </c>
      <c r="CD19" s="66">
        <f>SUM(N19:S19)*BN19</f>
        <v>0</v>
      </c>
      <c r="CE19" s="66"/>
      <c r="CF19" s="66">
        <f>SUM(W19:Z19)*BP19</f>
        <v>0</v>
      </c>
      <c r="CG19" s="66">
        <f>SUM(AA19:AC19)*BQ19</f>
        <v>0</v>
      </c>
      <c r="CH19" s="66">
        <f>SUM(AD19:AG19)*BR19</f>
        <v>0</v>
      </c>
      <c r="CI19" s="66">
        <f>SUM(AH19:AM19)*BS19</f>
        <v>0</v>
      </c>
      <c r="CJ19" s="66">
        <f>SUM(AN19:AP19)*BT19</f>
        <v>0</v>
      </c>
      <c r="CK19" s="66">
        <f>SUM(AQ19:AV19)*BU19</f>
        <v>0</v>
      </c>
      <c r="CL19" s="66">
        <f>SUM(AX19:AZ19)*BV19</f>
        <v>0</v>
      </c>
      <c r="CM19" s="66">
        <f>SUM(BA19:BC19)*BW19</f>
        <v>0</v>
      </c>
      <c r="CN19" s="66">
        <f>SUM(BD19:BH19)*BX19</f>
        <v>0</v>
      </c>
      <c r="CO19" s="67">
        <f>SUM(CC19:CN19)</f>
        <v>0</v>
      </c>
      <c r="CP19" s="12"/>
      <c r="CQ19" s="80"/>
      <c r="CR19" s="80"/>
      <c r="CS19" s="80"/>
      <c r="CT19" s="80"/>
      <c r="CU19" s="80"/>
      <c r="CV19" s="80"/>
    </row>
    <row r="20" spans="2:100" ht="19.5" customHeight="1">
      <c r="B20" s="194" t="s">
        <v>53</v>
      </c>
      <c r="C20" s="205"/>
      <c r="D20" s="81" t="s">
        <v>59</v>
      </c>
      <c r="E20" s="81" t="s">
        <v>59</v>
      </c>
      <c r="F20" s="57"/>
      <c r="G20" s="72">
        <f t="shared" si="4"/>
        <v>25000</v>
      </c>
      <c r="H20" s="84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7"/>
      <c r="Y20" s="60"/>
      <c r="Z20" s="60"/>
      <c r="AA20" s="60"/>
      <c r="AB20" s="311">
        <v>1</v>
      </c>
      <c r="AC20" s="312"/>
      <c r="AD20" s="311">
        <v>1</v>
      </c>
      <c r="AE20" s="313"/>
      <c r="AF20" s="313"/>
      <c r="AG20" s="312"/>
      <c r="AH20" s="311"/>
      <c r="AI20" s="313"/>
      <c r="AJ20" s="313"/>
      <c r="AK20" s="313"/>
      <c r="AL20" s="312"/>
      <c r="AM20" s="314"/>
      <c r="AN20" s="315"/>
      <c r="AO20" s="315"/>
      <c r="AP20" s="316"/>
      <c r="AQ20" s="314"/>
      <c r="AR20" s="315"/>
      <c r="AS20" s="315"/>
      <c r="AT20" s="315"/>
      <c r="AU20" s="315"/>
      <c r="AV20" s="315"/>
      <c r="AW20" s="315"/>
      <c r="AX20" s="315"/>
      <c r="AY20" s="316"/>
      <c r="AZ20" s="314"/>
      <c r="BA20" s="315"/>
      <c r="BB20" s="315"/>
      <c r="BC20" s="316"/>
      <c r="BD20" s="314"/>
      <c r="BE20" s="315"/>
      <c r="BF20" s="315"/>
      <c r="BG20" s="315"/>
      <c r="BH20" s="317"/>
      <c r="BI20" s="85"/>
      <c r="BK20" s="61" t="str">
        <f t="shared" si="0"/>
        <v>Google</v>
      </c>
      <c r="BL20" s="71" t="str">
        <f t="shared" si="1"/>
        <v>Paid Search</v>
      </c>
      <c r="BM20" s="86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78"/>
      <c r="BY20" s="87"/>
      <c r="BZ20" s="20"/>
      <c r="CA20" s="61" t="str">
        <f t="shared" si="2"/>
        <v>Google</v>
      </c>
      <c r="CB20" s="65" t="str">
        <f t="shared" si="3"/>
        <v>Paid Search</v>
      </c>
      <c r="CC20" s="66"/>
      <c r="CD20" s="66">
        <f>SUM(M20:P20)*BN20</f>
        <v>0</v>
      </c>
      <c r="CE20" s="66">
        <f>SUM(Q20:T20)*BO20</f>
        <v>0</v>
      </c>
      <c r="CF20" s="66"/>
      <c r="CG20" s="66">
        <v>12500</v>
      </c>
      <c r="CH20" s="66">
        <v>12500</v>
      </c>
      <c r="CI20" s="66"/>
      <c r="CJ20" s="66"/>
      <c r="CK20" s="66"/>
      <c r="CL20" s="66"/>
      <c r="CM20" s="66"/>
      <c r="CN20" s="66"/>
      <c r="CO20" s="67">
        <f>SUM(CC20:CN20)</f>
        <v>25000</v>
      </c>
      <c r="CP20" s="12"/>
      <c r="CQ20" s="12"/>
      <c r="CR20" s="12"/>
      <c r="CS20" s="12"/>
      <c r="CT20" s="12"/>
      <c r="CU20" s="12"/>
    </row>
    <row r="21" spans="2:100" ht="19.5" customHeight="1">
      <c r="B21" s="89"/>
      <c r="C21" s="206"/>
      <c r="D21" s="90"/>
      <c r="E21" s="90"/>
      <c r="F21" s="91">
        <f>SUM(H21:BH21)</f>
        <v>0</v>
      </c>
      <c r="G21" s="72"/>
      <c r="H21" s="92"/>
      <c r="I21" s="93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9"/>
      <c r="BI21" s="75"/>
      <c r="BJ21" s="75"/>
      <c r="BK21" s="61">
        <f t="shared" si="0"/>
        <v>0</v>
      </c>
      <c r="BL21" s="71">
        <f t="shared" si="1"/>
        <v>0</v>
      </c>
      <c r="BM21" s="82"/>
      <c r="BN21" s="83"/>
      <c r="BO21" s="77">
        <v>0</v>
      </c>
      <c r="BP21" s="77">
        <v>0</v>
      </c>
      <c r="BQ21" s="77">
        <v>0</v>
      </c>
      <c r="BR21" s="77">
        <v>0</v>
      </c>
      <c r="BS21" s="77">
        <v>0</v>
      </c>
      <c r="BT21" s="77">
        <v>0</v>
      </c>
      <c r="BU21" s="77">
        <v>0</v>
      </c>
      <c r="BV21" s="77">
        <v>0</v>
      </c>
      <c r="BW21" s="77">
        <v>0</v>
      </c>
      <c r="BX21" s="78">
        <v>0</v>
      </c>
      <c r="BY21" s="20"/>
      <c r="BZ21" s="79"/>
      <c r="CA21" s="61">
        <f t="shared" si="2"/>
        <v>0</v>
      </c>
      <c r="CB21" s="65">
        <f t="shared" si="3"/>
        <v>0</v>
      </c>
      <c r="CC21" s="66">
        <f>SUM(H21:M21)*BM21</f>
        <v>0</v>
      </c>
      <c r="CD21" s="66">
        <f>SUM(N21:S21)*BN21</f>
        <v>0</v>
      </c>
      <c r="CE21" s="66"/>
      <c r="CF21" s="66">
        <f>SUM(W21:Z21)*BP21</f>
        <v>0</v>
      </c>
      <c r="CG21" s="66">
        <f>SUM(AA21:AC21)*BQ21</f>
        <v>0</v>
      </c>
      <c r="CH21" s="66">
        <f>SUM(AD21:AG21)*BR21</f>
        <v>0</v>
      </c>
      <c r="CI21" s="66">
        <f>SUM(AH21:AM21)*BS21</f>
        <v>0</v>
      </c>
      <c r="CJ21" s="66">
        <f>SUM(AN21:AP21)*BT21</f>
        <v>0</v>
      </c>
      <c r="CK21" s="66">
        <f>SUM(AQ21:AV21)*BU21</f>
        <v>0</v>
      </c>
      <c r="CL21" s="66">
        <f>SUM(AX21:AZ21)*BV21</f>
        <v>0</v>
      </c>
      <c r="CM21" s="66">
        <f>SUM(BA21:BC21)*BW21</f>
        <v>0</v>
      </c>
      <c r="CN21" s="66">
        <f>SUM(BD21:BH21)*BX21</f>
        <v>0</v>
      </c>
      <c r="CO21" s="67">
        <f>SUM(CC21:CN21)</f>
        <v>0</v>
      </c>
      <c r="CP21" s="12"/>
      <c r="CQ21" s="80"/>
      <c r="CR21" s="80"/>
      <c r="CS21" s="80"/>
      <c r="CT21" s="80"/>
      <c r="CU21" s="80"/>
      <c r="CV21" s="80"/>
    </row>
    <row r="22" spans="2:100" ht="19.5" customHeight="1">
      <c r="B22" s="94" t="s">
        <v>55</v>
      </c>
      <c r="C22" s="207"/>
      <c r="D22" s="95"/>
      <c r="E22" s="95"/>
      <c r="F22" s="96"/>
      <c r="G22" s="97">
        <f>CO22*1.00035</f>
        <v>162228.76020000002</v>
      </c>
      <c r="H22" s="682">
        <f>CC22*1.00035</f>
        <v>0</v>
      </c>
      <c r="I22" s="683"/>
      <c r="J22" s="683"/>
      <c r="K22" s="683"/>
      <c r="L22" s="684"/>
      <c r="M22" s="685">
        <f>CD22*1.00035</f>
        <v>0</v>
      </c>
      <c r="N22" s="686"/>
      <c r="O22" s="686"/>
      <c r="P22" s="687"/>
      <c r="Q22" s="685">
        <f>CE22*1.00035</f>
        <v>0</v>
      </c>
      <c r="R22" s="686"/>
      <c r="S22" s="686"/>
      <c r="T22" s="687"/>
      <c r="U22" s="685">
        <f>CF22*1.00035</f>
        <v>0</v>
      </c>
      <c r="V22" s="686"/>
      <c r="W22" s="686"/>
      <c r="X22" s="686"/>
      <c r="Y22" s="687"/>
      <c r="Z22" s="688">
        <f>CG22*1.00035</f>
        <v>143947.36395</v>
      </c>
      <c r="AA22" s="683"/>
      <c r="AB22" s="683"/>
      <c r="AC22" s="684"/>
      <c r="AD22" s="676">
        <f>CH22*1.00035</f>
        <v>18281.396250000002</v>
      </c>
      <c r="AE22" s="677"/>
      <c r="AF22" s="677"/>
      <c r="AG22" s="678"/>
      <c r="AH22" s="676">
        <f>SUM(CI22)*1.00035</f>
        <v>0</v>
      </c>
      <c r="AI22" s="677"/>
      <c r="AJ22" s="677"/>
      <c r="AK22" s="677"/>
      <c r="AL22" s="678"/>
      <c r="AM22" s="676">
        <f>SUM(CJ22)*1.00035</f>
        <v>0</v>
      </c>
      <c r="AN22" s="677"/>
      <c r="AO22" s="677"/>
      <c r="AP22" s="678"/>
      <c r="AQ22" s="676">
        <f>SUM(CK22)*1.00035</f>
        <v>0</v>
      </c>
      <c r="AR22" s="677"/>
      <c r="AS22" s="677"/>
      <c r="AT22" s="677"/>
      <c r="AU22" s="678"/>
      <c r="AV22" s="676">
        <f>SUM(CL22)*1.00035</f>
        <v>0</v>
      </c>
      <c r="AW22" s="677"/>
      <c r="AX22" s="677"/>
      <c r="AY22" s="678"/>
      <c r="AZ22" s="676">
        <f>SUM(CM22)*1.00035</f>
        <v>0</v>
      </c>
      <c r="BA22" s="677"/>
      <c r="BB22" s="677"/>
      <c r="BC22" s="678"/>
      <c r="BD22" s="679">
        <f>SUM(CN22)*1.00035</f>
        <v>0</v>
      </c>
      <c r="BE22" s="680"/>
      <c r="BF22" s="680"/>
      <c r="BG22" s="680"/>
      <c r="BH22" s="681"/>
      <c r="BI22" s="75"/>
      <c r="BJ22" s="75"/>
      <c r="BK22" s="61" t="str">
        <f t="shared" si="0"/>
        <v>PLANNED TOTAL NON-COMM</v>
      </c>
      <c r="BL22" s="71">
        <f t="shared" si="1"/>
        <v>0</v>
      </c>
      <c r="BM22" s="82"/>
      <c r="BN22" s="83"/>
      <c r="BO22" s="77"/>
      <c r="BP22" s="77"/>
      <c r="BQ22" s="77"/>
      <c r="BR22" s="77"/>
      <c r="BS22" s="77"/>
      <c r="BT22" s="77"/>
      <c r="BU22" s="77"/>
      <c r="BV22" s="77"/>
      <c r="BW22" s="77"/>
      <c r="BX22" s="98"/>
      <c r="BY22" s="20"/>
      <c r="BZ22" s="79"/>
      <c r="CA22" s="61" t="str">
        <f t="shared" si="2"/>
        <v>PLANNED TOTAL NON-COMM</v>
      </c>
      <c r="CB22" s="99"/>
      <c r="CC22" s="100">
        <f>SUM(CC21:CC21)</f>
        <v>0</v>
      </c>
      <c r="CD22" s="100">
        <f t="shared" ref="CD22:CN22" si="5">SUM(CD14:CD21)</f>
        <v>0</v>
      </c>
      <c r="CE22" s="100">
        <f t="shared" si="5"/>
        <v>0</v>
      </c>
      <c r="CF22" s="100">
        <f t="shared" si="5"/>
        <v>0</v>
      </c>
      <c r="CG22" s="100">
        <f t="shared" si="5"/>
        <v>143897</v>
      </c>
      <c r="CH22" s="100">
        <f t="shared" si="5"/>
        <v>18275</v>
      </c>
      <c r="CI22" s="100">
        <f t="shared" si="5"/>
        <v>0</v>
      </c>
      <c r="CJ22" s="100">
        <f t="shared" si="5"/>
        <v>0</v>
      </c>
      <c r="CK22" s="100">
        <f t="shared" si="5"/>
        <v>0</v>
      </c>
      <c r="CL22" s="100">
        <f t="shared" si="5"/>
        <v>0</v>
      </c>
      <c r="CM22" s="100">
        <f t="shared" si="5"/>
        <v>0</v>
      </c>
      <c r="CN22" s="100">
        <f t="shared" si="5"/>
        <v>0</v>
      </c>
      <c r="CO22" s="5">
        <f>SUM(CC22:CN22)</f>
        <v>162172</v>
      </c>
      <c r="CP22" s="101"/>
      <c r="CQ22" s="102"/>
      <c r="CR22" s="12"/>
      <c r="CS22" s="12"/>
      <c r="CT22" s="12"/>
      <c r="CU22" s="12"/>
    </row>
    <row r="23" spans="2:100" ht="19.5" customHeight="1">
      <c r="B23" s="94" t="s">
        <v>56</v>
      </c>
      <c r="C23" s="207"/>
      <c r="D23" s="95"/>
      <c r="E23" s="95"/>
      <c r="F23" s="96"/>
      <c r="G23" s="97">
        <f>CO23*1.00035</f>
        <v>162228.76020000002</v>
      </c>
      <c r="H23" s="682">
        <f>CC23*1.00035</f>
        <v>0</v>
      </c>
      <c r="I23" s="683"/>
      <c r="J23" s="683"/>
      <c r="K23" s="683"/>
      <c r="L23" s="684"/>
      <c r="M23" s="685">
        <f>CD23*1.00035</f>
        <v>0</v>
      </c>
      <c r="N23" s="686"/>
      <c r="O23" s="686"/>
      <c r="P23" s="687"/>
      <c r="Q23" s="685">
        <f>CE23*1.00035</f>
        <v>0</v>
      </c>
      <c r="R23" s="686"/>
      <c r="S23" s="686"/>
      <c r="T23" s="687"/>
      <c r="U23" s="685">
        <f>CF23*1.00035</f>
        <v>0</v>
      </c>
      <c r="V23" s="686"/>
      <c r="W23" s="686"/>
      <c r="X23" s="686"/>
      <c r="Y23" s="687"/>
      <c r="Z23" s="688">
        <f>CG23*1.00035</f>
        <v>143947.36395</v>
      </c>
      <c r="AA23" s="683"/>
      <c r="AB23" s="683"/>
      <c r="AC23" s="684"/>
      <c r="AD23" s="676">
        <f>CH23*1.00035</f>
        <v>18281.396250000002</v>
      </c>
      <c r="AE23" s="677"/>
      <c r="AF23" s="677"/>
      <c r="AG23" s="678"/>
      <c r="AH23" s="676">
        <f>SUM(CI23)*1.00035</f>
        <v>0</v>
      </c>
      <c r="AI23" s="677"/>
      <c r="AJ23" s="677"/>
      <c r="AK23" s="677"/>
      <c r="AL23" s="678"/>
      <c r="AM23" s="676">
        <f>SUM(CJ23)*1.00035</f>
        <v>0</v>
      </c>
      <c r="AN23" s="677"/>
      <c r="AO23" s="677"/>
      <c r="AP23" s="678"/>
      <c r="AQ23" s="676">
        <f>SUM(CK23)*1.00035</f>
        <v>0</v>
      </c>
      <c r="AR23" s="677"/>
      <c r="AS23" s="677"/>
      <c r="AT23" s="677"/>
      <c r="AU23" s="678"/>
      <c r="AV23" s="676">
        <f>SUM(CL23)*1.00035</f>
        <v>0</v>
      </c>
      <c r="AW23" s="677"/>
      <c r="AX23" s="677"/>
      <c r="AY23" s="678"/>
      <c r="AZ23" s="676">
        <f>SUM(CM23)*1.00035</f>
        <v>0</v>
      </c>
      <c r="BA23" s="677"/>
      <c r="BB23" s="677"/>
      <c r="BC23" s="678"/>
      <c r="BD23" s="679">
        <f>SUM(CN23)*1.00035</f>
        <v>0</v>
      </c>
      <c r="BE23" s="680"/>
      <c r="BF23" s="680"/>
      <c r="BG23" s="680"/>
      <c r="BH23" s="681"/>
      <c r="BI23" s="75"/>
      <c r="BJ23" s="75"/>
      <c r="BK23" s="61" t="str">
        <f t="shared" si="0"/>
        <v>ACTUAL TOTAL NON-COMM</v>
      </c>
      <c r="BL23" s="71">
        <f t="shared" si="1"/>
        <v>0</v>
      </c>
      <c r="BM23" s="82"/>
      <c r="BN23" s="83"/>
      <c r="BO23" s="77"/>
      <c r="BP23" s="77"/>
      <c r="BQ23" s="77"/>
      <c r="BR23" s="77"/>
      <c r="BS23" s="77"/>
      <c r="BT23" s="77"/>
      <c r="BU23" s="77"/>
      <c r="BV23" s="77"/>
      <c r="BW23" s="77"/>
      <c r="BX23" s="98"/>
      <c r="BY23" s="20"/>
      <c r="BZ23" s="79"/>
      <c r="CA23" s="61" t="str">
        <f t="shared" si="2"/>
        <v>ACTUAL TOTAL NON-COMM</v>
      </c>
      <c r="CB23" s="99"/>
      <c r="CC23" s="104">
        <f t="shared" ref="CC23:CO23" si="6">CC22</f>
        <v>0</v>
      </c>
      <c r="CD23" s="100">
        <f t="shared" si="6"/>
        <v>0</v>
      </c>
      <c r="CE23" s="100">
        <f t="shared" si="6"/>
        <v>0</v>
      </c>
      <c r="CF23" s="100">
        <f t="shared" si="6"/>
        <v>0</v>
      </c>
      <c r="CG23" s="100">
        <f t="shared" si="6"/>
        <v>143897</v>
      </c>
      <c r="CH23" s="100">
        <f t="shared" si="6"/>
        <v>18275</v>
      </c>
      <c r="CI23" s="100">
        <f t="shared" si="6"/>
        <v>0</v>
      </c>
      <c r="CJ23" s="100">
        <f t="shared" si="6"/>
        <v>0</v>
      </c>
      <c r="CK23" s="100">
        <f t="shared" si="6"/>
        <v>0</v>
      </c>
      <c r="CL23" s="100">
        <f t="shared" si="6"/>
        <v>0</v>
      </c>
      <c r="CM23" s="100">
        <f t="shared" si="6"/>
        <v>0</v>
      </c>
      <c r="CN23" s="100">
        <f t="shared" si="6"/>
        <v>0</v>
      </c>
      <c r="CO23" s="5">
        <f t="shared" si="6"/>
        <v>162172</v>
      </c>
      <c r="CP23" s="625">
        <f>CO22-CO23</f>
        <v>0</v>
      </c>
      <c r="CQ23" s="626"/>
      <c r="CR23" s="626"/>
      <c r="CS23" s="102"/>
      <c r="CT23" s="102"/>
      <c r="CU23" s="102"/>
      <c r="CV23" s="102"/>
    </row>
    <row r="24" spans="2:100" ht="19.5" customHeight="1">
      <c r="B24" s="105" t="s">
        <v>57</v>
      </c>
      <c r="C24" s="208"/>
      <c r="D24" s="106"/>
      <c r="E24" s="106"/>
      <c r="F24" s="107"/>
      <c r="G24" s="108">
        <f>CO24*1.00035</f>
        <v>164747.75334870166</v>
      </c>
      <c r="H24" s="578">
        <f>CC24*1.00035</f>
        <v>0</v>
      </c>
      <c r="I24" s="572"/>
      <c r="J24" s="572"/>
      <c r="K24" s="572"/>
      <c r="L24" s="573"/>
      <c r="M24" s="571">
        <f>CD24*1.00035</f>
        <v>0</v>
      </c>
      <c r="N24" s="572"/>
      <c r="O24" s="572"/>
      <c r="P24" s="573"/>
      <c r="Q24" s="571">
        <f>CE24*1.00035</f>
        <v>0</v>
      </c>
      <c r="R24" s="572"/>
      <c r="S24" s="572"/>
      <c r="T24" s="573"/>
      <c r="U24" s="571">
        <f>CF24*1.00035</f>
        <v>0</v>
      </c>
      <c r="V24" s="572"/>
      <c r="W24" s="572"/>
      <c r="X24" s="572"/>
      <c r="Y24" s="573"/>
      <c r="Z24" s="571">
        <f>CG24*1.00035</f>
        <v>146182.49428765831</v>
      </c>
      <c r="AA24" s="572"/>
      <c r="AB24" s="572"/>
      <c r="AC24" s="573"/>
      <c r="AD24" s="616">
        <f>CH24*1.00035</f>
        <v>18565.259061043354</v>
      </c>
      <c r="AE24" s="617"/>
      <c r="AF24" s="617"/>
      <c r="AG24" s="618"/>
      <c r="AH24" s="616">
        <f>SUM(CI24)*1.00035</f>
        <v>0</v>
      </c>
      <c r="AI24" s="617"/>
      <c r="AJ24" s="617"/>
      <c r="AK24" s="617"/>
      <c r="AL24" s="618"/>
      <c r="AM24" s="616">
        <f>SUM(CJ24)*1.00035</f>
        <v>0</v>
      </c>
      <c r="AN24" s="617"/>
      <c r="AO24" s="617"/>
      <c r="AP24" s="618"/>
      <c r="AQ24" s="616">
        <f>SUM(CK24)*1.00035</f>
        <v>0</v>
      </c>
      <c r="AR24" s="617"/>
      <c r="AS24" s="617"/>
      <c r="AT24" s="617"/>
      <c r="AU24" s="618"/>
      <c r="AV24" s="616">
        <f>SUM(CL24)*1.00035</f>
        <v>0</v>
      </c>
      <c r="AW24" s="617"/>
      <c r="AX24" s="617"/>
      <c r="AY24" s="618"/>
      <c r="AZ24" s="616">
        <f>SUM(CM24)*1.00035</f>
        <v>0</v>
      </c>
      <c r="BA24" s="617"/>
      <c r="BB24" s="617"/>
      <c r="BC24" s="618"/>
      <c r="BD24" s="616">
        <f>SUM(CN24)*1.00035</f>
        <v>0</v>
      </c>
      <c r="BE24" s="617"/>
      <c r="BF24" s="617"/>
      <c r="BG24" s="617"/>
      <c r="BH24" s="621"/>
      <c r="BI24" s="75"/>
      <c r="BJ24" s="75"/>
      <c r="BK24" s="61" t="str">
        <f t="shared" si="0"/>
        <v>$USD PLANNED TOTAL NON-COMM</v>
      </c>
      <c r="BL24" s="71">
        <f t="shared" si="1"/>
        <v>0</v>
      </c>
      <c r="BM24" s="82"/>
      <c r="BN24" s="83"/>
      <c r="BO24" s="77">
        <v>0</v>
      </c>
      <c r="BP24" s="77">
        <v>0</v>
      </c>
      <c r="BQ24" s="77">
        <v>0</v>
      </c>
      <c r="BR24" s="77">
        <v>0</v>
      </c>
      <c r="BS24" s="77">
        <v>0</v>
      </c>
      <c r="BT24" s="77">
        <v>0</v>
      </c>
      <c r="BU24" s="77">
        <v>0</v>
      </c>
      <c r="BV24" s="77">
        <v>0</v>
      </c>
      <c r="BW24" s="77">
        <v>0</v>
      </c>
      <c r="BX24" s="78">
        <v>0</v>
      </c>
      <c r="BY24" s="20"/>
      <c r="BZ24" s="79"/>
      <c r="CA24" s="109" t="str">
        <f t="shared" si="2"/>
        <v>$USD PLANNED TOTAL NON-COMM</v>
      </c>
      <c r="CB24" s="110"/>
      <c r="CC24" s="111">
        <f t="shared" ref="CC24:CN25" si="7">CC22/$AN$4</f>
        <v>0</v>
      </c>
      <c r="CD24" s="111">
        <f t="shared" si="7"/>
        <v>0</v>
      </c>
      <c r="CE24" s="111">
        <f t="shared" si="7"/>
        <v>0</v>
      </c>
      <c r="CF24" s="111">
        <f t="shared" si="7"/>
        <v>0</v>
      </c>
      <c r="CG24" s="111">
        <f t="shared" si="7"/>
        <v>146131.34831574777</v>
      </c>
      <c r="CH24" s="111">
        <f t="shared" si="7"/>
        <v>18558.763493820516</v>
      </c>
      <c r="CI24" s="111">
        <f t="shared" si="7"/>
        <v>0</v>
      </c>
      <c r="CJ24" s="111">
        <f t="shared" si="7"/>
        <v>0</v>
      </c>
      <c r="CK24" s="111">
        <f t="shared" si="7"/>
        <v>0</v>
      </c>
      <c r="CL24" s="111">
        <f t="shared" si="7"/>
        <v>0</v>
      </c>
      <c r="CM24" s="111">
        <f t="shared" si="7"/>
        <v>0</v>
      </c>
      <c r="CN24" s="111">
        <f t="shared" si="7"/>
        <v>0</v>
      </c>
      <c r="CO24" s="112">
        <f>SUM(CC24:CN24)</f>
        <v>164690.11180956831</v>
      </c>
      <c r="CP24" s="101"/>
      <c r="CQ24" s="80"/>
      <c r="CR24" s="80"/>
      <c r="CS24" s="80"/>
      <c r="CT24" s="80"/>
      <c r="CU24" s="80"/>
      <c r="CV24" s="80"/>
    </row>
    <row r="25" spans="2:100" ht="19.5" customHeight="1">
      <c r="B25" s="105" t="s">
        <v>58</v>
      </c>
      <c r="C25" s="208"/>
      <c r="D25" s="106"/>
      <c r="E25" s="106"/>
      <c r="F25" s="107"/>
      <c r="G25" s="108">
        <f>CO25*1.00035</f>
        <v>164747.75334870166</v>
      </c>
      <c r="H25" s="578">
        <f>CC25*1.00035</f>
        <v>0</v>
      </c>
      <c r="I25" s="572"/>
      <c r="J25" s="572"/>
      <c r="K25" s="572"/>
      <c r="L25" s="573"/>
      <c r="M25" s="571">
        <f>CD25*1.00035</f>
        <v>0</v>
      </c>
      <c r="N25" s="572"/>
      <c r="O25" s="572"/>
      <c r="P25" s="573"/>
      <c r="Q25" s="571">
        <f>CE25*1.00035</f>
        <v>0</v>
      </c>
      <c r="R25" s="572"/>
      <c r="S25" s="572"/>
      <c r="T25" s="573"/>
      <c r="U25" s="571">
        <f>CF25*1.00035</f>
        <v>0</v>
      </c>
      <c r="V25" s="572"/>
      <c r="W25" s="572"/>
      <c r="X25" s="572"/>
      <c r="Y25" s="573"/>
      <c r="Z25" s="571">
        <f>CG25*1.00035</f>
        <v>146182.49428765831</v>
      </c>
      <c r="AA25" s="572"/>
      <c r="AB25" s="572"/>
      <c r="AC25" s="573"/>
      <c r="AD25" s="616">
        <f>CH25*1.00035</f>
        <v>18565.259061043354</v>
      </c>
      <c r="AE25" s="617"/>
      <c r="AF25" s="617"/>
      <c r="AG25" s="618"/>
      <c r="AH25" s="616">
        <f>SUM(CI25)*1.00035</f>
        <v>0</v>
      </c>
      <c r="AI25" s="617"/>
      <c r="AJ25" s="617"/>
      <c r="AK25" s="617"/>
      <c r="AL25" s="618"/>
      <c r="AM25" s="616">
        <f>SUM(CJ25)*1.00035</f>
        <v>0</v>
      </c>
      <c r="AN25" s="617"/>
      <c r="AO25" s="617"/>
      <c r="AP25" s="618"/>
      <c r="AQ25" s="616">
        <f>SUM(CK25)*1.00035</f>
        <v>0</v>
      </c>
      <c r="AR25" s="617"/>
      <c r="AS25" s="617"/>
      <c r="AT25" s="617"/>
      <c r="AU25" s="618"/>
      <c r="AV25" s="616">
        <f>SUM(CL25)*1.00035</f>
        <v>0</v>
      </c>
      <c r="AW25" s="617"/>
      <c r="AX25" s="617"/>
      <c r="AY25" s="618"/>
      <c r="AZ25" s="616">
        <f>SUM(CM25)*1.00035</f>
        <v>0</v>
      </c>
      <c r="BA25" s="617"/>
      <c r="BB25" s="617"/>
      <c r="BC25" s="618"/>
      <c r="BD25" s="616">
        <f>SUM(CN25)*1.00035</f>
        <v>0</v>
      </c>
      <c r="BE25" s="617"/>
      <c r="BF25" s="617"/>
      <c r="BG25" s="617"/>
      <c r="BH25" s="621"/>
      <c r="BI25" s="75"/>
      <c r="BJ25" s="75"/>
      <c r="BK25" s="61" t="str">
        <f t="shared" si="0"/>
        <v>$USD ACTUAL TOTAL NON-COMM</v>
      </c>
      <c r="BL25" s="71">
        <f t="shared" si="1"/>
        <v>0</v>
      </c>
      <c r="BM25" s="82"/>
      <c r="BN25" s="83"/>
      <c r="BO25" s="77">
        <v>0</v>
      </c>
      <c r="BP25" s="77">
        <v>0</v>
      </c>
      <c r="BQ25" s="77">
        <v>0</v>
      </c>
      <c r="BR25" s="77">
        <v>0</v>
      </c>
      <c r="BS25" s="77">
        <v>0</v>
      </c>
      <c r="BT25" s="77">
        <v>0</v>
      </c>
      <c r="BU25" s="77">
        <v>0</v>
      </c>
      <c r="BV25" s="77">
        <v>0</v>
      </c>
      <c r="BW25" s="77">
        <v>0</v>
      </c>
      <c r="BX25" s="78">
        <v>0</v>
      </c>
      <c r="BY25" s="20"/>
      <c r="BZ25" s="79"/>
      <c r="CA25" s="109" t="str">
        <f t="shared" si="2"/>
        <v>$USD ACTUAL TOTAL NON-COMM</v>
      </c>
      <c r="CB25" s="110"/>
      <c r="CC25" s="113">
        <f t="shared" si="7"/>
        <v>0</v>
      </c>
      <c r="CD25" s="113">
        <f t="shared" si="7"/>
        <v>0</v>
      </c>
      <c r="CE25" s="113">
        <f t="shared" si="7"/>
        <v>0</v>
      </c>
      <c r="CF25" s="113">
        <f t="shared" si="7"/>
        <v>0</v>
      </c>
      <c r="CG25" s="113">
        <f t="shared" si="7"/>
        <v>146131.34831574777</v>
      </c>
      <c r="CH25" s="113">
        <f t="shared" si="7"/>
        <v>18558.763493820516</v>
      </c>
      <c r="CI25" s="113">
        <f t="shared" si="7"/>
        <v>0</v>
      </c>
      <c r="CJ25" s="113">
        <f t="shared" si="7"/>
        <v>0</v>
      </c>
      <c r="CK25" s="113">
        <f t="shared" si="7"/>
        <v>0</v>
      </c>
      <c r="CL25" s="113">
        <f t="shared" si="7"/>
        <v>0</v>
      </c>
      <c r="CM25" s="113">
        <f t="shared" si="7"/>
        <v>0</v>
      </c>
      <c r="CN25" s="113">
        <f t="shared" si="7"/>
        <v>0</v>
      </c>
      <c r="CO25" s="112">
        <f>SUM(CC25:CN25)</f>
        <v>164690.11180956831</v>
      </c>
      <c r="CP25" s="114"/>
      <c r="CQ25" s="80"/>
      <c r="CR25" s="80"/>
      <c r="CS25" s="80"/>
      <c r="CT25" s="80"/>
      <c r="CU25" s="80"/>
      <c r="CV25" s="80"/>
    </row>
    <row r="26" spans="2:100" ht="19.5" hidden="1" customHeight="1">
      <c r="B26" s="115"/>
      <c r="C26" s="209"/>
      <c r="D26" s="287"/>
      <c r="E26" s="287"/>
      <c r="F26" s="57"/>
      <c r="G26" s="72"/>
      <c r="H26" s="73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74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9"/>
      <c r="BI26" s="75"/>
      <c r="BJ26" s="75"/>
      <c r="BK26" s="61"/>
      <c r="BL26" s="71"/>
      <c r="BM26" s="76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8"/>
      <c r="BY26" s="20"/>
      <c r="BZ26" s="79"/>
      <c r="CA26" s="61"/>
      <c r="CB26" s="65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7"/>
      <c r="CP26" s="12"/>
      <c r="CQ26" s="80"/>
      <c r="CR26" s="80"/>
      <c r="CS26" s="80"/>
      <c r="CT26" s="80"/>
      <c r="CU26" s="80"/>
      <c r="CV26" s="80"/>
    </row>
    <row r="27" spans="2:100" ht="19.5" hidden="1" customHeight="1">
      <c r="B27" s="115" t="s">
        <v>79</v>
      </c>
      <c r="C27" s="209"/>
      <c r="D27" s="287"/>
      <c r="E27" s="287"/>
      <c r="F27" s="57">
        <f>SUM(H27:BH27)*10</f>
        <v>0</v>
      </c>
      <c r="G27" s="72">
        <f>CO27*0.9</f>
        <v>0</v>
      </c>
      <c r="H27" s="73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74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9"/>
      <c r="BI27" s="75"/>
      <c r="BJ27" s="75"/>
      <c r="BK27" s="61" t="str">
        <f>B27</f>
        <v>METRO TELEVISION</v>
      </c>
      <c r="BL27" s="71">
        <f>D27</f>
        <v>0</v>
      </c>
      <c r="BM27" s="76"/>
      <c r="BN27" s="77"/>
      <c r="BO27" s="77">
        <v>0</v>
      </c>
      <c r="BP27" s="77">
        <v>0</v>
      </c>
      <c r="BQ27" s="77">
        <v>0</v>
      </c>
      <c r="BR27" s="77">
        <v>0</v>
      </c>
      <c r="BS27" s="77">
        <v>0</v>
      </c>
      <c r="BT27" s="77">
        <v>0</v>
      </c>
      <c r="BU27" s="77">
        <v>0</v>
      </c>
      <c r="BV27" s="77">
        <v>0</v>
      </c>
      <c r="BW27" s="77">
        <v>0</v>
      </c>
      <c r="BX27" s="78">
        <v>0</v>
      </c>
      <c r="BY27" s="20"/>
      <c r="BZ27" s="79"/>
      <c r="CA27" s="61" t="str">
        <f t="shared" ref="CA27:CA38" si="8">B27</f>
        <v>METRO TELEVISION</v>
      </c>
      <c r="CB27" s="65">
        <f>BL27</f>
        <v>0</v>
      </c>
      <c r="CC27" s="66">
        <f>SUM(H27:M27)*BM27</f>
        <v>0</v>
      </c>
      <c r="CD27" s="66">
        <f>SUM(N27:S27)*BN27</f>
        <v>0</v>
      </c>
      <c r="CE27" s="66"/>
      <c r="CF27" s="66">
        <f>SUM(W27:Z27)*BP27</f>
        <v>0</v>
      </c>
      <c r="CG27" s="66">
        <f>SUM(AA27:AC27)*BQ27</f>
        <v>0</v>
      </c>
      <c r="CH27" s="66">
        <f>SUM(AD27:AG27)*BR27</f>
        <v>0</v>
      </c>
      <c r="CI27" s="66">
        <f>SUM(AH27:AM27)*BS27</f>
        <v>0</v>
      </c>
      <c r="CJ27" s="66">
        <f>SUM(AN27:AP27)*BT27</f>
        <v>0</v>
      </c>
      <c r="CK27" s="66">
        <f>SUM(AQ27:AV27)*BU27</f>
        <v>0</v>
      </c>
      <c r="CL27" s="66">
        <f>SUM(AX27:AZ27)*BV27</f>
        <v>0</v>
      </c>
      <c r="CM27" s="66">
        <f>SUM(BA27:BC27)*BW27</f>
        <v>0</v>
      </c>
      <c r="CN27" s="66">
        <f>SUM(BD27:BH27)*BX27</f>
        <v>0</v>
      </c>
      <c r="CO27" s="67"/>
      <c r="CP27" s="12"/>
      <c r="CQ27" s="80"/>
      <c r="CR27" s="80"/>
      <c r="CS27" s="80"/>
      <c r="CT27" s="80"/>
      <c r="CU27" s="80"/>
      <c r="CV27" s="80"/>
    </row>
    <row r="28" spans="2:100" ht="19.5" hidden="1" customHeight="1">
      <c r="B28" s="1"/>
      <c r="C28" s="204"/>
      <c r="D28" s="689"/>
      <c r="E28" s="690"/>
      <c r="F28" s="691"/>
      <c r="G28" s="72"/>
      <c r="H28" s="73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116"/>
      <c r="AI28" s="116"/>
      <c r="AJ28" s="116"/>
      <c r="AK28" s="116"/>
      <c r="AL28" s="116"/>
      <c r="AM28" s="60"/>
      <c r="AN28" s="60"/>
      <c r="AO28" s="60"/>
      <c r="AP28" s="60"/>
      <c r="AQ28" s="60"/>
      <c r="AR28" s="7"/>
      <c r="AS28" s="60"/>
      <c r="AT28" s="60"/>
      <c r="AU28" s="60"/>
      <c r="AV28" s="60"/>
      <c r="AW28" s="60"/>
      <c r="AX28" s="195"/>
      <c r="AY28" s="60"/>
      <c r="AZ28" s="60"/>
      <c r="BA28" s="60"/>
      <c r="BB28" s="60"/>
      <c r="BC28" s="60"/>
      <c r="BD28" s="60"/>
      <c r="BE28" s="60"/>
      <c r="BF28" s="60"/>
      <c r="BG28" s="60"/>
      <c r="BH28" s="69"/>
      <c r="BI28" s="75"/>
      <c r="BJ28" s="75"/>
      <c r="BK28" s="61">
        <f>B28</f>
        <v>0</v>
      </c>
      <c r="BL28" s="71">
        <f>D28</f>
        <v>0</v>
      </c>
      <c r="BM28" s="117"/>
      <c r="BN28" s="118"/>
      <c r="BO28" s="119"/>
      <c r="BP28" s="119"/>
      <c r="BQ28" s="119"/>
      <c r="BR28" s="119"/>
      <c r="BS28" s="119"/>
      <c r="BT28" s="119"/>
      <c r="BU28" s="119"/>
      <c r="BV28" s="119"/>
      <c r="BW28" s="119"/>
      <c r="BX28" s="120"/>
      <c r="BY28" s="20"/>
      <c r="BZ28" s="79"/>
      <c r="CA28" s="61">
        <f t="shared" si="8"/>
        <v>0</v>
      </c>
      <c r="CB28" s="65">
        <f>BL28</f>
        <v>0</v>
      </c>
      <c r="CC28" s="66">
        <f>SUM(H28:M28)*BM28</f>
        <v>0</v>
      </c>
      <c r="CD28" s="66">
        <f>SUM(N28:S28)*BN28</f>
        <v>0</v>
      </c>
      <c r="CE28" s="66"/>
      <c r="CF28" s="66">
        <f>SUM(W28:Z28)*BP28</f>
        <v>0</v>
      </c>
      <c r="CG28" s="66">
        <f>SUM(AA28:AC28)*BQ28</f>
        <v>0</v>
      </c>
      <c r="CH28" s="66">
        <f>SUM(AD28:AG28)*BR28</f>
        <v>0</v>
      </c>
      <c r="CI28" s="66">
        <f>SUM(AH28:AL28)*BS28</f>
        <v>0</v>
      </c>
      <c r="CJ28" s="66">
        <f>SUM(AM28:AP28)*BT28</f>
        <v>0</v>
      </c>
      <c r="CK28" s="66"/>
      <c r="CL28" s="66"/>
      <c r="CM28" s="66"/>
      <c r="CN28" s="66"/>
      <c r="CO28" s="67"/>
      <c r="CP28" s="12"/>
      <c r="CQ28" s="80"/>
      <c r="CR28" s="80"/>
      <c r="CS28" s="80"/>
      <c r="CT28" s="80"/>
      <c r="CU28" s="80"/>
      <c r="CV28" s="80"/>
    </row>
    <row r="29" spans="2:100" ht="19.5" hidden="1" customHeight="1">
      <c r="B29" s="1"/>
      <c r="C29" s="204"/>
      <c r="D29" s="689"/>
      <c r="E29" s="690"/>
      <c r="F29" s="691"/>
      <c r="G29" s="72"/>
      <c r="H29" s="73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116"/>
      <c r="AI29" s="116"/>
      <c r="AJ29" s="116"/>
      <c r="AK29" s="116"/>
      <c r="AL29" s="116"/>
      <c r="AM29" s="60"/>
      <c r="AN29" s="60"/>
      <c r="AO29" s="60"/>
      <c r="AP29" s="60"/>
      <c r="AQ29" s="60"/>
      <c r="AR29" s="7"/>
      <c r="AS29" s="60"/>
      <c r="AT29" s="60"/>
      <c r="AU29" s="60"/>
      <c r="AV29" s="60"/>
      <c r="AW29" s="60"/>
      <c r="AX29" s="195"/>
      <c r="AY29" s="60"/>
      <c r="AZ29" s="60"/>
      <c r="BA29" s="60"/>
      <c r="BB29" s="60"/>
      <c r="BC29" s="60"/>
      <c r="BD29" s="60"/>
      <c r="BE29" s="60"/>
      <c r="BF29" s="60"/>
      <c r="BG29" s="60"/>
      <c r="BH29" s="69"/>
      <c r="BI29" s="75"/>
      <c r="BJ29" s="75"/>
      <c r="BK29" s="61">
        <f>B29</f>
        <v>0</v>
      </c>
      <c r="BL29" s="71">
        <f>D29</f>
        <v>0</v>
      </c>
      <c r="BM29" s="117"/>
      <c r="BN29" s="118"/>
      <c r="BO29" s="119"/>
      <c r="BP29" s="119"/>
      <c r="BQ29" s="119"/>
      <c r="BR29" s="119"/>
      <c r="BS29" s="119"/>
      <c r="BT29" s="119"/>
      <c r="BU29" s="119"/>
      <c r="BV29" s="119"/>
      <c r="BW29" s="119"/>
      <c r="BX29" s="120"/>
      <c r="BY29" s="20"/>
      <c r="BZ29" s="79"/>
      <c r="CA29" s="61">
        <f t="shared" si="8"/>
        <v>0</v>
      </c>
      <c r="CB29" s="65">
        <f>BL29</f>
        <v>0</v>
      </c>
      <c r="CC29" s="66">
        <f>SUM(H29:M29)*BM29</f>
        <v>0</v>
      </c>
      <c r="CD29" s="66">
        <f>SUM(N29:S29)*BN29</f>
        <v>0</v>
      </c>
      <c r="CE29" s="66"/>
      <c r="CF29" s="66">
        <f>SUM(W29:Z29)*BP29</f>
        <v>0</v>
      </c>
      <c r="CG29" s="66">
        <f>SUM(AA29:AC29)*BQ29</f>
        <v>0</v>
      </c>
      <c r="CH29" s="66">
        <f>SUM(AD29:AG29)*BR29</f>
        <v>0</v>
      </c>
      <c r="CI29" s="66">
        <f>SUM(AH29:AL29)*BS29</f>
        <v>0</v>
      </c>
      <c r="CJ29" s="66">
        <f>SUM(AM29:AP29)*BT29</f>
        <v>0</v>
      </c>
      <c r="CK29" s="66"/>
      <c r="CL29" s="66"/>
      <c r="CM29" s="66"/>
      <c r="CN29" s="66"/>
      <c r="CO29" s="67"/>
      <c r="CP29" s="12"/>
      <c r="CQ29" s="80"/>
      <c r="CR29" s="80"/>
      <c r="CS29" s="80"/>
      <c r="CT29" s="80"/>
      <c r="CU29" s="80"/>
      <c r="CV29" s="80"/>
    </row>
    <row r="30" spans="2:100" ht="19.5" hidden="1" customHeight="1">
      <c r="B30" s="89"/>
      <c r="C30" s="206"/>
      <c r="D30" s="90"/>
      <c r="E30" s="90"/>
      <c r="F30" s="91">
        <f>SUM(H30:BH30)</f>
        <v>0</v>
      </c>
      <c r="G30" s="72">
        <f>CO30*0.9</f>
        <v>0</v>
      </c>
      <c r="H30" s="92"/>
      <c r="I30" s="93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9"/>
      <c r="BI30" s="75"/>
      <c r="BJ30" s="75"/>
      <c r="BK30" s="61">
        <v>784451</v>
      </c>
      <c r="BL30" s="71">
        <f t="shared" ref="BL30:BL38" si="9">D30</f>
        <v>0</v>
      </c>
      <c r="BM30" s="82"/>
      <c r="BN30" s="83"/>
      <c r="BO30" s="124"/>
      <c r="BP30" s="124"/>
      <c r="BQ30" s="124"/>
      <c r="BR30" s="124"/>
      <c r="BS30" s="124"/>
      <c r="BT30" s="124"/>
      <c r="BU30" s="124"/>
      <c r="BV30" s="124"/>
      <c r="BW30" s="124"/>
      <c r="BX30" s="120"/>
      <c r="BY30" s="20"/>
      <c r="BZ30" s="79"/>
      <c r="CA30" s="61">
        <f t="shared" si="8"/>
        <v>0</v>
      </c>
      <c r="CB30" s="65">
        <f>BL30</f>
        <v>0</v>
      </c>
      <c r="CC30" s="66">
        <f>SUM(H30:M30)*BM30</f>
        <v>0</v>
      </c>
      <c r="CD30" s="66">
        <f>SUM(N30:S30)*BN30</f>
        <v>0</v>
      </c>
      <c r="CE30" s="66"/>
      <c r="CF30" s="66">
        <f>SUM(W30:Z30)*BP30</f>
        <v>0</v>
      </c>
      <c r="CG30" s="66">
        <f>SUM(AA30:AC30)*BQ30</f>
        <v>0</v>
      </c>
      <c r="CH30" s="66">
        <f>SUM(AD30:AG30)*BR30</f>
        <v>0</v>
      </c>
      <c r="CI30" s="66">
        <f>SUM(AH30:AM30)*BS30</f>
        <v>0</v>
      </c>
      <c r="CJ30" s="66">
        <f>SUM(AN30:AP30)*BT30</f>
        <v>0</v>
      </c>
      <c r="CK30" s="66">
        <f>SUM(AQ30:AV30)*BU30</f>
        <v>0</v>
      </c>
      <c r="CL30" s="66">
        <f>SUM(AX30:AZ30)*BV30</f>
        <v>0</v>
      </c>
      <c r="CM30" s="66">
        <f>SUM(BA30:BC30)*BW30</f>
        <v>0</v>
      </c>
      <c r="CN30" s="66">
        <f>SUM(BD30:BH30)*BX30</f>
        <v>0</v>
      </c>
      <c r="CO30" s="67">
        <f t="shared" ref="CO30:CO35" si="10">SUM(CC30:CN30)</f>
        <v>0</v>
      </c>
      <c r="CP30" s="12"/>
      <c r="CQ30" s="80"/>
      <c r="CR30" s="80"/>
      <c r="CS30" s="80"/>
      <c r="CT30" s="80"/>
      <c r="CU30" s="80"/>
      <c r="CV30" s="80"/>
    </row>
    <row r="31" spans="2:100" ht="19.5" hidden="1" customHeight="1">
      <c r="B31" s="94" t="s">
        <v>29</v>
      </c>
      <c r="C31" s="207"/>
      <c r="D31" s="95"/>
      <c r="E31" s="95"/>
      <c r="F31" s="96"/>
      <c r="G31" s="97">
        <f>CO31*0.9</f>
        <v>2648227.8583574998</v>
      </c>
      <c r="H31" s="682">
        <f>CC31*0.9</f>
        <v>0</v>
      </c>
      <c r="I31" s="683"/>
      <c r="J31" s="683"/>
      <c r="K31" s="683"/>
      <c r="L31" s="684"/>
      <c r="M31" s="685">
        <f>CD31*0.9</f>
        <v>0</v>
      </c>
      <c r="N31" s="686"/>
      <c r="O31" s="686"/>
      <c r="P31" s="687"/>
      <c r="Q31" s="685">
        <f>CE31*0.9</f>
        <v>692848.93910624995</v>
      </c>
      <c r="R31" s="686"/>
      <c r="S31" s="686"/>
      <c r="T31" s="687"/>
      <c r="U31" s="685">
        <f>CF31*0.9</f>
        <v>0</v>
      </c>
      <c r="V31" s="686"/>
      <c r="W31" s="686"/>
      <c r="X31" s="686"/>
      <c r="Y31" s="687"/>
      <c r="Z31" s="688">
        <f>CG31*0.9</f>
        <v>0</v>
      </c>
      <c r="AA31" s="683"/>
      <c r="AB31" s="683"/>
      <c r="AC31" s="684"/>
      <c r="AD31" s="676">
        <f>CH31*0.9</f>
        <v>0</v>
      </c>
      <c r="AE31" s="677"/>
      <c r="AF31" s="677"/>
      <c r="AG31" s="678"/>
      <c r="AH31" s="676">
        <f>SUM(CI31*0.9)</f>
        <v>0</v>
      </c>
      <c r="AI31" s="677"/>
      <c r="AJ31" s="677"/>
      <c r="AK31" s="677"/>
      <c r="AL31" s="678"/>
      <c r="AM31" s="676">
        <f>SUM(CJ31*0.9)</f>
        <v>712825.86082781246</v>
      </c>
      <c r="AN31" s="677"/>
      <c r="AO31" s="677"/>
      <c r="AP31" s="678"/>
      <c r="AQ31" s="676">
        <f>SUM(CK31*0.9)</f>
        <v>454049.67646125</v>
      </c>
      <c r="AR31" s="677"/>
      <c r="AS31" s="677"/>
      <c r="AT31" s="677"/>
      <c r="AU31" s="678"/>
      <c r="AV31" s="676">
        <f>SUM(CL31*0.9)</f>
        <v>440351.72524968744</v>
      </c>
      <c r="AW31" s="677"/>
      <c r="AX31" s="677"/>
      <c r="AY31" s="678"/>
      <c r="AZ31" s="676">
        <f>SUM(CM31*0.9)</f>
        <v>348151.65671250003</v>
      </c>
      <c r="BA31" s="677"/>
      <c r="BB31" s="677"/>
      <c r="BC31" s="678"/>
      <c r="BD31" s="679">
        <f>SUM(CN31*0.9)</f>
        <v>0</v>
      </c>
      <c r="BE31" s="680"/>
      <c r="BF31" s="680"/>
      <c r="BG31" s="680"/>
      <c r="BH31" s="681"/>
      <c r="BI31" s="75"/>
      <c r="BJ31" s="75"/>
      <c r="BK31" s="61" t="str">
        <f t="shared" ref="BK31:BK49" si="11">B31</f>
        <v>PLANNED TOTAL MTV</v>
      </c>
      <c r="BL31" s="71">
        <f t="shared" si="9"/>
        <v>0</v>
      </c>
      <c r="BM31" s="82"/>
      <c r="BN31" s="83"/>
      <c r="BO31" s="77"/>
      <c r="BP31" s="77"/>
      <c r="BQ31" s="77"/>
      <c r="BR31" s="77"/>
      <c r="BS31" s="77"/>
      <c r="BT31" s="77"/>
      <c r="BU31" s="77"/>
      <c r="BV31" s="77"/>
      <c r="BW31" s="77"/>
      <c r="BX31" s="120"/>
      <c r="BY31" s="20"/>
      <c r="BZ31" s="79"/>
      <c r="CA31" s="61" t="str">
        <f t="shared" si="8"/>
        <v>PLANNED TOTAL MTV</v>
      </c>
      <c r="CB31" s="99"/>
      <c r="CC31" s="100">
        <v>0</v>
      </c>
      <c r="CD31" s="100">
        <v>0</v>
      </c>
      <c r="CE31" s="100">
        <v>769832.15456249996</v>
      </c>
      <c r="CF31" s="100">
        <v>0</v>
      </c>
      <c r="CG31" s="100"/>
      <c r="CH31" s="100"/>
      <c r="CI31" s="100"/>
      <c r="CJ31" s="100">
        <v>792028.73425312492</v>
      </c>
      <c r="CK31" s="100">
        <v>504499.64051250002</v>
      </c>
      <c r="CL31" s="100">
        <v>489279.69472187496</v>
      </c>
      <c r="CM31" s="100">
        <v>386835.17412500002</v>
      </c>
      <c r="CN31" s="100">
        <v>0</v>
      </c>
      <c r="CO31" s="5">
        <f>SUM(CC31:CN31)</f>
        <v>2942475.3981749997</v>
      </c>
      <c r="CP31" s="101"/>
      <c r="CQ31" s="102"/>
      <c r="CR31" s="12"/>
      <c r="CS31" s="12"/>
      <c r="CT31" s="12"/>
      <c r="CU31" s="12"/>
    </row>
    <row r="32" spans="2:100" ht="19.5" hidden="1" customHeight="1">
      <c r="B32" s="94" t="s">
        <v>28</v>
      </c>
      <c r="C32" s="207"/>
      <c r="D32" s="95"/>
      <c r="E32" s="95"/>
      <c r="F32" s="96"/>
      <c r="G32" s="97">
        <f>CO32*0.9</f>
        <v>0</v>
      </c>
      <c r="H32" s="682">
        <f>CC32*0.9</f>
        <v>0</v>
      </c>
      <c r="I32" s="683"/>
      <c r="J32" s="683"/>
      <c r="K32" s="683"/>
      <c r="L32" s="684"/>
      <c r="M32" s="685">
        <f>CD32*0.9</f>
        <v>0</v>
      </c>
      <c r="N32" s="686"/>
      <c r="O32" s="686"/>
      <c r="P32" s="687"/>
      <c r="Q32" s="685">
        <f>CE32*0.9</f>
        <v>0</v>
      </c>
      <c r="R32" s="686"/>
      <c r="S32" s="686"/>
      <c r="T32" s="687"/>
      <c r="U32" s="685">
        <f>CF32*0.9</f>
        <v>0</v>
      </c>
      <c r="V32" s="686"/>
      <c r="W32" s="686"/>
      <c r="X32" s="686"/>
      <c r="Y32" s="687"/>
      <c r="Z32" s="688">
        <f>CG32*0.9</f>
        <v>0</v>
      </c>
      <c r="AA32" s="683"/>
      <c r="AB32" s="683"/>
      <c r="AC32" s="684"/>
      <c r="AD32" s="676">
        <f>CH32*0.9</f>
        <v>0</v>
      </c>
      <c r="AE32" s="677"/>
      <c r="AF32" s="677"/>
      <c r="AG32" s="678"/>
      <c r="AH32" s="676">
        <f>SUM(CI32*0.9)</f>
        <v>0</v>
      </c>
      <c r="AI32" s="677"/>
      <c r="AJ32" s="677"/>
      <c r="AK32" s="677"/>
      <c r="AL32" s="678"/>
      <c r="AM32" s="676">
        <f>SUM(CJ32*0.9)</f>
        <v>0</v>
      </c>
      <c r="AN32" s="677"/>
      <c r="AO32" s="677"/>
      <c r="AP32" s="678"/>
      <c r="AQ32" s="676">
        <f>SUM(CK32*0.9)</f>
        <v>0</v>
      </c>
      <c r="AR32" s="677"/>
      <c r="AS32" s="677"/>
      <c r="AT32" s="677"/>
      <c r="AU32" s="678"/>
      <c r="AV32" s="676">
        <f>SUM(CL32*0.9)</f>
        <v>0</v>
      </c>
      <c r="AW32" s="677"/>
      <c r="AX32" s="677"/>
      <c r="AY32" s="678"/>
      <c r="AZ32" s="676">
        <f>SUM(CM32*0.9)</f>
        <v>0</v>
      </c>
      <c r="BA32" s="677"/>
      <c r="BB32" s="677"/>
      <c r="BC32" s="678"/>
      <c r="BD32" s="679">
        <f>SUM(CN32*0.9)</f>
        <v>0</v>
      </c>
      <c r="BE32" s="680"/>
      <c r="BF32" s="680"/>
      <c r="BG32" s="680"/>
      <c r="BH32" s="681"/>
      <c r="BI32" s="75"/>
      <c r="BJ32" s="75"/>
      <c r="BK32" s="61" t="str">
        <f t="shared" si="11"/>
        <v>FORECASTED TOTAL MTV</v>
      </c>
      <c r="BL32" s="71">
        <f t="shared" si="9"/>
        <v>0</v>
      </c>
      <c r="BM32" s="82"/>
      <c r="BN32" s="83"/>
      <c r="BO32" s="77"/>
      <c r="BP32" s="77"/>
      <c r="BQ32" s="77"/>
      <c r="BR32" s="77"/>
      <c r="BS32" s="77"/>
      <c r="BT32" s="77"/>
      <c r="BU32" s="77"/>
      <c r="BV32" s="77"/>
      <c r="BW32" s="77"/>
      <c r="BX32" s="98"/>
      <c r="BY32" s="20"/>
      <c r="BZ32" s="79"/>
      <c r="CA32" s="61" t="str">
        <f t="shared" si="8"/>
        <v>FORECASTED TOTAL MTV</v>
      </c>
      <c r="CB32" s="99"/>
      <c r="CC32" s="103"/>
      <c r="CD32" s="103">
        <f t="shared" ref="CD32:CN32" si="12">SUM(CD28:CD30)</f>
        <v>0</v>
      </c>
      <c r="CE32" s="103">
        <f t="shared" si="12"/>
        <v>0</v>
      </c>
      <c r="CF32" s="103">
        <f t="shared" si="12"/>
        <v>0</v>
      </c>
      <c r="CG32" s="103">
        <f t="shared" si="12"/>
        <v>0</v>
      </c>
      <c r="CH32" s="103">
        <f t="shared" si="12"/>
        <v>0</v>
      </c>
      <c r="CI32" s="103">
        <f t="shared" si="12"/>
        <v>0</v>
      </c>
      <c r="CJ32" s="103">
        <f t="shared" si="12"/>
        <v>0</v>
      </c>
      <c r="CK32" s="103">
        <f t="shared" si="12"/>
        <v>0</v>
      </c>
      <c r="CL32" s="103">
        <f t="shared" si="12"/>
        <v>0</v>
      </c>
      <c r="CM32" s="103">
        <f t="shared" si="12"/>
        <v>0</v>
      </c>
      <c r="CN32" s="103">
        <f t="shared" si="12"/>
        <v>0</v>
      </c>
      <c r="CO32" s="5">
        <f>SUM(CC32:CN32)</f>
        <v>0</v>
      </c>
      <c r="CP32" s="288">
        <f>CO31-CO33</f>
        <v>2942475.3981749997</v>
      </c>
      <c r="CQ32" s="102"/>
      <c r="CR32" s="12"/>
      <c r="CS32" s="12"/>
      <c r="CT32" s="12"/>
      <c r="CU32" s="12"/>
    </row>
    <row r="33" spans="2:100" ht="19.5" hidden="1" customHeight="1">
      <c r="B33" s="94" t="s">
        <v>30</v>
      </c>
      <c r="C33" s="207"/>
      <c r="D33" s="95"/>
      <c r="E33" s="95"/>
      <c r="F33" s="96"/>
      <c r="G33" s="97">
        <f>CO33*0.9</f>
        <v>0</v>
      </c>
      <c r="H33" s="682">
        <f>CC33*0.9</f>
        <v>0</v>
      </c>
      <c r="I33" s="683"/>
      <c r="J33" s="683"/>
      <c r="K33" s="683"/>
      <c r="L33" s="684"/>
      <c r="M33" s="685">
        <f>CD33*0.9</f>
        <v>0</v>
      </c>
      <c r="N33" s="686"/>
      <c r="O33" s="686"/>
      <c r="P33" s="687"/>
      <c r="Q33" s="685">
        <f>CE33*0.9</f>
        <v>0</v>
      </c>
      <c r="R33" s="686"/>
      <c r="S33" s="686"/>
      <c r="T33" s="687"/>
      <c r="U33" s="685">
        <f>CF33*0.9</f>
        <v>0</v>
      </c>
      <c r="V33" s="686"/>
      <c r="W33" s="686"/>
      <c r="X33" s="686"/>
      <c r="Y33" s="687"/>
      <c r="Z33" s="688">
        <f>CG33*0.9</f>
        <v>0</v>
      </c>
      <c r="AA33" s="683"/>
      <c r="AB33" s="683"/>
      <c r="AC33" s="684"/>
      <c r="AD33" s="676">
        <f>CH33*0.9</f>
        <v>0</v>
      </c>
      <c r="AE33" s="677"/>
      <c r="AF33" s="677"/>
      <c r="AG33" s="678"/>
      <c r="AH33" s="676">
        <f>SUM(CI33*0.9)</f>
        <v>0</v>
      </c>
      <c r="AI33" s="677"/>
      <c r="AJ33" s="677"/>
      <c r="AK33" s="677"/>
      <c r="AL33" s="678"/>
      <c r="AM33" s="676">
        <f>SUM(CJ33*0.9)</f>
        <v>0</v>
      </c>
      <c r="AN33" s="677"/>
      <c r="AO33" s="677"/>
      <c r="AP33" s="678"/>
      <c r="AQ33" s="676">
        <f>SUM(CK33*0.9)</f>
        <v>0</v>
      </c>
      <c r="AR33" s="677"/>
      <c r="AS33" s="677"/>
      <c r="AT33" s="677"/>
      <c r="AU33" s="678"/>
      <c r="AV33" s="676">
        <f>SUM(CL33*0.9)</f>
        <v>0</v>
      </c>
      <c r="AW33" s="677"/>
      <c r="AX33" s="677"/>
      <c r="AY33" s="678"/>
      <c r="AZ33" s="676">
        <f>SUM(CM33*0.9)</f>
        <v>0</v>
      </c>
      <c r="BA33" s="677"/>
      <c r="BB33" s="677"/>
      <c r="BC33" s="678"/>
      <c r="BD33" s="679">
        <f>SUM(CN33*0.9)</f>
        <v>0</v>
      </c>
      <c r="BE33" s="680"/>
      <c r="BF33" s="680"/>
      <c r="BG33" s="680"/>
      <c r="BH33" s="681"/>
      <c r="BI33" s="75"/>
      <c r="BJ33" s="75"/>
      <c r="BK33" s="61" t="str">
        <f t="shared" si="11"/>
        <v>ACTUAL TOTAL MTV</v>
      </c>
      <c r="BL33" s="71">
        <f t="shared" si="9"/>
        <v>0</v>
      </c>
      <c r="BM33" s="82"/>
      <c r="BN33" s="83"/>
      <c r="BO33" s="77"/>
      <c r="BP33" s="77"/>
      <c r="BQ33" s="77"/>
      <c r="BR33" s="77"/>
      <c r="BS33" s="77"/>
      <c r="BT33" s="77"/>
      <c r="BU33" s="77"/>
      <c r="BV33" s="77"/>
      <c r="BW33" s="77"/>
      <c r="BX33" s="98"/>
      <c r="BY33" s="20"/>
      <c r="BZ33" s="79"/>
      <c r="CA33" s="61" t="str">
        <f t="shared" si="8"/>
        <v>ACTUAL TOTAL MTV</v>
      </c>
      <c r="CB33" s="99"/>
      <c r="CC33" s="104">
        <f>CC31</f>
        <v>0</v>
      </c>
      <c r="CD33" s="100">
        <f>CD32</f>
        <v>0</v>
      </c>
      <c r="CE33" s="100">
        <f>CE32</f>
        <v>0</v>
      </c>
      <c r="CF33" s="100">
        <f>CF32</f>
        <v>0</v>
      </c>
      <c r="CG33" s="100">
        <f t="shared" ref="CG33:CN33" si="13">CG32</f>
        <v>0</v>
      </c>
      <c r="CH33" s="100">
        <f t="shared" si="13"/>
        <v>0</v>
      </c>
      <c r="CI33" s="100">
        <f t="shared" si="13"/>
        <v>0</v>
      </c>
      <c r="CJ33" s="100">
        <f t="shared" si="13"/>
        <v>0</v>
      </c>
      <c r="CK33" s="100">
        <f t="shared" si="13"/>
        <v>0</v>
      </c>
      <c r="CL33" s="100">
        <f t="shared" si="13"/>
        <v>0</v>
      </c>
      <c r="CM33" s="100">
        <f t="shared" si="13"/>
        <v>0</v>
      </c>
      <c r="CN33" s="100">
        <f t="shared" si="13"/>
        <v>0</v>
      </c>
      <c r="CO33" s="5">
        <f>SUM(CC33:CN33)</f>
        <v>0</v>
      </c>
      <c r="CP33" s="692">
        <f>CO31-CO33</f>
        <v>2942475.3981749997</v>
      </c>
      <c r="CQ33" s="693"/>
      <c r="CR33" s="693"/>
      <c r="CS33" s="102"/>
      <c r="CT33" s="102"/>
      <c r="CU33" s="102"/>
      <c r="CV33" s="102"/>
    </row>
    <row r="34" spans="2:100" ht="19.5" hidden="1" customHeight="1">
      <c r="B34" s="105" t="s">
        <v>32</v>
      </c>
      <c r="C34" s="208"/>
      <c r="D34" s="106"/>
      <c r="E34" s="106"/>
      <c r="F34" s="107"/>
      <c r="G34" s="108">
        <f>SUM(H34:BH34)</f>
        <v>2689347.9891110072</v>
      </c>
      <c r="H34" s="578">
        <f>CC34*0.9</f>
        <v>0</v>
      </c>
      <c r="I34" s="572"/>
      <c r="J34" s="572"/>
      <c r="K34" s="572"/>
      <c r="L34" s="573"/>
      <c r="M34" s="571">
        <f>CD34*0.9</f>
        <v>0</v>
      </c>
      <c r="N34" s="572"/>
      <c r="O34" s="572"/>
      <c r="P34" s="573"/>
      <c r="Q34" s="571">
        <f>CE34*0.9</f>
        <v>703607.09153583285</v>
      </c>
      <c r="R34" s="572"/>
      <c r="S34" s="572"/>
      <c r="T34" s="573"/>
      <c r="U34" s="571">
        <f>CF34*0.9</f>
        <v>0</v>
      </c>
      <c r="V34" s="572"/>
      <c r="W34" s="572"/>
      <c r="X34" s="572"/>
      <c r="Y34" s="573"/>
      <c r="Z34" s="571">
        <f>CG34*0.9</f>
        <v>0</v>
      </c>
      <c r="AA34" s="572"/>
      <c r="AB34" s="572"/>
      <c r="AC34" s="573"/>
      <c r="AD34" s="616">
        <f>CH34*0.9</f>
        <v>0</v>
      </c>
      <c r="AE34" s="617"/>
      <c r="AF34" s="617"/>
      <c r="AG34" s="618"/>
      <c r="AH34" s="616">
        <f>SUM(CI34*0.9)</f>
        <v>0</v>
      </c>
      <c r="AI34" s="617"/>
      <c r="AJ34" s="617"/>
      <c r="AK34" s="617"/>
      <c r="AL34" s="618"/>
      <c r="AM34" s="616">
        <f>SUM(CJ34*0.9)</f>
        <v>723894.20319465874</v>
      </c>
      <c r="AN34" s="617"/>
      <c r="AO34" s="617"/>
      <c r="AP34" s="618"/>
      <c r="AQ34" s="616">
        <f>SUM(CK34*0.9)</f>
        <v>461099.89383803355</v>
      </c>
      <c r="AR34" s="617"/>
      <c r="AS34" s="617"/>
      <c r="AT34" s="617"/>
      <c r="AU34" s="618"/>
      <c r="AV34" s="616">
        <f>SUM(CL34*0.9)</f>
        <v>447189.24886483076</v>
      </c>
      <c r="AW34" s="617"/>
      <c r="AX34" s="617"/>
      <c r="AY34" s="618"/>
      <c r="AZ34" s="616">
        <f>SUM(CM34*0.9)</f>
        <v>353557.5516776513</v>
      </c>
      <c r="BA34" s="617"/>
      <c r="BB34" s="617"/>
      <c r="BC34" s="618"/>
      <c r="BD34" s="616">
        <f>SUM(CN34*0.9)</f>
        <v>0</v>
      </c>
      <c r="BE34" s="617"/>
      <c r="BF34" s="617"/>
      <c r="BG34" s="617"/>
      <c r="BH34" s="621"/>
      <c r="BI34" s="75"/>
      <c r="BJ34" s="75"/>
      <c r="BK34" s="61" t="str">
        <f t="shared" si="11"/>
        <v xml:space="preserve">$USD PLANNED TOTAL MTV </v>
      </c>
      <c r="BL34" s="71">
        <f t="shared" si="9"/>
        <v>0</v>
      </c>
      <c r="BM34" s="82"/>
      <c r="BN34" s="83"/>
      <c r="BO34" s="77">
        <v>0</v>
      </c>
      <c r="BP34" s="77">
        <v>0</v>
      </c>
      <c r="BQ34" s="77">
        <v>0</v>
      </c>
      <c r="BR34" s="77">
        <v>0</v>
      </c>
      <c r="BS34" s="77">
        <v>0</v>
      </c>
      <c r="BT34" s="77">
        <v>0</v>
      </c>
      <c r="BU34" s="77">
        <v>0</v>
      </c>
      <c r="BV34" s="77">
        <v>0</v>
      </c>
      <c r="BW34" s="77">
        <v>0</v>
      </c>
      <c r="BX34" s="78">
        <v>0</v>
      </c>
      <c r="BY34" s="20"/>
      <c r="BZ34" s="79"/>
      <c r="CA34" s="109" t="str">
        <f t="shared" si="8"/>
        <v xml:space="preserve">$USD PLANNED TOTAL MTV </v>
      </c>
      <c r="CB34" s="110"/>
      <c r="CC34" s="111">
        <f t="shared" ref="CC34:CN34" si="14">CC31/$AN$4</f>
        <v>0</v>
      </c>
      <c r="CD34" s="111">
        <f t="shared" si="14"/>
        <v>0</v>
      </c>
      <c r="CE34" s="111">
        <f t="shared" si="14"/>
        <v>781785.65726203646</v>
      </c>
      <c r="CF34" s="111">
        <f t="shared" si="14"/>
        <v>0</v>
      </c>
      <c r="CG34" s="111">
        <f t="shared" si="14"/>
        <v>0</v>
      </c>
      <c r="CH34" s="111">
        <f t="shared" si="14"/>
        <v>0</v>
      </c>
      <c r="CI34" s="111">
        <f t="shared" si="14"/>
        <v>0</v>
      </c>
      <c r="CJ34" s="111">
        <f t="shared" si="14"/>
        <v>804326.89243850973</v>
      </c>
      <c r="CK34" s="111">
        <f t="shared" si="14"/>
        <v>512333.21537559282</v>
      </c>
      <c r="CL34" s="111">
        <f t="shared" si="14"/>
        <v>496876.94318314525</v>
      </c>
      <c r="CM34" s="111">
        <f t="shared" si="14"/>
        <v>392841.72408627922</v>
      </c>
      <c r="CN34" s="111">
        <f t="shared" si="14"/>
        <v>0</v>
      </c>
      <c r="CO34" s="112">
        <f t="shared" si="10"/>
        <v>2988164.4323455635</v>
      </c>
      <c r="CP34" s="101"/>
      <c r="CQ34" s="80"/>
      <c r="CR34" s="80"/>
      <c r="CS34" s="80"/>
      <c r="CT34" s="80"/>
      <c r="CU34" s="80"/>
      <c r="CV34" s="80"/>
    </row>
    <row r="35" spans="2:100" ht="19.5" hidden="1" customHeight="1">
      <c r="B35" s="105" t="s">
        <v>33</v>
      </c>
      <c r="C35" s="208"/>
      <c r="D35" s="106"/>
      <c r="E35" s="106"/>
      <c r="F35" s="107"/>
      <c r="G35" s="108">
        <f>SUM(H35:BH35)</f>
        <v>0</v>
      </c>
      <c r="H35" s="578">
        <f>CC35*0.9</f>
        <v>0</v>
      </c>
      <c r="I35" s="572"/>
      <c r="J35" s="572"/>
      <c r="K35" s="572"/>
      <c r="L35" s="573"/>
      <c r="M35" s="571">
        <f>CD35*0.9</f>
        <v>0</v>
      </c>
      <c r="N35" s="572"/>
      <c r="O35" s="572"/>
      <c r="P35" s="573"/>
      <c r="Q35" s="571">
        <f>CE35*0.9</f>
        <v>0</v>
      </c>
      <c r="R35" s="572"/>
      <c r="S35" s="572"/>
      <c r="T35" s="573"/>
      <c r="U35" s="571">
        <f>CF35*0.9</f>
        <v>0</v>
      </c>
      <c r="V35" s="572"/>
      <c r="W35" s="572"/>
      <c r="X35" s="572"/>
      <c r="Y35" s="573"/>
      <c r="Z35" s="571">
        <f>CG35*0.9</f>
        <v>0</v>
      </c>
      <c r="AA35" s="572"/>
      <c r="AB35" s="572"/>
      <c r="AC35" s="573"/>
      <c r="AD35" s="616">
        <f>CH35*0.9</f>
        <v>0</v>
      </c>
      <c r="AE35" s="617"/>
      <c r="AF35" s="617"/>
      <c r="AG35" s="618"/>
      <c r="AH35" s="616">
        <f>SUM(CI35*0.9)</f>
        <v>0</v>
      </c>
      <c r="AI35" s="617"/>
      <c r="AJ35" s="617"/>
      <c r="AK35" s="617"/>
      <c r="AL35" s="618"/>
      <c r="AM35" s="616">
        <f>SUM(CJ35*0.9)</f>
        <v>0</v>
      </c>
      <c r="AN35" s="617"/>
      <c r="AO35" s="617"/>
      <c r="AP35" s="618"/>
      <c r="AQ35" s="616">
        <f>SUM(CK35*0.9)</f>
        <v>0</v>
      </c>
      <c r="AR35" s="617"/>
      <c r="AS35" s="617"/>
      <c r="AT35" s="617"/>
      <c r="AU35" s="618"/>
      <c r="AV35" s="616">
        <f>SUM(CL35*0.9)</f>
        <v>0</v>
      </c>
      <c r="AW35" s="617"/>
      <c r="AX35" s="617"/>
      <c r="AY35" s="618"/>
      <c r="AZ35" s="616">
        <f>SUM(CM35*0.9)</f>
        <v>0</v>
      </c>
      <c r="BA35" s="617"/>
      <c r="BB35" s="617"/>
      <c r="BC35" s="618"/>
      <c r="BD35" s="616">
        <f>SUM(CN35*0.9)</f>
        <v>0</v>
      </c>
      <c r="BE35" s="617"/>
      <c r="BF35" s="617"/>
      <c r="BG35" s="617"/>
      <c r="BH35" s="621"/>
      <c r="BI35" s="75"/>
      <c r="BJ35" s="75"/>
      <c r="BK35" s="61" t="str">
        <f t="shared" si="11"/>
        <v xml:space="preserve">$USD ACTUAL TOTAL MTV </v>
      </c>
      <c r="BL35" s="71">
        <f t="shared" si="9"/>
        <v>0</v>
      </c>
      <c r="BM35" s="82"/>
      <c r="BN35" s="83"/>
      <c r="BO35" s="77">
        <v>0</v>
      </c>
      <c r="BP35" s="77">
        <v>0</v>
      </c>
      <c r="BQ35" s="77">
        <v>0</v>
      </c>
      <c r="BR35" s="77">
        <v>0</v>
      </c>
      <c r="BS35" s="77">
        <v>0</v>
      </c>
      <c r="BT35" s="77">
        <v>0</v>
      </c>
      <c r="BU35" s="77">
        <v>0</v>
      </c>
      <c r="BV35" s="77">
        <v>0</v>
      </c>
      <c r="BW35" s="77">
        <v>0</v>
      </c>
      <c r="BX35" s="78">
        <v>0</v>
      </c>
      <c r="BY35" s="20"/>
      <c r="BZ35" s="79"/>
      <c r="CA35" s="109" t="str">
        <f t="shared" si="8"/>
        <v xml:space="preserve">$USD ACTUAL TOTAL MTV </v>
      </c>
      <c r="CB35" s="110"/>
      <c r="CC35" s="113">
        <f t="shared" ref="CC35:CN35" si="15">CC33/$AN$4</f>
        <v>0</v>
      </c>
      <c r="CD35" s="113">
        <f t="shared" si="15"/>
        <v>0</v>
      </c>
      <c r="CE35" s="113">
        <f t="shared" si="15"/>
        <v>0</v>
      </c>
      <c r="CF35" s="113">
        <f t="shared" si="15"/>
        <v>0</v>
      </c>
      <c r="CG35" s="113">
        <f t="shared" si="15"/>
        <v>0</v>
      </c>
      <c r="CH35" s="113">
        <f t="shared" si="15"/>
        <v>0</v>
      </c>
      <c r="CI35" s="113">
        <f t="shared" si="15"/>
        <v>0</v>
      </c>
      <c r="CJ35" s="113">
        <f t="shared" si="15"/>
        <v>0</v>
      </c>
      <c r="CK35" s="113">
        <f t="shared" si="15"/>
        <v>0</v>
      </c>
      <c r="CL35" s="113">
        <f t="shared" si="15"/>
        <v>0</v>
      </c>
      <c r="CM35" s="113">
        <f t="shared" si="15"/>
        <v>0</v>
      </c>
      <c r="CN35" s="113">
        <f t="shared" si="15"/>
        <v>0</v>
      </c>
      <c r="CO35" s="112">
        <f t="shared" si="10"/>
        <v>0</v>
      </c>
      <c r="CP35" s="114"/>
      <c r="CQ35" s="80"/>
      <c r="CR35" s="80"/>
      <c r="CS35" s="80"/>
      <c r="CT35" s="80"/>
      <c r="CU35" s="80"/>
      <c r="CV35" s="80"/>
    </row>
    <row r="36" spans="2:100" ht="19.5" hidden="1" customHeight="1">
      <c r="B36" s="56"/>
      <c r="C36" s="202"/>
      <c r="D36" s="90"/>
      <c r="E36" s="90"/>
      <c r="F36" s="91">
        <f>SUM(H36:BH36)</f>
        <v>0</v>
      </c>
      <c r="G36" s="72">
        <f>CO36*0.9</f>
        <v>0</v>
      </c>
      <c r="H36" s="73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9"/>
      <c r="BI36" s="75"/>
      <c r="BJ36" s="75"/>
      <c r="BK36" s="61">
        <f t="shared" si="11"/>
        <v>0</v>
      </c>
      <c r="BL36" s="71">
        <f t="shared" si="9"/>
        <v>0</v>
      </c>
      <c r="BM36" s="82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7"/>
      <c r="BY36" s="20"/>
      <c r="BZ36" s="79"/>
      <c r="CA36" s="61">
        <f t="shared" si="8"/>
        <v>0</v>
      </c>
      <c r="CB36" s="65">
        <f>BL36</f>
        <v>0</v>
      </c>
      <c r="CC36" s="66">
        <f>SUM(H36:M36)*BM36</f>
        <v>0</v>
      </c>
      <c r="CD36" s="66">
        <f>SUM(N36:S36)*BN36</f>
        <v>0</v>
      </c>
      <c r="CE36" s="66"/>
      <c r="CF36" s="66">
        <f>SUM(V36:Z36)*BP36</f>
        <v>0</v>
      </c>
      <c r="CG36" s="66">
        <f>SUM(AA36:AC36)*BQ36</f>
        <v>0</v>
      </c>
      <c r="CH36" s="66">
        <f>SUM(AD36:AG36)*BR36</f>
        <v>0</v>
      </c>
      <c r="CI36" s="66">
        <f>SUM(AH36:AM36)*BS36</f>
        <v>0</v>
      </c>
      <c r="CJ36" s="66">
        <f>SUM(AN36:AP36)*BT36</f>
        <v>0</v>
      </c>
      <c r="CK36" s="66">
        <f>SUM(AQ36:AV36)*BU36</f>
        <v>0</v>
      </c>
      <c r="CL36" s="66">
        <f>SUM(AX36:AZ36)*BV36</f>
        <v>0</v>
      </c>
      <c r="CM36" s="66">
        <f>SUM(BA36:BC36)*BW36</f>
        <v>0</v>
      </c>
      <c r="CN36" s="66">
        <f>SUM(BD36:BH36)*BX36</f>
        <v>0</v>
      </c>
      <c r="CO36" s="67">
        <f>SUM(CC36:CN36)</f>
        <v>0</v>
      </c>
      <c r="CP36" s="12"/>
      <c r="CQ36" s="8"/>
      <c r="CR36" s="8"/>
      <c r="CS36" s="8"/>
      <c r="CT36" s="80"/>
      <c r="CU36" s="123"/>
      <c r="CV36" s="123"/>
    </row>
    <row r="37" spans="2:100" ht="14.25" hidden="1" customHeight="1">
      <c r="B37" s="115" t="s">
        <v>68</v>
      </c>
      <c r="C37" s="209"/>
      <c r="D37" s="287"/>
      <c r="E37" s="287"/>
      <c r="F37" s="57">
        <f>SUM(H37:BH37)*10</f>
        <v>0</v>
      </c>
      <c r="G37" s="58"/>
      <c r="H37" s="59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8"/>
      <c r="AW37" s="60"/>
      <c r="AX37" s="60"/>
      <c r="AY37" s="60"/>
      <c r="AZ37" s="196"/>
      <c r="BA37" s="60"/>
      <c r="BB37" s="195"/>
      <c r="BC37" s="195"/>
      <c r="BD37" s="60"/>
      <c r="BE37" s="60"/>
      <c r="BF37" s="60"/>
      <c r="BG37" s="196"/>
      <c r="BH37" s="69"/>
      <c r="BI37" s="70"/>
      <c r="BK37" s="61" t="str">
        <f t="shared" si="11"/>
        <v>RADIO</v>
      </c>
      <c r="BL37" s="71">
        <f t="shared" si="9"/>
        <v>0</v>
      </c>
      <c r="BM37" s="62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127"/>
      <c r="BY37" s="20"/>
      <c r="BZ37" s="20"/>
      <c r="CA37" s="61" t="str">
        <f t="shared" si="8"/>
        <v>RADIO</v>
      </c>
      <c r="CB37" s="65">
        <f>BL37</f>
        <v>0</v>
      </c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7"/>
      <c r="CP37" s="12"/>
      <c r="CQ37" s="12"/>
      <c r="CR37" s="12"/>
      <c r="CS37" s="12"/>
      <c r="CT37" s="12"/>
      <c r="CU37" s="12"/>
    </row>
    <row r="38" spans="2:100" ht="20.25" hidden="1" customHeight="1">
      <c r="B38" s="115"/>
      <c r="C38" s="209"/>
      <c r="D38" s="287"/>
      <c r="E38" s="287"/>
      <c r="F38" s="57">
        <f>SUM(H38:BH38)*10</f>
        <v>0</v>
      </c>
      <c r="G38" s="128">
        <f>CO38*0.9</f>
        <v>0</v>
      </c>
      <c r="H38" s="73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74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116"/>
      <c r="AW38" s="116"/>
      <c r="AX38" s="116"/>
      <c r="AY38" s="116"/>
      <c r="AZ38" s="60"/>
      <c r="BA38" s="60"/>
      <c r="BB38" s="60"/>
      <c r="BC38" s="60"/>
      <c r="BD38" s="60"/>
      <c r="BE38" s="60"/>
      <c r="BF38" s="60"/>
      <c r="BG38" s="60"/>
      <c r="BH38" s="69"/>
      <c r="BI38" s="75"/>
      <c r="BJ38" s="75"/>
      <c r="BK38" s="61">
        <f t="shared" si="11"/>
        <v>0</v>
      </c>
      <c r="BL38" s="71">
        <f t="shared" si="9"/>
        <v>0</v>
      </c>
      <c r="BM38" s="76"/>
      <c r="BN38" s="77"/>
      <c r="BO38" s="77">
        <v>0</v>
      </c>
      <c r="BP38" s="77">
        <v>0</v>
      </c>
      <c r="BQ38" s="77">
        <v>0</v>
      </c>
      <c r="BR38" s="77">
        <v>0</v>
      </c>
      <c r="BS38" s="77">
        <v>0</v>
      </c>
      <c r="BT38" s="77">
        <v>0</v>
      </c>
      <c r="BU38" s="77">
        <v>0</v>
      </c>
      <c r="BV38" s="77">
        <v>0</v>
      </c>
      <c r="BW38" s="77">
        <v>0</v>
      </c>
      <c r="BX38" s="127"/>
      <c r="BY38" s="20"/>
      <c r="BZ38" s="79"/>
      <c r="CA38" s="61">
        <f t="shared" si="8"/>
        <v>0</v>
      </c>
      <c r="CB38" s="65">
        <f>BL38</f>
        <v>0</v>
      </c>
      <c r="CC38" s="66">
        <f>SUM(H38:M38)*BM38</f>
        <v>0</v>
      </c>
      <c r="CD38" s="66">
        <f>SUM(N38:S38)*BN38</f>
        <v>0</v>
      </c>
      <c r="CE38" s="66"/>
      <c r="CF38" s="66"/>
      <c r="CG38" s="66">
        <f>SUM(AA38:AC38)*BQ38</f>
        <v>0</v>
      </c>
      <c r="CH38" s="66">
        <f>SUM(AD38:AG38)*BR38</f>
        <v>0</v>
      </c>
      <c r="CI38" s="66">
        <f>SUM(AH38:AM38)*BS38</f>
        <v>0</v>
      </c>
      <c r="CJ38" s="66">
        <f>SUM(AN38:AP38)*BT38</f>
        <v>0</v>
      </c>
      <c r="CK38" s="66">
        <f>SUM(AQ38:AV38)*BU38</f>
        <v>0</v>
      </c>
      <c r="CL38" s="66">
        <f>SUM(AX38:AZ38)*BV38</f>
        <v>0</v>
      </c>
      <c r="CM38" s="66">
        <f>SUM(BA38:BC38)*BW38</f>
        <v>0</v>
      </c>
      <c r="CN38" s="66">
        <f>SUM(BD38:BH38)*BX38</f>
        <v>0</v>
      </c>
      <c r="CO38" s="67"/>
      <c r="CP38" s="12"/>
      <c r="CQ38" s="80"/>
      <c r="CR38" s="80"/>
      <c r="CS38" s="80"/>
      <c r="CT38" s="80"/>
      <c r="CU38" s="80"/>
      <c r="CV38" s="80"/>
    </row>
    <row r="39" spans="2:100" ht="20.25" hidden="1" customHeight="1">
      <c r="B39" s="193"/>
      <c r="C39" s="90"/>
      <c r="D39" s="287"/>
      <c r="E39" s="287"/>
      <c r="F39" s="57"/>
      <c r="G39" s="72">
        <f>CO39*0.9</f>
        <v>0</v>
      </c>
      <c r="H39" s="121"/>
      <c r="I39" s="195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74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116"/>
      <c r="AW39" s="116"/>
      <c r="AX39" s="116"/>
      <c r="AY39" s="116"/>
      <c r="AZ39" s="60"/>
      <c r="BA39" s="60"/>
      <c r="BB39" s="60"/>
      <c r="BC39" s="60"/>
      <c r="BD39" s="60"/>
      <c r="BE39" s="60"/>
      <c r="BF39" s="60"/>
      <c r="BG39" s="60"/>
      <c r="BH39" s="69"/>
      <c r="BI39" s="75"/>
      <c r="BJ39" s="75"/>
      <c r="BK39" s="61">
        <f t="shared" si="11"/>
        <v>0</v>
      </c>
      <c r="BL39" s="71"/>
      <c r="BM39" s="76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127"/>
      <c r="BY39" s="20"/>
      <c r="BZ39" s="79"/>
      <c r="CA39" s="61"/>
      <c r="CB39" s="65"/>
      <c r="CC39" s="66"/>
      <c r="CD39" s="66"/>
      <c r="CE39" s="66">
        <f>SUM(Q39:T39)*BO39</f>
        <v>0</v>
      </c>
      <c r="CF39" s="66">
        <f>SUM(U39:Y39)*BP39</f>
        <v>0</v>
      </c>
      <c r="CG39" s="66">
        <f t="shared" ref="CG39:CL42" si="16">SUM(S39:V39)*BQ39</f>
        <v>0</v>
      </c>
      <c r="CH39" s="66">
        <f t="shared" si="16"/>
        <v>0</v>
      </c>
      <c r="CI39" s="66">
        <f t="shared" si="16"/>
        <v>0</v>
      </c>
      <c r="CJ39" s="66">
        <f t="shared" si="16"/>
        <v>0</v>
      </c>
      <c r="CK39" s="66">
        <f t="shared" si="16"/>
        <v>0</v>
      </c>
      <c r="CL39" s="66">
        <f t="shared" si="16"/>
        <v>0</v>
      </c>
      <c r="CM39" s="66"/>
      <c r="CN39" s="66"/>
      <c r="CO39" s="67">
        <f>SUM(CC39:CN39)</f>
        <v>0</v>
      </c>
      <c r="CP39" s="12"/>
      <c r="CQ39" s="80"/>
      <c r="CR39" s="80"/>
      <c r="CS39" s="80"/>
      <c r="CT39" s="80"/>
      <c r="CU39" s="80"/>
      <c r="CV39" s="80"/>
    </row>
    <row r="40" spans="2:100" ht="20.25" hidden="1" customHeight="1">
      <c r="B40" s="193"/>
      <c r="C40" s="90"/>
      <c r="D40" s="287"/>
      <c r="E40" s="287"/>
      <c r="F40" s="57"/>
      <c r="G40" s="72">
        <f>CO40*0.9</f>
        <v>0</v>
      </c>
      <c r="H40" s="121"/>
      <c r="I40" s="195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74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116"/>
      <c r="AW40" s="116"/>
      <c r="AX40" s="116"/>
      <c r="AY40" s="116"/>
      <c r="AZ40" s="60"/>
      <c r="BA40" s="60"/>
      <c r="BB40" s="60"/>
      <c r="BC40" s="60"/>
      <c r="BD40" s="60"/>
      <c r="BE40" s="60"/>
      <c r="BF40" s="60"/>
      <c r="BG40" s="60"/>
      <c r="BH40" s="69"/>
      <c r="BI40" s="75"/>
      <c r="BJ40" s="75"/>
      <c r="BK40" s="61">
        <f t="shared" si="11"/>
        <v>0</v>
      </c>
      <c r="BL40" s="71"/>
      <c r="BM40" s="76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127"/>
      <c r="BY40" s="20"/>
      <c r="BZ40" s="79"/>
      <c r="CA40" s="61"/>
      <c r="CB40" s="65"/>
      <c r="CC40" s="66"/>
      <c r="CD40" s="66"/>
      <c r="CE40" s="66">
        <f>SUM(Q40:T40)*BO40</f>
        <v>0</v>
      </c>
      <c r="CF40" s="66">
        <f>SUM(U40:Y40)*BP40</f>
        <v>0</v>
      </c>
      <c r="CG40" s="66">
        <f t="shared" si="16"/>
        <v>0</v>
      </c>
      <c r="CH40" s="66">
        <f t="shared" si="16"/>
        <v>0</v>
      </c>
      <c r="CI40" s="66">
        <f t="shared" si="16"/>
        <v>0</v>
      </c>
      <c r="CJ40" s="66">
        <f t="shared" si="16"/>
        <v>0</v>
      </c>
      <c r="CK40" s="66">
        <f t="shared" si="16"/>
        <v>0</v>
      </c>
      <c r="CL40" s="66">
        <f t="shared" si="16"/>
        <v>0</v>
      </c>
      <c r="CM40" s="66"/>
      <c r="CN40" s="66"/>
      <c r="CO40" s="67">
        <f>SUM(CC40:CN40)</f>
        <v>0</v>
      </c>
      <c r="CP40" s="12"/>
      <c r="CQ40" s="80"/>
      <c r="CR40" s="80"/>
      <c r="CS40" s="80"/>
      <c r="CT40" s="80"/>
      <c r="CU40" s="80"/>
      <c r="CV40" s="80"/>
    </row>
    <row r="41" spans="2:100" ht="20.25" hidden="1" customHeight="1">
      <c r="B41" s="193"/>
      <c r="C41" s="90"/>
      <c r="D41" s="287"/>
      <c r="E41" s="287"/>
      <c r="F41" s="57"/>
      <c r="G41" s="72">
        <f>CO41*0.9</f>
        <v>0</v>
      </c>
      <c r="H41" s="121"/>
      <c r="I41" s="195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74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116"/>
      <c r="AW41" s="116"/>
      <c r="AX41" s="116"/>
      <c r="AY41" s="116"/>
      <c r="AZ41" s="60"/>
      <c r="BA41" s="60"/>
      <c r="BB41" s="60"/>
      <c r="BC41" s="60"/>
      <c r="BD41" s="60"/>
      <c r="BE41" s="60"/>
      <c r="BF41" s="60"/>
      <c r="BG41" s="60"/>
      <c r="BH41" s="69"/>
      <c r="BI41" s="75"/>
      <c r="BJ41" s="75"/>
      <c r="BK41" s="61">
        <f t="shared" si="11"/>
        <v>0</v>
      </c>
      <c r="BL41" s="71"/>
      <c r="BM41" s="76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127"/>
      <c r="BY41" s="20"/>
      <c r="BZ41" s="79"/>
      <c r="CA41" s="61"/>
      <c r="CB41" s="65"/>
      <c r="CC41" s="66"/>
      <c r="CD41" s="66"/>
      <c r="CE41" s="66">
        <f>SUM(Q41:T41)*BO41</f>
        <v>0</v>
      </c>
      <c r="CF41" s="66">
        <f>SUM(U41:Y41)*BP41</f>
        <v>0</v>
      </c>
      <c r="CG41" s="66">
        <f t="shared" si="16"/>
        <v>0</v>
      </c>
      <c r="CH41" s="66">
        <f t="shared" si="16"/>
        <v>0</v>
      </c>
      <c r="CI41" s="66">
        <f t="shared" si="16"/>
        <v>0</v>
      </c>
      <c r="CJ41" s="66">
        <f t="shared" si="16"/>
        <v>0</v>
      </c>
      <c r="CK41" s="66">
        <f t="shared" si="16"/>
        <v>0</v>
      </c>
      <c r="CL41" s="66">
        <f t="shared" si="16"/>
        <v>0</v>
      </c>
      <c r="CM41" s="66"/>
      <c r="CN41" s="66"/>
      <c r="CO41" s="67">
        <f>SUM(CC41:CN41)</f>
        <v>0</v>
      </c>
      <c r="CP41" s="12"/>
      <c r="CQ41" s="80"/>
      <c r="CR41" s="80"/>
      <c r="CS41" s="80"/>
      <c r="CT41" s="80"/>
      <c r="CU41" s="80"/>
      <c r="CV41" s="80"/>
    </row>
    <row r="42" spans="2:100" ht="20.25" hidden="1" customHeight="1">
      <c r="B42" s="193"/>
      <c r="C42" s="90"/>
      <c r="D42" s="287"/>
      <c r="E42" s="287"/>
      <c r="F42" s="57"/>
      <c r="G42" s="72">
        <f>CO42*0.9</f>
        <v>0</v>
      </c>
      <c r="H42" s="121"/>
      <c r="I42" s="195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74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116"/>
      <c r="AW42" s="116"/>
      <c r="AX42" s="116"/>
      <c r="AY42" s="116"/>
      <c r="AZ42" s="60"/>
      <c r="BA42" s="60"/>
      <c r="BB42" s="60"/>
      <c r="BC42" s="60"/>
      <c r="BD42" s="60"/>
      <c r="BE42" s="60"/>
      <c r="BF42" s="60"/>
      <c r="BG42" s="60"/>
      <c r="BH42" s="69"/>
      <c r="BI42" s="75"/>
      <c r="BJ42" s="75"/>
      <c r="BK42" s="61">
        <f t="shared" si="11"/>
        <v>0</v>
      </c>
      <c r="BL42" s="71"/>
      <c r="BM42" s="76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127"/>
      <c r="BY42" s="20"/>
      <c r="BZ42" s="79"/>
      <c r="CA42" s="61"/>
      <c r="CB42" s="65"/>
      <c r="CC42" s="66"/>
      <c r="CD42" s="66"/>
      <c r="CE42" s="66">
        <f>SUM(Q42:T42)*BO42</f>
        <v>0</v>
      </c>
      <c r="CF42" s="66">
        <f>SUM(U42:Y42)*BP42</f>
        <v>0</v>
      </c>
      <c r="CG42" s="66">
        <f t="shared" si="16"/>
        <v>0</v>
      </c>
      <c r="CH42" s="66">
        <f t="shared" si="16"/>
        <v>0</v>
      </c>
      <c r="CI42" s="66">
        <f t="shared" si="16"/>
        <v>0</v>
      </c>
      <c r="CJ42" s="66">
        <f t="shared" si="16"/>
        <v>0</v>
      </c>
      <c r="CK42" s="66">
        <f t="shared" si="16"/>
        <v>0</v>
      </c>
      <c r="CL42" s="66">
        <f t="shared" si="16"/>
        <v>0</v>
      </c>
      <c r="CM42" s="66"/>
      <c r="CN42" s="66"/>
      <c r="CO42" s="67">
        <f>SUM(CC42:CN42)</f>
        <v>0</v>
      </c>
      <c r="CP42" s="12"/>
      <c r="CQ42" s="80"/>
      <c r="CR42" s="80"/>
      <c r="CS42" s="80"/>
      <c r="CT42" s="80"/>
      <c r="CU42" s="80"/>
      <c r="CV42" s="80"/>
    </row>
    <row r="43" spans="2:100" ht="20.25" hidden="1" customHeight="1">
      <c r="B43" s="193"/>
      <c r="C43" s="90"/>
      <c r="D43" s="287"/>
      <c r="E43" s="287"/>
      <c r="F43" s="57"/>
      <c r="G43" s="128"/>
      <c r="H43" s="121"/>
      <c r="I43" s="195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74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116"/>
      <c r="AW43" s="116"/>
      <c r="AX43" s="116"/>
      <c r="AY43" s="116"/>
      <c r="AZ43" s="60"/>
      <c r="BA43" s="60"/>
      <c r="BB43" s="60"/>
      <c r="BC43" s="60"/>
      <c r="BD43" s="60"/>
      <c r="BE43" s="60"/>
      <c r="BF43" s="60"/>
      <c r="BG43" s="60"/>
      <c r="BH43" s="69"/>
      <c r="BI43" s="75"/>
      <c r="BJ43" s="75"/>
      <c r="BK43" s="61">
        <f t="shared" si="11"/>
        <v>0</v>
      </c>
      <c r="BL43" s="71"/>
      <c r="BM43" s="76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127"/>
      <c r="BY43" s="20"/>
      <c r="BZ43" s="79"/>
      <c r="CA43" s="61"/>
      <c r="CB43" s="65"/>
      <c r="CC43" s="66"/>
      <c r="CD43" s="66"/>
      <c r="CE43" s="66"/>
      <c r="CF43" s="66">
        <f>SUM(U43:Y43)*BP43</f>
        <v>0</v>
      </c>
      <c r="CG43" s="66"/>
      <c r="CH43" s="66"/>
      <c r="CI43" s="66"/>
      <c r="CJ43" s="66"/>
      <c r="CK43" s="66"/>
      <c r="CL43" s="66"/>
      <c r="CM43" s="66"/>
      <c r="CN43" s="66"/>
      <c r="CO43" s="67"/>
      <c r="CP43" s="12"/>
      <c r="CQ43" s="80"/>
      <c r="CR43" s="80"/>
      <c r="CS43" s="80"/>
      <c r="CT43" s="80"/>
      <c r="CU43" s="80"/>
      <c r="CV43" s="80"/>
    </row>
    <row r="44" spans="2:100" ht="19.5" hidden="1" customHeight="1">
      <c r="B44" s="201"/>
      <c r="C44" s="206"/>
      <c r="D44" s="90"/>
      <c r="E44" s="90"/>
      <c r="F44" s="91">
        <f>SUM(H44:BH44)</f>
        <v>0</v>
      </c>
      <c r="G44" s="72">
        <f t="shared" ref="G44:G49" si="17">CO44*0.9</f>
        <v>0</v>
      </c>
      <c r="H44" s="92"/>
      <c r="I44" s="93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9"/>
      <c r="BI44" s="75"/>
      <c r="BJ44" s="75"/>
      <c r="BK44" s="61">
        <f t="shared" si="11"/>
        <v>0</v>
      </c>
      <c r="BL44" s="71">
        <f t="shared" ref="BL44:BL49" si="18">D44</f>
        <v>0</v>
      </c>
      <c r="BM44" s="82"/>
      <c r="BN44" s="83"/>
      <c r="BO44" s="77">
        <v>0</v>
      </c>
      <c r="BP44" s="77">
        <v>0</v>
      </c>
      <c r="BQ44" s="77">
        <v>0</v>
      </c>
      <c r="BR44" s="77">
        <v>0</v>
      </c>
      <c r="BS44" s="77">
        <v>0</v>
      </c>
      <c r="BT44" s="77">
        <v>0</v>
      </c>
      <c r="BU44" s="77">
        <v>0</v>
      </c>
      <c r="BV44" s="77">
        <v>0</v>
      </c>
      <c r="BW44" s="77">
        <v>0</v>
      </c>
      <c r="BX44" s="127"/>
      <c r="BY44" s="20"/>
      <c r="BZ44" s="79"/>
      <c r="CA44" s="61">
        <f t="shared" ref="CA44:CA49" si="19">B44</f>
        <v>0</v>
      </c>
      <c r="CB44" s="65">
        <f>BL44</f>
        <v>0</v>
      </c>
      <c r="CC44" s="66">
        <f>SUM(H44:M44)*BM44</f>
        <v>0</v>
      </c>
      <c r="CD44" s="66">
        <f>SUM(N44:S44)*BN44</f>
        <v>0</v>
      </c>
      <c r="CE44" s="66"/>
      <c r="CF44" s="66"/>
      <c r="CG44" s="66"/>
      <c r="CH44" s="66"/>
      <c r="CI44" s="66"/>
      <c r="CJ44" s="66"/>
      <c r="CK44" s="66"/>
      <c r="CL44" s="66"/>
      <c r="CM44" s="66">
        <f>SUM(BA44:BC44)*BW44</f>
        <v>0</v>
      </c>
      <c r="CN44" s="66">
        <f>SUM(BD44:BH44)*BX44</f>
        <v>0</v>
      </c>
      <c r="CO44" s="67">
        <f t="shared" ref="CO44:CO49" si="20">SUM(CC44:CN44)</f>
        <v>0</v>
      </c>
      <c r="CP44" s="12"/>
      <c r="CQ44" s="80"/>
      <c r="CR44" s="80"/>
      <c r="CS44" s="80"/>
      <c r="CT44" s="80"/>
      <c r="CU44" s="80"/>
      <c r="CV44" s="80"/>
    </row>
    <row r="45" spans="2:100" ht="19.5" hidden="1" customHeight="1">
      <c r="B45" s="94" t="s">
        <v>69</v>
      </c>
      <c r="C45" s="207"/>
      <c r="D45" s="95"/>
      <c r="E45" s="95"/>
      <c r="F45" s="96"/>
      <c r="G45" s="97">
        <f>CO45*0.9</f>
        <v>0</v>
      </c>
      <c r="H45" s="682">
        <f>CC45*0.9</f>
        <v>0</v>
      </c>
      <c r="I45" s="683"/>
      <c r="J45" s="683"/>
      <c r="K45" s="683"/>
      <c r="L45" s="684"/>
      <c r="M45" s="685">
        <f>CD45*0.9</f>
        <v>0</v>
      </c>
      <c r="N45" s="686"/>
      <c r="O45" s="686"/>
      <c r="P45" s="687"/>
      <c r="Q45" s="685">
        <f>CE45*0.9</f>
        <v>0</v>
      </c>
      <c r="R45" s="686"/>
      <c r="S45" s="686"/>
      <c r="T45" s="687"/>
      <c r="U45" s="685">
        <f>CF45*0.9</f>
        <v>0</v>
      </c>
      <c r="V45" s="686"/>
      <c r="W45" s="686"/>
      <c r="X45" s="686"/>
      <c r="Y45" s="687"/>
      <c r="Z45" s="688">
        <f>CG45*0.9</f>
        <v>0</v>
      </c>
      <c r="AA45" s="683"/>
      <c r="AB45" s="683"/>
      <c r="AC45" s="684"/>
      <c r="AD45" s="676">
        <f>CH45*0.9</f>
        <v>0</v>
      </c>
      <c r="AE45" s="677"/>
      <c r="AF45" s="677"/>
      <c r="AG45" s="678"/>
      <c r="AH45" s="676">
        <f>SUM(CI45*0.9)</f>
        <v>0</v>
      </c>
      <c r="AI45" s="677"/>
      <c r="AJ45" s="677"/>
      <c r="AK45" s="677"/>
      <c r="AL45" s="678"/>
      <c r="AM45" s="676">
        <f>SUM(CJ45*0.9)</f>
        <v>0</v>
      </c>
      <c r="AN45" s="677"/>
      <c r="AO45" s="677"/>
      <c r="AP45" s="678"/>
      <c r="AQ45" s="676">
        <f>SUM(CK45*0.9)</f>
        <v>0</v>
      </c>
      <c r="AR45" s="677"/>
      <c r="AS45" s="677"/>
      <c r="AT45" s="677"/>
      <c r="AU45" s="678"/>
      <c r="AV45" s="676">
        <f>SUM(CL45*0.9)</f>
        <v>0</v>
      </c>
      <c r="AW45" s="677"/>
      <c r="AX45" s="677"/>
      <c r="AY45" s="678"/>
      <c r="AZ45" s="676">
        <f>SUM(CM45*0.9)</f>
        <v>0</v>
      </c>
      <c r="BA45" s="677"/>
      <c r="BB45" s="677"/>
      <c r="BC45" s="678"/>
      <c r="BD45" s="679">
        <f>SUM(CN45*0.9)</f>
        <v>0</v>
      </c>
      <c r="BE45" s="680"/>
      <c r="BF45" s="680"/>
      <c r="BG45" s="680"/>
      <c r="BH45" s="681"/>
      <c r="BI45" s="75"/>
      <c r="BJ45" s="75"/>
      <c r="BK45" s="61" t="str">
        <f t="shared" si="11"/>
        <v>PLANNED TOTAL RADIO</v>
      </c>
      <c r="BL45" s="71">
        <f t="shared" si="18"/>
        <v>0</v>
      </c>
      <c r="BM45" s="82"/>
      <c r="BN45" s="83"/>
      <c r="BO45" s="77"/>
      <c r="BP45" s="77"/>
      <c r="BQ45" s="77"/>
      <c r="BR45" s="77"/>
      <c r="BS45" s="77"/>
      <c r="BT45" s="77"/>
      <c r="BU45" s="77"/>
      <c r="BV45" s="77"/>
      <c r="BW45" s="77"/>
      <c r="BX45" s="127"/>
      <c r="BY45" s="20"/>
      <c r="BZ45" s="79"/>
      <c r="CA45" s="61" t="str">
        <f t="shared" si="19"/>
        <v>PLANNED TOTAL RADIO</v>
      </c>
      <c r="CB45" s="99"/>
      <c r="CC45" s="100">
        <f>SUM(CC44:CC44)</f>
        <v>0</v>
      </c>
      <c r="CD45" s="100">
        <f>SUM(CD44:CD44)</f>
        <v>0</v>
      </c>
      <c r="CE45" s="100">
        <f>SUM(CE44:CE44)</f>
        <v>0</v>
      </c>
      <c r="CF45" s="100">
        <f t="shared" ref="CF45:CL45" si="21">SUM(CF44:CF44)</f>
        <v>0</v>
      </c>
      <c r="CG45" s="100">
        <f t="shared" si="21"/>
        <v>0</v>
      </c>
      <c r="CH45" s="100">
        <f t="shared" si="21"/>
        <v>0</v>
      </c>
      <c r="CI45" s="100">
        <f t="shared" si="21"/>
        <v>0</v>
      </c>
      <c r="CJ45" s="100">
        <f t="shared" si="21"/>
        <v>0</v>
      </c>
      <c r="CK45" s="100">
        <f t="shared" si="21"/>
        <v>0</v>
      </c>
      <c r="CL45" s="100">
        <f t="shared" si="21"/>
        <v>0</v>
      </c>
      <c r="CM45" s="100">
        <f>SUM(CM44:CM44)</f>
        <v>0</v>
      </c>
      <c r="CN45" s="100">
        <f>SUM(CN44:CN44)</f>
        <v>0</v>
      </c>
      <c r="CO45" s="5">
        <f t="shared" si="20"/>
        <v>0</v>
      </c>
      <c r="CP45" s="101"/>
      <c r="CQ45" s="102"/>
      <c r="CR45" s="12"/>
      <c r="CS45" s="12"/>
      <c r="CT45" s="12"/>
      <c r="CU45" s="12"/>
    </row>
    <row r="46" spans="2:100" ht="19.5" hidden="1" customHeight="1">
      <c r="B46" s="94" t="s">
        <v>70</v>
      </c>
      <c r="C46" s="207"/>
      <c r="D46" s="95"/>
      <c r="E46" s="95"/>
      <c r="F46" s="96"/>
      <c r="G46" s="97">
        <f>CO46*0.9</f>
        <v>0</v>
      </c>
      <c r="H46" s="682">
        <f>CC46*0.9</f>
        <v>0</v>
      </c>
      <c r="I46" s="683"/>
      <c r="J46" s="683"/>
      <c r="K46" s="683"/>
      <c r="L46" s="684"/>
      <c r="M46" s="685">
        <f>CD46*0.9</f>
        <v>0</v>
      </c>
      <c r="N46" s="686"/>
      <c r="O46" s="686"/>
      <c r="P46" s="687"/>
      <c r="Q46" s="685">
        <f>CE46*0.9</f>
        <v>0</v>
      </c>
      <c r="R46" s="686"/>
      <c r="S46" s="686"/>
      <c r="T46" s="687"/>
      <c r="U46" s="685">
        <f>CF46*0.9</f>
        <v>0</v>
      </c>
      <c r="V46" s="686"/>
      <c r="W46" s="686"/>
      <c r="X46" s="686"/>
      <c r="Y46" s="687"/>
      <c r="Z46" s="688">
        <f>CG46*0.9</f>
        <v>0</v>
      </c>
      <c r="AA46" s="683"/>
      <c r="AB46" s="683"/>
      <c r="AC46" s="684"/>
      <c r="AD46" s="676">
        <f>CH46*0.9</f>
        <v>0</v>
      </c>
      <c r="AE46" s="677"/>
      <c r="AF46" s="677"/>
      <c r="AG46" s="678"/>
      <c r="AH46" s="676">
        <v>0</v>
      </c>
      <c r="AI46" s="677"/>
      <c r="AJ46" s="677"/>
      <c r="AK46" s="677"/>
      <c r="AL46" s="678"/>
      <c r="AM46" s="676">
        <f>SUM(CJ46*0.9)</f>
        <v>0</v>
      </c>
      <c r="AN46" s="677"/>
      <c r="AO46" s="677"/>
      <c r="AP46" s="678"/>
      <c r="AQ46" s="676">
        <f>SUM(CK46*0.9)</f>
        <v>0</v>
      </c>
      <c r="AR46" s="677"/>
      <c r="AS46" s="677"/>
      <c r="AT46" s="677"/>
      <c r="AU46" s="678"/>
      <c r="AV46" s="676">
        <f>SUM(CL46*0.9)</f>
        <v>0</v>
      </c>
      <c r="AW46" s="677"/>
      <c r="AX46" s="677"/>
      <c r="AY46" s="678"/>
      <c r="AZ46" s="676">
        <f>SUM(CM46*0.9)</f>
        <v>0</v>
      </c>
      <c r="BA46" s="677"/>
      <c r="BB46" s="677"/>
      <c r="BC46" s="678"/>
      <c r="BD46" s="679">
        <f>SUM(CN46*0.9)</f>
        <v>0</v>
      </c>
      <c r="BE46" s="680"/>
      <c r="BF46" s="680"/>
      <c r="BG46" s="680"/>
      <c r="BH46" s="681"/>
      <c r="BI46" s="75"/>
      <c r="BJ46" s="75"/>
      <c r="BK46" s="61" t="str">
        <f t="shared" si="11"/>
        <v>FORECASTED TOTAL RADIO</v>
      </c>
      <c r="BL46" s="71">
        <f t="shared" si="18"/>
        <v>0</v>
      </c>
      <c r="BM46" s="82"/>
      <c r="BN46" s="83"/>
      <c r="BO46" s="77"/>
      <c r="BP46" s="77"/>
      <c r="BQ46" s="77"/>
      <c r="BR46" s="77"/>
      <c r="BS46" s="77"/>
      <c r="BT46" s="77"/>
      <c r="BU46" s="77"/>
      <c r="BV46" s="77"/>
      <c r="BW46" s="77"/>
      <c r="BX46" s="127"/>
      <c r="BY46" s="20"/>
      <c r="BZ46" s="79"/>
      <c r="CA46" s="61" t="str">
        <f t="shared" si="19"/>
        <v>FORECASTED TOTAL RADIO</v>
      </c>
      <c r="CB46" s="99"/>
      <c r="CC46" s="103">
        <f>CC45</f>
        <v>0</v>
      </c>
      <c r="CD46" s="103">
        <f>CD45</f>
        <v>0</v>
      </c>
      <c r="CE46" s="103">
        <f>SUM(CE36:CE43)</f>
        <v>0</v>
      </c>
      <c r="CF46" s="103">
        <f t="shared" ref="CF46:CL46" si="22">SUM(CF36:CF43)</f>
        <v>0</v>
      </c>
      <c r="CG46" s="103">
        <f t="shared" si="22"/>
        <v>0</v>
      </c>
      <c r="CH46" s="103">
        <f t="shared" si="22"/>
        <v>0</v>
      </c>
      <c r="CI46" s="103">
        <f t="shared" si="22"/>
        <v>0</v>
      </c>
      <c r="CJ46" s="103">
        <f t="shared" si="22"/>
        <v>0</v>
      </c>
      <c r="CK46" s="103">
        <f t="shared" si="22"/>
        <v>0</v>
      </c>
      <c r="CL46" s="103">
        <f t="shared" si="22"/>
        <v>0</v>
      </c>
      <c r="CM46" s="103">
        <f>CM45</f>
        <v>0</v>
      </c>
      <c r="CN46" s="103">
        <f>CN45</f>
        <v>0</v>
      </c>
      <c r="CO46" s="5">
        <f t="shared" si="20"/>
        <v>0</v>
      </c>
      <c r="CP46" s="288" t="e">
        <f>SUM(#REF!)</f>
        <v>#REF!</v>
      </c>
      <c r="CQ46" s="102"/>
      <c r="CR46" s="12"/>
      <c r="CS46" s="12"/>
      <c r="CT46" s="12"/>
      <c r="CU46" s="12"/>
    </row>
    <row r="47" spans="2:100" ht="19.5" hidden="1" customHeight="1">
      <c r="B47" s="94" t="s">
        <v>71</v>
      </c>
      <c r="C47" s="207"/>
      <c r="D47" s="95"/>
      <c r="E47" s="95"/>
      <c r="F47" s="96"/>
      <c r="G47" s="97">
        <f t="shared" si="17"/>
        <v>0</v>
      </c>
      <c r="H47" s="682">
        <f>CC47*0.9</f>
        <v>0</v>
      </c>
      <c r="I47" s="683"/>
      <c r="J47" s="683"/>
      <c r="K47" s="683"/>
      <c r="L47" s="684"/>
      <c r="M47" s="685">
        <f>CD47*0.9</f>
        <v>0</v>
      </c>
      <c r="N47" s="686"/>
      <c r="O47" s="686"/>
      <c r="P47" s="687"/>
      <c r="Q47" s="685">
        <f>CE47*0.9</f>
        <v>0</v>
      </c>
      <c r="R47" s="686"/>
      <c r="S47" s="686"/>
      <c r="T47" s="687"/>
      <c r="U47" s="685">
        <f>CF47*0.9</f>
        <v>0</v>
      </c>
      <c r="V47" s="686"/>
      <c r="W47" s="686"/>
      <c r="X47" s="686"/>
      <c r="Y47" s="687"/>
      <c r="Z47" s="688">
        <f>CG47*0.9</f>
        <v>0</v>
      </c>
      <c r="AA47" s="683"/>
      <c r="AB47" s="683"/>
      <c r="AC47" s="684"/>
      <c r="AD47" s="676">
        <f>CH47*0.9</f>
        <v>0</v>
      </c>
      <c r="AE47" s="677"/>
      <c r="AF47" s="677"/>
      <c r="AG47" s="678"/>
      <c r="AH47" s="676">
        <v>0</v>
      </c>
      <c r="AI47" s="677"/>
      <c r="AJ47" s="677"/>
      <c r="AK47" s="677"/>
      <c r="AL47" s="678"/>
      <c r="AM47" s="676">
        <f>SUM(CJ47*0.9)</f>
        <v>0</v>
      </c>
      <c r="AN47" s="677"/>
      <c r="AO47" s="677"/>
      <c r="AP47" s="678"/>
      <c r="AQ47" s="676">
        <f>SUM(CK47*0.9)</f>
        <v>0</v>
      </c>
      <c r="AR47" s="677"/>
      <c r="AS47" s="677"/>
      <c r="AT47" s="677"/>
      <c r="AU47" s="678"/>
      <c r="AV47" s="676">
        <f>SUM(CL47*0.9)</f>
        <v>0</v>
      </c>
      <c r="AW47" s="677"/>
      <c r="AX47" s="677"/>
      <c r="AY47" s="678"/>
      <c r="AZ47" s="676">
        <f>SUM(CM47*0.9)</f>
        <v>0</v>
      </c>
      <c r="BA47" s="677"/>
      <c r="BB47" s="677"/>
      <c r="BC47" s="678"/>
      <c r="BD47" s="679">
        <f>SUM(CN47*0.9)</f>
        <v>0</v>
      </c>
      <c r="BE47" s="680"/>
      <c r="BF47" s="680"/>
      <c r="BG47" s="680"/>
      <c r="BH47" s="681"/>
      <c r="BI47" s="75"/>
      <c r="BJ47" s="75"/>
      <c r="BK47" s="61" t="str">
        <f t="shared" si="11"/>
        <v>ACTUAL TOTAL RADIO</v>
      </c>
      <c r="BL47" s="71">
        <f t="shared" si="18"/>
        <v>0</v>
      </c>
      <c r="BM47" s="82"/>
      <c r="BN47" s="83"/>
      <c r="BO47" s="77"/>
      <c r="BP47" s="77"/>
      <c r="BQ47" s="77"/>
      <c r="BR47" s="77"/>
      <c r="BS47" s="77"/>
      <c r="BT47" s="77"/>
      <c r="BU47" s="77"/>
      <c r="BV47" s="77"/>
      <c r="BW47" s="77"/>
      <c r="BX47" s="127"/>
      <c r="BY47" s="20"/>
      <c r="BZ47" s="79"/>
      <c r="CA47" s="61" t="str">
        <f t="shared" si="19"/>
        <v>ACTUAL TOTAL RADIO</v>
      </c>
      <c r="CB47" s="99"/>
      <c r="CC47" s="104">
        <f>CC45</f>
        <v>0</v>
      </c>
      <c r="CD47" s="100">
        <f>CD45</f>
        <v>0</v>
      </c>
      <c r="CE47" s="125">
        <f>CE46</f>
        <v>0</v>
      </c>
      <c r="CF47" s="125">
        <f t="shared" ref="CF47:CL47" si="23">CF46</f>
        <v>0</v>
      </c>
      <c r="CG47" s="125">
        <f t="shared" si="23"/>
        <v>0</v>
      </c>
      <c r="CH47" s="125">
        <f t="shared" si="23"/>
        <v>0</v>
      </c>
      <c r="CI47" s="125">
        <f t="shared" si="23"/>
        <v>0</v>
      </c>
      <c r="CJ47" s="125">
        <f t="shared" si="23"/>
        <v>0</v>
      </c>
      <c r="CK47" s="125">
        <f t="shared" si="23"/>
        <v>0</v>
      </c>
      <c r="CL47" s="125">
        <f t="shared" si="23"/>
        <v>0</v>
      </c>
      <c r="CM47" s="100">
        <f>CM45</f>
        <v>0</v>
      </c>
      <c r="CN47" s="100">
        <f>CN45</f>
        <v>0</v>
      </c>
      <c r="CO47" s="5">
        <f t="shared" si="20"/>
        <v>0</v>
      </c>
      <c r="CP47" s="692" t="s">
        <v>74</v>
      </c>
      <c r="CQ47" s="694"/>
      <c r="CR47" s="694"/>
      <c r="CS47" s="102"/>
      <c r="CT47" s="102"/>
      <c r="CU47" s="102"/>
      <c r="CV47" s="102"/>
    </row>
    <row r="48" spans="2:100" ht="19.5" hidden="1" customHeight="1">
      <c r="B48" s="105" t="s">
        <v>72</v>
      </c>
      <c r="C48" s="208"/>
      <c r="D48" s="106"/>
      <c r="E48" s="106"/>
      <c r="F48" s="107"/>
      <c r="G48" s="108">
        <f t="shared" si="17"/>
        <v>0</v>
      </c>
      <c r="H48" s="578">
        <f>CC48*0.9</f>
        <v>0</v>
      </c>
      <c r="I48" s="572"/>
      <c r="J48" s="572"/>
      <c r="K48" s="572"/>
      <c r="L48" s="573"/>
      <c r="M48" s="571">
        <f>CD48*0.9</f>
        <v>0</v>
      </c>
      <c r="N48" s="572"/>
      <c r="O48" s="572"/>
      <c r="P48" s="573"/>
      <c r="Q48" s="571">
        <f>CE48*0.9</f>
        <v>0</v>
      </c>
      <c r="R48" s="572"/>
      <c r="S48" s="572"/>
      <c r="T48" s="573"/>
      <c r="U48" s="571">
        <f>CF48*0.9</f>
        <v>0</v>
      </c>
      <c r="V48" s="572"/>
      <c r="W48" s="572"/>
      <c r="X48" s="572"/>
      <c r="Y48" s="573"/>
      <c r="Z48" s="571">
        <f>CG48*0.9</f>
        <v>0</v>
      </c>
      <c r="AA48" s="572"/>
      <c r="AB48" s="572"/>
      <c r="AC48" s="573"/>
      <c r="AD48" s="616">
        <f>CH48*0.9</f>
        <v>0</v>
      </c>
      <c r="AE48" s="617"/>
      <c r="AF48" s="617"/>
      <c r="AG48" s="618"/>
      <c r="AH48" s="616">
        <f>SUM(CI48*0.9)</f>
        <v>0</v>
      </c>
      <c r="AI48" s="617"/>
      <c r="AJ48" s="617"/>
      <c r="AK48" s="617"/>
      <c r="AL48" s="618"/>
      <c r="AM48" s="616">
        <f>SUM(CJ48*0.9)</f>
        <v>0</v>
      </c>
      <c r="AN48" s="617"/>
      <c r="AO48" s="617"/>
      <c r="AP48" s="618"/>
      <c r="AQ48" s="616">
        <f>SUM(CK48*0.9)</f>
        <v>0</v>
      </c>
      <c r="AR48" s="617"/>
      <c r="AS48" s="617"/>
      <c r="AT48" s="617"/>
      <c r="AU48" s="618"/>
      <c r="AV48" s="616">
        <f>SUM(CL48*0.9)</f>
        <v>0</v>
      </c>
      <c r="AW48" s="617"/>
      <c r="AX48" s="617"/>
      <c r="AY48" s="618"/>
      <c r="AZ48" s="616">
        <f>SUM(CM48*0.9)</f>
        <v>0</v>
      </c>
      <c r="BA48" s="617"/>
      <c r="BB48" s="617"/>
      <c r="BC48" s="618"/>
      <c r="BD48" s="616">
        <f>SUM(CN48*0.9)</f>
        <v>0</v>
      </c>
      <c r="BE48" s="617"/>
      <c r="BF48" s="617"/>
      <c r="BG48" s="617"/>
      <c r="BH48" s="621"/>
      <c r="BI48" s="75"/>
      <c r="BJ48" s="75"/>
      <c r="BK48" s="61" t="str">
        <f t="shared" si="11"/>
        <v>$USD PLANNED TOTAL RADIO</v>
      </c>
      <c r="BL48" s="71">
        <f t="shared" si="18"/>
        <v>0</v>
      </c>
      <c r="BM48" s="82"/>
      <c r="BN48" s="83"/>
      <c r="BO48" s="77">
        <v>0</v>
      </c>
      <c r="BP48" s="77">
        <v>0</v>
      </c>
      <c r="BQ48" s="77">
        <v>0</v>
      </c>
      <c r="BR48" s="77">
        <v>0</v>
      </c>
      <c r="BS48" s="77">
        <v>0</v>
      </c>
      <c r="BT48" s="77">
        <v>0</v>
      </c>
      <c r="BU48" s="77">
        <v>0</v>
      </c>
      <c r="BV48" s="77">
        <v>0</v>
      </c>
      <c r="BW48" s="77">
        <v>0</v>
      </c>
      <c r="BX48" s="127"/>
      <c r="BY48" s="20"/>
      <c r="BZ48" s="79"/>
      <c r="CA48" s="109" t="str">
        <f t="shared" si="19"/>
        <v>$USD PLANNED TOTAL RADIO</v>
      </c>
      <c r="CB48" s="110"/>
      <c r="CC48" s="111">
        <f>CC45/$AN$4</f>
        <v>0</v>
      </c>
      <c r="CD48" s="111">
        <f>CD45/$AN$4</f>
        <v>0</v>
      </c>
      <c r="CE48" s="111">
        <f>CE45/$AN$4</f>
        <v>0</v>
      </c>
      <c r="CF48" s="111">
        <f t="shared" ref="CF48:CL48" si="24">CF45/$AN$4</f>
        <v>0</v>
      </c>
      <c r="CG48" s="111">
        <f t="shared" si="24"/>
        <v>0</v>
      </c>
      <c r="CH48" s="111">
        <f t="shared" si="24"/>
        <v>0</v>
      </c>
      <c r="CI48" s="111">
        <f t="shared" si="24"/>
        <v>0</v>
      </c>
      <c r="CJ48" s="111">
        <f t="shared" si="24"/>
        <v>0</v>
      </c>
      <c r="CK48" s="111">
        <f t="shared" si="24"/>
        <v>0</v>
      </c>
      <c r="CL48" s="111">
        <f t="shared" si="24"/>
        <v>0</v>
      </c>
      <c r="CM48" s="111">
        <f>CM45/$AN$4</f>
        <v>0</v>
      </c>
      <c r="CN48" s="111">
        <f>CN45/$AN$4</f>
        <v>0</v>
      </c>
      <c r="CO48" s="112">
        <f t="shared" si="20"/>
        <v>0</v>
      </c>
      <c r="CP48" s="101"/>
      <c r="CQ48" s="80"/>
      <c r="CR48" s="80"/>
      <c r="CS48" s="80"/>
      <c r="CT48" s="80"/>
      <c r="CU48" s="80"/>
      <c r="CV48" s="80"/>
    </row>
    <row r="49" spans="2:100" ht="19.5" hidden="1" customHeight="1">
      <c r="B49" s="105" t="s">
        <v>73</v>
      </c>
      <c r="C49" s="208"/>
      <c r="D49" s="106"/>
      <c r="E49" s="106"/>
      <c r="F49" s="107"/>
      <c r="G49" s="108">
        <f t="shared" si="17"/>
        <v>0</v>
      </c>
      <c r="H49" s="578">
        <f>CC49*0.9</f>
        <v>0</v>
      </c>
      <c r="I49" s="572"/>
      <c r="J49" s="572"/>
      <c r="K49" s="572"/>
      <c r="L49" s="573"/>
      <c r="M49" s="571">
        <f>CD49*0.9</f>
        <v>0</v>
      </c>
      <c r="N49" s="572"/>
      <c r="O49" s="572"/>
      <c r="P49" s="573"/>
      <c r="Q49" s="571">
        <f>CE49*0.9</f>
        <v>0</v>
      </c>
      <c r="R49" s="572"/>
      <c r="S49" s="572"/>
      <c r="T49" s="573"/>
      <c r="U49" s="571">
        <f>CF49*0.9</f>
        <v>0</v>
      </c>
      <c r="V49" s="572"/>
      <c r="W49" s="572"/>
      <c r="X49" s="572"/>
      <c r="Y49" s="573"/>
      <c r="Z49" s="571">
        <f>CG49*0.9</f>
        <v>0</v>
      </c>
      <c r="AA49" s="572"/>
      <c r="AB49" s="572"/>
      <c r="AC49" s="573"/>
      <c r="AD49" s="616">
        <f>CH49*0.9</f>
        <v>0</v>
      </c>
      <c r="AE49" s="617"/>
      <c r="AF49" s="617"/>
      <c r="AG49" s="618"/>
      <c r="AH49" s="616">
        <v>0</v>
      </c>
      <c r="AI49" s="617"/>
      <c r="AJ49" s="617"/>
      <c r="AK49" s="617"/>
      <c r="AL49" s="618"/>
      <c r="AM49" s="616">
        <f>SUM(CJ49*0.9)</f>
        <v>0</v>
      </c>
      <c r="AN49" s="617"/>
      <c r="AO49" s="617"/>
      <c r="AP49" s="618"/>
      <c r="AQ49" s="616">
        <f>SUM(CK49*0.9)</f>
        <v>0</v>
      </c>
      <c r="AR49" s="617"/>
      <c r="AS49" s="617"/>
      <c r="AT49" s="617"/>
      <c r="AU49" s="618"/>
      <c r="AV49" s="616">
        <f>SUM(CL49*0.9)</f>
        <v>0</v>
      </c>
      <c r="AW49" s="617"/>
      <c r="AX49" s="617"/>
      <c r="AY49" s="618"/>
      <c r="AZ49" s="616">
        <f>SUM(CM49*0.9)</f>
        <v>0</v>
      </c>
      <c r="BA49" s="617"/>
      <c r="BB49" s="617"/>
      <c r="BC49" s="618"/>
      <c r="BD49" s="616">
        <f>SUM(CN49*0.9)</f>
        <v>0</v>
      </c>
      <c r="BE49" s="617"/>
      <c r="BF49" s="617"/>
      <c r="BG49" s="617"/>
      <c r="BH49" s="621"/>
      <c r="BI49" s="75"/>
      <c r="BJ49" s="75"/>
      <c r="BK49" s="61" t="str">
        <f t="shared" si="11"/>
        <v>$USD ACTUAL TOTAL RADIO</v>
      </c>
      <c r="BL49" s="71">
        <f t="shared" si="18"/>
        <v>0</v>
      </c>
      <c r="BM49" s="82"/>
      <c r="BN49" s="83"/>
      <c r="BO49" s="77">
        <v>0</v>
      </c>
      <c r="BP49" s="77">
        <v>0</v>
      </c>
      <c r="BQ49" s="77">
        <v>0</v>
      </c>
      <c r="BR49" s="77">
        <v>0</v>
      </c>
      <c r="BS49" s="77">
        <v>0</v>
      </c>
      <c r="BT49" s="77">
        <v>0</v>
      </c>
      <c r="BU49" s="77">
        <v>0</v>
      </c>
      <c r="BV49" s="77">
        <v>0</v>
      </c>
      <c r="BW49" s="77">
        <v>0</v>
      </c>
      <c r="BX49" s="78">
        <v>0</v>
      </c>
      <c r="BY49" s="20"/>
      <c r="BZ49" s="79"/>
      <c r="CA49" s="109" t="str">
        <f t="shared" si="19"/>
        <v>$USD ACTUAL TOTAL RADIO</v>
      </c>
      <c r="CB49" s="110"/>
      <c r="CC49" s="113">
        <f>CC47/$AN$4</f>
        <v>0</v>
      </c>
      <c r="CD49" s="113">
        <f>CD47/$AN$4</f>
        <v>0</v>
      </c>
      <c r="CE49" s="113">
        <f>CE47/$AN$4</f>
        <v>0</v>
      </c>
      <c r="CF49" s="113">
        <f t="shared" ref="CF49:CL49" si="25">CF47/$AN$4</f>
        <v>0</v>
      </c>
      <c r="CG49" s="113">
        <f t="shared" si="25"/>
        <v>0</v>
      </c>
      <c r="CH49" s="113">
        <f t="shared" si="25"/>
        <v>0</v>
      </c>
      <c r="CI49" s="113">
        <f t="shared" si="25"/>
        <v>0</v>
      </c>
      <c r="CJ49" s="113">
        <f t="shared" si="25"/>
        <v>0</v>
      </c>
      <c r="CK49" s="113">
        <f t="shared" si="25"/>
        <v>0</v>
      </c>
      <c r="CL49" s="113">
        <f t="shared" si="25"/>
        <v>0</v>
      </c>
      <c r="CM49" s="113">
        <f>CM47/$AN$4</f>
        <v>0</v>
      </c>
      <c r="CN49" s="113">
        <f>CN47/$AN$4</f>
        <v>0</v>
      </c>
      <c r="CO49" s="112">
        <f t="shared" si="20"/>
        <v>0</v>
      </c>
      <c r="CP49" s="114"/>
      <c r="CQ49" s="80"/>
      <c r="CR49" s="80"/>
      <c r="CS49" s="80"/>
      <c r="CT49" s="80"/>
      <c r="CU49" s="80"/>
      <c r="CV49" s="80"/>
    </row>
    <row r="50" spans="2:100" ht="19.5" customHeight="1">
      <c r="B50" s="61"/>
      <c r="C50" s="210"/>
      <c r="D50" s="71"/>
      <c r="E50" s="71"/>
      <c r="F50" s="57"/>
      <c r="G50" s="58"/>
      <c r="H50" s="129"/>
      <c r="I50" s="130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1"/>
      <c r="BH50" s="133"/>
      <c r="BK50" s="122"/>
      <c r="BL50" s="134"/>
      <c r="BM50" s="56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5"/>
      <c r="CA50" s="136"/>
      <c r="CB50" s="137"/>
      <c r="CC50" s="66">
        <f t="shared" ref="CC50:CC56" si="26">SUM(H50:L50)*BM50</f>
        <v>0</v>
      </c>
      <c r="CD50" s="66">
        <f t="shared" ref="CD50:CD56" si="27">SUM(M50:P50)*BN50</f>
        <v>0</v>
      </c>
      <c r="CE50" s="66">
        <f t="shared" ref="CE50:CE56" si="28">SUM(Q50:T50)*BO50</f>
        <v>0</v>
      </c>
      <c r="CF50" s="66">
        <f t="shared" ref="CF50:CF56" si="29">SUM(U50:Y50)*BP50</f>
        <v>0</v>
      </c>
      <c r="CG50" s="66">
        <f>SUM(Z50:AC50)*BQ50</f>
        <v>0</v>
      </c>
      <c r="CH50" s="66">
        <f>SUM(AD50:AG50)*BR50</f>
        <v>0</v>
      </c>
      <c r="CI50" s="66">
        <f>SUM(AH50:AL50)*BS50</f>
        <v>0</v>
      </c>
      <c r="CJ50" s="66">
        <f>SUM(AM50:AP50)*BT50</f>
        <v>0</v>
      </c>
      <c r="CK50" s="66">
        <f>SUM(AQ50:AU50)*BU50</f>
        <v>0</v>
      </c>
      <c r="CL50" s="66">
        <f>SUM(AV50:AY50)*BV50</f>
        <v>0</v>
      </c>
      <c r="CM50" s="66">
        <f t="shared" ref="CM50:CM56" si="30">SUM(AZ50:BC50)*BW50</f>
        <v>0</v>
      </c>
      <c r="CN50" s="138"/>
      <c r="CO50" s="139"/>
    </row>
    <row r="51" spans="2:100" ht="14.25" customHeight="1">
      <c r="B51" s="115" t="s">
        <v>54</v>
      </c>
      <c r="C51" s="209"/>
      <c r="D51" s="287"/>
      <c r="E51" s="287"/>
      <c r="F51" s="57">
        <f>SUM(H51:BH51)*10</f>
        <v>0</v>
      </c>
      <c r="G51" s="58"/>
      <c r="H51" s="59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8"/>
      <c r="AW51" s="60"/>
      <c r="AX51" s="60"/>
      <c r="AY51" s="60"/>
      <c r="AZ51" s="196"/>
      <c r="BA51" s="60"/>
      <c r="BB51" s="195"/>
      <c r="BC51" s="195"/>
      <c r="BD51" s="60"/>
      <c r="BE51" s="60"/>
      <c r="BF51" s="60"/>
      <c r="BG51" s="196"/>
      <c r="BH51" s="69"/>
      <c r="BI51" s="70"/>
      <c r="BK51" s="61" t="str">
        <f>B51</f>
        <v>OUTDOOR</v>
      </c>
      <c r="BL51" s="71">
        <f>D51</f>
        <v>0</v>
      </c>
      <c r="BM51" s="62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127"/>
      <c r="BY51" s="20"/>
      <c r="BZ51" s="20"/>
      <c r="CA51" s="61" t="str">
        <f>B51</f>
        <v>OUTDOOR</v>
      </c>
      <c r="CB51" s="65">
        <f>BL51</f>
        <v>0</v>
      </c>
      <c r="CC51" s="66">
        <f t="shared" si="26"/>
        <v>0</v>
      </c>
      <c r="CD51" s="66">
        <f t="shared" si="27"/>
        <v>0</v>
      </c>
      <c r="CE51" s="66">
        <f t="shared" si="28"/>
        <v>0</v>
      </c>
      <c r="CF51" s="66">
        <f t="shared" si="29"/>
        <v>0</v>
      </c>
      <c r="CG51" s="66">
        <f>SUM(Z51:AC51)*BQ51</f>
        <v>0</v>
      </c>
      <c r="CH51" s="66">
        <f>SUM(AD51:AG51)*BR51</f>
        <v>0</v>
      </c>
      <c r="CI51" s="66">
        <f>SUM(AH51:AL51)*BS51</f>
        <v>0</v>
      </c>
      <c r="CJ51" s="66">
        <f>SUM(AM51:AP51)*BT51</f>
        <v>0</v>
      </c>
      <c r="CK51" s="66">
        <f>SUM(AQ51:AU51)*BU51</f>
        <v>0</v>
      </c>
      <c r="CL51" s="66">
        <f>SUM(AV51:AY51)*BV51</f>
        <v>0</v>
      </c>
      <c r="CM51" s="66">
        <f t="shared" si="30"/>
        <v>0</v>
      </c>
      <c r="CN51" s="66"/>
      <c r="CO51" s="67"/>
      <c r="CP51" s="12"/>
      <c r="CQ51" s="12"/>
      <c r="CR51" s="12"/>
      <c r="CS51" s="12"/>
      <c r="CT51" s="12"/>
      <c r="CU51" s="12"/>
    </row>
    <row r="52" spans="2:100" ht="14.25" customHeight="1">
      <c r="B52" s="115"/>
      <c r="C52" s="209"/>
      <c r="D52" s="287"/>
      <c r="E52" s="287"/>
      <c r="F52" s="57"/>
      <c r="G52" s="58"/>
      <c r="H52" s="5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 t="s">
        <v>183</v>
      </c>
      <c r="AD52" s="60"/>
      <c r="AE52" s="60"/>
      <c r="AF52" s="60"/>
      <c r="AG52" s="60"/>
      <c r="AH52" s="60"/>
      <c r="AI52" s="60"/>
      <c r="AJ52" s="60"/>
      <c r="AK52" s="195"/>
      <c r="AL52" s="195"/>
      <c r="AM52" s="60"/>
      <c r="AN52" s="60"/>
      <c r="AO52" s="60"/>
      <c r="AP52" s="60"/>
      <c r="AQ52" s="60"/>
      <c r="AR52" s="60"/>
      <c r="AS52" s="60"/>
      <c r="AT52" s="60"/>
      <c r="AU52" s="60"/>
      <c r="AV52" s="68"/>
      <c r="AW52" s="60"/>
      <c r="AX52" s="60"/>
      <c r="AY52" s="60"/>
      <c r="AZ52" s="196"/>
      <c r="BA52" s="60"/>
      <c r="BB52" s="60"/>
      <c r="BC52" s="60"/>
      <c r="BD52" s="60"/>
      <c r="BE52" s="60"/>
      <c r="BF52" s="60"/>
      <c r="BG52" s="196"/>
      <c r="BH52" s="69"/>
      <c r="BI52" s="70"/>
      <c r="BK52" s="61">
        <f>B52</f>
        <v>0</v>
      </c>
      <c r="BL52" s="71"/>
      <c r="BM52" s="62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127"/>
      <c r="BY52" s="20"/>
      <c r="BZ52" s="20"/>
      <c r="CA52" s="61">
        <f>B52</f>
        <v>0</v>
      </c>
      <c r="CB52" s="65"/>
      <c r="CC52" s="66">
        <f t="shared" si="26"/>
        <v>0</v>
      </c>
      <c r="CD52" s="66">
        <f t="shared" si="27"/>
        <v>0</v>
      </c>
      <c r="CE52" s="66">
        <f t="shared" si="28"/>
        <v>0</v>
      </c>
      <c r="CF52" s="66">
        <f t="shared" si="29"/>
        <v>0</v>
      </c>
      <c r="CG52" s="66">
        <f>SUM(Z52:AC52)*BQ52</f>
        <v>0</v>
      </c>
      <c r="CH52" s="66">
        <f>SUM(AD52:AG52)*BR52</f>
        <v>0</v>
      </c>
      <c r="CI52" s="66">
        <f>SUM(AH52:AL52)*BS52</f>
        <v>0</v>
      </c>
      <c r="CJ52" s="66">
        <f>SUM(AM52:AP52)*BT52</f>
        <v>0</v>
      </c>
      <c r="CK52" s="66">
        <f>SUM(AQ52:AU52)*BU52</f>
        <v>0</v>
      </c>
      <c r="CL52" s="66">
        <f>SUM(AV52:AY52)*BV52</f>
        <v>0</v>
      </c>
      <c r="CM52" s="66">
        <f t="shared" si="30"/>
        <v>0</v>
      </c>
      <c r="CN52" s="66"/>
      <c r="CO52" s="67"/>
      <c r="CP52" s="12"/>
      <c r="CQ52" s="12"/>
      <c r="CR52" s="12"/>
      <c r="CS52" s="12"/>
      <c r="CT52" s="12"/>
      <c r="CU52" s="12"/>
    </row>
    <row r="53" spans="2:100" ht="19.5" customHeight="1">
      <c r="B53" s="194" t="s">
        <v>136</v>
      </c>
      <c r="C53" s="695" t="s">
        <v>145</v>
      </c>
      <c r="D53" s="696"/>
      <c r="E53" s="81"/>
      <c r="F53" s="57">
        <f>SUM(H53:BH53)</f>
        <v>2</v>
      </c>
      <c r="G53" s="72">
        <f>CO53*0.90035</f>
        <v>180070</v>
      </c>
      <c r="H53" s="59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7"/>
      <c r="Y53" s="60"/>
      <c r="Z53" s="60"/>
      <c r="AA53" s="60"/>
      <c r="AB53" s="289">
        <v>1</v>
      </c>
      <c r="AC53" s="60"/>
      <c r="AD53" s="289">
        <v>1</v>
      </c>
      <c r="AE53" s="60"/>
      <c r="AF53" s="303"/>
      <c r="AG53" s="60"/>
      <c r="AH53" s="303"/>
      <c r="AI53" s="60"/>
      <c r="AJ53" s="60"/>
      <c r="AK53" s="195"/>
      <c r="AL53" s="195"/>
      <c r="AM53" s="227"/>
      <c r="AN53" s="60"/>
      <c r="AO53" s="227"/>
      <c r="AP53" s="60"/>
      <c r="AQ53" s="60"/>
      <c r="AR53" s="60"/>
      <c r="AS53" s="227"/>
      <c r="AT53" s="60"/>
      <c r="AU53" s="227"/>
      <c r="AV53" s="68"/>
      <c r="AW53" s="116"/>
      <c r="AX53" s="116"/>
      <c r="AZ53" s="227"/>
      <c r="BA53" s="60"/>
      <c r="BB53" s="227"/>
      <c r="BC53" s="60"/>
      <c r="BD53" s="60"/>
      <c r="BE53" s="60"/>
      <c r="BF53" s="60"/>
      <c r="BG53" s="196"/>
      <c r="BH53" s="69"/>
      <c r="BI53" s="85"/>
      <c r="BK53" s="61" t="str">
        <f>B53</f>
        <v>JC Decaux</v>
      </c>
      <c r="BL53" s="71"/>
      <c r="BM53" s="86"/>
      <c r="BN53" s="87"/>
      <c r="BO53" s="87"/>
      <c r="BP53" s="87">
        <v>100000</v>
      </c>
      <c r="BQ53" s="87">
        <v>100000</v>
      </c>
      <c r="BR53" s="87">
        <v>100000</v>
      </c>
      <c r="BS53" s="87">
        <v>100000</v>
      </c>
      <c r="BT53" s="87">
        <v>100000</v>
      </c>
      <c r="BU53" s="87">
        <v>100000</v>
      </c>
      <c r="BV53" s="87">
        <v>100000</v>
      </c>
      <c r="BW53" s="87">
        <v>100000</v>
      </c>
      <c r="BX53" s="127"/>
      <c r="BY53" s="20"/>
      <c r="BZ53" s="20"/>
      <c r="CA53" s="61" t="str">
        <f>B53</f>
        <v>JC Decaux</v>
      </c>
      <c r="CB53" s="65"/>
      <c r="CC53" s="66">
        <f t="shared" si="26"/>
        <v>0</v>
      </c>
      <c r="CD53" s="66">
        <f t="shared" si="27"/>
        <v>0</v>
      </c>
      <c r="CE53" s="66">
        <f t="shared" si="28"/>
        <v>0</v>
      </c>
      <c r="CF53" s="66">
        <f t="shared" si="29"/>
        <v>0</v>
      </c>
      <c r="CG53" s="66">
        <f>SUM(Z53:AC53)*BQ53</f>
        <v>100000</v>
      </c>
      <c r="CH53" s="66">
        <f>SUM(AD53:AG53)*BR53</f>
        <v>100000</v>
      </c>
      <c r="CI53" s="66">
        <f>SUM(AH53:AL53)*BS53</f>
        <v>0</v>
      </c>
      <c r="CJ53" s="66">
        <f>SUM(AM53:AP53)*BT53</f>
        <v>0</v>
      </c>
      <c r="CK53" s="66">
        <f>SUM(AQ53:AU53)*BU53</f>
        <v>0</v>
      </c>
      <c r="CL53" s="66">
        <f>SUM(AV53:AY53)*BV53</f>
        <v>0</v>
      </c>
      <c r="CM53" s="66">
        <f t="shared" si="30"/>
        <v>0</v>
      </c>
      <c r="CN53" s="66">
        <f>SUM(BD53:BH53)*BX53</f>
        <v>0</v>
      </c>
      <c r="CO53" s="67">
        <f>SUM(CC53:CN53)</f>
        <v>200000</v>
      </c>
      <c r="CP53" s="12"/>
      <c r="CQ53" s="12"/>
      <c r="CR53" s="12"/>
      <c r="CS53" s="12"/>
      <c r="CT53" s="12"/>
      <c r="CU53" s="12"/>
    </row>
    <row r="54" spans="2:100" ht="19.5" customHeight="1">
      <c r="B54" s="194" t="s">
        <v>138</v>
      </c>
      <c r="C54" s="695"/>
      <c r="D54" s="696"/>
      <c r="E54" s="81"/>
      <c r="F54" s="57">
        <v>7</v>
      </c>
      <c r="G54" s="72">
        <f>CO54*0.90035</f>
        <v>1117082.2520000001</v>
      </c>
      <c r="H54" s="59"/>
      <c r="I54" s="195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7"/>
      <c r="Y54" s="60"/>
      <c r="Z54" s="60"/>
      <c r="AA54" s="60"/>
      <c r="AB54" s="290">
        <v>1</v>
      </c>
      <c r="AC54" s="291"/>
      <c r="AD54" s="291"/>
      <c r="AE54" s="292"/>
      <c r="AF54" s="293">
        <v>1</v>
      </c>
      <c r="AG54" s="291"/>
      <c r="AH54" s="291"/>
      <c r="AI54" s="292"/>
      <c r="AJ54" s="60"/>
      <c r="AK54" s="195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116"/>
      <c r="AW54" s="116"/>
      <c r="AX54" s="116"/>
      <c r="AY54" s="116"/>
      <c r="AZ54" s="60"/>
      <c r="BA54" s="60"/>
      <c r="BB54" s="60"/>
      <c r="BC54" s="60"/>
      <c r="BD54" s="60"/>
      <c r="BE54" s="60"/>
      <c r="BF54" s="60"/>
      <c r="BG54" s="196"/>
      <c r="BH54" s="69"/>
      <c r="BI54" s="85"/>
      <c r="BK54" s="61" t="str">
        <f>B54</f>
        <v>Large Format</v>
      </c>
      <c r="BL54" s="71"/>
      <c r="BM54" s="86"/>
      <c r="BN54" s="87"/>
      <c r="BO54" s="88"/>
      <c r="BP54" s="88"/>
      <c r="BQ54" s="88"/>
      <c r="BR54" s="88"/>
      <c r="BS54" s="88"/>
      <c r="BT54" s="88"/>
      <c r="BU54" s="88"/>
      <c r="BV54" s="88"/>
      <c r="BW54" s="88"/>
      <c r="BX54" s="127"/>
      <c r="BY54" s="20"/>
      <c r="BZ54" s="20"/>
      <c r="CA54" s="61" t="str">
        <f t="shared" ref="CA54:CA60" si="31">B54</f>
        <v>Large Format</v>
      </c>
      <c r="CB54" s="65"/>
      <c r="CC54" s="66">
        <f t="shared" si="26"/>
        <v>0</v>
      </c>
      <c r="CD54" s="66">
        <f t="shared" si="27"/>
        <v>0</v>
      </c>
      <c r="CE54" s="66">
        <f t="shared" si="28"/>
        <v>0</v>
      </c>
      <c r="CF54" s="66">
        <f t="shared" si="29"/>
        <v>0</v>
      </c>
      <c r="CG54" s="66">
        <v>517796</v>
      </c>
      <c r="CH54" s="66">
        <v>437796</v>
      </c>
      <c r="CI54" s="244">
        <f>200000</f>
        <v>200000</v>
      </c>
      <c r="CJ54" s="66">
        <f>28376</f>
        <v>28376</v>
      </c>
      <c r="CK54" s="66">
        <v>28376</v>
      </c>
      <c r="CL54" s="66">
        <v>28376</v>
      </c>
      <c r="CM54" s="66">
        <f t="shared" si="30"/>
        <v>0</v>
      </c>
      <c r="CN54" s="66">
        <f>SUM(BD54:BH54)*BX54</f>
        <v>0</v>
      </c>
      <c r="CO54" s="67">
        <f>SUM(CC54:CN54)</f>
        <v>1240720</v>
      </c>
      <c r="CP54" s="12"/>
      <c r="CQ54" s="12"/>
      <c r="CR54" s="12"/>
      <c r="CS54" s="12"/>
      <c r="CT54" s="12"/>
      <c r="CU54" s="12"/>
    </row>
    <row r="55" spans="2:100" ht="19.5" customHeight="1">
      <c r="B55" s="194" t="s">
        <v>139</v>
      </c>
      <c r="C55" s="695"/>
      <c r="D55" s="696"/>
      <c r="E55" s="81"/>
      <c r="F55" s="57"/>
      <c r="G55" s="72"/>
      <c r="H55" s="59"/>
      <c r="I55" s="195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131"/>
      <c r="Z55" s="60"/>
      <c r="AA55" s="60"/>
      <c r="AB55" s="60"/>
      <c r="AC55" s="60"/>
      <c r="AD55" s="294">
        <v>1</v>
      </c>
      <c r="AE55" s="295"/>
      <c r="AF55" s="295"/>
      <c r="AG55" s="296"/>
      <c r="AH55" s="294">
        <v>1</v>
      </c>
      <c r="AI55" s="295"/>
      <c r="AJ55" s="295"/>
      <c r="AK55" s="295"/>
      <c r="AL55" s="295"/>
      <c r="AM55" s="295">
        <v>1</v>
      </c>
      <c r="AN55" s="295"/>
      <c r="AO55" s="295"/>
      <c r="AP55" s="296"/>
      <c r="AQ55" s="294">
        <v>1</v>
      </c>
      <c r="AR55" s="295"/>
      <c r="AS55" s="295"/>
      <c r="AT55" s="295"/>
      <c r="AU55" s="295"/>
      <c r="AV55" s="295">
        <v>1</v>
      </c>
      <c r="AW55" s="297"/>
      <c r="AX55" s="297"/>
      <c r="AY55" s="297"/>
      <c r="AZ55" s="60"/>
      <c r="BA55" s="60"/>
      <c r="BB55" s="60"/>
      <c r="BC55" s="60"/>
      <c r="BD55" s="60"/>
      <c r="BE55" s="60"/>
      <c r="BF55" s="60"/>
      <c r="BG55" s="196"/>
      <c r="BH55" s="69"/>
      <c r="BI55" s="85"/>
      <c r="BK55" s="61"/>
      <c r="BL55" s="71"/>
      <c r="BM55" s="86"/>
      <c r="BN55" s="87"/>
      <c r="BO55" s="88"/>
      <c r="BP55" s="88"/>
      <c r="BQ55" s="88"/>
      <c r="BR55" s="88"/>
      <c r="BS55" s="88"/>
      <c r="BT55" s="88"/>
      <c r="BU55" s="88"/>
      <c r="BV55" s="88"/>
      <c r="BW55" s="88"/>
      <c r="BX55" s="127"/>
      <c r="BY55" s="20"/>
      <c r="BZ55" s="20"/>
      <c r="CA55" s="61" t="str">
        <f t="shared" si="31"/>
        <v>Airport</v>
      </c>
      <c r="CB55" s="65"/>
      <c r="CC55" s="66">
        <f t="shared" si="26"/>
        <v>0</v>
      </c>
      <c r="CD55" s="66">
        <f t="shared" si="27"/>
        <v>0</v>
      </c>
      <c r="CE55" s="66">
        <f t="shared" si="28"/>
        <v>0</v>
      </c>
      <c r="CF55" s="66">
        <f t="shared" si="29"/>
        <v>0</v>
      </c>
      <c r="CG55" s="66">
        <f>SUM(Z55:AC55)*BQ55</f>
        <v>0</v>
      </c>
      <c r="CH55" s="66">
        <f>SUM(AD55:AG55)*BR55</f>
        <v>0</v>
      </c>
      <c r="CI55" s="66">
        <f>SUM(AH55:AL55)*BS55</f>
        <v>0</v>
      </c>
      <c r="CJ55" s="66">
        <f>SUM(AM55:AP55)*BT55</f>
        <v>0</v>
      </c>
      <c r="CK55" s="66">
        <f>SUM(AQ55:AU55)*BU55</f>
        <v>0</v>
      </c>
      <c r="CL55" s="66">
        <f>SUM(AV55:AY55)*BV55</f>
        <v>0</v>
      </c>
      <c r="CM55" s="66">
        <f t="shared" si="30"/>
        <v>0</v>
      </c>
      <c r="CN55" s="66">
        <f>SUM(BD55:BH55)*BX55</f>
        <v>0</v>
      </c>
      <c r="CO55" s="67"/>
      <c r="CP55" s="12"/>
      <c r="CQ55" s="12"/>
      <c r="CR55" s="12"/>
      <c r="CS55" s="12"/>
      <c r="CT55" s="12"/>
      <c r="CU55" s="12"/>
    </row>
    <row r="56" spans="2:100" ht="19.5" customHeight="1">
      <c r="B56" s="201"/>
      <c r="C56" s="206"/>
      <c r="D56" s="90"/>
      <c r="E56" s="90"/>
      <c r="F56" s="91">
        <f>SUM(H56:BH56)</f>
        <v>0</v>
      </c>
      <c r="G56" s="72">
        <f>CO56*0.9</f>
        <v>0</v>
      </c>
      <c r="H56" s="92"/>
      <c r="I56" s="93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9"/>
      <c r="BI56" s="75"/>
      <c r="BJ56" s="75"/>
      <c r="BK56" s="61">
        <f>B56</f>
        <v>0</v>
      </c>
      <c r="BL56" s="71">
        <f>D56</f>
        <v>0</v>
      </c>
      <c r="BM56" s="82"/>
      <c r="BN56" s="83"/>
      <c r="BO56" s="77">
        <v>0</v>
      </c>
      <c r="BP56" s="77">
        <v>0</v>
      </c>
      <c r="BQ56" s="77">
        <v>0</v>
      </c>
      <c r="BR56" s="77">
        <v>0</v>
      </c>
      <c r="BS56" s="77">
        <v>0</v>
      </c>
      <c r="BT56" s="77">
        <v>0</v>
      </c>
      <c r="BU56" s="77">
        <v>0</v>
      </c>
      <c r="BV56" s="77">
        <v>0</v>
      </c>
      <c r="BW56" s="77">
        <v>0</v>
      </c>
      <c r="BX56" s="127"/>
      <c r="BY56" s="20"/>
      <c r="BZ56" s="79"/>
      <c r="CA56" s="61">
        <f t="shared" si="31"/>
        <v>0</v>
      </c>
      <c r="CB56" s="65">
        <f>BL56</f>
        <v>0</v>
      </c>
      <c r="CC56" s="66">
        <f t="shared" si="26"/>
        <v>0</v>
      </c>
      <c r="CD56" s="66">
        <f t="shared" si="27"/>
        <v>0</v>
      </c>
      <c r="CE56" s="66">
        <f t="shared" si="28"/>
        <v>0</v>
      </c>
      <c r="CF56" s="66">
        <f t="shared" si="29"/>
        <v>0</v>
      </c>
      <c r="CG56" s="66">
        <f>SUM(Z56:AC56)*BQ56</f>
        <v>0</v>
      </c>
      <c r="CH56" s="66">
        <f>SUM(AD56:AG56)*BR56</f>
        <v>0</v>
      </c>
      <c r="CI56" s="66">
        <f>SUM(AH56:AL56)*BS56</f>
        <v>0</v>
      </c>
      <c r="CJ56" s="66">
        <f>SUM(AM56:AP56)*BT56</f>
        <v>0</v>
      </c>
      <c r="CK56" s="66">
        <f>SUM(AQ56:AU56)*BU56</f>
        <v>0</v>
      </c>
      <c r="CL56" s="66">
        <f>SUM(AV56:AY56)*BV56</f>
        <v>0</v>
      </c>
      <c r="CM56" s="66">
        <f t="shared" si="30"/>
        <v>0</v>
      </c>
      <c r="CN56" s="66">
        <f>SUM(BD56:BH56)*BX56</f>
        <v>0</v>
      </c>
      <c r="CO56" s="67">
        <f>SUM(CC56:CN56)</f>
        <v>0</v>
      </c>
      <c r="CP56" s="12"/>
      <c r="CQ56" s="80"/>
      <c r="CR56" s="80"/>
      <c r="CS56" s="80"/>
      <c r="CT56" s="80"/>
      <c r="CU56" s="80"/>
      <c r="CV56" s="80"/>
    </row>
    <row r="57" spans="2:100" ht="19.5" customHeight="1">
      <c r="B57" s="94" t="s">
        <v>34</v>
      </c>
      <c r="C57" s="207"/>
      <c r="D57" s="95"/>
      <c r="E57" s="95"/>
      <c r="F57" s="96"/>
      <c r="G57" s="97">
        <f>CO57*0.90035</f>
        <v>1297152.2519999999</v>
      </c>
      <c r="H57" s="682">
        <f>CC57*0.90035</f>
        <v>0</v>
      </c>
      <c r="I57" s="683"/>
      <c r="J57" s="683"/>
      <c r="K57" s="683"/>
      <c r="L57" s="684"/>
      <c r="M57" s="685">
        <f>CD57*0.90035</f>
        <v>0</v>
      </c>
      <c r="N57" s="686"/>
      <c r="O57" s="686"/>
      <c r="P57" s="687"/>
      <c r="Q57" s="685">
        <f>CE57*0.90035</f>
        <v>0</v>
      </c>
      <c r="R57" s="686"/>
      <c r="S57" s="686"/>
      <c r="T57" s="687"/>
      <c r="U57" s="685">
        <f>CF57*0.90035</f>
        <v>0</v>
      </c>
      <c r="V57" s="686"/>
      <c r="W57" s="686"/>
      <c r="X57" s="686"/>
      <c r="Y57" s="687"/>
      <c r="Z57" s="688">
        <f>CG57*0.90035</f>
        <v>556232.62859999994</v>
      </c>
      <c r="AA57" s="683"/>
      <c r="AB57" s="683"/>
      <c r="AC57" s="684"/>
      <c r="AD57" s="676">
        <f>CH57*0.90035</f>
        <v>484204.6286</v>
      </c>
      <c r="AE57" s="677"/>
      <c r="AF57" s="677"/>
      <c r="AG57" s="678"/>
      <c r="AH57" s="676">
        <f>SUM(CI57*0.90035)</f>
        <v>180070</v>
      </c>
      <c r="AI57" s="677"/>
      <c r="AJ57" s="677"/>
      <c r="AK57" s="677"/>
      <c r="AL57" s="678"/>
      <c r="AM57" s="676">
        <f>SUM(CJ57*0.90035)</f>
        <v>25548.331600000001</v>
      </c>
      <c r="AN57" s="677"/>
      <c r="AO57" s="677"/>
      <c r="AP57" s="678"/>
      <c r="AQ57" s="676">
        <f>SUM(CK57*0.90035)</f>
        <v>25548.331600000001</v>
      </c>
      <c r="AR57" s="677"/>
      <c r="AS57" s="677"/>
      <c r="AT57" s="677"/>
      <c r="AU57" s="678"/>
      <c r="AV57" s="676">
        <f>SUM(CL57*0.90035)</f>
        <v>25548.331600000001</v>
      </c>
      <c r="AW57" s="677"/>
      <c r="AX57" s="677"/>
      <c r="AY57" s="678"/>
      <c r="AZ57" s="676">
        <f>SUM(CM57*0.90035)</f>
        <v>0</v>
      </c>
      <c r="BA57" s="677"/>
      <c r="BB57" s="677"/>
      <c r="BC57" s="678"/>
      <c r="BD57" s="679">
        <f>SUM(CN57*0.90035)</f>
        <v>0</v>
      </c>
      <c r="BE57" s="680"/>
      <c r="BF57" s="680"/>
      <c r="BG57" s="680"/>
      <c r="BH57" s="681"/>
      <c r="BI57" s="75"/>
      <c r="BJ57" s="75"/>
      <c r="BK57" s="234" t="str">
        <f>B57</f>
        <v>PLANNED TOTAL OOH</v>
      </c>
      <c r="BL57" s="235">
        <f>D57</f>
        <v>0</v>
      </c>
      <c r="BM57" s="236"/>
      <c r="BN57" s="237"/>
      <c r="BO57" s="238"/>
      <c r="BP57" s="238"/>
      <c r="BQ57" s="238"/>
      <c r="BR57" s="238"/>
      <c r="BS57" s="238"/>
      <c r="BT57" s="238"/>
      <c r="BU57" s="238"/>
      <c r="BV57" s="238"/>
      <c r="BW57" s="238"/>
      <c r="BX57" s="239"/>
      <c r="BY57" s="20"/>
      <c r="BZ57" s="20"/>
      <c r="CA57" s="240" t="str">
        <f t="shared" si="31"/>
        <v>PLANNED TOTAL OOH</v>
      </c>
      <c r="CB57" s="99"/>
      <c r="CC57" s="100">
        <f>SUM(CC50:CC56)</f>
        <v>0</v>
      </c>
      <c r="CD57" s="100">
        <f>SUM(CD50:CD56)</f>
        <v>0</v>
      </c>
      <c r="CE57" s="100">
        <f>SUM(CE50:CE56)</f>
        <v>0</v>
      </c>
      <c r="CF57" s="100">
        <f>SUM(CF50:CF56)</f>
        <v>0</v>
      </c>
      <c r="CG57" s="100">
        <f t="shared" ref="CG57:CM57" si="32">SUM(CG50:CG56)</f>
        <v>617796</v>
      </c>
      <c r="CH57" s="100">
        <f t="shared" si="32"/>
        <v>537796</v>
      </c>
      <c r="CI57" s="100">
        <f t="shared" si="32"/>
        <v>200000</v>
      </c>
      <c r="CJ57" s="100">
        <f t="shared" si="32"/>
        <v>28376</v>
      </c>
      <c r="CK57" s="100">
        <f t="shared" si="32"/>
        <v>28376</v>
      </c>
      <c r="CL57" s="100">
        <f t="shared" si="32"/>
        <v>28376</v>
      </c>
      <c r="CM57" s="100">
        <f t="shared" si="32"/>
        <v>0</v>
      </c>
      <c r="CN57" s="100"/>
      <c r="CO57" s="5">
        <f>SUM(CC57:CN57)</f>
        <v>1440720</v>
      </c>
      <c r="CP57" s="101"/>
      <c r="CQ57" s="102"/>
      <c r="CR57" s="12"/>
      <c r="CS57" s="12"/>
      <c r="CT57" s="12"/>
      <c r="CU57" s="12"/>
    </row>
    <row r="58" spans="2:100" ht="19.5" customHeight="1">
      <c r="B58" s="94" t="s">
        <v>35</v>
      </c>
      <c r="C58" s="207"/>
      <c r="D58" s="95"/>
      <c r="E58" s="95"/>
      <c r="F58" s="96"/>
      <c r="G58" s="97">
        <f>CO58*0.90035</f>
        <v>1297152.2519999999</v>
      </c>
      <c r="H58" s="682">
        <f>CC58*0.90035</f>
        <v>0</v>
      </c>
      <c r="I58" s="683"/>
      <c r="J58" s="683"/>
      <c r="K58" s="683"/>
      <c r="L58" s="684"/>
      <c r="M58" s="685">
        <f>CD58*0.90035</f>
        <v>0</v>
      </c>
      <c r="N58" s="686"/>
      <c r="O58" s="686"/>
      <c r="P58" s="687"/>
      <c r="Q58" s="685">
        <f>CE58*0.90035</f>
        <v>0</v>
      </c>
      <c r="R58" s="686"/>
      <c r="S58" s="686"/>
      <c r="T58" s="687"/>
      <c r="U58" s="685">
        <f>CF58*0.90035</f>
        <v>0</v>
      </c>
      <c r="V58" s="686"/>
      <c r="W58" s="686"/>
      <c r="X58" s="686"/>
      <c r="Y58" s="687"/>
      <c r="Z58" s="688">
        <f>CG58*0.90035</f>
        <v>556232.62859999994</v>
      </c>
      <c r="AA58" s="683"/>
      <c r="AB58" s="683"/>
      <c r="AC58" s="684"/>
      <c r="AD58" s="676">
        <f>CH58*0.90035</f>
        <v>484204.6286</v>
      </c>
      <c r="AE58" s="677"/>
      <c r="AF58" s="677"/>
      <c r="AG58" s="678"/>
      <c r="AH58" s="676">
        <f>SUM(CI58*0.90035)</f>
        <v>180070</v>
      </c>
      <c r="AI58" s="677"/>
      <c r="AJ58" s="677"/>
      <c r="AK58" s="677"/>
      <c r="AL58" s="678"/>
      <c r="AM58" s="676">
        <f>SUM(CJ58*0.90035)</f>
        <v>25548.331600000001</v>
      </c>
      <c r="AN58" s="677"/>
      <c r="AO58" s="677"/>
      <c r="AP58" s="678"/>
      <c r="AQ58" s="676">
        <f>SUM(CK58*0.90035)</f>
        <v>25548.331600000001</v>
      </c>
      <c r="AR58" s="677"/>
      <c r="AS58" s="677"/>
      <c r="AT58" s="677"/>
      <c r="AU58" s="678"/>
      <c r="AV58" s="676">
        <f>SUM(CL58*0.90035)</f>
        <v>25548.331600000001</v>
      </c>
      <c r="AW58" s="677"/>
      <c r="AX58" s="677"/>
      <c r="AY58" s="678"/>
      <c r="AZ58" s="676">
        <f>SUM(CM58*0.90035)</f>
        <v>0</v>
      </c>
      <c r="BA58" s="677"/>
      <c r="BB58" s="677"/>
      <c r="BC58" s="678"/>
      <c r="BD58" s="679">
        <f>SUM(CN58*0.90035)</f>
        <v>0</v>
      </c>
      <c r="BE58" s="680"/>
      <c r="BF58" s="680"/>
      <c r="BG58" s="680"/>
      <c r="BH58" s="681"/>
      <c r="BI58" s="75"/>
      <c r="BJ58" s="75"/>
      <c r="BK58" s="234" t="str">
        <f>B58</f>
        <v>ACTUAL TOTAL OOH</v>
      </c>
      <c r="BL58" s="235">
        <f>D58</f>
        <v>0</v>
      </c>
      <c r="BM58" s="236"/>
      <c r="BN58" s="237"/>
      <c r="BO58" s="238"/>
      <c r="BP58" s="238"/>
      <c r="BQ58" s="238"/>
      <c r="BR58" s="238"/>
      <c r="BS58" s="238"/>
      <c r="BT58" s="238"/>
      <c r="BU58" s="238"/>
      <c r="BV58" s="238"/>
      <c r="BW58" s="238"/>
      <c r="BX58" s="239"/>
      <c r="BY58" s="20"/>
      <c r="BZ58" s="20"/>
      <c r="CA58" s="240" t="str">
        <f t="shared" si="31"/>
        <v>ACTUAL TOTAL OOH</v>
      </c>
      <c r="CB58" s="99"/>
      <c r="CC58" s="100">
        <f t="shared" ref="CC58:CN58" si="33">CC57</f>
        <v>0</v>
      </c>
      <c r="CD58" s="100">
        <f t="shared" si="33"/>
        <v>0</v>
      </c>
      <c r="CE58" s="100">
        <f t="shared" si="33"/>
        <v>0</v>
      </c>
      <c r="CF58" s="100">
        <f t="shared" si="33"/>
        <v>0</v>
      </c>
      <c r="CG58" s="100">
        <f t="shared" si="33"/>
        <v>617796</v>
      </c>
      <c r="CH58" s="100">
        <f t="shared" si="33"/>
        <v>537796</v>
      </c>
      <c r="CI58" s="100">
        <f t="shared" si="33"/>
        <v>200000</v>
      </c>
      <c r="CJ58" s="100">
        <f t="shared" si="33"/>
        <v>28376</v>
      </c>
      <c r="CK58" s="100">
        <f t="shared" si="33"/>
        <v>28376</v>
      </c>
      <c r="CL58" s="100">
        <f t="shared" si="33"/>
        <v>28376</v>
      </c>
      <c r="CM58" s="100">
        <f>CM57</f>
        <v>0</v>
      </c>
      <c r="CN58" s="100">
        <f t="shared" si="33"/>
        <v>0</v>
      </c>
      <c r="CO58" s="5">
        <f>SUM(CC58:CN58)</f>
        <v>1440720</v>
      </c>
      <c r="CP58" s="625" t="e">
        <f>#REF!-CO58</f>
        <v>#REF!</v>
      </c>
      <c r="CQ58" s="626"/>
      <c r="CR58" s="626"/>
      <c r="CS58" s="102"/>
      <c r="CT58" s="102"/>
      <c r="CU58" s="102"/>
      <c r="CV58" s="102"/>
    </row>
    <row r="59" spans="2:100" ht="19.5" customHeight="1">
      <c r="B59" s="105" t="s">
        <v>36</v>
      </c>
      <c r="C59" s="208"/>
      <c r="D59" s="106"/>
      <c r="E59" s="106"/>
      <c r="F59" s="107"/>
      <c r="G59" s="108">
        <f>SUM(H59:BH59)</f>
        <v>1317293.6722486825</v>
      </c>
      <c r="H59" s="578">
        <f>CC59*0.90035</f>
        <v>0</v>
      </c>
      <c r="I59" s="572"/>
      <c r="J59" s="572"/>
      <c r="K59" s="572"/>
      <c r="L59" s="573"/>
      <c r="M59" s="571">
        <f>CD59*0.90035</f>
        <v>0</v>
      </c>
      <c r="N59" s="572"/>
      <c r="O59" s="572"/>
      <c r="P59" s="573"/>
      <c r="Q59" s="571">
        <f>CE59*0.90035</f>
        <v>0</v>
      </c>
      <c r="R59" s="572"/>
      <c r="S59" s="572"/>
      <c r="T59" s="573"/>
      <c r="U59" s="571">
        <f>CF59*0.90035</f>
        <v>0</v>
      </c>
      <c r="V59" s="572"/>
      <c r="W59" s="572"/>
      <c r="X59" s="572"/>
      <c r="Y59" s="573"/>
      <c r="Z59" s="571">
        <f>CG59*0.90035</f>
        <v>564869.48299499345</v>
      </c>
      <c r="AA59" s="572"/>
      <c r="AB59" s="572"/>
      <c r="AC59" s="573"/>
      <c r="AD59" s="616">
        <f>CH59*0.90035</f>
        <v>491723.0744076937</v>
      </c>
      <c r="AE59" s="617"/>
      <c r="AF59" s="617"/>
      <c r="AG59" s="618"/>
      <c r="AH59" s="616">
        <f>SUM(CI59*0.90035)</f>
        <v>182866.02146824953</v>
      </c>
      <c r="AI59" s="617"/>
      <c r="AJ59" s="617"/>
      <c r="AK59" s="617"/>
      <c r="AL59" s="618"/>
      <c r="AM59" s="616">
        <f>SUM(CJ59*0.90035)</f>
        <v>25945.031125915244</v>
      </c>
      <c r="AN59" s="617"/>
      <c r="AO59" s="617"/>
      <c r="AP59" s="618"/>
      <c r="AQ59" s="616">
        <f>SUM(CK59*0.90035)</f>
        <v>25945.031125915244</v>
      </c>
      <c r="AR59" s="617"/>
      <c r="AS59" s="617"/>
      <c r="AT59" s="617"/>
      <c r="AU59" s="618"/>
      <c r="AV59" s="616">
        <f>SUM(CL59*0.90035)</f>
        <v>25945.031125915244</v>
      </c>
      <c r="AW59" s="617"/>
      <c r="AX59" s="617"/>
      <c r="AY59" s="618"/>
      <c r="AZ59" s="616">
        <f>SUM(CM59*0.90035)</f>
        <v>0</v>
      </c>
      <c r="BA59" s="617"/>
      <c r="BB59" s="617"/>
      <c r="BC59" s="618"/>
      <c r="BD59" s="616">
        <f>SUM(CN59*0.90035)</f>
        <v>0</v>
      </c>
      <c r="BE59" s="617"/>
      <c r="BF59" s="617"/>
      <c r="BG59" s="617"/>
      <c r="BH59" s="621"/>
      <c r="BI59" s="75"/>
      <c r="BJ59" s="75"/>
      <c r="BK59" s="234" t="str">
        <f>B59</f>
        <v>$USD PLANNED TOTAL OOH</v>
      </c>
      <c r="BL59" s="235">
        <f>D59</f>
        <v>0</v>
      </c>
      <c r="BM59" s="236"/>
      <c r="BN59" s="237"/>
      <c r="BO59" s="238">
        <v>0</v>
      </c>
      <c r="BP59" s="238">
        <v>0</v>
      </c>
      <c r="BQ59" s="238">
        <v>0</v>
      </c>
      <c r="BR59" s="238">
        <v>0</v>
      </c>
      <c r="BS59" s="238">
        <v>0</v>
      </c>
      <c r="BT59" s="238">
        <v>0</v>
      </c>
      <c r="BU59" s="238">
        <v>0</v>
      </c>
      <c r="BV59" s="238">
        <v>0</v>
      </c>
      <c r="BW59" s="238">
        <v>0</v>
      </c>
      <c r="BX59" s="239"/>
      <c r="BY59" s="20"/>
      <c r="BZ59" s="20"/>
      <c r="CA59" s="241" t="str">
        <f t="shared" si="31"/>
        <v>$USD PLANNED TOTAL OOH</v>
      </c>
      <c r="CB59" s="110"/>
      <c r="CC59" s="111">
        <f t="shared" ref="CC59:CN60" si="34">CC57/$AN$4</f>
        <v>0</v>
      </c>
      <c r="CD59" s="111">
        <f t="shared" si="34"/>
        <v>0</v>
      </c>
      <c r="CE59" s="111">
        <f t="shared" si="34"/>
        <v>0</v>
      </c>
      <c r="CF59" s="111">
        <f t="shared" si="34"/>
        <v>0</v>
      </c>
      <c r="CG59" s="111">
        <f t="shared" si="34"/>
        <v>627388.77435996383</v>
      </c>
      <c r="CH59" s="111">
        <f t="shared" si="34"/>
        <v>546146.58122696029</v>
      </c>
      <c r="CI59" s="111">
        <f t="shared" si="34"/>
        <v>203105.48283250906</v>
      </c>
      <c r="CJ59" s="111">
        <f t="shared" si="34"/>
        <v>28816.605904276388</v>
      </c>
      <c r="CK59" s="111">
        <f t="shared" si="34"/>
        <v>28816.605904276388</v>
      </c>
      <c r="CL59" s="111">
        <f t="shared" si="34"/>
        <v>28816.605904276388</v>
      </c>
      <c r="CM59" s="111">
        <f t="shared" si="34"/>
        <v>0</v>
      </c>
      <c r="CN59" s="111">
        <f t="shared" si="34"/>
        <v>0</v>
      </c>
      <c r="CO59" s="112">
        <f>SUM(CC59:CN59)</f>
        <v>1463090.6561322627</v>
      </c>
      <c r="CP59" s="101"/>
      <c r="CQ59" s="80"/>
      <c r="CR59" s="80"/>
      <c r="CS59" s="80"/>
      <c r="CT59" s="80"/>
      <c r="CU59" s="80"/>
      <c r="CV59" s="80"/>
    </row>
    <row r="60" spans="2:100" ht="19.5" customHeight="1">
      <c r="B60" s="105" t="s">
        <v>37</v>
      </c>
      <c r="C60" s="208"/>
      <c r="D60" s="106"/>
      <c r="E60" s="106"/>
      <c r="F60" s="107"/>
      <c r="G60" s="108">
        <f>SUM(H60:BH60)</f>
        <v>1317293.6722486825</v>
      </c>
      <c r="H60" s="578">
        <f>CC60*0.90035</f>
        <v>0</v>
      </c>
      <c r="I60" s="572"/>
      <c r="J60" s="572"/>
      <c r="K60" s="572"/>
      <c r="L60" s="573"/>
      <c r="M60" s="571">
        <f>CD60*0.90035</f>
        <v>0</v>
      </c>
      <c r="N60" s="572"/>
      <c r="O60" s="572"/>
      <c r="P60" s="573"/>
      <c r="Q60" s="571">
        <f>CE60*0.90035</f>
        <v>0</v>
      </c>
      <c r="R60" s="572"/>
      <c r="S60" s="572"/>
      <c r="T60" s="573"/>
      <c r="U60" s="571">
        <f>CF60*0.90035</f>
        <v>0</v>
      </c>
      <c r="V60" s="572"/>
      <c r="W60" s="572"/>
      <c r="X60" s="572"/>
      <c r="Y60" s="573"/>
      <c r="Z60" s="571">
        <f>CG60*0.90035</f>
        <v>564869.48299499345</v>
      </c>
      <c r="AA60" s="572"/>
      <c r="AB60" s="572"/>
      <c r="AC60" s="573"/>
      <c r="AD60" s="616">
        <f>CH60*0.90035</f>
        <v>491723.0744076937</v>
      </c>
      <c r="AE60" s="617"/>
      <c r="AF60" s="617"/>
      <c r="AG60" s="618"/>
      <c r="AH60" s="616">
        <f>SUM(CI60*0.90035)</f>
        <v>182866.02146824953</v>
      </c>
      <c r="AI60" s="617"/>
      <c r="AJ60" s="617"/>
      <c r="AK60" s="617"/>
      <c r="AL60" s="618"/>
      <c r="AM60" s="616">
        <f>SUM(CJ60*0.90035)</f>
        <v>25945.031125915244</v>
      </c>
      <c r="AN60" s="617"/>
      <c r="AO60" s="617"/>
      <c r="AP60" s="618"/>
      <c r="AQ60" s="616">
        <f>SUM(CK60*0.90035)</f>
        <v>25945.031125915244</v>
      </c>
      <c r="AR60" s="617"/>
      <c r="AS60" s="617"/>
      <c r="AT60" s="617"/>
      <c r="AU60" s="618"/>
      <c r="AV60" s="616">
        <f>SUM(CL60*0.90035)</f>
        <v>25945.031125915244</v>
      </c>
      <c r="AW60" s="617"/>
      <c r="AX60" s="617"/>
      <c r="AY60" s="618"/>
      <c r="AZ60" s="616">
        <f>SUM(CM60*0.90035)</f>
        <v>0</v>
      </c>
      <c r="BA60" s="617"/>
      <c r="BB60" s="617"/>
      <c r="BC60" s="618"/>
      <c r="BD60" s="616">
        <f>SUM(CN60*0.90035)</f>
        <v>0</v>
      </c>
      <c r="BE60" s="617"/>
      <c r="BF60" s="617"/>
      <c r="BG60" s="617"/>
      <c r="BH60" s="621"/>
      <c r="BI60" s="75"/>
      <c r="BJ60" s="75"/>
      <c r="BK60" s="234" t="str">
        <f>B60</f>
        <v>$USD ACTUAL TOTAL OOH</v>
      </c>
      <c r="BL60" s="235">
        <f>D60</f>
        <v>0</v>
      </c>
      <c r="BM60" s="236"/>
      <c r="BN60" s="237"/>
      <c r="BO60" s="238">
        <v>0</v>
      </c>
      <c r="BP60" s="238">
        <v>0</v>
      </c>
      <c r="BQ60" s="238">
        <v>0</v>
      </c>
      <c r="BR60" s="238">
        <v>0</v>
      </c>
      <c r="BS60" s="238">
        <v>0</v>
      </c>
      <c r="BT60" s="238">
        <v>0</v>
      </c>
      <c r="BU60" s="238">
        <v>0</v>
      </c>
      <c r="BV60" s="238">
        <v>0</v>
      </c>
      <c r="BW60" s="238">
        <v>0</v>
      </c>
      <c r="BX60" s="242">
        <v>0</v>
      </c>
      <c r="BY60" s="20"/>
      <c r="BZ60" s="20"/>
      <c r="CA60" s="241" t="str">
        <f t="shared" si="31"/>
        <v>$USD ACTUAL TOTAL OOH</v>
      </c>
      <c r="CB60" s="110"/>
      <c r="CC60" s="113">
        <f t="shared" si="34"/>
        <v>0</v>
      </c>
      <c r="CD60" s="113">
        <f t="shared" si="34"/>
        <v>0</v>
      </c>
      <c r="CE60" s="113">
        <f t="shared" si="34"/>
        <v>0</v>
      </c>
      <c r="CF60" s="113">
        <f t="shared" si="34"/>
        <v>0</v>
      </c>
      <c r="CG60" s="113">
        <f t="shared" si="34"/>
        <v>627388.77435996383</v>
      </c>
      <c r="CH60" s="113">
        <f t="shared" si="34"/>
        <v>546146.58122696029</v>
      </c>
      <c r="CI60" s="113">
        <f t="shared" si="34"/>
        <v>203105.48283250906</v>
      </c>
      <c r="CJ60" s="113">
        <f t="shared" si="34"/>
        <v>28816.605904276388</v>
      </c>
      <c r="CK60" s="113">
        <f t="shared" si="34"/>
        <v>28816.605904276388</v>
      </c>
      <c r="CL60" s="113">
        <f>CL58/$AN$4</f>
        <v>28816.605904276388</v>
      </c>
      <c r="CM60" s="113">
        <f>CM58/$AN$4</f>
        <v>0</v>
      </c>
      <c r="CN60" s="113">
        <f>CN58/$AN$4</f>
        <v>0</v>
      </c>
      <c r="CO60" s="112">
        <f>SUM(CC60:CN60)</f>
        <v>1463090.6561322627</v>
      </c>
      <c r="CP60" s="114"/>
      <c r="CQ60" s="80"/>
      <c r="CR60" s="80"/>
      <c r="CS60" s="80"/>
      <c r="CT60" s="80"/>
      <c r="CU60" s="80"/>
      <c r="CV60" s="80"/>
    </row>
    <row r="61" spans="2:100" ht="19.5" customHeight="1">
      <c r="B61" s="61"/>
      <c r="C61" s="210"/>
      <c r="D61" s="71"/>
      <c r="E61" s="71"/>
      <c r="F61" s="57"/>
      <c r="G61" s="58"/>
      <c r="H61" s="129"/>
      <c r="I61" s="130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1"/>
      <c r="BH61" s="133"/>
      <c r="BK61" s="122"/>
      <c r="BL61" s="134"/>
      <c r="BM61" s="56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5"/>
      <c r="CA61" s="136"/>
      <c r="CB61" s="137"/>
      <c r="CC61" s="66">
        <f t="shared" ref="CC61:CC66" si="35">SUM(H61:L61)*BM61</f>
        <v>0</v>
      </c>
      <c r="CD61" s="66">
        <f t="shared" ref="CD61:CD66" si="36">SUM(M61:P61)*BN61</f>
        <v>0</v>
      </c>
      <c r="CE61" s="66">
        <f t="shared" ref="CE61:CE66" si="37">SUM(Q61:T61)*BO61</f>
        <v>0</v>
      </c>
      <c r="CF61" s="138"/>
      <c r="CG61" s="138"/>
      <c r="CH61" s="138"/>
      <c r="CI61" s="138"/>
      <c r="CJ61" s="138"/>
      <c r="CK61" s="138"/>
      <c r="CL61" s="138"/>
      <c r="CM61" s="138"/>
      <c r="CN61" s="138"/>
      <c r="CO61" s="139"/>
    </row>
    <row r="62" spans="2:100" ht="14.25" customHeight="1">
      <c r="B62" s="115" t="s">
        <v>80</v>
      </c>
      <c r="C62" s="209"/>
      <c r="D62" s="287"/>
      <c r="E62" s="287"/>
      <c r="F62" s="57">
        <f>SUM(H62:BH62)*10</f>
        <v>0</v>
      </c>
      <c r="G62" s="58"/>
      <c r="H62" s="59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8"/>
      <c r="AW62" s="60"/>
      <c r="AX62" s="60"/>
      <c r="AY62" s="60"/>
      <c r="AZ62" s="196"/>
      <c r="BA62" s="60"/>
      <c r="BB62" s="195"/>
      <c r="BC62" s="195"/>
      <c r="BD62" s="60"/>
      <c r="BE62" s="60"/>
      <c r="BF62" s="60"/>
      <c r="BG62" s="196"/>
      <c r="BH62" s="69"/>
      <c r="BI62" s="70"/>
      <c r="BK62" s="61" t="str">
        <f t="shared" ref="BK62:BK70" si="38">B62</f>
        <v>PRESS</v>
      </c>
      <c r="BL62" s="71">
        <f t="shared" ref="BL62:BL70" si="39">D62</f>
        <v>0</v>
      </c>
      <c r="BM62" s="62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127"/>
      <c r="BY62" s="20"/>
      <c r="BZ62" s="20"/>
      <c r="CA62" s="61" t="str">
        <f t="shared" ref="CA62:CA70" si="40">B62</f>
        <v>PRESS</v>
      </c>
      <c r="CB62" s="65">
        <f t="shared" ref="CB62:CB82" si="41">BL62</f>
        <v>0</v>
      </c>
      <c r="CC62" s="66">
        <f t="shared" si="35"/>
        <v>0</v>
      </c>
      <c r="CD62" s="66">
        <f t="shared" si="36"/>
        <v>0</v>
      </c>
      <c r="CE62" s="66">
        <f t="shared" si="37"/>
        <v>0</v>
      </c>
      <c r="CF62" s="66">
        <f>SUM(U62:Y62)*BP62</f>
        <v>0</v>
      </c>
      <c r="CG62" s="66"/>
      <c r="CH62" s="66"/>
      <c r="CI62" s="66"/>
      <c r="CJ62" s="66"/>
      <c r="CK62" s="66"/>
      <c r="CL62" s="66"/>
      <c r="CM62" s="66"/>
      <c r="CN62" s="66"/>
      <c r="CO62" s="67"/>
      <c r="CP62" s="12"/>
      <c r="CQ62" s="12"/>
      <c r="CR62" s="12"/>
      <c r="CS62" s="12"/>
      <c r="CT62" s="12"/>
      <c r="CU62" s="12"/>
    </row>
    <row r="63" spans="2:100" ht="19.5" customHeight="1">
      <c r="B63" s="115"/>
      <c r="C63" s="209"/>
      <c r="D63" s="287"/>
      <c r="E63" s="287"/>
      <c r="F63" s="57">
        <f>SUM(H63:BH63)*10</f>
        <v>0</v>
      </c>
      <c r="G63" s="72">
        <f t="shared" ref="G63:G79" si="42">CO63*0.9</f>
        <v>0</v>
      </c>
      <c r="H63" s="73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74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116"/>
      <c r="AW63" s="116"/>
      <c r="AX63" s="116"/>
      <c r="AY63" s="116"/>
      <c r="AZ63" s="60"/>
      <c r="BA63" s="60"/>
      <c r="BB63" s="60"/>
      <c r="BC63" s="140"/>
      <c r="BD63" s="60"/>
      <c r="BE63" s="60"/>
      <c r="BF63" s="60"/>
      <c r="BG63" s="196"/>
      <c r="BH63" s="69"/>
      <c r="BI63" s="75"/>
      <c r="BJ63" s="75"/>
      <c r="BK63" s="61">
        <f t="shared" si="38"/>
        <v>0</v>
      </c>
      <c r="BL63" s="71">
        <f t="shared" si="39"/>
        <v>0</v>
      </c>
      <c r="BM63" s="76"/>
      <c r="BN63" s="77"/>
      <c r="BO63" s="77">
        <v>0</v>
      </c>
      <c r="BP63" s="77">
        <v>0</v>
      </c>
      <c r="BQ63" s="77">
        <v>0</v>
      </c>
      <c r="BR63" s="77">
        <v>0</v>
      </c>
      <c r="BS63" s="77">
        <v>0</v>
      </c>
      <c r="BT63" s="77">
        <v>0</v>
      </c>
      <c r="BU63" s="77">
        <v>0</v>
      </c>
      <c r="BV63" s="77">
        <v>0</v>
      </c>
      <c r="BW63" s="77">
        <v>0</v>
      </c>
      <c r="BX63" s="127"/>
      <c r="BY63" s="20"/>
      <c r="BZ63" s="79"/>
      <c r="CA63" s="61">
        <f t="shared" si="40"/>
        <v>0</v>
      </c>
      <c r="CB63" s="65">
        <f t="shared" si="41"/>
        <v>0</v>
      </c>
      <c r="CC63" s="66">
        <f t="shared" si="35"/>
        <v>0</v>
      </c>
      <c r="CD63" s="66">
        <f t="shared" si="36"/>
        <v>0</v>
      </c>
      <c r="CE63" s="66">
        <f t="shared" si="37"/>
        <v>0</v>
      </c>
      <c r="CF63" s="66">
        <f>SUM(U63:Y63)*BP63</f>
        <v>0</v>
      </c>
      <c r="CG63" s="66">
        <f>SUM(AA63:AC63)*BQ63</f>
        <v>0</v>
      </c>
      <c r="CH63" s="66">
        <f>SUM(AD63:AG63)*BR63</f>
        <v>0</v>
      </c>
      <c r="CI63" s="66">
        <f>SUM(AH63:AM63)*BS63</f>
        <v>0</v>
      </c>
      <c r="CJ63" s="66">
        <f>SUM(AN63:AP63)*BT63</f>
        <v>0</v>
      </c>
      <c r="CK63" s="66">
        <f>SUM(AQ63:AV63)*BU63</f>
        <v>0</v>
      </c>
      <c r="CL63" s="66">
        <f>SUM(AX63:AZ63)*BV63</f>
        <v>0</v>
      </c>
      <c r="CM63" s="66">
        <f>SUM(BA63:BC63)*BW63</f>
        <v>0</v>
      </c>
      <c r="CN63" s="66">
        <f t="shared" ref="CN63:CN82" si="43">SUM(BD63:BH63)*BX63</f>
        <v>0</v>
      </c>
      <c r="CO63" s="67"/>
      <c r="CP63" s="12"/>
      <c r="CQ63" s="80"/>
      <c r="CR63" s="80"/>
      <c r="CS63" s="80"/>
      <c r="CT63" s="80"/>
      <c r="CU63" s="80"/>
      <c r="CV63" s="80"/>
    </row>
    <row r="64" spans="2:100" ht="20.25" customHeight="1">
      <c r="B64" s="200" t="s">
        <v>91</v>
      </c>
      <c r="C64" s="213"/>
      <c r="D64" s="197"/>
      <c r="E64" s="197"/>
      <c r="F64" s="198"/>
      <c r="G64" s="199">
        <f t="shared" si="42"/>
        <v>0</v>
      </c>
      <c r="H64" s="84"/>
      <c r="I64" s="60"/>
      <c r="J64" s="60"/>
      <c r="K64" s="60"/>
      <c r="L64" s="60"/>
      <c r="M64" s="195"/>
      <c r="N64" s="60"/>
      <c r="O64" s="60"/>
      <c r="P64" s="60"/>
      <c r="Q64" s="196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195"/>
      <c r="AL64" s="195"/>
      <c r="AM64" s="60"/>
      <c r="AN64" s="60"/>
      <c r="AO64" s="60"/>
      <c r="AP64" s="60"/>
      <c r="AQ64" s="60"/>
      <c r="AR64" s="60"/>
      <c r="AS64" s="60"/>
      <c r="AT64" s="60"/>
      <c r="AU64" s="60"/>
      <c r="AV64" s="116"/>
      <c r="AW64" s="116"/>
      <c r="AX64" s="116"/>
      <c r="AY64" s="116"/>
      <c r="AZ64" s="60"/>
      <c r="BA64" s="60"/>
      <c r="BB64" s="60"/>
      <c r="BC64" s="60"/>
      <c r="BD64" s="60"/>
      <c r="BE64" s="60"/>
      <c r="BF64" s="60"/>
      <c r="BG64" s="196"/>
      <c r="BH64" s="69"/>
      <c r="BI64" s="85"/>
      <c r="BK64" s="61" t="str">
        <f t="shared" si="38"/>
        <v>SYDNEY MORNING HERALD</v>
      </c>
      <c r="BL64" s="71">
        <f t="shared" si="39"/>
        <v>0</v>
      </c>
      <c r="BM64" s="86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8"/>
      <c r="BY64" s="20"/>
      <c r="BZ64" s="20"/>
      <c r="CA64" s="61" t="str">
        <f t="shared" si="40"/>
        <v>SYDNEY MORNING HERALD</v>
      </c>
      <c r="CB64" s="65">
        <f t="shared" si="41"/>
        <v>0</v>
      </c>
      <c r="CC64" s="66">
        <f t="shared" si="35"/>
        <v>0</v>
      </c>
      <c r="CD64" s="66">
        <f t="shared" si="36"/>
        <v>0</v>
      </c>
      <c r="CE64" s="66">
        <f t="shared" si="37"/>
        <v>0</v>
      </c>
      <c r="CF64" s="66">
        <f>SUM(U64:Y64)*BP64</f>
        <v>0</v>
      </c>
      <c r="CG64" s="66">
        <f>SUM(Z64:AC64)*BQ64</f>
        <v>0</v>
      </c>
      <c r="CH64" s="66"/>
      <c r="CI64" s="66">
        <f>SUM(AH64:AM64)*BS64</f>
        <v>0</v>
      </c>
      <c r="CJ64" s="66">
        <f>SUM(AM64:AP64)*BT64</f>
        <v>0</v>
      </c>
      <c r="CK64" s="66"/>
      <c r="CL64" s="66">
        <f>SUM(AV64:AY64)*BV64</f>
        <v>0</v>
      </c>
      <c r="CM64" s="66">
        <f>SUM(AZ64:BC64)*BW64</f>
        <v>0</v>
      </c>
      <c r="CN64" s="66">
        <f t="shared" si="43"/>
        <v>0</v>
      </c>
      <c r="CO64" s="67">
        <f>SUM(CC64:CN64)</f>
        <v>0</v>
      </c>
      <c r="CP64" s="12"/>
      <c r="CQ64" s="12"/>
      <c r="CR64" s="12"/>
      <c r="CS64" s="12"/>
      <c r="CT64" s="12"/>
      <c r="CU64" s="12"/>
    </row>
    <row r="65" spans="2:100" ht="19.5" customHeight="1">
      <c r="B65" s="122"/>
      <c r="C65" s="212"/>
      <c r="D65" s="81"/>
      <c r="E65" s="81"/>
      <c r="F65" s="57">
        <f>SUM(H65:BH65)</f>
        <v>0</v>
      </c>
      <c r="G65" s="72">
        <f t="shared" si="42"/>
        <v>0</v>
      </c>
      <c r="H65" s="59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279" t="s">
        <v>133</v>
      </c>
      <c r="Y65" s="60"/>
      <c r="Z65" s="60"/>
      <c r="AA65" s="60"/>
      <c r="AB65" s="60" t="s">
        <v>183</v>
      </c>
      <c r="AC65" s="60"/>
      <c r="AD65" s="60"/>
      <c r="AE65" s="60"/>
      <c r="AF65" s="60"/>
      <c r="AG65" s="60"/>
      <c r="AH65" s="60"/>
      <c r="AI65" s="60"/>
      <c r="AJ65" s="60"/>
      <c r="AK65" s="195"/>
      <c r="AL65" s="195"/>
      <c r="AM65" s="60"/>
      <c r="AN65" s="60"/>
      <c r="AO65" s="60"/>
      <c r="AP65" s="60"/>
      <c r="AQ65" s="60"/>
      <c r="AR65" s="60"/>
      <c r="AS65" s="60"/>
      <c r="AT65" s="60"/>
      <c r="AU65" s="60"/>
      <c r="AV65" s="116"/>
      <c r="AW65" s="116"/>
      <c r="AX65" s="116"/>
      <c r="AY65" s="116"/>
      <c r="AZ65" s="60"/>
      <c r="BA65" s="60"/>
      <c r="BB65" s="60"/>
      <c r="BC65" s="60"/>
      <c r="BD65" s="60"/>
      <c r="BE65" s="60"/>
      <c r="BF65" s="60"/>
      <c r="BG65" s="60"/>
      <c r="BH65" s="69"/>
      <c r="BI65" s="85"/>
      <c r="BK65" s="61">
        <f t="shared" si="38"/>
        <v>0</v>
      </c>
      <c r="BL65" s="71">
        <f t="shared" si="39"/>
        <v>0</v>
      </c>
      <c r="BM65" s="86"/>
      <c r="BN65" s="87"/>
      <c r="BO65" s="88"/>
      <c r="BP65" s="88"/>
      <c r="BQ65" s="88"/>
      <c r="BR65" s="88"/>
      <c r="BS65" s="88"/>
      <c r="BT65" s="88"/>
      <c r="BU65" s="88"/>
      <c r="BV65" s="88"/>
      <c r="BW65" s="88"/>
      <c r="BX65" s="127"/>
      <c r="BY65" s="20"/>
      <c r="BZ65" s="20"/>
      <c r="CA65" s="61">
        <f t="shared" si="40"/>
        <v>0</v>
      </c>
      <c r="CB65" s="65">
        <f t="shared" si="41"/>
        <v>0</v>
      </c>
      <c r="CC65" s="66">
        <f t="shared" si="35"/>
        <v>0</v>
      </c>
      <c r="CD65" s="66">
        <f t="shared" si="36"/>
        <v>0</v>
      </c>
      <c r="CE65" s="66">
        <f t="shared" si="37"/>
        <v>0</v>
      </c>
      <c r="CF65" s="66">
        <f>SUM(U65:Y65)*BP65</f>
        <v>0</v>
      </c>
      <c r="CG65" s="66">
        <f>SUM(Z65:AC65)*BQ65</f>
        <v>0</v>
      </c>
      <c r="CH65" s="66">
        <f>SUM(AD65:AG65)*BR65</f>
        <v>0</v>
      </c>
      <c r="CI65" s="66">
        <f>SUM(AH65:AL65)*BS65</f>
        <v>0</v>
      </c>
      <c r="CJ65" s="66">
        <f>SUM(AM65:AP65)*BT65</f>
        <v>0</v>
      </c>
      <c r="CK65" s="66">
        <f>SUM(AQ65:AU65)*BU65</f>
        <v>0</v>
      </c>
      <c r="CL65" s="66">
        <f>SUM(AV65:AY65)*BV65</f>
        <v>0</v>
      </c>
      <c r="CM65" s="66">
        <f>SUM(AZ65:BC65)*BW65</f>
        <v>0</v>
      </c>
      <c r="CN65" s="66">
        <f t="shared" si="43"/>
        <v>0</v>
      </c>
      <c r="CO65" s="67">
        <f t="shared" ref="CO65:CO81" si="44">SUM(CC65:CN65)</f>
        <v>0</v>
      </c>
      <c r="CP65" s="12"/>
      <c r="CQ65" s="12"/>
      <c r="CR65" s="12"/>
      <c r="CS65" s="12"/>
      <c r="CT65" s="12"/>
      <c r="CU65" s="12"/>
    </row>
    <row r="66" spans="2:100" ht="19.5" customHeight="1">
      <c r="B66" s="193" t="s">
        <v>148</v>
      </c>
      <c r="C66" s="90" t="s">
        <v>149</v>
      </c>
      <c r="D66" s="90" t="s">
        <v>92</v>
      </c>
      <c r="E66" s="90"/>
      <c r="F66" s="57">
        <f>SUM(H66:BH66)</f>
        <v>1</v>
      </c>
      <c r="G66" s="72">
        <f>CO66*0.90035</f>
        <v>225087.5</v>
      </c>
      <c r="H66" s="73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299">
        <v>1</v>
      </c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116"/>
      <c r="AW66" s="116"/>
      <c r="AX66" s="116"/>
      <c r="AY66" s="116"/>
      <c r="AZ66" s="60"/>
      <c r="BA66" s="60"/>
      <c r="BB66" s="60"/>
      <c r="BC66" s="140"/>
      <c r="BD66" s="60"/>
      <c r="BE66" s="60"/>
      <c r="BF66" s="60"/>
      <c r="BG66" s="196"/>
      <c r="BH66" s="69"/>
      <c r="BI66" s="75"/>
      <c r="BJ66" s="75"/>
      <c r="BK66" s="61" t="str">
        <f t="shared" si="38"/>
        <v>Front Cover Transparent Wrap + Front/Back Page Strip + DPS</v>
      </c>
      <c r="BL66" s="71" t="str">
        <f t="shared" si="39"/>
        <v xml:space="preserve">Tuesday </v>
      </c>
      <c r="BM66" s="76"/>
      <c r="BN66" s="77"/>
      <c r="BO66" s="77">
        <v>0</v>
      </c>
      <c r="BP66" s="77">
        <v>250000</v>
      </c>
      <c r="BQ66" s="77">
        <v>250000</v>
      </c>
      <c r="BR66" s="77">
        <v>250000</v>
      </c>
      <c r="BS66" s="77">
        <v>250000</v>
      </c>
      <c r="BT66" s="77">
        <v>250000</v>
      </c>
      <c r="BU66" s="77">
        <v>250000</v>
      </c>
      <c r="BV66" s="77">
        <v>250000</v>
      </c>
      <c r="BW66" s="77">
        <v>250000</v>
      </c>
      <c r="BX66" s="127"/>
      <c r="BY66" s="20"/>
      <c r="BZ66" s="79"/>
      <c r="CA66" s="61" t="str">
        <f t="shared" si="40"/>
        <v>Front Cover Transparent Wrap + Front/Back Page Strip + DPS</v>
      </c>
      <c r="CB66" s="65" t="str">
        <f t="shared" si="41"/>
        <v xml:space="preserve">Tuesday </v>
      </c>
      <c r="CC66" s="66">
        <f t="shared" si="35"/>
        <v>0</v>
      </c>
      <c r="CD66" s="66">
        <f t="shared" si="36"/>
        <v>0</v>
      </c>
      <c r="CE66" s="66">
        <f t="shared" si="37"/>
        <v>0</v>
      </c>
      <c r="CF66" s="66">
        <f>SUM(U66:Y66)*BP66</f>
        <v>0</v>
      </c>
      <c r="CG66" s="66">
        <f>SUM(Z66:AC66)*BQ66</f>
        <v>250000</v>
      </c>
      <c r="CH66" s="66">
        <f>SUM(AD66:AG66)*BR66</f>
        <v>0</v>
      </c>
      <c r="CI66" s="66">
        <f>SUM(AH66:AL66)*BS66</f>
        <v>0</v>
      </c>
      <c r="CJ66" s="66">
        <f>SUM(AM66:AP66)*BT66</f>
        <v>0</v>
      </c>
      <c r="CK66" s="66">
        <f>SUM(AQ66:AU66)*BU66</f>
        <v>0</v>
      </c>
      <c r="CL66" s="66">
        <f>SUM(AV66:AY66)*BV66</f>
        <v>0</v>
      </c>
      <c r="CM66" s="66">
        <f>SUM(AZ66:BC66)*BW66</f>
        <v>0</v>
      </c>
      <c r="CN66" s="66">
        <f t="shared" si="43"/>
        <v>0</v>
      </c>
      <c r="CO66" s="67">
        <f t="shared" si="44"/>
        <v>250000</v>
      </c>
      <c r="CP66" s="12"/>
      <c r="CQ66" s="80"/>
      <c r="CR66" s="80"/>
      <c r="CS66" s="80"/>
      <c r="CT66" s="80"/>
      <c r="CU66" s="80"/>
      <c r="CV66" s="80"/>
    </row>
    <row r="67" spans="2:100" ht="20.25" customHeight="1">
      <c r="B67" s="194" t="s">
        <v>117</v>
      </c>
      <c r="C67" s="211" t="s">
        <v>110</v>
      </c>
      <c r="D67" s="211" t="s">
        <v>97</v>
      </c>
      <c r="E67" s="211"/>
      <c r="F67" s="57">
        <f>SUM(H67:BH67)</f>
        <v>2</v>
      </c>
      <c r="G67" s="72">
        <f>CO67*0.90035</f>
        <v>76435.051187000005</v>
      </c>
      <c r="H67" s="84"/>
      <c r="I67" s="60"/>
      <c r="J67" s="60"/>
      <c r="K67" s="60"/>
      <c r="L67" s="60"/>
      <c r="M67" s="195"/>
      <c r="N67" s="60"/>
      <c r="O67" s="60"/>
      <c r="P67" s="60"/>
      <c r="Q67" s="196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299">
        <v>2</v>
      </c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196"/>
      <c r="BH67" s="69"/>
      <c r="BI67" s="85"/>
      <c r="BK67" s="61" t="str">
        <f t="shared" si="38"/>
        <v>Full Page Color (55x11)</v>
      </c>
      <c r="BL67" s="71" t="str">
        <f t="shared" si="39"/>
        <v>Wed &amp; Thu</v>
      </c>
      <c r="BM67" s="86"/>
      <c r="BN67" s="77"/>
      <c r="BO67" s="77"/>
      <c r="BP67" s="77">
        <v>42447.41</v>
      </c>
      <c r="BQ67" s="77">
        <v>42447.41</v>
      </c>
      <c r="BR67" s="77">
        <v>42447.41</v>
      </c>
      <c r="BS67" s="77">
        <v>42447.41</v>
      </c>
      <c r="BT67" s="77">
        <v>42447.41</v>
      </c>
      <c r="BU67" s="77">
        <v>42447.41</v>
      </c>
      <c r="BV67" s="77">
        <v>42447.41</v>
      </c>
      <c r="BW67" s="77">
        <v>42447.41</v>
      </c>
      <c r="BX67" s="78"/>
      <c r="BY67" s="20"/>
      <c r="BZ67" s="20"/>
      <c r="CA67" s="61" t="str">
        <f t="shared" si="40"/>
        <v>Full Page Color (55x11)</v>
      </c>
      <c r="CB67" s="65" t="str">
        <f t="shared" si="41"/>
        <v>Wed &amp; Thu</v>
      </c>
      <c r="CC67" s="66">
        <f t="shared" ref="CC67:CC83" si="45">SUM(H67:L67)*BM67</f>
        <v>0</v>
      </c>
      <c r="CD67" s="66">
        <f t="shared" ref="CD67:CD83" si="46">SUM(M67:P67)*BN67</f>
        <v>0</v>
      </c>
      <c r="CE67" s="66">
        <f t="shared" ref="CE67:CE83" si="47">SUM(Q67:T67)*BO67</f>
        <v>0</v>
      </c>
      <c r="CF67" s="66">
        <f t="shared" ref="CF67:CF83" si="48">SUM(U67:Y67)*BP67</f>
        <v>0</v>
      </c>
      <c r="CG67" s="66">
        <f t="shared" ref="CG67:CG73" si="49">SUM(Z67:AC67)*BQ67</f>
        <v>84894.82</v>
      </c>
      <c r="CH67" s="66">
        <f t="shared" ref="CH67:CH82" si="50">SUM(AD67:AG67)*BR67</f>
        <v>0</v>
      </c>
      <c r="CI67" s="66">
        <f>SUM(AH67:AL67)*BS67</f>
        <v>0</v>
      </c>
      <c r="CJ67" s="66">
        <f>SUM(AM67:AP67)*BT67</f>
        <v>0</v>
      </c>
      <c r="CK67" s="66">
        <f>SUM(AQ67:AU67)*BU67</f>
        <v>0</v>
      </c>
      <c r="CL67" s="66">
        <f>SUM(AV67:AY67)*BV67</f>
        <v>0</v>
      </c>
      <c r="CM67" s="66">
        <f t="shared" ref="CM67:CM82" si="51">SUM(AZ67:BC67)*BW67</f>
        <v>0</v>
      </c>
      <c r="CN67" s="66">
        <f t="shared" si="43"/>
        <v>0</v>
      </c>
      <c r="CO67" s="67">
        <f t="shared" si="44"/>
        <v>84894.82</v>
      </c>
      <c r="CP67" s="12"/>
      <c r="CQ67" s="12"/>
      <c r="CR67" s="12"/>
      <c r="CS67" s="12"/>
      <c r="CT67" s="12"/>
      <c r="CU67" s="12"/>
    </row>
    <row r="68" spans="2:100" ht="20.25" customHeight="1">
      <c r="B68" s="194" t="s">
        <v>117</v>
      </c>
      <c r="C68" s="211" t="s">
        <v>110</v>
      </c>
      <c r="D68" s="211" t="s">
        <v>96</v>
      </c>
      <c r="E68" s="211"/>
      <c r="F68" s="57">
        <f>SUM(H68:BH68)</f>
        <v>1</v>
      </c>
      <c r="G68" s="72">
        <f>CO68*0.90035</f>
        <v>38217.525593500002</v>
      </c>
      <c r="H68" s="84"/>
      <c r="I68" s="60"/>
      <c r="J68" s="60"/>
      <c r="K68" s="60"/>
      <c r="L68" s="60"/>
      <c r="M68" s="195"/>
      <c r="N68" s="60"/>
      <c r="O68" s="60"/>
      <c r="P68" s="60"/>
      <c r="Q68" s="196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299">
        <v>1</v>
      </c>
      <c r="AD68" s="60"/>
      <c r="AE68" s="60"/>
      <c r="AF68" s="227"/>
      <c r="AG68" s="60"/>
      <c r="AH68" s="60"/>
      <c r="AI68" s="60"/>
      <c r="AJ68" s="60"/>
      <c r="AK68" s="195"/>
      <c r="AL68" s="195"/>
      <c r="AM68" s="60"/>
      <c r="AN68" s="227"/>
      <c r="AO68" s="60"/>
      <c r="AP68" s="60"/>
      <c r="AQ68" s="60"/>
      <c r="AR68" s="60"/>
      <c r="AS68" s="227"/>
      <c r="AT68" s="60"/>
      <c r="AU68" s="60"/>
      <c r="AV68" s="60"/>
      <c r="AW68" s="60"/>
      <c r="AX68" s="60"/>
      <c r="AY68" s="60"/>
      <c r="AZ68" s="227"/>
      <c r="BA68" s="60"/>
      <c r="BB68" s="60"/>
      <c r="BC68" s="60"/>
      <c r="BD68" s="60"/>
      <c r="BE68" s="60"/>
      <c r="BF68" s="60"/>
      <c r="BG68" s="196"/>
      <c r="BH68" s="69"/>
      <c r="BI68" s="85"/>
      <c r="BK68" s="61" t="str">
        <f t="shared" si="38"/>
        <v>Full Page Color (55x11)</v>
      </c>
      <c r="BL68" s="71" t="str">
        <f t="shared" si="39"/>
        <v>Friday</v>
      </c>
      <c r="BM68" s="86"/>
      <c r="BN68" s="77"/>
      <c r="BO68" s="77"/>
      <c r="BP68" s="77">
        <v>42447.41</v>
      </c>
      <c r="BQ68" s="77">
        <v>42447.41</v>
      </c>
      <c r="BR68" s="77">
        <v>42447.41</v>
      </c>
      <c r="BS68" s="77">
        <v>42447.41</v>
      </c>
      <c r="BT68" s="77">
        <v>42447.41</v>
      </c>
      <c r="BU68" s="77">
        <v>42447.41</v>
      </c>
      <c r="BV68" s="77">
        <v>42447.41</v>
      </c>
      <c r="BW68" s="77">
        <v>42447.41</v>
      </c>
      <c r="BX68" s="78"/>
      <c r="BY68" s="20"/>
      <c r="BZ68" s="20"/>
      <c r="CA68" s="61" t="str">
        <f t="shared" si="40"/>
        <v>Full Page Color (55x11)</v>
      </c>
      <c r="CB68" s="65" t="str">
        <f t="shared" si="41"/>
        <v>Friday</v>
      </c>
      <c r="CC68" s="66">
        <f t="shared" si="45"/>
        <v>0</v>
      </c>
      <c r="CD68" s="66">
        <f t="shared" si="46"/>
        <v>0</v>
      </c>
      <c r="CE68" s="66">
        <f t="shared" si="47"/>
        <v>0</v>
      </c>
      <c r="CF68" s="66">
        <f t="shared" si="48"/>
        <v>0</v>
      </c>
      <c r="CG68" s="66">
        <f t="shared" si="49"/>
        <v>42447.41</v>
      </c>
      <c r="CH68" s="66">
        <f>SUM(AD68:AG68)*BR68</f>
        <v>0</v>
      </c>
      <c r="CI68" s="66">
        <f>SUM(AH68:AL68)*BS68</f>
        <v>0</v>
      </c>
      <c r="CJ68" s="66">
        <f>SUM(AM68:AP68)*BT68</f>
        <v>0</v>
      </c>
      <c r="CK68" s="66">
        <f>SUM(AQ68:AU68)*BU68</f>
        <v>0</v>
      </c>
      <c r="CL68" s="66">
        <f>SUM(AV68:AY68)*BV68</f>
        <v>0</v>
      </c>
      <c r="CM68" s="66">
        <f>SUM(AZ68:BC68)*BW68</f>
        <v>0</v>
      </c>
      <c r="CN68" s="66">
        <f t="shared" si="43"/>
        <v>0</v>
      </c>
      <c r="CO68" s="67">
        <f t="shared" si="44"/>
        <v>42447.41</v>
      </c>
      <c r="CP68" s="12"/>
      <c r="CQ68" s="12"/>
      <c r="CR68" s="12"/>
      <c r="CS68" s="12"/>
      <c r="CT68" s="12"/>
      <c r="CU68" s="12"/>
    </row>
    <row r="69" spans="2:100" ht="20.25" customHeight="1">
      <c r="B69" s="194" t="s">
        <v>147</v>
      </c>
      <c r="C69" s="211" t="s">
        <v>110</v>
      </c>
      <c r="D69" s="211" t="s">
        <v>96</v>
      </c>
      <c r="E69" s="211"/>
      <c r="F69" s="57">
        <f>SUM(H69:BH69)</f>
        <v>0</v>
      </c>
      <c r="G69" s="72">
        <f>CO69*0.90035</f>
        <v>0</v>
      </c>
      <c r="H69" s="84"/>
      <c r="I69" s="60"/>
      <c r="J69" s="60"/>
      <c r="K69" s="60"/>
      <c r="L69" s="60"/>
      <c r="M69" s="195"/>
      <c r="N69" s="60"/>
      <c r="O69" s="60"/>
      <c r="P69" s="60"/>
      <c r="Q69" s="196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227"/>
      <c r="AH69" s="60"/>
      <c r="AI69" s="60"/>
      <c r="AJ69" s="60"/>
      <c r="AK69" s="195"/>
      <c r="AL69" s="195"/>
      <c r="AM69" s="60"/>
      <c r="AN69" s="60"/>
      <c r="AO69" s="227"/>
      <c r="AP69" s="60"/>
      <c r="AQ69" s="60"/>
      <c r="AR69" s="60"/>
      <c r="AS69" s="60"/>
      <c r="AT69" s="227"/>
      <c r="AU69" s="60"/>
      <c r="AV69" s="116"/>
      <c r="AW69" s="116"/>
      <c r="AX69" s="116"/>
      <c r="AY69" s="116"/>
      <c r="AZ69" s="60"/>
      <c r="BA69" s="227"/>
      <c r="BB69" s="60"/>
      <c r="BC69" s="60"/>
      <c r="BD69" s="60"/>
      <c r="BE69" s="60"/>
      <c r="BF69" s="60"/>
      <c r="BG69" s="196"/>
      <c r="BH69" s="69"/>
      <c r="BI69" s="85"/>
      <c r="BK69" s="61" t="str">
        <f t="shared" si="38"/>
        <v>Strips (10x11)</v>
      </c>
      <c r="BL69" s="71" t="str">
        <f t="shared" si="39"/>
        <v>Friday</v>
      </c>
      <c r="BM69" s="86"/>
      <c r="BN69" s="77"/>
      <c r="BO69" s="77"/>
      <c r="BP69" s="77">
        <v>7331.82</v>
      </c>
      <c r="BQ69" s="77">
        <v>7331.82</v>
      </c>
      <c r="BR69" s="77">
        <v>7331.82</v>
      </c>
      <c r="BS69" s="77">
        <v>7331.82</v>
      </c>
      <c r="BT69" s="77">
        <v>7331.82</v>
      </c>
      <c r="BU69" s="77">
        <v>7331.82</v>
      </c>
      <c r="BV69" s="77">
        <v>7331.82</v>
      </c>
      <c r="BW69" s="77">
        <v>7331.82</v>
      </c>
      <c r="BX69" s="78"/>
      <c r="BY69" s="20"/>
      <c r="BZ69" s="20"/>
      <c r="CA69" s="61" t="str">
        <f t="shared" si="40"/>
        <v>Strips (10x11)</v>
      </c>
      <c r="CB69" s="65" t="str">
        <f t="shared" si="41"/>
        <v>Friday</v>
      </c>
      <c r="CC69" s="66">
        <f t="shared" si="45"/>
        <v>0</v>
      </c>
      <c r="CD69" s="66">
        <f t="shared" si="46"/>
        <v>0</v>
      </c>
      <c r="CE69" s="66">
        <f t="shared" si="47"/>
        <v>0</v>
      </c>
      <c r="CF69" s="66">
        <f t="shared" si="48"/>
        <v>0</v>
      </c>
      <c r="CG69" s="66">
        <f t="shared" si="49"/>
        <v>0</v>
      </c>
      <c r="CH69" s="66">
        <f t="shared" si="50"/>
        <v>0</v>
      </c>
      <c r="CI69" s="66">
        <f t="shared" ref="CI69:CI82" si="52">SUM(AH69:AL69)*BS69</f>
        <v>0</v>
      </c>
      <c r="CJ69" s="66">
        <f t="shared" ref="CJ69:CJ82" si="53">SUM(AM69:AP69)*BT69</f>
        <v>0</v>
      </c>
      <c r="CK69" s="66">
        <f t="shared" ref="CK69:CK82" si="54">SUM(AQ69:AU69)*BU69</f>
        <v>0</v>
      </c>
      <c r="CL69" s="66">
        <f t="shared" ref="CL69:CL82" si="55">SUM(AV69:AY69)*BV69</f>
        <v>0</v>
      </c>
      <c r="CM69" s="66">
        <f t="shared" si="51"/>
        <v>0</v>
      </c>
      <c r="CN69" s="66">
        <f t="shared" si="43"/>
        <v>0</v>
      </c>
      <c r="CO69" s="67">
        <f t="shared" si="44"/>
        <v>0</v>
      </c>
      <c r="CP69" s="12"/>
      <c r="CQ69" s="12"/>
      <c r="CR69" s="12"/>
      <c r="CS69" s="12"/>
      <c r="CT69" s="12"/>
      <c r="CU69" s="12"/>
    </row>
    <row r="70" spans="2:100" ht="20.25" customHeight="1">
      <c r="B70" s="194" t="s">
        <v>95</v>
      </c>
      <c r="C70" s="211" t="s">
        <v>114</v>
      </c>
      <c r="D70" s="211" t="s">
        <v>96</v>
      </c>
      <c r="E70" s="211"/>
      <c r="F70" s="57">
        <v>9</v>
      </c>
      <c r="G70" s="72" t="s">
        <v>112</v>
      </c>
      <c r="H70" s="84"/>
      <c r="I70" s="60"/>
      <c r="J70" s="60"/>
      <c r="K70" s="60"/>
      <c r="L70" s="60"/>
      <c r="M70" s="195"/>
      <c r="N70" s="60"/>
      <c r="O70" s="60"/>
      <c r="P70" s="60"/>
      <c r="Q70" s="196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308" t="s">
        <v>111</v>
      </c>
      <c r="AC70" s="60"/>
      <c r="AD70" s="60"/>
      <c r="AE70" s="60"/>
      <c r="AF70" s="304"/>
      <c r="AG70" s="60"/>
      <c r="AH70" s="60"/>
      <c r="AI70" s="60"/>
      <c r="AJ70" s="60"/>
      <c r="AK70" s="304"/>
      <c r="AL70" s="195"/>
      <c r="AM70" s="60"/>
      <c r="AN70" s="60"/>
      <c r="AO70" s="304"/>
      <c r="AP70" s="60"/>
      <c r="AQ70" s="60"/>
      <c r="AR70" s="60"/>
      <c r="AS70" s="60"/>
      <c r="AT70" s="304"/>
      <c r="AU70" s="60"/>
      <c r="AV70" s="116"/>
      <c r="AW70" s="116"/>
      <c r="AX70" s="304"/>
      <c r="AY70" s="116"/>
      <c r="AZ70" s="60"/>
      <c r="BA70" s="60"/>
      <c r="BB70" s="304"/>
      <c r="BC70" s="60"/>
      <c r="BD70" s="60"/>
      <c r="BE70" s="60"/>
      <c r="BF70" s="60"/>
      <c r="BG70" s="304" t="s">
        <v>111</v>
      </c>
      <c r="BH70" s="69"/>
      <c r="BI70" s="85"/>
      <c r="BK70" s="61" t="str">
        <f t="shared" si="38"/>
        <v>Spinal Wrap</v>
      </c>
      <c r="BL70" s="71" t="str">
        <f t="shared" si="39"/>
        <v>Friday</v>
      </c>
      <c r="BM70" s="86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8"/>
      <c r="BY70" s="20"/>
      <c r="BZ70" s="20"/>
      <c r="CA70" s="61" t="str">
        <f t="shared" si="40"/>
        <v>Spinal Wrap</v>
      </c>
      <c r="CB70" s="65" t="str">
        <f t="shared" si="41"/>
        <v>Friday</v>
      </c>
      <c r="CC70" s="66">
        <f t="shared" si="45"/>
        <v>0</v>
      </c>
      <c r="CD70" s="66">
        <f t="shared" si="46"/>
        <v>0</v>
      </c>
      <c r="CE70" s="66">
        <f t="shared" si="47"/>
        <v>0</v>
      </c>
      <c r="CF70" s="66">
        <f t="shared" si="48"/>
        <v>0</v>
      </c>
      <c r="CG70" s="66">
        <f t="shared" si="49"/>
        <v>0</v>
      </c>
      <c r="CH70" s="66">
        <f t="shared" si="50"/>
        <v>0</v>
      </c>
      <c r="CI70" s="66">
        <f t="shared" si="52"/>
        <v>0</v>
      </c>
      <c r="CJ70" s="66">
        <f t="shared" si="53"/>
        <v>0</v>
      </c>
      <c r="CK70" s="66">
        <f t="shared" si="54"/>
        <v>0</v>
      </c>
      <c r="CL70" s="66">
        <f t="shared" si="55"/>
        <v>0</v>
      </c>
      <c r="CM70" s="66">
        <f t="shared" si="51"/>
        <v>0</v>
      </c>
      <c r="CN70" s="66">
        <f t="shared" si="43"/>
        <v>0</v>
      </c>
      <c r="CO70" s="67">
        <f t="shared" si="44"/>
        <v>0</v>
      </c>
      <c r="CP70" s="12"/>
      <c r="CQ70" s="12"/>
      <c r="CR70" s="12"/>
      <c r="CS70" s="12"/>
      <c r="CT70" s="12"/>
      <c r="CU70" s="12"/>
    </row>
    <row r="71" spans="2:100" ht="19.5" customHeight="1">
      <c r="B71" s="115"/>
      <c r="C71" s="209"/>
      <c r="D71" s="209"/>
      <c r="E71" s="209"/>
      <c r="F71" s="57">
        <f>SUM(H71:BH71)*10</f>
        <v>0</v>
      </c>
      <c r="G71" s="72">
        <f t="shared" si="42"/>
        <v>0</v>
      </c>
      <c r="H71" s="73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 t="s">
        <v>184</v>
      </c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116"/>
      <c r="AW71" s="116"/>
      <c r="AX71" s="116"/>
      <c r="AY71" s="116"/>
      <c r="AZ71" s="60"/>
      <c r="BA71" s="60"/>
      <c r="BB71" s="60"/>
      <c r="BC71" s="60"/>
      <c r="BD71" s="60"/>
      <c r="BE71" s="60"/>
      <c r="BF71" s="60"/>
      <c r="BG71" s="196"/>
      <c r="BH71" s="69"/>
      <c r="BI71" s="75"/>
      <c r="BJ71" s="75"/>
      <c r="BK71" s="61">
        <f t="shared" ref="BK71:BK82" si="56">B71</f>
        <v>0</v>
      </c>
      <c r="BL71" s="71">
        <f t="shared" ref="BL71:BL82" si="57">D71</f>
        <v>0</v>
      </c>
      <c r="BM71" s="76"/>
      <c r="BN71" s="77"/>
      <c r="BO71" s="77">
        <v>0</v>
      </c>
      <c r="BP71" s="77">
        <v>0</v>
      </c>
      <c r="BQ71" s="77">
        <v>0</v>
      </c>
      <c r="BR71" s="77">
        <v>0</v>
      </c>
      <c r="BS71" s="77">
        <v>0</v>
      </c>
      <c r="BT71" s="77">
        <v>0</v>
      </c>
      <c r="BU71" s="77">
        <v>0</v>
      </c>
      <c r="BV71" s="77">
        <v>0</v>
      </c>
      <c r="BW71" s="77">
        <v>0</v>
      </c>
      <c r="BX71" s="127"/>
      <c r="BY71" s="20"/>
      <c r="BZ71" s="79"/>
      <c r="CA71" s="61">
        <f t="shared" ref="CA71:CA82" si="58">B71</f>
        <v>0</v>
      </c>
      <c r="CB71" s="65">
        <f t="shared" si="41"/>
        <v>0</v>
      </c>
      <c r="CC71" s="66">
        <f t="shared" si="45"/>
        <v>0</v>
      </c>
      <c r="CD71" s="66">
        <f t="shared" si="46"/>
        <v>0</v>
      </c>
      <c r="CE71" s="66">
        <f t="shared" si="47"/>
        <v>0</v>
      </c>
      <c r="CF71" s="66">
        <f t="shared" si="48"/>
        <v>0</v>
      </c>
      <c r="CG71" s="66">
        <f t="shared" si="49"/>
        <v>0</v>
      </c>
      <c r="CH71" s="66">
        <f t="shared" si="50"/>
        <v>0</v>
      </c>
      <c r="CI71" s="66">
        <f t="shared" si="52"/>
        <v>0</v>
      </c>
      <c r="CJ71" s="66">
        <f t="shared" si="53"/>
        <v>0</v>
      </c>
      <c r="CK71" s="66">
        <f t="shared" si="54"/>
        <v>0</v>
      </c>
      <c r="CL71" s="66">
        <f t="shared" si="55"/>
        <v>0</v>
      </c>
      <c r="CM71" s="66">
        <f t="shared" si="51"/>
        <v>0</v>
      </c>
      <c r="CN71" s="66">
        <f t="shared" si="43"/>
        <v>0</v>
      </c>
      <c r="CO71" s="67">
        <f t="shared" si="44"/>
        <v>0</v>
      </c>
      <c r="CP71" s="12"/>
      <c r="CQ71" s="80"/>
      <c r="CR71" s="80"/>
      <c r="CS71" s="80"/>
      <c r="CT71" s="80"/>
      <c r="CU71" s="80"/>
      <c r="CV71" s="80"/>
    </row>
    <row r="72" spans="2:100" ht="20.25" customHeight="1">
      <c r="B72" s="200" t="s">
        <v>93</v>
      </c>
      <c r="C72" s="213"/>
      <c r="D72" s="213"/>
      <c r="E72" s="213"/>
      <c r="F72" s="198"/>
      <c r="G72" s="199">
        <f t="shared" si="42"/>
        <v>0</v>
      </c>
      <c r="H72" s="84"/>
      <c r="I72" s="60"/>
      <c r="J72" s="60"/>
      <c r="K72" s="60"/>
      <c r="L72" s="60"/>
      <c r="M72" s="195"/>
      <c r="N72" s="60"/>
      <c r="O72" s="60"/>
      <c r="P72" s="60"/>
      <c r="Q72" s="196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195"/>
      <c r="AL72" s="195"/>
      <c r="AM72" s="60"/>
      <c r="AN72" s="60"/>
      <c r="AO72" s="60"/>
      <c r="AP72" s="60"/>
      <c r="AQ72" s="60"/>
      <c r="AR72" s="60"/>
      <c r="AS72" s="60"/>
      <c r="AT72" s="60"/>
      <c r="AU72" s="60"/>
      <c r="AV72" s="116"/>
      <c r="AW72" s="116"/>
      <c r="AX72" s="116"/>
      <c r="AY72" s="116"/>
      <c r="AZ72" s="60"/>
      <c r="BA72" s="60"/>
      <c r="BB72" s="60"/>
      <c r="BC72" s="60"/>
      <c r="BD72" s="60"/>
      <c r="BE72" s="60"/>
      <c r="BF72" s="60"/>
      <c r="BG72" s="196"/>
      <c r="BH72" s="69"/>
      <c r="BI72" s="85"/>
      <c r="BK72" s="61" t="str">
        <f t="shared" si="56"/>
        <v>SYDNEY MORNING HERALD (SAT)</v>
      </c>
      <c r="BL72" s="71">
        <f t="shared" si="57"/>
        <v>0</v>
      </c>
      <c r="BM72" s="86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8"/>
      <c r="BY72" s="20"/>
      <c r="BZ72" s="20"/>
      <c r="CA72" s="61" t="str">
        <f t="shared" si="58"/>
        <v>SYDNEY MORNING HERALD (SAT)</v>
      </c>
      <c r="CB72" s="65">
        <f t="shared" si="41"/>
        <v>0</v>
      </c>
      <c r="CC72" s="66">
        <f t="shared" si="45"/>
        <v>0</v>
      </c>
      <c r="CD72" s="66">
        <f t="shared" si="46"/>
        <v>0</v>
      </c>
      <c r="CE72" s="66">
        <f t="shared" si="47"/>
        <v>0</v>
      </c>
      <c r="CF72" s="66">
        <f t="shared" si="48"/>
        <v>0</v>
      </c>
      <c r="CG72" s="66">
        <f t="shared" si="49"/>
        <v>0</v>
      </c>
      <c r="CH72" s="66">
        <f t="shared" si="50"/>
        <v>0</v>
      </c>
      <c r="CI72" s="66">
        <f t="shared" si="52"/>
        <v>0</v>
      </c>
      <c r="CJ72" s="66">
        <f t="shared" si="53"/>
        <v>0</v>
      </c>
      <c r="CK72" s="66">
        <f t="shared" si="54"/>
        <v>0</v>
      </c>
      <c r="CL72" s="66">
        <f t="shared" si="55"/>
        <v>0</v>
      </c>
      <c r="CM72" s="66">
        <f t="shared" si="51"/>
        <v>0</v>
      </c>
      <c r="CN72" s="66">
        <f t="shared" si="43"/>
        <v>0</v>
      </c>
      <c r="CO72" s="67">
        <f t="shared" si="44"/>
        <v>0</v>
      </c>
      <c r="CP72" s="12"/>
      <c r="CQ72" s="12"/>
      <c r="CR72" s="12"/>
      <c r="CS72" s="12"/>
      <c r="CT72" s="12"/>
      <c r="CU72" s="12"/>
    </row>
    <row r="73" spans="2:100" ht="19.5" customHeight="1">
      <c r="B73" s="122"/>
      <c r="C73" s="212"/>
      <c r="D73" s="212"/>
      <c r="E73" s="212"/>
      <c r="F73" s="57">
        <f>SUM(H73:BH73)</f>
        <v>0</v>
      </c>
      <c r="G73" s="72">
        <f t="shared" si="42"/>
        <v>0</v>
      </c>
      <c r="H73" s="59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195"/>
      <c r="AL73" s="195"/>
      <c r="AM73" s="60"/>
      <c r="AN73" s="60"/>
      <c r="AO73" s="60"/>
      <c r="AP73" s="60"/>
      <c r="AQ73" s="60"/>
      <c r="AR73" s="60"/>
      <c r="AS73" s="60"/>
      <c r="AT73" s="60"/>
      <c r="AU73" s="60"/>
      <c r="AV73" s="116"/>
      <c r="AW73" s="116"/>
      <c r="AX73" s="116"/>
      <c r="AY73" s="116"/>
      <c r="AZ73" s="60"/>
      <c r="BA73" s="60"/>
      <c r="BB73" s="60"/>
      <c r="BC73" s="60"/>
      <c r="BD73" s="60"/>
      <c r="BE73" s="60"/>
      <c r="BF73" s="60"/>
      <c r="BG73" s="60"/>
      <c r="BH73" s="69"/>
      <c r="BI73" s="85"/>
      <c r="BK73" s="61">
        <f t="shared" si="56"/>
        <v>0</v>
      </c>
      <c r="BL73" s="71">
        <f t="shared" si="57"/>
        <v>0</v>
      </c>
      <c r="BM73" s="86"/>
      <c r="BN73" s="87"/>
      <c r="BO73" s="88"/>
      <c r="BP73" s="88"/>
      <c r="BQ73" s="88"/>
      <c r="BR73" s="88"/>
      <c r="BS73" s="88"/>
      <c r="BT73" s="88"/>
      <c r="BU73" s="88"/>
      <c r="BV73" s="88"/>
      <c r="BW73" s="88"/>
      <c r="BX73" s="127"/>
      <c r="BY73" s="20"/>
      <c r="BZ73" s="20"/>
      <c r="CA73" s="61">
        <f t="shared" si="58"/>
        <v>0</v>
      </c>
      <c r="CB73" s="65">
        <f t="shared" si="41"/>
        <v>0</v>
      </c>
      <c r="CC73" s="66">
        <f t="shared" si="45"/>
        <v>0</v>
      </c>
      <c r="CD73" s="66">
        <f t="shared" si="46"/>
        <v>0</v>
      </c>
      <c r="CE73" s="66">
        <f t="shared" si="47"/>
        <v>0</v>
      </c>
      <c r="CF73" s="66">
        <f t="shared" si="48"/>
        <v>0</v>
      </c>
      <c r="CG73" s="66">
        <f t="shared" si="49"/>
        <v>0</v>
      </c>
      <c r="CH73" s="66">
        <f t="shared" si="50"/>
        <v>0</v>
      </c>
      <c r="CI73" s="66">
        <f t="shared" si="52"/>
        <v>0</v>
      </c>
      <c r="CJ73" s="66">
        <f t="shared" si="53"/>
        <v>0</v>
      </c>
      <c r="CK73" s="66">
        <f t="shared" si="54"/>
        <v>0</v>
      </c>
      <c r="CL73" s="66">
        <f t="shared" si="55"/>
        <v>0</v>
      </c>
      <c r="CM73" s="66">
        <f t="shared" si="51"/>
        <v>0</v>
      </c>
      <c r="CN73" s="66">
        <f t="shared" si="43"/>
        <v>0</v>
      </c>
      <c r="CO73" s="67">
        <f t="shared" si="44"/>
        <v>0</v>
      </c>
      <c r="CP73" s="12"/>
      <c r="CQ73" s="12"/>
      <c r="CR73" s="12"/>
      <c r="CS73" s="12"/>
      <c r="CT73" s="12"/>
      <c r="CU73" s="12"/>
    </row>
    <row r="74" spans="2:100" ht="19.5" customHeight="1">
      <c r="B74" s="194" t="s">
        <v>117</v>
      </c>
      <c r="C74" s="211" t="s">
        <v>115</v>
      </c>
      <c r="D74" s="211" t="s">
        <v>101</v>
      </c>
      <c r="E74" s="211"/>
      <c r="F74" s="57">
        <f>SUM(H74:BH74)</f>
        <v>2</v>
      </c>
      <c r="G74" s="72">
        <f>CO74*0.90035</f>
        <v>95605.411429</v>
      </c>
      <c r="H74" s="73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299">
        <v>1</v>
      </c>
      <c r="AC74" s="299">
        <v>1</v>
      </c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196"/>
      <c r="BH74" s="69"/>
      <c r="BI74" s="75"/>
      <c r="BJ74" s="75"/>
      <c r="BK74" s="61" t="str">
        <f t="shared" si="56"/>
        <v>Full Page Color (55x11)</v>
      </c>
      <c r="BL74" s="71" t="str">
        <f t="shared" si="57"/>
        <v>Saturday</v>
      </c>
      <c r="BM74" s="76"/>
      <c r="BN74" s="77"/>
      <c r="BO74" s="77">
        <v>0</v>
      </c>
      <c r="BP74" s="77">
        <v>53093.47</v>
      </c>
      <c r="BQ74" s="77">
        <v>53093.47</v>
      </c>
      <c r="BR74" s="77">
        <v>53093.47</v>
      </c>
      <c r="BS74" s="77">
        <v>53093.47</v>
      </c>
      <c r="BT74" s="77">
        <v>53093.47</v>
      </c>
      <c r="BU74" s="77">
        <v>53093.47</v>
      </c>
      <c r="BV74" s="77">
        <v>53093.47</v>
      </c>
      <c r="BW74" s="77">
        <v>53093.47</v>
      </c>
      <c r="BX74" s="127"/>
      <c r="BY74" s="20"/>
      <c r="BZ74" s="79"/>
      <c r="CA74" s="61" t="str">
        <f t="shared" si="58"/>
        <v>Full Page Color (55x11)</v>
      </c>
      <c r="CB74" s="65" t="str">
        <f t="shared" si="41"/>
        <v>Saturday</v>
      </c>
      <c r="CC74" s="66">
        <f t="shared" si="45"/>
        <v>0</v>
      </c>
      <c r="CD74" s="66">
        <f t="shared" si="46"/>
        <v>0</v>
      </c>
      <c r="CE74" s="66">
        <f t="shared" si="47"/>
        <v>0</v>
      </c>
      <c r="CF74" s="66">
        <f t="shared" ref="CF74:CF82" si="59">SUM(U74:Y74)*BP74</f>
        <v>0</v>
      </c>
      <c r="CG74" s="66">
        <f t="shared" ref="CG74:CG82" si="60">SUM(Z74:AC74)*BQ74</f>
        <v>106186.94</v>
      </c>
      <c r="CH74" s="66">
        <f t="shared" si="50"/>
        <v>0</v>
      </c>
      <c r="CI74" s="66">
        <f t="shared" si="52"/>
        <v>0</v>
      </c>
      <c r="CJ74" s="66">
        <f t="shared" si="53"/>
        <v>0</v>
      </c>
      <c r="CK74" s="66">
        <f t="shared" si="54"/>
        <v>0</v>
      </c>
      <c r="CL74" s="66">
        <f t="shared" si="55"/>
        <v>0</v>
      </c>
      <c r="CM74" s="66">
        <f t="shared" si="51"/>
        <v>0</v>
      </c>
      <c r="CN74" s="66">
        <f t="shared" si="43"/>
        <v>0</v>
      </c>
      <c r="CO74" s="67">
        <f t="shared" si="44"/>
        <v>106186.94</v>
      </c>
      <c r="CP74" s="12"/>
      <c r="CQ74" s="80"/>
      <c r="CR74" s="80"/>
      <c r="CS74" s="80"/>
      <c r="CT74" s="80"/>
      <c r="CU74" s="80"/>
      <c r="CV74" s="80"/>
    </row>
    <row r="75" spans="2:100" ht="20.25" customHeight="1">
      <c r="B75" s="194" t="s">
        <v>120</v>
      </c>
      <c r="C75" s="211" t="s">
        <v>115</v>
      </c>
      <c r="D75" s="211" t="s">
        <v>102</v>
      </c>
      <c r="E75" s="211"/>
      <c r="F75" s="57">
        <f>SUM(H75:BH75)</f>
        <v>0</v>
      </c>
      <c r="G75" s="72">
        <f>CO75*0.90035</f>
        <v>0</v>
      </c>
      <c r="H75" s="84"/>
      <c r="I75" s="60"/>
      <c r="J75" s="60"/>
      <c r="K75" s="60"/>
      <c r="L75" s="60"/>
      <c r="M75" s="195"/>
      <c r="N75" s="60"/>
      <c r="O75" s="60"/>
      <c r="P75" s="60"/>
      <c r="Q75" s="196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227"/>
      <c r="AG75" s="60"/>
      <c r="AH75" s="60"/>
      <c r="AI75" s="60"/>
      <c r="AJ75" s="60"/>
      <c r="AK75" s="195"/>
      <c r="AL75" s="195"/>
      <c r="AM75" s="60"/>
      <c r="AN75" s="227"/>
      <c r="AO75" s="60"/>
      <c r="AP75" s="60"/>
      <c r="AQ75" s="60"/>
      <c r="AR75" s="60"/>
      <c r="AS75" s="227"/>
      <c r="AT75" s="60"/>
      <c r="AU75" s="60"/>
      <c r="AV75" s="116"/>
      <c r="AW75" s="116"/>
      <c r="AX75" s="116"/>
      <c r="AY75" s="116"/>
      <c r="AZ75" s="227"/>
      <c r="BA75" s="60"/>
      <c r="BB75" s="60"/>
      <c r="BC75" s="60"/>
      <c r="BD75" s="60"/>
      <c r="BE75" s="60"/>
      <c r="BF75" s="60"/>
      <c r="BG75" s="196"/>
      <c r="BH75" s="69"/>
      <c r="BI75" s="85"/>
      <c r="BK75" s="61" t="str">
        <f t="shared" si="56"/>
        <v>Half Page Color (55x11)</v>
      </c>
      <c r="BL75" s="71" t="str">
        <f t="shared" si="57"/>
        <v>Sunday</v>
      </c>
      <c r="BM75" s="86"/>
      <c r="BN75" s="77"/>
      <c r="BO75" s="77"/>
      <c r="BP75" s="77">
        <v>27029.4</v>
      </c>
      <c r="BQ75" s="77">
        <v>27029.4</v>
      </c>
      <c r="BR75" s="77">
        <v>27029.4</v>
      </c>
      <c r="BS75" s="77">
        <v>27029.4</v>
      </c>
      <c r="BT75" s="77">
        <v>27029.4</v>
      </c>
      <c r="BU75" s="77">
        <v>27029.4</v>
      </c>
      <c r="BV75" s="77">
        <v>27029.4</v>
      </c>
      <c r="BW75" s="77">
        <v>27029.4</v>
      </c>
      <c r="BX75" s="78"/>
      <c r="BY75" s="20"/>
      <c r="BZ75" s="20"/>
      <c r="CA75" s="61" t="str">
        <f t="shared" si="58"/>
        <v>Half Page Color (55x11)</v>
      </c>
      <c r="CB75" s="65" t="str">
        <f t="shared" si="41"/>
        <v>Sunday</v>
      </c>
      <c r="CC75" s="66">
        <f t="shared" si="45"/>
        <v>0</v>
      </c>
      <c r="CD75" s="66">
        <f t="shared" si="46"/>
        <v>0</v>
      </c>
      <c r="CE75" s="66">
        <f t="shared" si="47"/>
        <v>0</v>
      </c>
      <c r="CF75" s="66">
        <f t="shared" si="59"/>
        <v>0</v>
      </c>
      <c r="CG75" s="66">
        <f t="shared" si="60"/>
        <v>0</v>
      </c>
      <c r="CH75" s="66">
        <f t="shared" si="50"/>
        <v>0</v>
      </c>
      <c r="CI75" s="66">
        <f t="shared" si="52"/>
        <v>0</v>
      </c>
      <c r="CJ75" s="66">
        <f t="shared" si="53"/>
        <v>0</v>
      </c>
      <c r="CK75" s="66">
        <f t="shared" si="54"/>
        <v>0</v>
      </c>
      <c r="CL75" s="66">
        <f t="shared" si="55"/>
        <v>0</v>
      </c>
      <c r="CM75" s="66">
        <f t="shared" si="51"/>
        <v>0</v>
      </c>
      <c r="CN75" s="66">
        <f t="shared" si="43"/>
        <v>0</v>
      </c>
      <c r="CO75" s="67">
        <f t="shared" si="44"/>
        <v>0</v>
      </c>
      <c r="CP75" s="12"/>
      <c r="CQ75" s="12"/>
      <c r="CR75" s="12"/>
      <c r="CS75" s="12"/>
      <c r="CT75" s="12"/>
      <c r="CU75" s="12"/>
    </row>
    <row r="76" spans="2:100" ht="20.25" customHeight="1">
      <c r="B76" s="194" t="s">
        <v>147</v>
      </c>
      <c r="C76" s="211" t="s">
        <v>115</v>
      </c>
      <c r="D76" s="211" t="s">
        <v>101</v>
      </c>
      <c r="E76" s="211"/>
      <c r="F76" s="57">
        <f>SUM(H76:BH76)</f>
        <v>0</v>
      </c>
      <c r="G76" s="72">
        <f>CO76*0.90035</f>
        <v>0</v>
      </c>
      <c r="H76" s="84"/>
      <c r="I76" s="60"/>
      <c r="J76" s="60"/>
      <c r="K76" s="60"/>
      <c r="L76" s="60"/>
      <c r="M76" s="195"/>
      <c r="N76" s="60"/>
      <c r="O76" s="60"/>
      <c r="P76" s="60"/>
      <c r="Q76" s="196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227"/>
      <c r="AH76" s="60"/>
      <c r="AI76" s="60"/>
      <c r="AJ76" s="60"/>
      <c r="AK76" s="195"/>
      <c r="AL76" s="195"/>
      <c r="AM76" s="60"/>
      <c r="AN76" s="60"/>
      <c r="AO76" s="227"/>
      <c r="AP76" s="60"/>
      <c r="AQ76" s="60"/>
      <c r="AR76" s="60"/>
      <c r="AS76" s="60"/>
      <c r="AT76" s="227"/>
      <c r="AU76" s="60"/>
      <c r="AV76" s="116"/>
      <c r="AW76" s="116"/>
      <c r="AX76" s="116"/>
      <c r="AY76" s="116"/>
      <c r="AZ76" s="60"/>
      <c r="BA76" s="227"/>
      <c r="BB76" s="60"/>
      <c r="BC76" s="60"/>
      <c r="BD76" s="60"/>
      <c r="BE76" s="60"/>
      <c r="BF76" s="60"/>
      <c r="BG76" s="196"/>
      <c r="BH76" s="69"/>
      <c r="BI76" s="85"/>
      <c r="BK76" s="61" t="str">
        <f t="shared" si="56"/>
        <v>Strips (10x11)</v>
      </c>
      <c r="BL76" s="71" t="str">
        <f t="shared" si="57"/>
        <v>Saturday</v>
      </c>
      <c r="BM76" s="86"/>
      <c r="BN76" s="77"/>
      <c r="BO76" s="77"/>
      <c r="BP76" s="77">
        <v>9170.69</v>
      </c>
      <c r="BQ76" s="77">
        <v>9170.69</v>
      </c>
      <c r="BR76" s="77">
        <v>9170.69</v>
      </c>
      <c r="BS76" s="77">
        <v>9170.69</v>
      </c>
      <c r="BT76" s="77">
        <v>9170.69</v>
      </c>
      <c r="BU76" s="77">
        <v>9170.69</v>
      </c>
      <c r="BV76" s="77">
        <v>9170.69</v>
      </c>
      <c r="BW76" s="77">
        <v>9170.69</v>
      </c>
      <c r="BX76" s="78"/>
      <c r="BY76" s="20"/>
      <c r="BZ76" s="20"/>
      <c r="CA76" s="61" t="str">
        <f t="shared" si="58"/>
        <v>Strips (10x11)</v>
      </c>
      <c r="CB76" s="65" t="str">
        <f t="shared" si="41"/>
        <v>Saturday</v>
      </c>
      <c r="CC76" s="66">
        <f t="shared" si="45"/>
        <v>0</v>
      </c>
      <c r="CD76" s="66">
        <f t="shared" si="46"/>
        <v>0</v>
      </c>
      <c r="CE76" s="66">
        <f t="shared" si="47"/>
        <v>0</v>
      </c>
      <c r="CF76" s="66">
        <f t="shared" si="59"/>
        <v>0</v>
      </c>
      <c r="CG76" s="66">
        <f t="shared" si="60"/>
        <v>0</v>
      </c>
      <c r="CH76" s="66">
        <f t="shared" si="50"/>
        <v>0</v>
      </c>
      <c r="CI76" s="66">
        <f t="shared" si="52"/>
        <v>0</v>
      </c>
      <c r="CJ76" s="66">
        <f t="shared" si="53"/>
        <v>0</v>
      </c>
      <c r="CK76" s="66">
        <f t="shared" si="54"/>
        <v>0</v>
      </c>
      <c r="CL76" s="66">
        <f t="shared" si="55"/>
        <v>0</v>
      </c>
      <c r="CM76" s="66">
        <f t="shared" si="51"/>
        <v>0</v>
      </c>
      <c r="CN76" s="66">
        <f t="shared" si="43"/>
        <v>0</v>
      </c>
      <c r="CO76" s="67">
        <f t="shared" si="44"/>
        <v>0</v>
      </c>
      <c r="CP76" s="12"/>
      <c r="CQ76" s="12"/>
      <c r="CR76" s="12"/>
      <c r="CS76" s="12"/>
      <c r="CT76" s="12"/>
      <c r="CU76" s="12"/>
    </row>
    <row r="77" spans="2:100" ht="19.5" customHeight="1">
      <c r="B77" s="115"/>
      <c r="C77" s="209"/>
      <c r="D77" s="211"/>
      <c r="E77" s="209"/>
      <c r="F77" s="57">
        <f>SUM(H77:BH77)*10</f>
        <v>0</v>
      </c>
      <c r="G77" s="72">
        <f t="shared" si="42"/>
        <v>0</v>
      </c>
      <c r="H77" s="73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116"/>
      <c r="AW77" s="116"/>
      <c r="AX77" s="116"/>
      <c r="AY77" s="116"/>
      <c r="AZ77" s="60"/>
      <c r="BA77" s="60"/>
      <c r="BB77" s="60"/>
      <c r="BC77" s="60"/>
      <c r="BD77" s="60"/>
      <c r="BE77" s="60"/>
      <c r="BF77" s="60"/>
      <c r="BG77" s="196"/>
      <c r="BH77" s="69"/>
      <c r="BI77" s="75"/>
      <c r="BJ77" s="75"/>
      <c r="BK77" s="61">
        <f t="shared" si="56"/>
        <v>0</v>
      </c>
      <c r="BL77" s="71">
        <f t="shared" si="57"/>
        <v>0</v>
      </c>
      <c r="BM77" s="76"/>
      <c r="BN77" s="77"/>
      <c r="BO77" s="77">
        <v>0</v>
      </c>
      <c r="BP77" s="77">
        <v>0</v>
      </c>
      <c r="BQ77" s="77">
        <v>0</v>
      </c>
      <c r="BR77" s="77">
        <v>0</v>
      </c>
      <c r="BS77" s="77">
        <v>0</v>
      </c>
      <c r="BT77" s="77">
        <v>0</v>
      </c>
      <c r="BU77" s="77">
        <v>0</v>
      </c>
      <c r="BV77" s="77">
        <v>0</v>
      </c>
      <c r="BW77" s="77">
        <v>0</v>
      </c>
      <c r="BX77" s="127"/>
      <c r="BY77" s="20"/>
      <c r="BZ77" s="79"/>
      <c r="CA77" s="61">
        <f t="shared" si="58"/>
        <v>0</v>
      </c>
      <c r="CB77" s="65">
        <f t="shared" si="41"/>
        <v>0</v>
      </c>
      <c r="CC77" s="66">
        <f t="shared" si="45"/>
        <v>0</v>
      </c>
      <c r="CD77" s="66">
        <f t="shared" si="46"/>
        <v>0</v>
      </c>
      <c r="CE77" s="66">
        <f t="shared" si="47"/>
        <v>0</v>
      </c>
      <c r="CF77" s="66">
        <f t="shared" si="59"/>
        <v>0</v>
      </c>
      <c r="CG77" s="66">
        <f t="shared" si="60"/>
        <v>0</v>
      </c>
      <c r="CH77" s="66">
        <f t="shared" si="50"/>
        <v>0</v>
      </c>
      <c r="CI77" s="66">
        <f t="shared" si="52"/>
        <v>0</v>
      </c>
      <c r="CJ77" s="66">
        <f t="shared" si="53"/>
        <v>0</v>
      </c>
      <c r="CK77" s="66">
        <f t="shared" si="54"/>
        <v>0</v>
      </c>
      <c r="CL77" s="66">
        <f t="shared" si="55"/>
        <v>0</v>
      </c>
      <c r="CM77" s="66">
        <f t="shared" si="51"/>
        <v>0</v>
      </c>
      <c r="CN77" s="66">
        <f t="shared" si="43"/>
        <v>0</v>
      </c>
      <c r="CO77" s="67">
        <f t="shared" si="44"/>
        <v>0</v>
      </c>
      <c r="CP77" s="12"/>
      <c r="CQ77" s="80"/>
      <c r="CR77" s="80"/>
      <c r="CS77" s="80"/>
      <c r="CT77" s="80"/>
      <c r="CU77" s="80"/>
      <c r="CV77" s="80"/>
    </row>
    <row r="78" spans="2:100" ht="20.25" customHeight="1">
      <c r="B78" s="200" t="s">
        <v>94</v>
      </c>
      <c r="C78" s="213"/>
      <c r="D78" s="213"/>
      <c r="E78" s="213"/>
      <c r="F78" s="198"/>
      <c r="G78" s="199">
        <f t="shared" si="42"/>
        <v>0</v>
      </c>
      <c r="H78" s="84"/>
      <c r="I78" s="60"/>
      <c r="J78" s="60"/>
      <c r="K78" s="60"/>
      <c r="L78" s="60"/>
      <c r="M78" s="195"/>
      <c r="N78" s="60"/>
      <c r="O78" s="60"/>
      <c r="P78" s="60"/>
      <c r="Q78" s="196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195"/>
      <c r="AL78" s="195"/>
      <c r="AM78" s="60"/>
      <c r="AN78" s="60"/>
      <c r="AO78" s="60"/>
      <c r="AP78" s="60"/>
      <c r="AQ78" s="60"/>
      <c r="AR78" s="60"/>
      <c r="AS78" s="60"/>
      <c r="AT78" s="60"/>
      <c r="AU78" s="60"/>
      <c r="AV78" s="116"/>
      <c r="AW78" s="116"/>
      <c r="AX78" s="116"/>
      <c r="AY78" s="116"/>
      <c r="AZ78" s="60"/>
      <c r="BA78" s="60"/>
      <c r="BB78" s="60"/>
      <c r="BC78" s="60"/>
      <c r="BD78" s="60"/>
      <c r="BE78" s="60"/>
      <c r="BF78" s="60"/>
      <c r="BG78" s="196"/>
      <c r="BH78" s="69"/>
      <c r="BI78" s="85"/>
      <c r="BK78" s="61" t="str">
        <f t="shared" si="56"/>
        <v>SUN HERALD</v>
      </c>
      <c r="BL78" s="71">
        <f t="shared" si="57"/>
        <v>0</v>
      </c>
      <c r="BM78" s="86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8"/>
      <c r="BY78" s="20"/>
      <c r="BZ78" s="20"/>
      <c r="CA78" s="61" t="str">
        <f t="shared" si="58"/>
        <v>SUN HERALD</v>
      </c>
      <c r="CB78" s="65">
        <f t="shared" si="41"/>
        <v>0</v>
      </c>
      <c r="CC78" s="66">
        <f t="shared" si="45"/>
        <v>0</v>
      </c>
      <c r="CD78" s="66">
        <f t="shared" si="46"/>
        <v>0</v>
      </c>
      <c r="CE78" s="66">
        <f t="shared" si="47"/>
        <v>0</v>
      </c>
      <c r="CF78" s="66">
        <f t="shared" si="59"/>
        <v>0</v>
      </c>
      <c r="CG78" s="66">
        <f t="shared" si="60"/>
        <v>0</v>
      </c>
      <c r="CH78" s="66">
        <f t="shared" si="50"/>
        <v>0</v>
      </c>
      <c r="CI78" s="66">
        <f t="shared" si="52"/>
        <v>0</v>
      </c>
      <c r="CJ78" s="66">
        <f t="shared" si="53"/>
        <v>0</v>
      </c>
      <c r="CK78" s="66">
        <f t="shared" si="54"/>
        <v>0</v>
      </c>
      <c r="CL78" s="66">
        <f t="shared" si="55"/>
        <v>0</v>
      </c>
      <c r="CM78" s="66">
        <f t="shared" si="51"/>
        <v>0</v>
      </c>
      <c r="CN78" s="66">
        <f t="shared" si="43"/>
        <v>0</v>
      </c>
      <c r="CO78" s="67">
        <f t="shared" si="44"/>
        <v>0</v>
      </c>
      <c r="CP78" s="12"/>
      <c r="CQ78" s="12"/>
      <c r="CR78" s="12"/>
      <c r="CS78" s="12"/>
      <c r="CT78" s="12"/>
      <c r="CU78" s="12"/>
    </row>
    <row r="79" spans="2:100" ht="19.5" customHeight="1">
      <c r="B79" s="122"/>
      <c r="C79" s="212"/>
      <c r="D79" s="212"/>
      <c r="E79" s="212"/>
      <c r="F79" s="57">
        <f>SUM(H79:BH79)</f>
        <v>0</v>
      </c>
      <c r="G79" s="72">
        <f t="shared" si="42"/>
        <v>0</v>
      </c>
      <c r="H79" s="59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195"/>
      <c r="AL79" s="195"/>
      <c r="AM79" s="60"/>
      <c r="AN79" s="60"/>
      <c r="AO79" s="60"/>
      <c r="AP79" s="60"/>
      <c r="AQ79" s="60"/>
      <c r="AR79" s="60"/>
      <c r="AS79" s="60"/>
      <c r="AT79" s="60"/>
      <c r="AU79" s="60"/>
      <c r="AV79" s="116"/>
      <c r="AW79" s="116"/>
      <c r="AX79" s="116"/>
      <c r="AY79" s="116"/>
      <c r="AZ79" s="60"/>
      <c r="BA79" s="60"/>
      <c r="BB79" s="60"/>
      <c r="BC79" s="60"/>
      <c r="BD79" s="60"/>
      <c r="BE79" s="60"/>
      <c r="BF79" s="60"/>
      <c r="BG79" s="60"/>
      <c r="BH79" s="69"/>
      <c r="BI79" s="85"/>
      <c r="BK79" s="61">
        <f t="shared" si="56"/>
        <v>0</v>
      </c>
      <c r="BL79" s="71">
        <f t="shared" si="57"/>
        <v>0</v>
      </c>
      <c r="BM79" s="86"/>
      <c r="BN79" s="87"/>
      <c r="BO79" s="88"/>
      <c r="BP79" s="88"/>
      <c r="BQ79" s="88"/>
      <c r="BR79" s="88"/>
      <c r="BS79" s="88"/>
      <c r="BT79" s="88"/>
      <c r="BU79" s="88"/>
      <c r="BV79" s="88"/>
      <c r="BW79" s="88"/>
      <c r="BX79" s="127"/>
      <c r="BY79" s="20"/>
      <c r="BZ79" s="20"/>
      <c r="CA79" s="61">
        <f t="shared" si="58"/>
        <v>0</v>
      </c>
      <c r="CB79" s="65">
        <f t="shared" si="41"/>
        <v>0</v>
      </c>
      <c r="CC79" s="66">
        <f t="shared" si="45"/>
        <v>0</v>
      </c>
      <c r="CD79" s="66">
        <f t="shared" si="46"/>
        <v>0</v>
      </c>
      <c r="CE79" s="66">
        <f t="shared" si="47"/>
        <v>0</v>
      </c>
      <c r="CF79" s="66">
        <f t="shared" si="59"/>
        <v>0</v>
      </c>
      <c r="CG79" s="66">
        <f t="shared" si="60"/>
        <v>0</v>
      </c>
      <c r="CH79" s="66">
        <f t="shared" si="50"/>
        <v>0</v>
      </c>
      <c r="CI79" s="66">
        <f t="shared" si="52"/>
        <v>0</v>
      </c>
      <c r="CJ79" s="66">
        <f t="shared" si="53"/>
        <v>0</v>
      </c>
      <c r="CK79" s="66">
        <f t="shared" si="54"/>
        <v>0</v>
      </c>
      <c r="CL79" s="66">
        <f t="shared" si="55"/>
        <v>0</v>
      </c>
      <c r="CM79" s="66">
        <f t="shared" si="51"/>
        <v>0</v>
      </c>
      <c r="CN79" s="66">
        <f t="shared" si="43"/>
        <v>0</v>
      </c>
      <c r="CO79" s="67">
        <f t="shared" si="44"/>
        <v>0</v>
      </c>
      <c r="CP79" s="12"/>
      <c r="CQ79" s="12"/>
      <c r="CR79" s="12"/>
      <c r="CS79" s="12"/>
      <c r="CT79" s="12"/>
      <c r="CU79" s="12"/>
    </row>
    <row r="80" spans="2:100" ht="20.25" customHeight="1">
      <c r="B80" s="194" t="s">
        <v>118</v>
      </c>
      <c r="C80" s="211" t="s">
        <v>116</v>
      </c>
      <c r="D80" s="211" t="s">
        <v>102</v>
      </c>
      <c r="E80" s="211"/>
      <c r="F80" s="57">
        <f>SUM(H80:BH80)</f>
        <v>1</v>
      </c>
      <c r="G80" s="72">
        <f>CO80*0.90035</f>
        <v>25386.745785499999</v>
      </c>
      <c r="H80" s="84"/>
      <c r="I80" s="60"/>
      <c r="J80" s="60"/>
      <c r="K80" s="60"/>
      <c r="L80" s="60"/>
      <c r="M80" s="195"/>
      <c r="N80" s="60"/>
      <c r="O80" s="60"/>
      <c r="P80" s="60"/>
      <c r="Q80" s="196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299">
        <v>1</v>
      </c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196"/>
      <c r="BH80" s="69"/>
      <c r="BI80" s="85"/>
      <c r="BK80" s="61" t="str">
        <f t="shared" si="56"/>
        <v>Full Page Color (38x7)</v>
      </c>
      <c r="BL80" s="71" t="str">
        <f t="shared" si="57"/>
        <v>Sunday</v>
      </c>
      <c r="BM80" s="86"/>
      <c r="BN80" s="77"/>
      <c r="BO80" s="77"/>
      <c r="BP80" s="77">
        <v>28196.53</v>
      </c>
      <c r="BQ80" s="77">
        <v>28196.53</v>
      </c>
      <c r="BR80" s="77">
        <v>28196.53</v>
      </c>
      <c r="BS80" s="77">
        <v>28196.53</v>
      </c>
      <c r="BT80" s="77">
        <v>28196.53</v>
      </c>
      <c r="BU80" s="77">
        <v>28196.53</v>
      </c>
      <c r="BV80" s="77">
        <v>28196.53</v>
      </c>
      <c r="BW80" s="77">
        <v>28196.53</v>
      </c>
      <c r="BX80" s="78"/>
      <c r="BY80" s="20"/>
      <c r="BZ80" s="20"/>
      <c r="CA80" s="61" t="str">
        <f t="shared" si="58"/>
        <v>Full Page Color (38x7)</v>
      </c>
      <c r="CB80" s="65" t="str">
        <f t="shared" si="41"/>
        <v>Sunday</v>
      </c>
      <c r="CC80" s="66">
        <f t="shared" si="45"/>
        <v>0</v>
      </c>
      <c r="CD80" s="66">
        <f t="shared" si="46"/>
        <v>0</v>
      </c>
      <c r="CE80" s="66">
        <f t="shared" si="47"/>
        <v>0</v>
      </c>
      <c r="CF80" s="66">
        <f t="shared" si="59"/>
        <v>0</v>
      </c>
      <c r="CG80" s="66">
        <f t="shared" si="60"/>
        <v>28196.53</v>
      </c>
      <c r="CH80" s="66">
        <f t="shared" si="50"/>
        <v>0</v>
      </c>
      <c r="CI80" s="66">
        <f t="shared" si="52"/>
        <v>0</v>
      </c>
      <c r="CJ80" s="66">
        <f t="shared" si="53"/>
        <v>0</v>
      </c>
      <c r="CK80" s="66">
        <f t="shared" si="54"/>
        <v>0</v>
      </c>
      <c r="CL80" s="66">
        <f t="shared" si="55"/>
        <v>0</v>
      </c>
      <c r="CM80" s="66">
        <f t="shared" si="51"/>
        <v>0</v>
      </c>
      <c r="CN80" s="66">
        <f t="shared" si="43"/>
        <v>0</v>
      </c>
      <c r="CO80" s="67">
        <f t="shared" si="44"/>
        <v>28196.53</v>
      </c>
      <c r="CP80" s="12"/>
      <c r="CQ80" s="12"/>
      <c r="CR80" s="12"/>
      <c r="CS80" s="12"/>
      <c r="CT80" s="12"/>
      <c r="CU80" s="12"/>
    </row>
    <row r="81" spans="2:100" ht="20.25" customHeight="1">
      <c r="B81" s="194" t="s">
        <v>120</v>
      </c>
      <c r="C81" s="211" t="s">
        <v>116</v>
      </c>
      <c r="D81" s="211" t="s">
        <v>102</v>
      </c>
      <c r="E81" s="211"/>
      <c r="F81" s="57">
        <f>SUM(H81:BH81)</f>
        <v>0</v>
      </c>
      <c r="G81" s="72">
        <f>CO81*0.90035</f>
        <v>0</v>
      </c>
      <c r="H81" s="84"/>
      <c r="I81" s="60"/>
      <c r="J81" s="60"/>
      <c r="K81" s="60"/>
      <c r="L81" s="60"/>
      <c r="M81" s="195"/>
      <c r="N81" s="60"/>
      <c r="O81" s="60"/>
      <c r="P81" s="60"/>
      <c r="Q81" s="196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227"/>
      <c r="AG81" s="60"/>
      <c r="AH81" s="60"/>
      <c r="AI81" s="60"/>
      <c r="AJ81" s="60"/>
      <c r="AK81" s="195"/>
      <c r="AL81" s="195"/>
      <c r="AM81" s="60"/>
      <c r="AN81" s="227"/>
      <c r="AO81" s="60"/>
      <c r="AP81" s="60"/>
      <c r="AQ81" s="60"/>
      <c r="AR81" s="60"/>
      <c r="AS81" s="227"/>
      <c r="AT81" s="60"/>
      <c r="AU81" s="60"/>
      <c r="AV81" s="116"/>
      <c r="AW81" s="116"/>
      <c r="AX81" s="116"/>
      <c r="AY81" s="116"/>
      <c r="AZ81" s="227"/>
      <c r="BA81" s="60"/>
      <c r="BB81" s="60"/>
      <c r="BC81" s="60"/>
      <c r="BD81" s="60"/>
      <c r="BE81" s="60"/>
      <c r="BF81" s="60"/>
      <c r="BG81" s="196"/>
      <c r="BH81" s="69"/>
      <c r="BI81" s="85"/>
      <c r="BK81" s="61" t="str">
        <f t="shared" si="56"/>
        <v>Half Page Color (55x11)</v>
      </c>
      <c r="BL81" s="71" t="str">
        <f t="shared" si="57"/>
        <v>Sunday</v>
      </c>
      <c r="BM81" s="86"/>
      <c r="BN81" s="77"/>
      <c r="BO81" s="77"/>
      <c r="BP81" s="77">
        <v>14840.28</v>
      </c>
      <c r="BQ81" s="77">
        <v>14840.28</v>
      </c>
      <c r="BR81" s="77">
        <v>14840.28</v>
      </c>
      <c r="BS81" s="77">
        <v>14840.28</v>
      </c>
      <c r="BT81" s="77">
        <v>14840.28</v>
      </c>
      <c r="BU81" s="77">
        <v>14840.28</v>
      </c>
      <c r="BV81" s="77">
        <v>14840.28</v>
      </c>
      <c r="BW81" s="77">
        <v>14840.28</v>
      </c>
      <c r="BX81" s="78"/>
      <c r="BY81" s="20"/>
      <c r="BZ81" s="20"/>
      <c r="CA81" s="61" t="str">
        <f t="shared" si="58"/>
        <v>Half Page Color (55x11)</v>
      </c>
      <c r="CB81" s="65" t="str">
        <f t="shared" si="41"/>
        <v>Sunday</v>
      </c>
      <c r="CC81" s="66">
        <f t="shared" si="45"/>
        <v>0</v>
      </c>
      <c r="CD81" s="66">
        <f t="shared" si="46"/>
        <v>0</v>
      </c>
      <c r="CE81" s="66">
        <f t="shared" si="47"/>
        <v>0</v>
      </c>
      <c r="CF81" s="66">
        <f t="shared" si="59"/>
        <v>0</v>
      </c>
      <c r="CG81" s="66">
        <f t="shared" si="60"/>
        <v>0</v>
      </c>
      <c r="CH81" s="66">
        <f t="shared" si="50"/>
        <v>0</v>
      </c>
      <c r="CI81" s="66">
        <f t="shared" si="52"/>
        <v>0</v>
      </c>
      <c r="CJ81" s="66">
        <f t="shared" si="53"/>
        <v>0</v>
      </c>
      <c r="CK81" s="66">
        <f t="shared" si="54"/>
        <v>0</v>
      </c>
      <c r="CL81" s="66">
        <f t="shared" si="55"/>
        <v>0</v>
      </c>
      <c r="CM81" s="66">
        <f t="shared" si="51"/>
        <v>0</v>
      </c>
      <c r="CN81" s="66">
        <f t="shared" si="43"/>
        <v>0</v>
      </c>
      <c r="CO81" s="67">
        <f t="shared" si="44"/>
        <v>0</v>
      </c>
      <c r="CP81" s="12"/>
      <c r="CQ81" s="12"/>
      <c r="CR81" s="12"/>
      <c r="CS81" s="12"/>
      <c r="CT81" s="12"/>
      <c r="CU81" s="12"/>
    </row>
    <row r="82" spans="2:100" ht="20.25" customHeight="1">
      <c r="B82" s="194" t="s">
        <v>147</v>
      </c>
      <c r="C82" s="211" t="s">
        <v>116</v>
      </c>
      <c r="D82" s="211" t="s">
        <v>102</v>
      </c>
      <c r="E82" s="211"/>
      <c r="F82" s="57">
        <f>SUM(H82:BH82)</f>
        <v>0</v>
      </c>
      <c r="G82" s="72">
        <f>CO82*0.90035</f>
        <v>0</v>
      </c>
      <c r="H82" s="84"/>
      <c r="I82" s="60"/>
      <c r="J82" s="60"/>
      <c r="K82" s="60"/>
      <c r="L82" s="60"/>
      <c r="M82" s="195"/>
      <c r="N82" s="60"/>
      <c r="O82" s="60"/>
      <c r="P82" s="60"/>
      <c r="Q82" s="196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227"/>
      <c r="AH82" s="60"/>
      <c r="AI82" s="60"/>
      <c r="AJ82" s="60"/>
      <c r="AK82" s="195"/>
      <c r="AL82" s="195"/>
      <c r="AM82" s="60"/>
      <c r="AN82" s="60"/>
      <c r="AO82" s="227"/>
      <c r="AP82" s="60"/>
      <c r="AQ82" s="60"/>
      <c r="AR82" s="60"/>
      <c r="AS82" s="60"/>
      <c r="AT82" s="227"/>
      <c r="AU82" s="60"/>
      <c r="AV82" s="116"/>
      <c r="AW82" s="116"/>
      <c r="AX82" s="116"/>
      <c r="AY82" s="116"/>
      <c r="AZ82" s="60"/>
      <c r="BA82" s="227"/>
      <c r="BB82" s="60"/>
      <c r="BC82" s="60"/>
      <c r="BD82" s="60"/>
      <c r="BE82" s="60"/>
      <c r="BF82" s="60"/>
      <c r="BG82" s="196"/>
      <c r="BH82" s="69"/>
      <c r="BI82" s="85"/>
      <c r="BK82" s="61" t="str">
        <f t="shared" si="56"/>
        <v>Strips (10x11)</v>
      </c>
      <c r="BL82" s="71" t="str">
        <f t="shared" si="57"/>
        <v>Sunday</v>
      </c>
      <c r="BM82" s="86"/>
      <c r="BN82" s="77"/>
      <c r="BO82" s="77"/>
      <c r="BP82" s="77">
        <v>7049.13</v>
      </c>
      <c r="BQ82" s="77">
        <v>7049.13</v>
      </c>
      <c r="BR82" s="77">
        <v>7049.13</v>
      </c>
      <c r="BS82" s="77">
        <v>7049.13</v>
      </c>
      <c r="BT82" s="77">
        <v>7049.13</v>
      </c>
      <c r="BU82" s="77">
        <v>7049.13</v>
      </c>
      <c r="BV82" s="77">
        <v>7049.13</v>
      </c>
      <c r="BW82" s="77">
        <v>7049.13</v>
      </c>
      <c r="BX82" s="78"/>
      <c r="BY82" s="20"/>
      <c r="BZ82" s="20"/>
      <c r="CA82" s="61" t="str">
        <f t="shared" si="58"/>
        <v>Strips (10x11)</v>
      </c>
      <c r="CB82" s="65" t="str">
        <f t="shared" si="41"/>
        <v>Sunday</v>
      </c>
      <c r="CC82" s="66">
        <f t="shared" si="45"/>
        <v>0</v>
      </c>
      <c r="CD82" s="66">
        <f t="shared" si="46"/>
        <v>0</v>
      </c>
      <c r="CE82" s="66">
        <f t="shared" si="47"/>
        <v>0</v>
      </c>
      <c r="CF82" s="66">
        <f t="shared" si="59"/>
        <v>0</v>
      </c>
      <c r="CG82" s="66">
        <f t="shared" si="60"/>
        <v>0</v>
      </c>
      <c r="CH82" s="66">
        <f t="shared" si="50"/>
        <v>0</v>
      </c>
      <c r="CI82" s="66">
        <f t="shared" si="52"/>
        <v>0</v>
      </c>
      <c r="CJ82" s="66">
        <f t="shared" si="53"/>
        <v>0</v>
      </c>
      <c r="CK82" s="66">
        <f t="shared" si="54"/>
        <v>0</v>
      </c>
      <c r="CL82" s="66">
        <f t="shared" si="55"/>
        <v>0</v>
      </c>
      <c r="CM82" s="66">
        <f t="shared" si="51"/>
        <v>0</v>
      </c>
      <c r="CN82" s="66">
        <f t="shared" si="43"/>
        <v>0</v>
      </c>
      <c r="CO82" s="67">
        <f t="shared" ref="CO82:CO87" si="61">SUM(CC82:CN82)</f>
        <v>0</v>
      </c>
      <c r="CP82" s="12"/>
      <c r="CQ82" s="12"/>
      <c r="CR82" s="12"/>
      <c r="CS82" s="12"/>
      <c r="CT82" s="12"/>
      <c r="CU82" s="12"/>
    </row>
    <row r="83" spans="2:100" ht="19.5" customHeight="1">
      <c r="B83" s="122"/>
      <c r="C83" s="212"/>
      <c r="D83" s="81"/>
      <c r="E83" s="81"/>
      <c r="F83" s="57"/>
      <c r="G83" s="72"/>
      <c r="H83" s="59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195"/>
      <c r="AL83" s="195"/>
      <c r="AM83" s="60"/>
      <c r="AN83" s="60"/>
      <c r="AO83" s="60"/>
      <c r="AP83" s="60"/>
      <c r="AQ83" s="60"/>
      <c r="AR83" s="60"/>
      <c r="AS83" s="60"/>
      <c r="AT83" s="60"/>
      <c r="AU83" s="60"/>
      <c r="AV83" s="116"/>
      <c r="AW83" s="116"/>
      <c r="AX83" s="116"/>
      <c r="AY83" s="116"/>
      <c r="AZ83" s="60"/>
      <c r="BA83" s="60"/>
      <c r="BB83" s="60"/>
      <c r="BC83" s="60"/>
      <c r="BD83" s="60"/>
      <c r="BE83" s="60"/>
      <c r="BF83" s="60"/>
      <c r="BG83" s="60"/>
      <c r="BH83" s="69"/>
      <c r="BI83" s="85"/>
      <c r="BK83" s="61"/>
      <c r="BL83" s="71"/>
      <c r="BM83" s="86"/>
      <c r="BN83" s="87"/>
      <c r="BO83" s="88"/>
      <c r="BP83" s="88"/>
      <c r="BQ83" s="88"/>
      <c r="BR83" s="88"/>
      <c r="BS83" s="88"/>
      <c r="BT83" s="88"/>
      <c r="BU83" s="88"/>
      <c r="BV83" s="88"/>
      <c r="BW83" s="88"/>
      <c r="BX83" s="127"/>
      <c r="BY83" s="20"/>
      <c r="BZ83" s="20"/>
      <c r="CA83" s="61"/>
      <c r="CB83" s="65"/>
      <c r="CC83" s="66">
        <f t="shared" si="45"/>
        <v>0</v>
      </c>
      <c r="CD83" s="66">
        <f t="shared" si="46"/>
        <v>0</v>
      </c>
      <c r="CE83" s="66">
        <f t="shared" si="47"/>
        <v>0</v>
      </c>
      <c r="CF83" s="66">
        <f t="shared" si="48"/>
        <v>0</v>
      </c>
      <c r="CG83" s="66"/>
      <c r="CH83" s="66"/>
      <c r="CI83" s="66"/>
      <c r="CJ83" s="66">
        <f>SUM(AM83:AP83)*BT83</f>
        <v>0</v>
      </c>
      <c r="CK83" s="66"/>
      <c r="CL83" s="66"/>
      <c r="CM83" s="66">
        <f>SUM(AZ83:BC83)*BW83</f>
        <v>0</v>
      </c>
      <c r="CN83" s="66"/>
      <c r="CO83" s="67">
        <f t="shared" si="61"/>
        <v>0</v>
      </c>
      <c r="CP83" s="12"/>
      <c r="CQ83" s="12"/>
      <c r="CR83" s="12"/>
      <c r="CS83" s="12"/>
      <c r="CT83" s="12"/>
      <c r="CU83" s="12"/>
    </row>
    <row r="84" spans="2:100" ht="19.5" customHeight="1">
      <c r="B84" s="94" t="s">
        <v>153</v>
      </c>
      <c r="C84" s="207"/>
      <c r="D84" s="95"/>
      <c r="E84" s="95"/>
      <c r="F84" s="96"/>
      <c r="G84" s="97">
        <f>CO84*0.90035</f>
        <v>460732.23399499996</v>
      </c>
      <c r="H84" s="682">
        <f>CC84*0.90035</f>
        <v>0</v>
      </c>
      <c r="I84" s="683"/>
      <c r="J84" s="683"/>
      <c r="K84" s="683"/>
      <c r="L84" s="684"/>
      <c r="M84" s="685">
        <f>CD84*0.90035</f>
        <v>0</v>
      </c>
      <c r="N84" s="686"/>
      <c r="O84" s="686"/>
      <c r="P84" s="687"/>
      <c r="Q84" s="685">
        <f>CE84*0.90035</f>
        <v>0</v>
      </c>
      <c r="R84" s="686"/>
      <c r="S84" s="686"/>
      <c r="T84" s="687"/>
      <c r="U84" s="685">
        <f>CF84*0.90035</f>
        <v>0</v>
      </c>
      <c r="V84" s="686"/>
      <c r="W84" s="686"/>
      <c r="X84" s="686"/>
      <c r="Y84" s="687"/>
      <c r="Z84" s="688">
        <f>CG84*0.90035</f>
        <v>460732.23399499996</v>
      </c>
      <c r="AA84" s="683"/>
      <c r="AB84" s="683"/>
      <c r="AC84" s="684"/>
      <c r="AD84" s="676">
        <f>CH84*0.90035</f>
        <v>0</v>
      </c>
      <c r="AE84" s="677"/>
      <c r="AF84" s="677"/>
      <c r="AG84" s="678"/>
      <c r="AH84" s="676">
        <f>SUM(CI84*0.90035)</f>
        <v>0</v>
      </c>
      <c r="AI84" s="677"/>
      <c r="AJ84" s="677"/>
      <c r="AK84" s="677"/>
      <c r="AL84" s="678"/>
      <c r="AM84" s="676">
        <f>SUM(CJ84*0.90035)</f>
        <v>0</v>
      </c>
      <c r="AN84" s="677"/>
      <c r="AO84" s="677"/>
      <c r="AP84" s="678"/>
      <c r="AQ84" s="676">
        <f>SUM(CK84*0.90035)</f>
        <v>0</v>
      </c>
      <c r="AR84" s="677"/>
      <c r="AS84" s="677"/>
      <c r="AT84" s="677"/>
      <c r="AU84" s="678"/>
      <c r="AV84" s="676">
        <f>SUM(CL84*0.90035)</f>
        <v>0</v>
      </c>
      <c r="AW84" s="677"/>
      <c r="AX84" s="677"/>
      <c r="AY84" s="678"/>
      <c r="AZ84" s="676">
        <f>SUM(CM84*0.90035)</f>
        <v>0</v>
      </c>
      <c r="BA84" s="677"/>
      <c r="BB84" s="677"/>
      <c r="BC84" s="678"/>
      <c r="BD84" s="679">
        <f>SUM(CN84*0.90035)</f>
        <v>0</v>
      </c>
      <c r="BE84" s="680"/>
      <c r="BF84" s="680"/>
      <c r="BG84" s="680"/>
      <c r="BH84" s="681"/>
      <c r="BI84" s="75"/>
      <c r="BJ84" s="75"/>
      <c r="BK84" s="234" t="str">
        <f>B84</f>
        <v>PLANNED TOTAL PRESS</v>
      </c>
      <c r="BL84" s="235">
        <f>D84</f>
        <v>0</v>
      </c>
      <c r="BM84" s="236"/>
      <c r="BN84" s="237"/>
      <c r="BO84" s="238"/>
      <c r="BP84" s="238"/>
      <c r="BQ84" s="238"/>
      <c r="BR84" s="238"/>
      <c r="BS84" s="238"/>
      <c r="BT84" s="238"/>
      <c r="BU84" s="238"/>
      <c r="BV84" s="238"/>
      <c r="BW84" s="238"/>
      <c r="BX84" s="239"/>
      <c r="BY84" s="20"/>
      <c r="BZ84" s="20"/>
      <c r="CA84" s="240" t="str">
        <f>B84</f>
        <v>PLANNED TOTAL PRESS</v>
      </c>
      <c r="CB84" s="99"/>
      <c r="CC84" s="100">
        <f>SUM(CC61:CC83)</f>
        <v>0</v>
      </c>
      <c r="CD84" s="100">
        <f>SUM(CD61:CD83)</f>
        <v>0</v>
      </c>
      <c r="CE84" s="100">
        <f>SUM(CE61:CE83)</f>
        <v>0</v>
      </c>
      <c r="CF84" s="100">
        <f>SUM(CF61:CF83)</f>
        <v>0</v>
      </c>
      <c r="CG84" s="100">
        <f t="shared" ref="CG84:CN84" si="62">SUM(CG61:CG83)</f>
        <v>511725.69999999995</v>
      </c>
      <c r="CH84" s="100">
        <f t="shared" si="62"/>
        <v>0</v>
      </c>
      <c r="CI84" s="100">
        <f t="shared" si="62"/>
        <v>0</v>
      </c>
      <c r="CJ84" s="100">
        <f t="shared" si="62"/>
        <v>0</v>
      </c>
      <c r="CK84" s="100">
        <f t="shared" si="62"/>
        <v>0</v>
      </c>
      <c r="CL84" s="100">
        <f t="shared" si="62"/>
        <v>0</v>
      </c>
      <c r="CM84" s="100">
        <f t="shared" si="62"/>
        <v>0</v>
      </c>
      <c r="CN84" s="100">
        <f t="shared" si="62"/>
        <v>0</v>
      </c>
      <c r="CO84" s="5">
        <f t="shared" si="61"/>
        <v>511725.69999999995</v>
      </c>
      <c r="CP84" s="101"/>
      <c r="CQ84" s="102"/>
      <c r="CR84" s="12"/>
      <c r="CS84" s="12"/>
      <c r="CT84" s="12"/>
      <c r="CU84" s="12"/>
    </row>
    <row r="85" spans="2:100" ht="19.5" customHeight="1">
      <c r="B85" s="94" t="s">
        <v>81</v>
      </c>
      <c r="C85" s="207"/>
      <c r="D85" s="95"/>
      <c r="E85" s="95"/>
      <c r="F85" s="96"/>
      <c r="G85" s="97">
        <f>CO85*0.90035</f>
        <v>460732.23399499996</v>
      </c>
      <c r="H85" s="682">
        <f>CC85*0.90035</f>
        <v>0</v>
      </c>
      <c r="I85" s="683"/>
      <c r="J85" s="683"/>
      <c r="K85" s="683"/>
      <c r="L85" s="684"/>
      <c r="M85" s="685">
        <f>CD85*0.90035</f>
        <v>0</v>
      </c>
      <c r="N85" s="686"/>
      <c r="O85" s="686"/>
      <c r="P85" s="687"/>
      <c r="Q85" s="685">
        <f>CE85*0.90035</f>
        <v>0</v>
      </c>
      <c r="R85" s="686"/>
      <c r="S85" s="686"/>
      <c r="T85" s="687"/>
      <c r="U85" s="685">
        <f>CF85*0.90035</f>
        <v>0</v>
      </c>
      <c r="V85" s="686"/>
      <c r="W85" s="686"/>
      <c r="X85" s="686"/>
      <c r="Y85" s="687"/>
      <c r="Z85" s="688">
        <f>CG85*0.90035</f>
        <v>460732.23399499996</v>
      </c>
      <c r="AA85" s="683"/>
      <c r="AB85" s="683"/>
      <c r="AC85" s="684"/>
      <c r="AD85" s="676">
        <f>CH85*0.90035</f>
        <v>0</v>
      </c>
      <c r="AE85" s="677"/>
      <c r="AF85" s="677"/>
      <c r="AG85" s="678"/>
      <c r="AH85" s="676">
        <f>SUM(CI85*0.90035)</f>
        <v>0</v>
      </c>
      <c r="AI85" s="677"/>
      <c r="AJ85" s="677"/>
      <c r="AK85" s="677"/>
      <c r="AL85" s="678"/>
      <c r="AM85" s="676">
        <f>SUM(CJ85*0.90035)</f>
        <v>0</v>
      </c>
      <c r="AN85" s="677"/>
      <c r="AO85" s="677"/>
      <c r="AP85" s="678"/>
      <c r="AQ85" s="676">
        <f>SUM(CK85*0.90035)</f>
        <v>0</v>
      </c>
      <c r="AR85" s="677"/>
      <c r="AS85" s="677"/>
      <c r="AT85" s="677"/>
      <c r="AU85" s="678"/>
      <c r="AV85" s="676">
        <f>SUM(CL85*0.90035)</f>
        <v>0</v>
      </c>
      <c r="AW85" s="677"/>
      <c r="AX85" s="677"/>
      <c r="AY85" s="678"/>
      <c r="AZ85" s="676">
        <f>SUM(CM85*0.90035)</f>
        <v>0</v>
      </c>
      <c r="BA85" s="677"/>
      <c r="BB85" s="677"/>
      <c r="BC85" s="678"/>
      <c r="BD85" s="679">
        <f>SUM(CN85*0.90035)</f>
        <v>0</v>
      </c>
      <c r="BE85" s="680"/>
      <c r="BF85" s="680"/>
      <c r="BG85" s="680"/>
      <c r="BH85" s="681"/>
      <c r="BI85" s="75"/>
      <c r="BJ85" s="75"/>
      <c r="BK85" s="234" t="str">
        <f>B85</f>
        <v>ACTUAL TOTAL PRESS</v>
      </c>
      <c r="BL85" s="235">
        <f>D85</f>
        <v>0</v>
      </c>
      <c r="BM85" s="236"/>
      <c r="BN85" s="237"/>
      <c r="BO85" s="238"/>
      <c r="BP85" s="238"/>
      <c r="BQ85" s="238"/>
      <c r="BR85" s="238"/>
      <c r="BS85" s="238"/>
      <c r="BT85" s="238"/>
      <c r="BU85" s="238"/>
      <c r="BV85" s="238"/>
      <c r="BW85" s="238"/>
      <c r="BX85" s="239"/>
      <c r="BY85" s="20"/>
      <c r="BZ85" s="20"/>
      <c r="CA85" s="240" t="str">
        <f>B85</f>
        <v>ACTUAL TOTAL PRESS</v>
      </c>
      <c r="CB85" s="99"/>
      <c r="CC85" s="100">
        <f t="shared" ref="CC85:CN85" si="63">CC84</f>
        <v>0</v>
      </c>
      <c r="CD85" s="100">
        <f t="shared" si="63"/>
        <v>0</v>
      </c>
      <c r="CE85" s="100">
        <f t="shared" si="63"/>
        <v>0</v>
      </c>
      <c r="CF85" s="100">
        <f t="shared" si="63"/>
        <v>0</v>
      </c>
      <c r="CG85" s="100">
        <f t="shared" si="63"/>
        <v>511725.69999999995</v>
      </c>
      <c r="CH85" s="100">
        <f t="shared" si="63"/>
        <v>0</v>
      </c>
      <c r="CI85" s="100">
        <f t="shared" si="63"/>
        <v>0</v>
      </c>
      <c r="CJ85" s="100">
        <f t="shared" si="63"/>
        <v>0</v>
      </c>
      <c r="CK85" s="100">
        <f t="shared" si="63"/>
        <v>0</v>
      </c>
      <c r="CL85" s="100">
        <f t="shared" si="63"/>
        <v>0</v>
      </c>
      <c r="CM85" s="100">
        <f t="shared" si="63"/>
        <v>0</v>
      </c>
      <c r="CN85" s="100">
        <f t="shared" si="63"/>
        <v>0</v>
      </c>
      <c r="CO85" s="5">
        <f t="shared" si="61"/>
        <v>511725.69999999995</v>
      </c>
      <c r="CP85" s="625" t="e">
        <f>#REF!-CO85</f>
        <v>#REF!</v>
      </c>
      <c r="CQ85" s="626"/>
      <c r="CR85" s="626"/>
      <c r="CS85" s="102"/>
      <c r="CT85" s="102"/>
      <c r="CU85" s="102"/>
      <c r="CV85" s="102"/>
    </row>
    <row r="86" spans="2:100" ht="19.5" customHeight="1">
      <c r="B86" s="105" t="s">
        <v>154</v>
      </c>
      <c r="C86" s="208"/>
      <c r="D86" s="106"/>
      <c r="E86" s="106"/>
      <c r="F86" s="107"/>
      <c r="G86" s="108">
        <f>SUM(H86:BH86)</f>
        <v>467886.21421027504</v>
      </c>
      <c r="H86" s="578">
        <f>CC86*0.90035</f>
        <v>0</v>
      </c>
      <c r="I86" s="572"/>
      <c r="J86" s="572"/>
      <c r="K86" s="572"/>
      <c r="L86" s="573"/>
      <c r="M86" s="571">
        <f>CD86*0.90035</f>
        <v>0</v>
      </c>
      <c r="N86" s="572"/>
      <c r="O86" s="572"/>
      <c r="P86" s="573"/>
      <c r="Q86" s="571">
        <f>CE86*0.90035</f>
        <v>0</v>
      </c>
      <c r="R86" s="572"/>
      <c r="S86" s="572"/>
      <c r="T86" s="573"/>
      <c r="U86" s="571">
        <f>CF86*0.90035</f>
        <v>0</v>
      </c>
      <c r="V86" s="572"/>
      <c r="W86" s="572"/>
      <c r="X86" s="572"/>
      <c r="Y86" s="573"/>
      <c r="Z86" s="571">
        <f>CG86*0.90035</f>
        <v>467886.21421027504</v>
      </c>
      <c r="AA86" s="572"/>
      <c r="AB86" s="572"/>
      <c r="AC86" s="573"/>
      <c r="AD86" s="616">
        <f>CH86*0.90035</f>
        <v>0</v>
      </c>
      <c r="AE86" s="617"/>
      <c r="AF86" s="617"/>
      <c r="AG86" s="618"/>
      <c r="AH86" s="616">
        <f>SUM(CI86*0.90035)</f>
        <v>0</v>
      </c>
      <c r="AI86" s="617"/>
      <c r="AJ86" s="617"/>
      <c r="AK86" s="617"/>
      <c r="AL86" s="618"/>
      <c r="AM86" s="616">
        <f>SUM(CJ86*0.90035)</f>
        <v>0</v>
      </c>
      <c r="AN86" s="617"/>
      <c r="AO86" s="617"/>
      <c r="AP86" s="618"/>
      <c r="AQ86" s="616">
        <f>SUM(CK86*0.90035)</f>
        <v>0</v>
      </c>
      <c r="AR86" s="617"/>
      <c r="AS86" s="617"/>
      <c r="AT86" s="617"/>
      <c r="AU86" s="618"/>
      <c r="AV86" s="616">
        <f>SUM(CL86*0.90035)</f>
        <v>0</v>
      </c>
      <c r="AW86" s="617"/>
      <c r="AX86" s="617"/>
      <c r="AY86" s="618"/>
      <c r="AZ86" s="616">
        <f>SUM(CM86*0.90035)</f>
        <v>0</v>
      </c>
      <c r="BA86" s="617"/>
      <c r="BB86" s="617"/>
      <c r="BC86" s="618"/>
      <c r="BD86" s="616">
        <f>SUM(CN86*0.90035)</f>
        <v>0</v>
      </c>
      <c r="BE86" s="617"/>
      <c r="BF86" s="617"/>
      <c r="BG86" s="617"/>
      <c r="BH86" s="621"/>
      <c r="BI86" s="75"/>
      <c r="BJ86" s="75"/>
      <c r="BK86" s="234" t="str">
        <f>B86</f>
        <v>$USD PLANNED TOTAL PRESS</v>
      </c>
      <c r="BL86" s="235">
        <f>D86</f>
        <v>0</v>
      </c>
      <c r="BM86" s="236"/>
      <c r="BN86" s="237"/>
      <c r="BO86" s="238">
        <v>0</v>
      </c>
      <c r="BP86" s="238">
        <v>0</v>
      </c>
      <c r="BQ86" s="238">
        <v>0</v>
      </c>
      <c r="BR86" s="238">
        <v>0</v>
      </c>
      <c r="BS86" s="238">
        <v>0</v>
      </c>
      <c r="BT86" s="238">
        <v>0</v>
      </c>
      <c r="BU86" s="238">
        <v>0</v>
      </c>
      <c r="BV86" s="238">
        <v>0</v>
      </c>
      <c r="BW86" s="238">
        <v>0</v>
      </c>
      <c r="BX86" s="239"/>
      <c r="BY86" s="20"/>
      <c r="BZ86" s="20"/>
      <c r="CA86" s="241" t="str">
        <f>B86</f>
        <v>$USD PLANNED TOTAL PRESS</v>
      </c>
      <c r="CB86" s="110"/>
      <c r="CC86" s="111">
        <f t="shared" ref="CC86:CN87" si="64">CC84/$AN$4</f>
        <v>0</v>
      </c>
      <c r="CD86" s="111">
        <f t="shared" si="64"/>
        <v>0</v>
      </c>
      <c r="CE86" s="111">
        <f t="shared" si="64"/>
        <v>0</v>
      </c>
      <c r="CF86" s="111">
        <f t="shared" si="64"/>
        <v>0</v>
      </c>
      <c r="CG86" s="111">
        <f t="shared" si="64"/>
        <v>519671.47688151838</v>
      </c>
      <c r="CH86" s="111">
        <f t="shared" si="64"/>
        <v>0</v>
      </c>
      <c r="CI86" s="111">
        <f t="shared" si="64"/>
        <v>0</v>
      </c>
      <c r="CJ86" s="111">
        <f t="shared" si="64"/>
        <v>0</v>
      </c>
      <c r="CK86" s="111">
        <f t="shared" si="64"/>
        <v>0</v>
      </c>
      <c r="CL86" s="111">
        <f t="shared" si="64"/>
        <v>0</v>
      </c>
      <c r="CM86" s="111">
        <f t="shared" si="64"/>
        <v>0</v>
      </c>
      <c r="CN86" s="111">
        <f t="shared" si="64"/>
        <v>0</v>
      </c>
      <c r="CO86" s="112">
        <f t="shared" si="61"/>
        <v>519671.47688151838</v>
      </c>
      <c r="CP86" s="101"/>
      <c r="CQ86" s="80"/>
      <c r="CR86" s="80"/>
      <c r="CS86" s="80"/>
      <c r="CT86" s="80"/>
      <c r="CU86" s="80"/>
      <c r="CV86" s="80"/>
    </row>
    <row r="87" spans="2:100" ht="19.5" customHeight="1">
      <c r="B87" s="105" t="s">
        <v>82</v>
      </c>
      <c r="C87" s="208"/>
      <c r="D87" s="106"/>
      <c r="E87" s="106"/>
      <c r="F87" s="107"/>
      <c r="G87" s="108">
        <f>SUM(H87:BH87)</f>
        <v>467886.21421027504</v>
      </c>
      <c r="H87" s="578">
        <f>CC87*0.90035</f>
        <v>0</v>
      </c>
      <c r="I87" s="572"/>
      <c r="J87" s="572"/>
      <c r="K87" s="572"/>
      <c r="L87" s="573"/>
      <c r="M87" s="571">
        <f>CD87*0.90035</f>
        <v>0</v>
      </c>
      <c r="N87" s="572"/>
      <c r="O87" s="572"/>
      <c r="P87" s="573"/>
      <c r="Q87" s="571">
        <f>CE87*0.90035</f>
        <v>0</v>
      </c>
      <c r="R87" s="572"/>
      <c r="S87" s="572"/>
      <c r="T87" s="573"/>
      <c r="U87" s="571">
        <f>CF87*0.90035</f>
        <v>0</v>
      </c>
      <c r="V87" s="572"/>
      <c r="W87" s="572"/>
      <c r="X87" s="572"/>
      <c r="Y87" s="573"/>
      <c r="Z87" s="571">
        <f>CG87*0.90035</f>
        <v>467886.21421027504</v>
      </c>
      <c r="AA87" s="572"/>
      <c r="AB87" s="572"/>
      <c r="AC87" s="573"/>
      <c r="AD87" s="616">
        <f>CH87*0.90035</f>
        <v>0</v>
      </c>
      <c r="AE87" s="617"/>
      <c r="AF87" s="617"/>
      <c r="AG87" s="618"/>
      <c r="AH87" s="616">
        <f>SUM(CI87*0.90035)</f>
        <v>0</v>
      </c>
      <c r="AI87" s="617"/>
      <c r="AJ87" s="617"/>
      <c r="AK87" s="617"/>
      <c r="AL87" s="618"/>
      <c r="AM87" s="616">
        <f>SUM(CJ87*0.90035)</f>
        <v>0</v>
      </c>
      <c r="AN87" s="617"/>
      <c r="AO87" s="617"/>
      <c r="AP87" s="618"/>
      <c r="AQ87" s="616">
        <f>SUM(CK87*0.90035)</f>
        <v>0</v>
      </c>
      <c r="AR87" s="617"/>
      <c r="AS87" s="617"/>
      <c r="AT87" s="617"/>
      <c r="AU87" s="618"/>
      <c r="AV87" s="616">
        <f>SUM(CL87*0.90035)</f>
        <v>0</v>
      </c>
      <c r="AW87" s="617"/>
      <c r="AX87" s="617"/>
      <c r="AY87" s="618"/>
      <c r="AZ87" s="616">
        <f>SUM(CM87*0.90035)</f>
        <v>0</v>
      </c>
      <c r="BA87" s="617"/>
      <c r="BB87" s="617"/>
      <c r="BC87" s="618"/>
      <c r="BD87" s="616">
        <f>SUM(CN87*0.90035)</f>
        <v>0</v>
      </c>
      <c r="BE87" s="617"/>
      <c r="BF87" s="617"/>
      <c r="BG87" s="617"/>
      <c r="BH87" s="621"/>
      <c r="BI87" s="75"/>
      <c r="BJ87" s="75"/>
      <c r="BK87" s="228" t="str">
        <f>B87</f>
        <v>$USD ACTUAL TOTAL PRESS</v>
      </c>
      <c r="BL87" s="229">
        <f>D87</f>
        <v>0</v>
      </c>
      <c r="BM87" s="230"/>
      <c r="BN87" s="231"/>
      <c r="BO87" s="232">
        <v>0</v>
      </c>
      <c r="BP87" s="232">
        <v>0</v>
      </c>
      <c r="BQ87" s="232">
        <v>0</v>
      </c>
      <c r="BR87" s="232">
        <v>0</v>
      </c>
      <c r="BS87" s="232">
        <v>0</v>
      </c>
      <c r="BT87" s="232">
        <v>0</v>
      </c>
      <c r="BU87" s="232">
        <v>0</v>
      </c>
      <c r="BV87" s="232">
        <v>0</v>
      </c>
      <c r="BW87" s="232">
        <v>0</v>
      </c>
      <c r="BX87" s="233">
        <v>0</v>
      </c>
      <c r="BY87" s="20"/>
      <c r="BZ87" s="20"/>
      <c r="CA87" s="241" t="str">
        <f>B87</f>
        <v>$USD ACTUAL TOTAL PRESS</v>
      </c>
      <c r="CB87" s="110"/>
      <c r="CC87" s="113">
        <f t="shared" si="64"/>
        <v>0</v>
      </c>
      <c r="CD87" s="113">
        <f t="shared" si="64"/>
        <v>0</v>
      </c>
      <c r="CE87" s="113">
        <f t="shared" si="64"/>
        <v>0</v>
      </c>
      <c r="CF87" s="113">
        <f t="shared" si="64"/>
        <v>0</v>
      </c>
      <c r="CG87" s="113">
        <f t="shared" si="64"/>
        <v>519671.47688151838</v>
      </c>
      <c r="CH87" s="113">
        <f t="shared" si="64"/>
        <v>0</v>
      </c>
      <c r="CI87" s="113">
        <f t="shared" si="64"/>
        <v>0</v>
      </c>
      <c r="CJ87" s="113">
        <f t="shared" si="64"/>
        <v>0</v>
      </c>
      <c r="CK87" s="113">
        <f t="shared" si="64"/>
        <v>0</v>
      </c>
      <c r="CL87" s="113">
        <f t="shared" si="64"/>
        <v>0</v>
      </c>
      <c r="CM87" s="113">
        <f t="shared" si="64"/>
        <v>0</v>
      </c>
      <c r="CN87" s="113">
        <f t="shared" si="64"/>
        <v>0</v>
      </c>
      <c r="CO87" s="112">
        <f t="shared" si="61"/>
        <v>519671.47688151838</v>
      </c>
      <c r="CP87" s="114"/>
      <c r="CQ87" s="80"/>
      <c r="CR87" s="80"/>
      <c r="CS87" s="80"/>
      <c r="CT87" s="80"/>
      <c r="CU87" s="80"/>
      <c r="CV87" s="80"/>
    </row>
    <row r="88" spans="2:100" ht="19.5" customHeight="1">
      <c r="B88" s="61"/>
      <c r="C88" s="210"/>
      <c r="D88" s="71"/>
      <c r="E88" s="71"/>
      <c r="F88" s="57"/>
      <c r="G88" s="58"/>
      <c r="H88" s="129"/>
      <c r="I88" s="130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1"/>
      <c r="BH88" s="133"/>
      <c r="BK88" s="122"/>
      <c r="BL88" s="134"/>
      <c r="BM88" s="56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5"/>
      <c r="CA88" s="136"/>
      <c r="CB88" s="137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9"/>
    </row>
    <row r="89" spans="2:100" ht="14.25" customHeight="1">
      <c r="B89" s="115" t="s">
        <v>83</v>
      </c>
      <c r="C89" s="209"/>
      <c r="D89" s="287"/>
      <c r="E89" s="287"/>
      <c r="F89" s="57">
        <f>SUM(H89:BH89)*10</f>
        <v>0</v>
      </c>
      <c r="G89" s="58"/>
      <c r="H89" s="59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8"/>
      <c r="AW89" s="60"/>
      <c r="AX89" s="60"/>
      <c r="AY89" s="60"/>
      <c r="AZ89" s="196"/>
      <c r="BA89" s="60"/>
      <c r="BB89" s="195"/>
      <c r="BC89" s="195"/>
      <c r="BD89" s="60"/>
      <c r="BE89" s="60"/>
      <c r="BF89" s="60"/>
      <c r="BG89" s="196"/>
      <c r="BH89" s="69"/>
      <c r="BI89" s="70"/>
      <c r="BK89" s="61" t="str">
        <f t="shared" ref="BK89:BK116" si="65">B89</f>
        <v>MAGAZINES</v>
      </c>
      <c r="BL89" s="71">
        <f t="shared" ref="BL89:BL116" si="66">D89</f>
        <v>0</v>
      </c>
      <c r="BM89" s="62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127"/>
      <c r="BY89" s="20"/>
      <c r="BZ89" s="20"/>
      <c r="CA89" s="61" t="str">
        <f>B89</f>
        <v>MAGAZINES</v>
      </c>
      <c r="CB89" s="65">
        <f>BL89</f>
        <v>0</v>
      </c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7">
        <f t="shared" ref="CO89:CO111" si="67">SUM(CC89:CN89)</f>
        <v>0</v>
      </c>
      <c r="CP89" s="12"/>
      <c r="CQ89" s="12"/>
      <c r="CR89" s="12"/>
      <c r="CS89" s="12"/>
      <c r="CT89" s="12"/>
      <c r="CU89" s="12"/>
    </row>
    <row r="90" spans="2:100" ht="19.5" customHeight="1">
      <c r="B90" s="115"/>
      <c r="C90" s="209"/>
      <c r="D90" s="287"/>
      <c r="E90" s="287"/>
      <c r="F90" s="57">
        <f>SUM(H90:BH90)*10</f>
        <v>0</v>
      </c>
      <c r="G90" s="72">
        <f t="shared" ref="G90:G112" si="68">CO90*0.9</f>
        <v>0</v>
      </c>
      <c r="H90" s="73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74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116"/>
      <c r="AW90" s="116"/>
      <c r="AX90" s="116"/>
      <c r="AY90" s="116"/>
      <c r="AZ90" s="60"/>
      <c r="BA90" s="60"/>
      <c r="BB90" s="60"/>
      <c r="BC90" s="140"/>
      <c r="BD90" s="60"/>
      <c r="BE90" s="60"/>
      <c r="BF90" s="60"/>
      <c r="BG90" s="60"/>
      <c r="BH90" s="69"/>
      <c r="BI90" s="75"/>
      <c r="BJ90" s="75"/>
      <c r="BK90" s="61">
        <f t="shared" si="65"/>
        <v>0</v>
      </c>
      <c r="BL90" s="71">
        <f t="shared" si="66"/>
        <v>0</v>
      </c>
      <c r="BM90" s="76"/>
      <c r="BN90" s="77"/>
      <c r="BO90" s="77">
        <v>0</v>
      </c>
      <c r="BP90" s="77">
        <v>0</v>
      </c>
      <c r="BQ90" s="77">
        <v>0</v>
      </c>
      <c r="BR90" s="77">
        <v>0</v>
      </c>
      <c r="BS90" s="77">
        <v>0</v>
      </c>
      <c r="BT90" s="77">
        <v>0</v>
      </c>
      <c r="BU90" s="77">
        <v>0</v>
      </c>
      <c r="BV90" s="77">
        <v>0</v>
      </c>
      <c r="BW90" s="77">
        <v>0</v>
      </c>
      <c r="BX90" s="127"/>
      <c r="BY90" s="20"/>
      <c r="BZ90" s="79"/>
      <c r="CA90" s="61">
        <f>B90</f>
        <v>0</v>
      </c>
      <c r="CB90" s="65">
        <f>BL90</f>
        <v>0</v>
      </c>
      <c r="CC90" s="66">
        <f>SUM(H90:M90)*BM90</f>
        <v>0</v>
      </c>
      <c r="CD90" s="66">
        <f>SUM(N90:S90)*BN90</f>
        <v>0</v>
      </c>
      <c r="CE90" s="66"/>
      <c r="CF90" s="66">
        <f>SUM(W90:Z90)*BP90</f>
        <v>0</v>
      </c>
      <c r="CG90" s="66">
        <f>SUM(AA90:AC90)*BQ90</f>
        <v>0</v>
      </c>
      <c r="CH90" s="66">
        <f>SUM(AD90:AG90)*BR90</f>
        <v>0</v>
      </c>
      <c r="CI90" s="66">
        <f>SUM(AH90:AM90)*BS90</f>
        <v>0</v>
      </c>
      <c r="CJ90" s="66">
        <f>SUM(AN90:AP90)*BT90</f>
        <v>0</v>
      </c>
      <c r="CK90" s="66">
        <f>SUM(AQ90:AV90)*BU90</f>
        <v>0</v>
      </c>
      <c r="CL90" s="66">
        <f>SUM(AX90:AZ90)*BV90</f>
        <v>0</v>
      </c>
      <c r="CM90" s="66">
        <f>SUM(BA90:BC90)*BW90</f>
        <v>0</v>
      </c>
      <c r="CN90" s="66">
        <f>SUM(BD90:BH90)*BX90</f>
        <v>0</v>
      </c>
      <c r="CO90" s="67">
        <f t="shared" si="67"/>
        <v>0</v>
      </c>
      <c r="CP90" s="12"/>
      <c r="CQ90" s="80"/>
      <c r="CR90" s="80"/>
      <c r="CS90" s="80"/>
      <c r="CT90" s="80"/>
      <c r="CU90" s="80"/>
      <c r="CV90" s="80"/>
    </row>
    <row r="91" spans="2:100" ht="20.25" customHeight="1">
      <c r="B91" s="200" t="s">
        <v>104</v>
      </c>
      <c r="C91" s="213"/>
      <c r="D91" s="213"/>
      <c r="E91" s="213"/>
      <c r="F91" s="198"/>
      <c r="G91" s="199">
        <f t="shared" si="68"/>
        <v>0</v>
      </c>
      <c r="H91" s="84"/>
      <c r="I91" s="60"/>
      <c r="J91" s="60"/>
      <c r="K91" s="60"/>
      <c r="L91" s="60"/>
      <c r="M91" s="195"/>
      <c r="N91" s="60"/>
      <c r="O91" s="60"/>
      <c r="P91" s="60"/>
      <c r="Q91" s="196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195"/>
      <c r="AL91" s="195"/>
      <c r="AM91" s="60"/>
      <c r="AN91" s="60"/>
      <c r="AO91" s="60"/>
      <c r="AP91" s="60"/>
      <c r="AQ91" s="60"/>
      <c r="AR91" s="60"/>
      <c r="AS91" s="60"/>
      <c r="AT91" s="60"/>
      <c r="AU91" s="60"/>
      <c r="AV91" s="116"/>
      <c r="AW91" s="116"/>
      <c r="AX91" s="116"/>
      <c r="AY91" s="116"/>
      <c r="AZ91" s="60"/>
      <c r="BA91" s="60"/>
      <c r="BB91" s="60"/>
      <c r="BC91" s="60"/>
      <c r="BD91" s="60"/>
      <c r="BE91" s="60"/>
      <c r="BF91" s="60"/>
      <c r="BG91" s="196"/>
      <c r="BH91" s="69"/>
      <c r="BI91" s="85"/>
      <c r="BK91" s="61" t="str">
        <f t="shared" si="65"/>
        <v>SYDNEY MAGAZINE</v>
      </c>
      <c r="BL91" s="71">
        <f t="shared" si="66"/>
        <v>0</v>
      </c>
      <c r="BM91" s="86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8"/>
      <c r="BY91" s="20"/>
      <c r="BZ91" s="20"/>
      <c r="CA91" s="61" t="str">
        <f t="shared" ref="CA91:CA99" si="69">B91</f>
        <v>SYDNEY MAGAZINE</v>
      </c>
      <c r="CB91" s="65">
        <f t="shared" ref="CB91:CB99" si="70">BL91</f>
        <v>0</v>
      </c>
      <c r="CC91" s="66">
        <f>SUM(H91:L91)*BM91</f>
        <v>0</v>
      </c>
      <c r="CD91" s="66">
        <f>SUM(M91:P91)*BN91</f>
        <v>0</v>
      </c>
      <c r="CE91" s="66"/>
      <c r="CF91" s="66">
        <f>SUM(U91:Y91)*BP91</f>
        <v>0</v>
      </c>
      <c r="CG91" s="66">
        <f>SUM(Z91:AC91)*BQ91</f>
        <v>0</v>
      </c>
      <c r="CH91" s="66"/>
      <c r="CI91" s="66">
        <f>SUM(AH91:AM91)*BS91</f>
        <v>0</v>
      </c>
      <c r="CJ91" s="66">
        <f>SUM(AM91:AP91)*BT91</f>
        <v>0</v>
      </c>
      <c r="CK91" s="66"/>
      <c r="CL91" s="66">
        <f>SUM(AV91:AY91)*BV91</f>
        <v>0</v>
      </c>
      <c r="CM91" s="66">
        <f>SUM(AZ91:BC91)*BW91</f>
        <v>0</v>
      </c>
      <c r="CN91" s="66">
        <f t="shared" ref="CN91:CN99" si="71">SUM(BD91:BH91)*BX91</f>
        <v>0</v>
      </c>
      <c r="CO91" s="67">
        <f t="shared" si="67"/>
        <v>0</v>
      </c>
      <c r="CP91" s="12"/>
      <c r="CQ91" s="12"/>
      <c r="CR91" s="12"/>
      <c r="CS91" s="12"/>
      <c r="CT91" s="12"/>
      <c r="CU91" s="12"/>
    </row>
    <row r="92" spans="2:100" ht="19.5" customHeight="1">
      <c r="B92" s="122"/>
      <c r="C92" s="212"/>
      <c r="D92" s="212"/>
      <c r="E92" s="212"/>
      <c r="F92" s="57">
        <f>SUM(H92:BH92)</f>
        <v>0</v>
      </c>
      <c r="G92" s="72">
        <f t="shared" si="68"/>
        <v>0</v>
      </c>
      <c r="H92" s="59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195"/>
      <c r="AL92" s="195"/>
      <c r="AM92" s="60"/>
      <c r="AN92" s="60"/>
      <c r="AO92" s="60"/>
      <c r="AP92" s="60"/>
      <c r="AQ92" s="60"/>
      <c r="AR92" s="60"/>
      <c r="AS92" s="60"/>
      <c r="AT92" s="60"/>
      <c r="AU92" s="60"/>
      <c r="AV92" s="116"/>
      <c r="AW92" s="116"/>
      <c r="AX92" s="116"/>
      <c r="AY92" s="116"/>
      <c r="AZ92" s="60"/>
      <c r="BA92" s="60"/>
      <c r="BB92" s="60"/>
      <c r="BC92" s="60"/>
      <c r="BD92" s="60"/>
      <c r="BE92" s="60"/>
      <c r="BF92" s="60"/>
      <c r="BG92" s="60"/>
      <c r="BH92" s="69"/>
      <c r="BI92" s="85"/>
      <c r="BK92" s="61">
        <f t="shared" si="65"/>
        <v>0</v>
      </c>
      <c r="BL92" s="71">
        <f t="shared" si="66"/>
        <v>0</v>
      </c>
      <c r="BM92" s="86"/>
      <c r="BN92" s="87"/>
      <c r="BO92" s="88"/>
      <c r="BP92" s="88"/>
      <c r="BQ92" s="88"/>
      <c r="BR92" s="88"/>
      <c r="BS92" s="88"/>
      <c r="BT92" s="88"/>
      <c r="BU92" s="88"/>
      <c r="BV92" s="88"/>
      <c r="BW92" s="88"/>
      <c r="BX92" s="127"/>
      <c r="BY92" s="20"/>
      <c r="BZ92" s="20"/>
      <c r="CA92" s="61">
        <f t="shared" si="69"/>
        <v>0</v>
      </c>
      <c r="CB92" s="65">
        <f t="shared" si="70"/>
        <v>0</v>
      </c>
      <c r="CC92" s="66">
        <f>SUM(H92:L92)*BM92</f>
        <v>0</v>
      </c>
      <c r="CD92" s="66">
        <f>SUM(O92:P92)*BN92</f>
        <v>0</v>
      </c>
      <c r="CE92" s="66">
        <f>SUM(S92:T92)*BO92</f>
        <v>0</v>
      </c>
      <c r="CF92" s="66">
        <f>SUM(U92:Y92)*BP92</f>
        <v>0</v>
      </c>
      <c r="CG92" s="66">
        <f>SUM(Z92:AC92)*BQ92</f>
        <v>0</v>
      </c>
      <c r="CH92" s="66">
        <f>SUM(AD92:AG92)*BR92</f>
        <v>0</v>
      </c>
      <c r="CI92" s="66">
        <f>SUM(AH92:AL92)*BS92</f>
        <v>0</v>
      </c>
      <c r="CJ92" s="66">
        <f>SUM(AM92:AP92)*BT92</f>
        <v>0</v>
      </c>
      <c r="CK92" s="66">
        <f>SUM(AQ92:AU92)*BU92</f>
        <v>0</v>
      </c>
      <c r="CL92" s="66">
        <f>SUM(AV92:AY92)*BV92</f>
        <v>0</v>
      </c>
      <c r="CM92" s="66">
        <f>SUM(AZ92:BC92)*BW92</f>
        <v>0</v>
      </c>
      <c r="CN92" s="66">
        <f t="shared" si="71"/>
        <v>0</v>
      </c>
      <c r="CO92" s="67">
        <f t="shared" si="67"/>
        <v>0</v>
      </c>
      <c r="CP92" s="12"/>
      <c r="CQ92" s="12"/>
      <c r="CR92" s="12"/>
      <c r="CS92" s="12"/>
      <c r="CT92" s="12"/>
      <c r="CU92" s="12"/>
    </row>
    <row r="93" spans="2:100" ht="20.25" customHeight="1">
      <c r="B93" s="194" t="s">
        <v>134</v>
      </c>
      <c r="C93" s="211" t="s">
        <v>150</v>
      </c>
      <c r="D93" s="211" t="s">
        <v>108</v>
      </c>
      <c r="E93" s="211"/>
      <c r="F93" s="57">
        <f>SUM(H93:BH93)</f>
        <v>1</v>
      </c>
      <c r="G93" s="72">
        <f>CO93*0.90035</f>
        <v>23414.502099999998</v>
      </c>
      <c r="H93" s="84"/>
      <c r="I93" s="60"/>
      <c r="J93" s="60"/>
      <c r="K93" s="60"/>
      <c r="L93" s="60"/>
      <c r="M93" s="195"/>
      <c r="N93" s="60"/>
      <c r="O93" s="60"/>
      <c r="P93" s="60"/>
      <c r="Q93" s="196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300">
        <v>1</v>
      </c>
      <c r="AD93" s="301"/>
      <c r="AE93" s="301"/>
      <c r="AF93" s="301"/>
      <c r="AG93" s="60"/>
      <c r="AH93" s="60"/>
      <c r="AI93" s="60"/>
      <c r="AJ93" s="60"/>
      <c r="AK93" s="195"/>
      <c r="AL93" s="195"/>
      <c r="AM93" s="60"/>
      <c r="AN93" s="60"/>
      <c r="AO93" s="60"/>
      <c r="AP93" s="60"/>
      <c r="AQ93" s="60"/>
      <c r="AR93" s="60"/>
      <c r="AS93" s="60"/>
      <c r="AT93" s="60"/>
      <c r="AU93" s="60"/>
      <c r="AV93" s="116"/>
      <c r="AW93" s="116"/>
      <c r="AX93" s="116"/>
      <c r="AY93" s="116"/>
      <c r="AZ93" s="60"/>
      <c r="BA93" s="60"/>
      <c r="BB93" s="60"/>
      <c r="BC93" s="60"/>
      <c r="BD93" s="60"/>
      <c r="BE93" s="60"/>
      <c r="BF93" s="60"/>
      <c r="BG93" s="196"/>
      <c r="BH93" s="69"/>
      <c r="BI93" s="85"/>
      <c r="BK93" s="61" t="str">
        <f t="shared" si="65"/>
        <v>Double Page Spread</v>
      </c>
      <c r="BL93" s="71" t="str">
        <f t="shared" si="66"/>
        <v>Thursday</v>
      </c>
      <c r="BM93" s="86"/>
      <c r="BN93" s="77"/>
      <c r="BO93" s="77"/>
      <c r="BP93" s="77">
        <v>26006</v>
      </c>
      <c r="BQ93" s="77">
        <v>26006</v>
      </c>
      <c r="BR93" s="77">
        <v>26006</v>
      </c>
      <c r="BS93" s="77">
        <v>26006</v>
      </c>
      <c r="BT93" s="77">
        <v>26006</v>
      </c>
      <c r="BU93" s="77">
        <v>26006</v>
      </c>
      <c r="BV93" s="77">
        <v>26006</v>
      </c>
      <c r="BW93" s="77">
        <v>26006</v>
      </c>
      <c r="BX93" s="78"/>
      <c r="BY93" s="20"/>
      <c r="BZ93" s="20"/>
      <c r="CA93" s="61" t="str">
        <f t="shared" si="69"/>
        <v>Double Page Spread</v>
      </c>
      <c r="CB93" s="65" t="str">
        <f t="shared" si="70"/>
        <v>Thursday</v>
      </c>
      <c r="CC93" s="66">
        <f>SUM(H93:L93)*BM93</f>
        <v>0</v>
      </c>
      <c r="CD93" s="66">
        <f>SUM(M93:P93)*BN93</f>
        <v>0</v>
      </c>
      <c r="CE93" s="66">
        <f>SUM(Q93:T93)*BO93</f>
        <v>0</v>
      </c>
      <c r="CF93" s="66">
        <f>SUM(U93:Y93)*BP93</f>
        <v>0</v>
      </c>
      <c r="CG93" s="66">
        <f>SUM(Z93:AC93)*BQ93</f>
        <v>26006</v>
      </c>
      <c r="CH93" s="66">
        <f>SUM(AD93:AG93)*BR93</f>
        <v>0</v>
      </c>
      <c r="CI93" s="66">
        <f>SUM(AH93:AL93)*BS93</f>
        <v>0</v>
      </c>
      <c r="CJ93" s="66">
        <f>SUM(AM93:AP93)*BT93</f>
        <v>0</v>
      </c>
      <c r="CK93" s="66">
        <f>SUM(AQ93:AU93)*BU93</f>
        <v>0</v>
      </c>
      <c r="CL93" s="66">
        <f>SUM(AV93:AY93)*BV93</f>
        <v>0</v>
      </c>
      <c r="CM93" s="66">
        <f>SUM(AZ93:BC93)*BW93</f>
        <v>0</v>
      </c>
      <c r="CN93" s="66">
        <f>SUM(BD93:BH93)*BX93</f>
        <v>0</v>
      </c>
      <c r="CO93" s="67">
        <f t="shared" si="67"/>
        <v>26006</v>
      </c>
      <c r="CP93" s="12"/>
      <c r="CQ93" s="12"/>
      <c r="CR93" s="12"/>
      <c r="CS93" s="12"/>
      <c r="CT93" s="12"/>
      <c r="CU93" s="12"/>
    </row>
    <row r="94" spans="2:100" ht="20.25" customHeight="1">
      <c r="B94" s="194" t="s">
        <v>103</v>
      </c>
      <c r="C94" s="211" t="s">
        <v>106</v>
      </c>
      <c r="D94" s="211" t="s">
        <v>108</v>
      </c>
      <c r="E94" s="211"/>
      <c r="F94" s="57">
        <f>SUM(H94:BH94)</f>
        <v>0</v>
      </c>
      <c r="G94" s="72">
        <f>CO94*0.90035</f>
        <v>0</v>
      </c>
      <c r="H94" s="84"/>
      <c r="I94" s="60"/>
      <c r="J94" s="60"/>
      <c r="K94" s="60"/>
      <c r="L94" s="60"/>
      <c r="M94" s="195"/>
      <c r="N94" s="60"/>
      <c r="O94" s="60"/>
      <c r="P94" s="60"/>
      <c r="Q94" s="196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305"/>
      <c r="AH94" s="306"/>
      <c r="AI94" s="306"/>
      <c r="AJ94" s="306"/>
      <c r="AK94" s="306"/>
      <c r="AL94" s="305"/>
      <c r="AM94" s="306"/>
      <c r="AN94" s="306"/>
      <c r="AO94" s="307"/>
      <c r="AP94" s="305"/>
      <c r="AQ94" s="306"/>
      <c r="AR94" s="306"/>
      <c r="AS94" s="306"/>
      <c r="AT94" s="306"/>
      <c r="AU94" s="278"/>
      <c r="AV94" s="276"/>
      <c r="AW94" s="277"/>
      <c r="AX94" s="277"/>
      <c r="AY94" s="307"/>
      <c r="AZ94" s="306"/>
      <c r="BA94" s="307"/>
      <c r="BB94" s="307"/>
      <c r="BC94" s="276"/>
      <c r="BD94" s="277"/>
      <c r="BE94" s="277"/>
      <c r="BF94" s="277"/>
      <c r="BG94" s="278"/>
      <c r="BH94" s="69"/>
      <c r="BI94" s="85"/>
      <c r="BK94" s="61" t="str">
        <f t="shared" si="65"/>
        <v>Full Page Color</v>
      </c>
      <c r="BL94" s="71" t="str">
        <f t="shared" si="66"/>
        <v>Thursday</v>
      </c>
      <c r="BM94" s="86"/>
      <c r="BN94" s="77"/>
      <c r="BO94" s="77"/>
      <c r="BP94" s="77">
        <v>13690.5</v>
      </c>
      <c r="BQ94" s="77">
        <v>13690.5</v>
      </c>
      <c r="BR94" s="77">
        <v>13690.5</v>
      </c>
      <c r="BS94" s="77">
        <v>13690.5</v>
      </c>
      <c r="BT94" s="77">
        <v>13690.5</v>
      </c>
      <c r="BU94" s="77">
        <v>13690.5</v>
      </c>
      <c r="BV94" s="77">
        <v>13690.5</v>
      </c>
      <c r="BW94" s="77">
        <v>13690.5</v>
      </c>
      <c r="BX94" s="78"/>
      <c r="BY94" s="20"/>
      <c r="BZ94" s="20"/>
      <c r="CA94" s="61" t="str">
        <f t="shared" si="69"/>
        <v>Full Page Color</v>
      </c>
      <c r="CB94" s="65" t="str">
        <f t="shared" si="70"/>
        <v>Thursday</v>
      </c>
      <c r="CC94" s="66">
        <f t="shared" ref="CC94:CC109" si="72">SUM(H94:L94)*BM94</f>
        <v>0</v>
      </c>
      <c r="CD94" s="66">
        <f t="shared" ref="CD94:CD109" si="73">SUM(M94:P94)*BN94</f>
        <v>0</v>
      </c>
      <c r="CE94" s="66">
        <f t="shared" ref="CE94:CE109" si="74">SUM(Q94:T94)*BO94</f>
        <v>0</v>
      </c>
      <c r="CF94" s="66">
        <f t="shared" ref="CF94:CF108" si="75">SUM(U94:Y94)*BP94</f>
        <v>0</v>
      </c>
      <c r="CG94" s="66">
        <f t="shared" ref="CG94:CG108" si="76">SUM(Z94:AC94)*BQ94</f>
        <v>0</v>
      </c>
      <c r="CH94" s="66">
        <f t="shared" ref="CH94:CH108" si="77">SUM(AD94:AG94)*BR94</f>
        <v>0</v>
      </c>
      <c r="CI94" s="66">
        <f t="shared" ref="CI94:CI108" si="78">SUM(AH94:AL94)*BS94</f>
        <v>0</v>
      </c>
      <c r="CJ94" s="66">
        <f t="shared" ref="CJ94:CJ108" si="79">SUM(AM94:AP94)*BT94</f>
        <v>0</v>
      </c>
      <c r="CK94" s="66">
        <f t="shared" ref="CK94:CK108" si="80">SUM(AQ94:AU94)*BU94</f>
        <v>0</v>
      </c>
      <c r="CL94" s="66">
        <f t="shared" ref="CL94:CL108" si="81">SUM(AV94:AY94)*BV94</f>
        <v>0</v>
      </c>
      <c r="CM94" s="66">
        <f t="shared" ref="CM94:CM108" si="82">SUM(AZ94:BC94)*BW94</f>
        <v>0</v>
      </c>
      <c r="CN94" s="66">
        <f t="shared" si="71"/>
        <v>0</v>
      </c>
      <c r="CO94" s="67">
        <f t="shared" si="67"/>
        <v>0</v>
      </c>
      <c r="CP94" s="12"/>
      <c r="CQ94" s="12"/>
      <c r="CR94" s="12"/>
      <c r="CS94" s="12"/>
      <c r="CT94" s="12"/>
      <c r="CU94" s="12"/>
    </row>
    <row r="95" spans="2:100" ht="19.5" customHeight="1">
      <c r="B95" s="122"/>
      <c r="C95" s="212"/>
      <c r="D95" s="81"/>
      <c r="E95" s="81"/>
      <c r="F95" s="57">
        <f>SUM(H95:BH95)</f>
        <v>0</v>
      </c>
      <c r="G95" s="72">
        <f t="shared" si="68"/>
        <v>0</v>
      </c>
      <c r="H95" s="59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195"/>
      <c r="AL95" s="195"/>
      <c r="AM95" s="60"/>
      <c r="AN95" s="60"/>
      <c r="AO95" s="60"/>
      <c r="AP95" s="60"/>
      <c r="AQ95" s="60"/>
      <c r="AR95" s="60"/>
      <c r="AS95" s="60"/>
      <c r="AT95" s="60"/>
      <c r="AU95" s="60"/>
      <c r="AV95" s="116"/>
      <c r="AW95" s="116"/>
      <c r="AX95" s="116"/>
      <c r="AY95" s="116"/>
      <c r="AZ95" s="60"/>
      <c r="BA95" s="60"/>
      <c r="BB95" s="60"/>
      <c r="BC95" s="60"/>
      <c r="BD95" s="60"/>
      <c r="BE95" s="60"/>
      <c r="BF95" s="60"/>
      <c r="BG95" s="60"/>
      <c r="BH95" s="69"/>
      <c r="BI95" s="85"/>
      <c r="BK95" s="61">
        <f t="shared" si="65"/>
        <v>0</v>
      </c>
      <c r="BL95" s="71">
        <f t="shared" si="66"/>
        <v>0</v>
      </c>
      <c r="BM95" s="86"/>
      <c r="BN95" s="87"/>
      <c r="BO95" s="88"/>
      <c r="BP95" s="88"/>
      <c r="BQ95" s="88"/>
      <c r="BR95" s="88"/>
      <c r="BS95" s="88"/>
      <c r="BT95" s="88"/>
      <c r="BU95" s="88"/>
      <c r="BV95" s="88"/>
      <c r="BW95" s="88"/>
      <c r="BX95" s="127"/>
      <c r="BY95" s="20"/>
      <c r="BZ95" s="20"/>
      <c r="CA95" s="61">
        <f t="shared" si="69"/>
        <v>0</v>
      </c>
      <c r="CB95" s="65">
        <f t="shared" si="70"/>
        <v>0</v>
      </c>
      <c r="CC95" s="66">
        <f t="shared" si="72"/>
        <v>0</v>
      </c>
      <c r="CD95" s="66">
        <f t="shared" si="73"/>
        <v>0</v>
      </c>
      <c r="CE95" s="66">
        <f t="shared" si="74"/>
        <v>0</v>
      </c>
      <c r="CF95" s="66">
        <f t="shared" si="75"/>
        <v>0</v>
      </c>
      <c r="CG95" s="66">
        <f t="shared" si="76"/>
        <v>0</v>
      </c>
      <c r="CH95" s="66">
        <f t="shared" si="77"/>
        <v>0</v>
      </c>
      <c r="CI95" s="66">
        <f t="shared" si="78"/>
        <v>0</v>
      </c>
      <c r="CJ95" s="66">
        <f t="shared" si="79"/>
        <v>0</v>
      </c>
      <c r="CK95" s="66">
        <f t="shared" si="80"/>
        <v>0</v>
      </c>
      <c r="CL95" s="66">
        <f t="shared" si="81"/>
        <v>0</v>
      </c>
      <c r="CM95" s="66">
        <f t="shared" si="82"/>
        <v>0</v>
      </c>
      <c r="CN95" s="66">
        <f t="shared" si="71"/>
        <v>0</v>
      </c>
      <c r="CO95" s="67">
        <f t="shared" si="67"/>
        <v>0</v>
      </c>
      <c r="CP95" s="12"/>
      <c r="CQ95" s="12"/>
      <c r="CR95" s="12"/>
      <c r="CS95" s="12"/>
      <c r="CT95" s="12"/>
      <c r="CU95" s="12"/>
    </row>
    <row r="96" spans="2:100" ht="20.25" customHeight="1">
      <c r="B96" s="200" t="s">
        <v>105</v>
      </c>
      <c r="C96" s="213"/>
      <c r="D96" s="213"/>
      <c r="E96" s="213"/>
      <c r="F96" s="198"/>
      <c r="G96" s="199">
        <f t="shared" si="68"/>
        <v>0</v>
      </c>
      <c r="H96" s="84"/>
      <c r="I96" s="60"/>
      <c r="J96" s="60"/>
      <c r="K96" s="60"/>
      <c r="L96" s="60"/>
      <c r="M96" s="195"/>
      <c r="N96" s="60"/>
      <c r="O96" s="60"/>
      <c r="P96" s="60"/>
      <c r="Q96" s="196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195"/>
      <c r="AL96" s="195"/>
      <c r="AM96" s="60"/>
      <c r="AN96" s="60"/>
      <c r="AO96" s="60"/>
      <c r="AP96" s="60"/>
      <c r="AQ96" s="60"/>
      <c r="AR96" s="60"/>
      <c r="AS96" s="60"/>
      <c r="AT96" s="60"/>
      <c r="AU96" s="60"/>
      <c r="AV96" s="116"/>
      <c r="AW96" s="116"/>
      <c r="AX96" s="116"/>
      <c r="AY96" s="116"/>
      <c r="AZ96" s="60"/>
      <c r="BA96" s="60"/>
      <c r="BB96" s="60"/>
      <c r="BC96" s="60"/>
      <c r="BD96" s="60"/>
      <c r="BE96" s="60"/>
      <c r="BF96" s="60"/>
      <c r="BG96" s="196"/>
      <c r="BH96" s="69"/>
      <c r="BI96" s="85"/>
      <c r="BK96" s="61" t="str">
        <f t="shared" si="65"/>
        <v>GOOD WEEKEND (NSW ONLY)</v>
      </c>
      <c r="BL96" s="71">
        <f t="shared" si="66"/>
        <v>0</v>
      </c>
      <c r="BM96" s="86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8"/>
      <c r="BY96" s="20"/>
      <c r="BZ96" s="20"/>
      <c r="CA96" s="61" t="str">
        <f t="shared" si="69"/>
        <v>GOOD WEEKEND (NSW ONLY)</v>
      </c>
      <c r="CB96" s="65">
        <f t="shared" si="70"/>
        <v>0</v>
      </c>
      <c r="CC96" s="66">
        <f t="shared" si="72"/>
        <v>0</v>
      </c>
      <c r="CD96" s="66">
        <f t="shared" si="73"/>
        <v>0</v>
      </c>
      <c r="CE96" s="66">
        <f t="shared" si="74"/>
        <v>0</v>
      </c>
      <c r="CF96" s="66">
        <f t="shared" si="75"/>
        <v>0</v>
      </c>
      <c r="CG96" s="66">
        <f t="shared" si="76"/>
        <v>0</v>
      </c>
      <c r="CH96" s="66">
        <f t="shared" si="77"/>
        <v>0</v>
      </c>
      <c r="CI96" s="66">
        <f t="shared" si="78"/>
        <v>0</v>
      </c>
      <c r="CJ96" s="66">
        <f t="shared" si="79"/>
        <v>0</v>
      </c>
      <c r="CK96" s="66">
        <f t="shared" si="80"/>
        <v>0</v>
      </c>
      <c r="CL96" s="66">
        <f t="shared" si="81"/>
        <v>0</v>
      </c>
      <c r="CM96" s="66">
        <f t="shared" si="82"/>
        <v>0</v>
      </c>
      <c r="CN96" s="66">
        <f t="shared" si="71"/>
        <v>0</v>
      </c>
      <c r="CO96" s="67">
        <f t="shared" si="67"/>
        <v>0</v>
      </c>
      <c r="CP96" s="12"/>
      <c r="CQ96" s="12"/>
      <c r="CR96" s="12"/>
      <c r="CS96" s="12"/>
      <c r="CT96" s="12"/>
      <c r="CU96" s="12"/>
    </row>
    <row r="97" spans="2:100" ht="19.5" customHeight="1">
      <c r="B97" s="122"/>
      <c r="C97" s="212"/>
      <c r="D97" s="212"/>
      <c r="E97" s="212"/>
      <c r="F97" s="57">
        <f>SUM(H97:BH97)</f>
        <v>0</v>
      </c>
      <c r="G97" s="72">
        <f t="shared" si="68"/>
        <v>0</v>
      </c>
      <c r="H97" s="59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195"/>
      <c r="AL97" s="195"/>
      <c r="AM97" s="60"/>
      <c r="AN97" s="60"/>
      <c r="AO97" s="60"/>
      <c r="AP97" s="60"/>
      <c r="AQ97" s="60"/>
      <c r="AR97" s="60"/>
      <c r="AS97" s="60"/>
      <c r="AT97" s="60"/>
      <c r="AU97" s="60"/>
      <c r="AV97" s="116"/>
      <c r="AW97" s="116"/>
      <c r="AX97" s="116"/>
      <c r="AY97" s="116"/>
      <c r="AZ97" s="60"/>
      <c r="BA97" s="60"/>
      <c r="BB97" s="60"/>
      <c r="BC97" s="60"/>
      <c r="BD97" s="60"/>
      <c r="BE97" s="60"/>
      <c r="BF97" s="60"/>
      <c r="BG97" s="60"/>
      <c r="BH97" s="69"/>
      <c r="BI97" s="85"/>
      <c r="BK97" s="61">
        <f t="shared" si="65"/>
        <v>0</v>
      </c>
      <c r="BL97" s="71">
        <f t="shared" si="66"/>
        <v>0</v>
      </c>
      <c r="BM97" s="86"/>
      <c r="BN97" s="87"/>
      <c r="BO97" s="88"/>
      <c r="BP97" s="88"/>
      <c r="BQ97" s="88"/>
      <c r="BR97" s="88"/>
      <c r="BS97" s="88"/>
      <c r="BT97" s="88"/>
      <c r="BU97" s="88"/>
      <c r="BV97" s="88"/>
      <c r="BW97" s="88"/>
      <c r="BX97" s="127"/>
      <c r="BY97" s="20"/>
      <c r="BZ97" s="20"/>
      <c r="CA97" s="61">
        <f t="shared" si="69"/>
        <v>0</v>
      </c>
      <c r="CB97" s="65">
        <f t="shared" si="70"/>
        <v>0</v>
      </c>
      <c r="CC97" s="66">
        <f t="shared" si="72"/>
        <v>0</v>
      </c>
      <c r="CD97" s="66">
        <f t="shared" si="73"/>
        <v>0</v>
      </c>
      <c r="CE97" s="66">
        <f t="shared" si="74"/>
        <v>0</v>
      </c>
      <c r="CF97" s="66">
        <f t="shared" si="75"/>
        <v>0</v>
      </c>
      <c r="CG97" s="66">
        <f t="shared" si="76"/>
        <v>0</v>
      </c>
      <c r="CH97" s="66">
        <f t="shared" si="77"/>
        <v>0</v>
      </c>
      <c r="CI97" s="66">
        <f t="shared" si="78"/>
        <v>0</v>
      </c>
      <c r="CJ97" s="66">
        <f t="shared" si="79"/>
        <v>0</v>
      </c>
      <c r="CK97" s="66">
        <f t="shared" si="80"/>
        <v>0</v>
      </c>
      <c r="CL97" s="66">
        <f t="shared" si="81"/>
        <v>0</v>
      </c>
      <c r="CM97" s="66">
        <f t="shared" si="82"/>
        <v>0</v>
      </c>
      <c r="CN97" s="66">
        <f t="shared" si="71"/>
        <v>0</v>
      </c>
      <c r="CO97" s="67">
        <f t="shared" si="67"/>
        <v>0</v>
      </c>
      <c r="CP97" s="12"/>
      <c r="CQ97" s="12"/>
      <c r="CR97" s="12"/>
      <c r="CS97" s="12"/>
      <c r="CT97" s="12"/>
      <c r="CU97" s="12"/>
    </row>
    <row r="98" spans="2:100" ht="20.25" customHeight="1">
      <c r="B98" s="194" t="s">
        <v>103</v>
      </c>
      <c r="C98" s="211" t="s">
        <v>106</v>
      </c>
      <c r="D98" s="211" t="s">
        <v>101</v>
      </c>
      <c r="E98" s="211"/>
      <c r="F98" s="57">
        <f>SUM(H98:BH98)</f>
        <v>2</v>
      </c>
      <c r="G98" s="72">
        <f>CO98*0.90035</f>
        <v>29758.818374999999</v>
      </c>
      <c r="H98" s="84"/>
      <c r="I98" s="60"/>
      <c r="J98" s="60"/>
      <c r="K98" s="60"/>
      <c r="L98" s="60"/>
      <c r="M98" s="195"/>
      <c r="N98" s="60"/>
      <c r="O98" s="60"/>
      <c r="P98" s="60"/>
      <c r="Q98" s="196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299">
        <v>1</v>
      </c>
      <c r="AC98" s="299">
        <v>1</v>
      </c>
      <c r="AD98" s="60"/>
      <c r="AE98" s="60"/>
      <c r="AF98" s="227"/>
      <c r="AG98" s="227"/>
      <c r="AH98" s="60"/>
      <c r="AI98" s="60"/>
      <c r="AJ98" s="60"/>
      <c r="AK98" s="195"/>
      <c r="AL98" s="195"/>
      <c r="AM98" s="60"/>
      <c r="AN98" s="227"/>
      <c r="AO98" s="227"/>
      <c r="AP98" s="60"/>
      <c r="AQ98" s="60"/>
      <c r="AR98" s="60"/>
      <c r="AS98" s="227"/>
      <c r="AT98" s="227"/>
      <c r="AU98" s="60"/>
      <c r="AV98" s="116"/>
      <c r="AW98" s="116"/>
      <c r="AX98" s="116"/>
      <c r="AY98" s="116"/>
      <c r="AZ98" s="227"/>
      <c r="BA98" s="227"/>
      <c r="BB98" s="60"/>
      <c r="BC98" s="60"/>
      <c r="BD98" s="60"/>
      <c r="BE98" s="60"/>
      <c r="BF98" s="60"/>
      <c r="BG98" s="196"/>
      <c r="BH98" s="69"/>
      <c r="BI98" s="85"/>
      <c r="BK98" s="61" t="str">
        <f t="shared" si="65"/>
        <v>Full Page Color</v>
      </c>
      <c r="BL98" s="71" t="str">
        <f t="shared" si="66"/>
        <v>Saturday</v>
      </c>
      <c r="BM98" s="86"/>
      <c r="BN98" s="77"/>
      <c r="BO98" s="77"/>
      <c r="BP98" s="77">
        <v>16526.25</v>
      </c>
      <c r="BQ98" s="77">
        <v>16526.25</v>
      </c>
      <c r="BR98" s="77">
        <v>16526.25</v>
      </c>
      <c r="BS98" s="77">
        <v>16526.25</v>
      </c>
      <c r="BT98" s="77">
        <v>16526.25</v>
      </c>
      <c r="BU98" s="77">
        <v>16526.25</v>
      </c>
      <c r="BV98" s="77">
        <v>16526.25</v>
      </c>
      <c r="BW98" s="77">
        <v>16526.25</v>
      </c>
      <c r="BX98" s="78"/>
      <c r="BY98" s="20"/>
      <c r="BZ98" s="20"/>
      <c r="CA98" s="61" t="str">
        <f t="shared" si="69"/>
        <v>Full Page Color</v>
      </c>
      <c r="CB98" s="65" t="str">
        <f t="shared" si="70"/>
        <v>Saturday</v>
      </c>
      <c r="CC98" s="66">
        <f t="shared" si="72"/>
        <v>0</v>
      </c>
      <c r="CD98" s="66">
        <f t="shared" si="73"/>
        <v>0</v>
      </c>
      <c r="CE98" s="66">
        <f t="shared" si="74"/>
        <v>0</v>
      </c>
      <c r="CF98" s="66">
        <f t="shared" si="75"/>
        <v>0</v>
      </c>
      <c r="CG98" s="66">
        <f t="shared" si="76"/>
        <v>33052.5</v>
      </c>
      <c r="CH98" s="66">
        <f t="shared" si="77"/>
        <v>0</v>
      </c>
      <c r="CI98" s="66">
        <f t="shared" si="78"/>
        <v>0</v>
      </c>
      <c r="CJ98" s="66">
        <f t="shared" si="79"/>
        <v>0</v>
      </c>
      <c r="CK98" s="66">
        <f t="shared" si="80"/>
        <v>0</v>
      </c>
      <c r="CL98" s="66">
        <f t="shared" si="81"/>
        <v>0</v>
      </c>
      <c r="CM98" s="66">
        <f>SUM(AZ98:BA98)*BW98</f>
        <v>0</v>
      </c>
      <c r="CN98" s="66">
        <f t="shared" si="71"/>
        <v>0</v>
      </c>
      <c r="CO98" s="67">
        <f t="shared" si="67"/>
        <v>33052.5</v>
      </c>
      <c r="CP98" s="12"/>
      <c r="CQ98" s="12"/>
      <c r="CR98" s="12"/>
      <c r="CS98" s="12"/>
      <c r="CT98" s="12"/>
      <c r="CU98" s="12"/>
    </row>
    <row r="99" spans="2:100" ht="19.5" customHeight="1">
      <c r="B99" s="122"/>
      <c r="C99" s="212"/>
      <c r="D99" s="81"/>
      <c r="E99" s="81"/>
      <c r="F99" s="57">
        <f>SUM(H99:BH99)</f>
        <v>0</v>
      </c>
      <c r="G99" s="72">
        <f t="shared" si="68"/>
        <v>0</v>
      </c>
      <c r="H99" s="59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195"/>
      <c r="AL99" s="195"/>
      <c r="AM99" s="60"/>
      <c r="AN99" s="60"/>
      <c r="AO99" s="60"/>
      <c r="AP99" s="60"/>
      <c r="AQ99" s="60"/>
      <c r="AR99" s="60"/>
      <c r="AS99" s="60"/>
      <c r="AT99" s="60"/>
      <c r="AU99" s="60"/>
      <c r="AV99" s="116"/>
      <c r="AW99" s="116"/>
      <c r="AX99" s="116"/>
      <c r="AY99" s="116"/>
      <c r="AZ99" s="60"/>
      <c r="BA99" s="60"/>
      <c r="BB99" s="60"/>
      <c r="BC99" s="60"/>
      <c r="BD99" s="60"/>
      <c r="BE99" s="60"/>
      <c r="BF99" s="60"/>
      <c r="BG99" s="60"/>
      <c r="BH99" s="69"/>
      <c r="BI99" s="85"/>
      <c r="BK99" s="61">
        <f t="shared" si="65"/>
        <v>0</v>
      </c>
      <c r="BL99" s="71">
        <f t="shared" si="66"/>
        <v>0</v>
      </c>
      <c r="BM99" s="86"/>
      <c r="BN99" s="87"/>
      <c r="BO99" s="88"/>
      <c r="BP99" s="88"/>
      <c r="BQ99" s="88"/>
      <c r="BR99" s="88"/>
      <c r="BS99" s="88"/>
      <c r="BT99" s="88"/>
      <c r="BU99" s="88"/>
      <c r="BV99" s="88"/>
      <c r="BW99" s="88"/>
      <c r="BX99" s="127"/>
      <c r="BY99" s="20"/>
      <c r="BZ99" s="20"/>
      <c r="CA99" s="61">
        <f t="shared" si="69"/>
        <v>0</v>
      </c>
      <c r="CB99" s="65">
        <f t="shared" si="70"/>
        <v>0</v>
      </c>
      <c r="CC99" s="66">
        <f t="shared" si="72"/>
        <v>0</v>
      </c>
      <c r="CD99" s="66">
        <f t="shared" si="73"/>
        <v>0</v>
      </c>
      <c r="CE99" s="66">
        <f t="shared" si="74"/>
        <v>0</v>
      </c>
      <c r="CF99" s="66">
        <f t="shared" si="75"/>
        <v>0</v>
      </c>
      <c r="CG99" s="66">
        <f t="shared" si="76"/>
        <v>0</v>
      </c>
      <c r="CH99" s="66">
        <f t="shared" si="77"/>
        <v>0</v>
      </c>
      <c r="CI99" s="66">
        <f t="shared" si="78"/>
        <v>0</v>
      </c>
      <c r="CJ99" s="66">
        <f t="shared" si="79"/>
        <v>0</v>
      </c>
      <c r="CK99" s="66">
        <f t="shared" si="80"/>
        <v>0</v>
      </c>
      <c r="CL99" s="66">
        <f t="shared" si="81"/>
        <v>0</v>
      </c>
      <c r="CM99" s="66">
        <f t="shared" si="82"/>
        <v>0</v>
      </c>
      <c r="CN99" s="66">
        <f t="shared" si="71"/>
        <v>0</v>
      </c>
      <c r="CO99" s="67">
        <f t="shared" si="67"/>
        <v>0</v>
      </c>
      <c r="CP99" s="12"/>
      <c r="CQ99" s="12"/>
      <c r="CR99" s="12"/>
      <c r="CS99" s="12"/>
      <c r="CT99" s="12"/>
      <c r="CU99" s="12"/>
    </row>
    <row r="100" spans="2:100" ht="20.25" hidden="1" customHeight="1">
      <c r="B100" s="122"/>
      <c r="C100" s="212"/>
      <c r="D100" s="81"/>
      <c r="E100" s="81"/>
      <c r="F100" s="57">
        <f>SUM(H100:BH100)</f>
        <v>0</v>
      </c>
      <c r="G100" s="72">
        <f t="shared" si="68"/>
        <v>0</v>
      </c>
      <c r="H100" s="84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74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116"/>
      <c r="AW100" s="116"/>
      <c r="AX100" s="116"/>
      <c r="AY100" s="116"/>
      <c r="AZ100" s="60"/>
      <c r="BA100" s="60"/>
      <c r="BB100" s="60"/>
      <c r="BC100" s="140"/>
      <c r="BD100" s="60"/>
      <c r="BE100" s="60"/>
      <c r="BF100" s="60"/>
      <c r="BG100" s="60"/>
      <c r="BH100" s="69"/>
      <c r="BI100" s="85"/>
      <c r="BK100" s="61">
        <f t="shared" si="65"/>
        <v>0</v>
      </c>
      <c r="BL100" s="71">
        <f t="shared" si="66"/>
        <v>0</v>
      </c>
      <c r="BM100" s="86">
        <v>388889</v>
      </c>
      <c r="BN100" s="77">
        <v>388889</v>
      </c>
      <c r="BO100" s="77">
        <v>388889</v>
      </c>
      <c r="BP100" s="77">
        <v>388889</v>
      </c>
      <c r="BQ100" s="77">
        <v>388889</v>
      </c>
      <c r="BR100" s="77">
        <v>388889</v>
      </c>
      <c r="BS100" s="77">
        <v>388889</v>
      </c>
      <c r="BT100" s="77">
        <v>388889</v>
      </c>
      <c r="BU100" s="77">
        <v>388889</v>
      </c>
      <c r="BV100" s="77">
        <v>388889</v>
      </c>
      <c r="BW100" s="77">
        <v>388889</v>
      </c>
      <c r="BX100" s="78">
        <v>388889</v>
      </c>
      <c r="BY100" s="20"/>
      <c r="BZ100" s="20"/>
      <c r="CA100" s="61">
        <f>B100</f>
        <v>0</v>
      </c>
      <c r="CB100" s="65">
        <f>BL100</f>
        <v>0</v>
      </c>
      <c r="CC100" s="66">
        <f t="shared" si="72"/>
        <v>0</v>
      </c>
      <c r="CD100" s="66">
        <f t="shared" si="73"/>
        <v>0</v>
      </c>
      <c r="CE100" s="66">
        <f t="shared" si="74"/>
        <v>0</v>
      </c>
      <c r="CF100" s="66">
        <f t="shared" si="75"/>
        <v>0</v>
      </c>
      <c r="CG100" s="66">
        <f t="shared" si="76"/>
        <v>0</v>
      </c>
      <c r="CH100" s="66">
        <f t="shared" si="77"/>
        <v>0</v>
      </c>
      <c r="CI100" s="66">
        <f t="shared" si="78"/>
        <v>0</v>
      </c>
      <c r="CJ100" s="66">
        <f t="shared" si="79"/>
        <v>0</v>
      </c>
      <c r="CK100" s="66">
        <f t="shared" si="80"/>
        <v>0</v>
      </c>
      <c r="CL100" s="66">
        <f t="shared" si="81"/>
        <v>0</v>
      </c>
      <c r="CM100" s="66">
        <f t="shared" si="82"/>
        <v>0</v>
      </c>
      <c r="CN100" s="66">
        <f>SUM(BD100:BH100)*BX100</f>
        <v>0</v>
      </c>
      <c r="CO100" s="67">
        <f t="shared" si="67"/>
        <v>0</v>
      </c>
      <c r="CP100" s="12"/>
      <c r="CQ100" s="12"/>
      <c r="CR100" s="12"/>
      <c r="CS100" s="12"/>
      <c r="CT100" s="12"/>
      <c r="CU100" s="12"/>
    </row>
    <row r="101" spans="2:100" ht="19.5" hidden="1" customHeight="1">
      <c r="B101" s="122"/>
      <c r="C101" s="212"/>
      <c r="D101" s="81"/>
      <c r="E101" s="81"/>
      <c r="F101" s="57">
        <f>SUM(H101:BH101)</f>
        <v>0</v>
      </c>
      <c r="G101" s="72">
        <f t="shared" si="68"/>
        <v>0</v>
      </c>
      <c r="H101" s="59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195"/>
      <c r="AL101" s="195"/>
      <c r="AM101" s="60"/>
      <c r="AN101" s="60"/>
      <c r="AO101" s="60"/>
      <c r="AP101" s="60"/>
      <c r="AQ101" s="60"/>
      <c r="AR101" s="60"/>
      <c r="AS101" s="60"/>
      <c r="AT101" s="60"/>
      <c r="AU101" s="60"/>
      <c r="AV101" s="116"/>
      <c r="AW101" s="116"/>
      <c r="AX101" s="116"/>
      <c r="AY101" s="116"/>
      <c r="AZ101" s="60"/>
      <c r="BA101" s="60"/>
      <c r="BB101" s="60"/>
      <c r="BC101" s="60"/>
      <c r="BD101" s="60"/>
      <c r="BE101" s="60"/>
      <c r="BF101" s="60"/>
      <c r="BG101" s="60"/>
      <c r="BH101" s="69"/>
      <c r="BI101" s="85"/>
      <c r="BK101" s="61">
        <f t="shared" si="65"/>
        <v>0</v>
      </c>
      <c r="BL101" s="71">
        <f t="shared" si="66"/>
        <v>0</v>
      </c>
      <c r="BM101" s="86"/>
      <c r="BN101" s="87"/>
      <c r="BO101" s="88"/>
      <c r="BP101" s="88"/>
      <c r="BQ101" s="88"/>
      <c r="BR101" s="88"/>
      <c r="BS101" s="88"/>
      <c r="BT101" s="88"/>
      <c r="BU101" s="88"/>
      <c r="BV101" s="88"/>
      <c r="BW101" s="88"/>
      <c r="BX101" s="127"/>
      <c r="BY101" s="20"/>
      <c r="BZ101" s="20"/>
      <c r="CA101" s="61">
        <f t="shared" ref="CA101:CA116" si="83">B101</f>
        <v>0</v>
      </c>
      <c r="CB101" s="65">
        <f>BL101</f>
        <v>0</v>
      </c>
      <c r="CC101" s="66">
        <f t="shared" si="72"/>
        <v>0</v>
      </c>
      <c r="CD101" s="66">
        <f t="shared" si="73"/>
        <v>0</v>
      </c>
      <c r="CE101" s="66">
        <f t="shared" si="74"/>
        <v>0</v>
      </c>
      <c r="CF101" s="66">
        <f t="shared" si="75"/>
        <v>0</v>
      </c>
      <c r="CG101" s="66">
        <f t="shared" si="76"/>
        <v>0</v>
      </c>
      <c r="CH101" s="66">
        <f t="shared" si="77"/>
        <v>0</v>
      </c>
      <c r="CI101" s="66">
        <f t="shared" si="78"/>
        <v>0</v>
      </c>
      <c r="CJ101" s="66">
        <f t="shared" si="79"/>
        <v>0</v>
      </c>
      <c r="CK101" s="66">
        <f t="shared" si="80"/>
        <v>0</v>
      </c>
      <c r="CL101" s="66">
        <f t="shared" si="81"/>
        <v>0</v>
      </c>
      <c r="CM101" s="66">
        <f t="shared" si="82"/>
        <v>0</v>
      </c>
      <c r="CN101" s="66">
        <f>SUM(BD101:BH101)*BX101</f>
        <v>0</v>
      </c>
      <c r="CO101" s="67">
        <f t="shared" si="67"/>
        <v>0</v>
      </c>
      <c r="CP101" s="12"/>
      <c r="CQ101" s="12"/>
      <c r="CR101" s="12"/>
      <c r="CS101" s="12"/>
      <c r="CT101" s="12"/>
      <c r="CU101" s="12"/>
    </row>
    <row r="102" spans="2:100" ht="20.25" customHeight="1">
      <c r="B102" s="200" t="s">
        <v>109</v>
      </c>
      <c r="C102" s="213"/>
      <c r="D102" s="213"/>
      <c r="E102" s="213"/>
      <c r="F102" s="198"/>
      <c r="G102" s="199">
        <f t="shared" si="68"/>
        <v>0</v>
      </c>
      <c r="H102" s="84"/>
      <c r="I102" s="60"/>
      <c r="J102" s="60"/>
      <c r="K102" s="60"/>
      <c r="L102" s="60"/>
      <c r="M102" s="195"/>
      <c r="N102" s="60"/>
      <c r="O102" s="60"/>
      <c r="P102" s="60"/>
      <c r="Q102" s="196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195"/>
      <c r="AL102" s="195"/>
      <c r="AM102" s="60"/>
      <c r="AN102" s="60"/>
      <c r="AO102" s="60"/>
      <c r="AP102" s="60"/>
      <c r="AQ102" s="60"/>
      <c r="AR102" s="60"/>
      <c r="AS102" s="60"/>
      <c r="AT102" s="60"/>
      <c r="AU102" s="60"/>
      <c r="AV102" s="116"/>
      <c r="AW102" s="116"/>
      <c r="AX102" s="116"/>
      <c r="AY102" s="116"/>
      <c r="AZ102" s="60"/>
      <c r="BA102" s="60"/>
      <c r="BB102" s="60"/>
      <c r="BC102" s="60"/>
      <c r="BD102" s="60"/>
      <c r="BE102" s="60"/>
      <c r="BF102" s="60"/>
      <c r="BG102" s="196"/>
      <c r="BH102" s="69"/>
      <c r="BI102" s="85"/>
      <c r="BK102" s="61" t="str">
        <f t="shared" si="65"/>
        <v>TIMEOUT</v>
      </c>
      <c r="BL102" s="71">
        <f t="shared" si="66"/>
        <v>0</v>
      </c>
      <c r="BM102" s="86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8"/>
      <c r="BY102" s="20"/>
      <c r="BZ102" s="20"/>
      <c r="CA102" s="61" t="str">
        <f t="shared" si="83"/>
        <v>TIMEOUT</v>
      </c>
      <c r="CB102" s="65">
        <f t="shared" ref="CB102:CB111" si="84">BL102</f>
        <v>0</v>
      </c>
      <c r="CC102" s="66">
        <f t="shared" si="72"/>
        <v>0</v>
      </c>
      <c r="CD102" s="66">
        <f t="shared" si="73"/>
        <v>0</v>
      </c>
      <c r="CE102" s="66">
        <f t="shared" si="74"/>
        <v>0</v>
      </c>
      <c r="CF102" s="66">
        <f t="shared" si="75"/>
        <v>0</v>
      </c>
      <c r="CG102" s="66">
        <f t="shared" si="76"/>
        <v>0</v>
      </c>
      <c r="CH102" s="66">
        <f t="shared" si="77"/>
        <v>0</v>
      </c>
      <c r="CI102" s="66">
        <f t="shared" si="78"/>
        <v>0</v>
      </c>
      <c r="CJ102" s="66">
        <f t="shared" si="79"/>
        <v>0</v>
      </c>
      <c r="CK102" s="66">
        <f t="shared" si="80"/>
        <v>0</v>
      </c>
      <c r="CL102" s="66">
        <f t="shared" si="81"/>
        <v>0</v>
      </c>
      <c r="CM102" s="66">
        <f t="shared" si="82"/>
        <v>0</v>
      </c>
      <c r="CN102" s="66">
        <f t="shared" ref="CN102:CN111" si="85">SUM(BD102:BH102)*BX102</f>
        <v>0</v>
      </c>
      <c r="CO102" s="67">
        <f t="shared" si="67"/>
        <v>0</v>
      </c>
      <c r="CP102" s="12"/>
      <c r="CQ102" s="12"/>
      <c r="CR102" s="12"/>
      <c r="CS102" s="12"/>
      <c r="CT102" s="12"/>
      <c r="CU102" s="12"/>
    </row>
    <row r="103" spans="2:100" ht="19.5" customHeight="1">
      <c r="B103" s="122"/>
      <c r="C103" s="212"/>
      <c r="D103" s="212"/>
      <c r="E103" s="212"/>
      <c r="F103" s="57">
        <f>SUM(H103:BH103)</f>
        <v>0</v>
      </c>
      <c r="G103" s="72">
        <f t="shared" si="68"/>
        <v>0</v>
      </c>
      <c r="H103" s="59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195"/>
      <c r="AL103" s="195"/>
      <c r="AM103" s="60"/>
      <c r="AN103" s="60"/>
      <c r="AO103" s="60"/>
      <c r="AP103" s="60"/>
      <c r="AQ103" s="60"/>
      <c r="AR103" s="60"/>
      <c r="AS103" s="60"/>
      <c r="AT103" s="60"/>
      <c r="AU103" s="60"/>
      <c r="AV103" s="116"/>
      <c r="AW103" s="116"/>
      <c r="AX103" s="116"/>
      <c r="AY103" s="116"/>
      <c r="AZ103" s="60"/>
      <c r="BA103" s="60"/>
      <c r="BB103" s="60"/>
      <c r="BC103" s="60"/>
      <c r="BD103" s="60"/>
      <c r="BE103" s="60"/>
      <c r="BF103" s="60"/>
      <c r="BG103" s="60"/>
      <c r="BH103" s="69"/>
      <c r="BI103" s="85"/>
      <c r="BK103" s="61">
        <f t="shared" si="65"/>
        <v>0</v>
      </c>
      <c r="BL103" s="71">
        <f t="shared" si="66"/>
        <v>0</v>
      </c>
      <c r="BM103" s="86"/>
      <c r="BN103" s="87"/>
      <c r="BO103" s="88"/>
      <c r="BP103" s="88"/>
      <c r="BQ103" s="88"/>
      <c r="BR103" s="88"/>
      <c r="BS103" s="88"/>
      <c r="BT103" s="88"/>
      <c r="BU103" s="88"/>
      <c r="BV103" s="88"/>
      <c r="BW103" s="88"/>
      <c r="BX103" s="127"/>
      <c r="BY103" s="20"/>
      <c r="BZ103" s="20"/>
      <c r="CA103" s="61">
        <f t="shared" si="83"/>
        <v>0</v>
      </c>
      <c r="CB103" s="65">
        <f t="shared" si="84"/>
        <v>0</v>
      </c>
      <c r="CC103" s="66">
        <f t="shared" si="72"/>
        <v>0</v>
      </c>
      <c r="CD103" s="66">
        <f t="shared" si="73"/>
        <v>0</v>
      </c>
      <c r="CE103" s="66">
        <f t="shared" si="74"/>
        <v>0</v>
      </c>
      <c r="CF103" s="66">
        <f t="shared" si="75"/>
        <v>0</v>
      </c>
      <c r="CG103" s="66">
        <f t="shared" si="76"/>
        <v>0</v>
      </c>
      <c r="CH103" s="66">
        <f t="shared" si="77"/>
        <v>0</v>
      </c>
      <c r="CI103" s="66">
        <f t="shared" si="78"/>
        <v>0</v>
      </c>
      <c r="CJ103" s="66">
        <f t="shared" si="79"/>
        <v>0</v>
      </c>
      <c r="CK103" s="66">
        <f t="shared" si="80"/>
        <v>0</v>
      </c>
      <c r="CL103" s="66">
        <f t="shared" si="81"/>
        <v>0</v>
      </c>
      <c r="CM103" s="66">
        <f t="shared" si="82"/>
        <v>0</v>
      </c>
      <c r="CN103" s="66">
        <f t="shared" si="85"/>
        <v>0</v>
      </c>
      <c r="CO103" s="67">
        <f t="shared" si="67"/>
        <v>0</v>
      </c>
      <c r="CP103" s="12">
        <v>663210</v>
      </c>
      <c r="CQ103" s="12"/>
      <c r="CR103" s="12"/>
      <c r="CS103" s="12"/>
      <c r="CT103" s="12"/>
      <c r="CU103" s="12"/>
    </row>
    <row r="104" spans="2:100" ht="20.25" customHeight="1">
      <c r="B104" s="194" t="s">
        <v>130</v>
      </c>
      <c r="C104" s="211" t="s">
        <v>130</v>
      </c>
      <c r="D104" s="211" t="s">
        <v>131</v>
      </c>
      <c r="E104" s="211"/>
      <c r="F104" s="57">
        <f>SUM(H104:BH104)</f>
        <v>1</v>
      </c>
      <c r="G104" s="72">
        <f>CO104*0.90035</f>
        <v>15441.002500000001</v>
      </c>
      <c r="H104" s="84"/>
      <c r="I104" s="60"/>
      <c r="J104" s="60"/>
      <c r="K104" s="60"/>
      <c r="L104" s="60"/>
      <c r="M104" s="195"/>
      <c r="N104" s="60"/>
      <c r="O104" s="60"/>
      <c r="P104" s="60"/>
      <c r="Q104" s="196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300">
        <v>1</v>
      </c>
      <c r="AD104" s="301"/>
      <c r="AE104" s="301"/>
      <c r="AF104" s="302"/>
      <c r="AG104" s="60"/>
      <c r="AH104" s="60"/>
      <c r="AI104" s="60"/>
      <c r="AJ104" s="60"/>
      <c r="AK104" s="195"/>
      <c r="AL104" s="195"/>
      <c r="AM104" s="60"/>
      <c r="AN104" s="60"/>
      <c r="AO104" s="60"/>
      <c r="AP104" s="60"/>
      <c r="AQ104" s="60"/>
      <c r="AR104" s="60"/>
      <c r="AS104" s="60"/>
      <c r="AT104" s="60"/>
      <c r="AU104" s="60"/>
      <c r="AV104" s="116"/>
      <c r="AW104" s="116"/>
      <c r="AX104" s="116"/>
      <c r="AY104" s="116"/>
      <c r="AZ104" s="60"/>
      <c r="BA104" s="60"/>
      <c r="BB104" s="60"/>
      <c r="BC104" s="60"/>
      <c r="BD104" s="60"/>
      <c r="BE104" s="60"/>
      <c r="BF104" s="60"/>
      <c r="BG104" s="196"/>
      <c r="BH104" s="69"/>
      <c r="BI104" s="85"/>
      <c r="BK104" s="61" t="str">
        <f t="shared" si="65"/>
        <v>Gatefold</v>
      </c>
      <c r="BL104" s="71" t="str">
        <f t="shared" si="66"/>
        <v>Wednesday</v>
      </c>
      <c r="BM104" s="86"/>
      <c r="BN104" s="77"/>
      <c r="BO104" s="77"/>
      <c r="BP104" s="77">
        <v>17150</v>
      </c>
      <c r="BQ104" s="77">
        <v>17150</v>
      </c>
      <c r="BR104" s="77">
        <v>17150</v>
      </c>
      <c r="BS104" s="77">
        <v>17150</v>
      </c>
      <c r="BT104" s="77">
        <v>17150</v>
      </c>
      <c r="BU104" s="77">
        <v>17150</v>
      </c>
      <c r="BV104" s="77">
        <v>17150</v>
      </c>
      <c r="BW104" s="77">
        <v>17150</v>
      </c>
      <c r="BX104" s="78"/>
      <c r="BY104" s="20"/>
      <c r="BZ104" s="20"/>
      <c r="CA104" s="61" t="str">
        <f t="shared" si="83"/>
        <v>Gatefold</v>
      </c>
      <c r="CB104" s="65" t="str">
        <f t="shared" si="84"/>
        <v>Wednesday</v>
      </c>
      <c r="CC104" s="66">
        <f t="shared" si="72"/>
        <v>0</v>
      </c>
      <c r="CD104" s="66">
        <f t="shared" si="73"/>
        <v>0</v>
      </c>
      <c r="CE104" s="66">
        <f t="shared" si="74"/>
        <v>0</v>
      </c>
      <c r="CF104" s="66">
        <f t="shared" si="75"/>
        <v>0</v>
      </c>
      <c r="CG104" s="66">
        <f t="shared" si="76"/>
        <v>17150</v>
      </c>
      <c r="CH104" s="66">
        <f t="shared" si="77"/>
        <v>0</v>
      </c>
      <c r="CI104" s="66">
        <f t="shared" si="78"/>
        <v>0</v>
      </c>
      <c r="CJ104" s="66">
        <f t="shared" si="79"/>
        <v>0</v>
      </c>
      <c r="CK104" s="66">
        <f t="shared" si="80"/>
        <v>0</v>
      </c>
      <c r="CL104" s="66">
        <f t="shared" si="81"/>
        <v>0</v>
      </c>
      <c r="CM104" s="66">
        <f t="shared" si="82"/>
        <v>0</v>
      </c>
      <c r="CN104" s="66">
        <f t="shared" si="85"/>
        <v>0</v>
      </c>
      <c r="CO104" s="67">
        <f t="shared" si="67"/>
        <v>17150</v>
      </c>
      <c r="CP104" s="12"/>
      <c r="CQ104" s="12"/>
      <c r="CR104" s="12"/>
      <c r="CS104" s="12"/>
      <c r="CT104" s="12"/>
      <c r="CU104" s="12"/>
    </row>
    <row r="105" spans="2:100" ht="20.25" customHeight="1">
      <c r="B105" s="194" t="s">
        <v>103</v>
      </c>
      <c r="C105" s="211" t="s">
        <v>132</v>
      </c>
      <c r="D105" s="211" t="s">
        <v>131</v>
      </c>
      <c r="E105" s="211"/>
      <c r="F105" s="57">
        <f>SUM(H105:BH105)</f>
        <v>0</v>
      </c>
      <c r="G105" s="72">
        <f>CO105*0.90035</f>
        <v>0</v>
      </c>
      <c r="H105" s="84"/>
      <c r="I105" s="60"/>
      <c r="J105" s="60"/>
      <c r="K105" s="60"/>
      <c r="L105" s="60"/>
      <c r="M105" s="195"/>
      <c r="N105" s="60"/>
      <c r="O105" s="60"/>
      <c r="P105" s="60"/>
      <c r="Q105" s="196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305"/>
      <c r="AH105" s="306"/>
      <c r="AI105" s="306"/>
      <c r="AJ105" s="306"/>
      <c r="AK105" s="306"/>
      <c r="AL105" s="305"/>
      <c r="AM105" s="306"/>
      <c r="AN105" s="306"/>
      <c r="AO105" s="307"/>
      <c r="AP105" s="305"/>
      <c r="AQ105" s="306"/>
      <c r="AR105" s="306"/>
      <c r="AS105" s="306"/>
      <c r="AT105" s="306"/>
      <c r="AU105" s="278"/>
      <c r="AV105" s="276"/>
      <c r="AW105" s="277"/>
      <c r="AX105" s="277"/>
      <c r="AY105" s="307"/>
      <c r="AZ105" s="306"/>
      <c r="BA105" s="307"/>
      <c r="BB105" s="307"/>
      <c r="BC105" s="276"/>
      <c r="BD105" s="277"/>
      <c r="BE105" s="277"/>
      <c r="BF105" s="277"/>
      <c r="BG105" s="278"/>
      <c r="BH105" s="69"/>
      <c r="BI105" s="85"/>
      <c r="BK105" s="61" t="str">
        <f t="shared" si="65"/>
        <v>Full Page Color</v>
      </c>
      <c r="BL105" s="71" t="str">
        <f t="shared" si="66"/>
        <v>Wednesday</v>
      </c>
      <c r="BM105" s="86"/>
      <c r="BN105" s="77"/>
      <c r="BO105" s="77"/>
      <c r="BP105" s="77">
        <v>5512.5</v>
      </c>
      <c r="BQ105" s="77">
        <v>5512.5</v>
      </c>
      <c r="BR105" s="77">
        <v>5512.5</v>
      </c>
      <c r="BS105" s="77">
        <v>5512.5</v>
      </c>
      <c r="BT105" s="77">
        <v>5512.5</v>
      </c>
      <c r="BU105" s="77">
        <v>5512.5</v>
      </c>
      <c r="BV105" s="77">
        <v>5512.5</v>
      </c>
      <c r="BW105" s="77">
        <v>5512.5</v>
      </c>
      <c r="BX105" s="78"/>
      <c r="BY105" s="20"/>
      <c r="BZ105" s="20"/>
      <c r="CA105" s="61" t="str">
        <f t="shared" si="83"/>
        <v>Full Page Color</v>
      </c>
      <c r="CB105" s="65" t="str">
        <f t="shared" si="84"/>
        <v>Wednesday</v>
      </c>
      <c r="CC105" s="66">
        <f t="shared" si="72"/>
        <v>0</v>
      </c>
      <c r="CD105" s="66">
        <f t="shared" si="73"/>
        <v>0</v>
      </c>
      <c r="CE105" s="66">
        <f t="shared" si="74"/>
        <v>0</v>
      </c>
      <c r="CF105" s="66">
        <f t="shared" si="75"/>
        <v>0</v>
      </c>
      <c r="CG105" s="66">
        <f t="shared" si="76"/>
        <v>0</v>
      </c>
      <c r="CH105" s="66">
        <f t="shared" si="77"/>
        <v>0</v>
      </c>
      <c r="CI105" s="66">
        <f t="shared" si="78"/>
        <v>0</v>
      </c>
      <c r="CJ105" s="66">
        <f t="shared" si="79"/>
        <v>0</v>
      </c>
      <c r="CK105" s="66">
        <f t="shared" si="80"/>
        <v>0</v>
      </c>
      <c r="CL105" s="66">
        <f t="shared" si="81"/>
        <v>0</v>
      </c>
      <c r="CM105" s="66">
        <f t="shared" si="82"/>
        <v>0</v>
      </c>
      <c r="CN105" s="66">
        <f t="shared" si="85"/>
        <v>0</v>
      </c>
      <c r="CO105" s="67">
        <f t="shared" si="67"/>
        <v>0</v>
      </c>
      <c r="CP105" s="12"/>
      <c r="CQ105" s="12"/>
      <c r="CR105" s="12"/>
      <c r="CS105" s="12"/>
      <c r="CT105" s="12"/>
      <c r="CU105" s="12"/>
    </row>
    <row r="106" spans="2:100" ht="20.25" hidden="1" customHeight="1">
      <c r="B106" s="194" t="s">
        <v>151</v>
      </c>
      <c r="C106" s="211"/>
      <c r="D106" s="211" t="s">
        <v>131</v>
      </c>
      <c r="E106" s="211"/>
      <c r="F106" s="57">
        <f>SUM(H106:BH106)</f>
        <v>0</v>
      </c>
      <c r="G106" s="72">
        <f>CO106*0.90035</f>
        <v>0</v>
      </c>
      <c r="H106" s="84"/>
      <c r="I106" s="60"/>
      <c r="J106" s="60"/>
      <c r="K106" s="60"/>
      <c r="L106" s="60"/>
      <c r="M106" s="195"/>
      <c r="N106" s="60"/>
      <c r="O106" s="60"/>
      <c r="P106" s="60"/>
      <c r="Q106" s="196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195"/>
      <c r="AL106" s="195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196"/>
      <c r="BH106" s="69"/>
      <c r="BI106" s="85"/>
      <c r="BK106" s="61" t="str">
        <f t="shared" si="65"/>
        <v>Insert</v>
      </c>
      <c r="BL106" s="71" t="str">
        <f t="shared" si="66"/>
        <v>Wednesday</v>
      </c>
      <c r="BM106" s="86"/>
      <c r="BN106" s="77"/>
      <c r="BO106" s="77"/>
      <c r="BP106" s="77">
        <v>22253</v>
      </c>
      <c r="BQ106" s="77">
        <v>22253</v>
      </c>
      <c r="BR106" s="77">
        <v>22253</v>
      </c>
      <c r="BS106" s="77">
        <v>22253</v>
      </c>
      <c r="BT106" s="77">
        <v>22253</v>
      </c>
      <c r="BU106" s="77">
        <v>22253</v>
      </c>
      <c r="BV106" s="77">
        <v>22253</v>
      </c>
      <c r="BW106" s="77">
        <v>22253</v>
      </c>
      <c r="BX106" s="78"/>
      <c r="BY106" s="20"/>
      <c r="BZ106" s="20"/>
      <c r="CA106" s="61" t="str">
        <f t="shared" si="83"/>
        <v>Insert</v>
      </c>
      <c r="CB106" s="65" t="str">
        <f t="shared" si="84"/>
        <v>Wednesday</v>
      </c>
      <c r="CC106" s="66">
        <f t="shared" si="72"/>
        <v>0</v>
      </c>
      <c r="CD106" s="66">
        <f t="shared" si="73"/>
        <v>0</v>
      </c>
      <c r="CE106" s="66">
        <f t="shared" si="74"/>
        <v>0</v>
      </c>
      <c r="CF106" s="66">
        <f t="shared" si="75"/>
        <v>0</v>
      </c>
      <c r="CG106" s="66">
        <f t="shared" si="76"/>
        <v>0</v>
      </c>
      <c r="CH106" s="66">
        <f t="shared" si="77"/>
        <v>0</v>
      </c>
      <c r="CI106" s="66">
        <f t="shared" si="78"/>
        <v>0</v>
      </c>
      <c r="CJ106" s="66">
        <f t="shared" si="79"/>
        <v>0</v>
      </c>
      <c r="CK106" s="66">
        <f t="shared" si="80"/>
        <v>0</v>
      </c>
      <c r="CL106" s="66">
        <f t="shared" si="81"/>
        <v>0</v>
      </c>
      <c r="CM106" s="66">
        <f t="shared" si="82"/>
        <v>0</v>
      </c>
      <c r="CN106" s="66">
        <f>SUM(BD106:BH106)*BX106</f>
        <v>0</v>
      </c>
      <c r="CO106" s="67">
        <f t="shared" si="67"/>
        <v>0</v>
      </c>
      <c r="CP106" s="12">
        <v>83192</v>
      </c>
      <c r="CQ106" s="12"/>
      <c r="CR106" s="12"/>
      <c r="CS106" s="12"/>
      <c r="CT106" s="12"/>
      <c r="CU106" s="12"/>
    </row>
    <row r="107" spans="2:100" ht="19.5" customHeight="1">
      <c r="B107" s="122"/>
      <c r="C107" s="212"/>
      <c r="D107" s="81"/>
      <c r="E107" s="81"/>
      <c r="F107" s="57">
        <f>SUM(H107:BH107)</f>
        <v>0</v>
      </c>
      <c r="G107" s="72">
        <f t="shared" si="68"/>
        <v>0</v>
      </c>
      <c r="H107" s="59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195"/>
      <c r="AL107" s="195"/>
      <c r="AM107" s="60"/>
      <c r="AN107" s="60"/>
      <c r="AO107" s="60"/>
      <c r="AP107" s="60"/>
      <c r="AQ107" s="60"/>
      <c r="AR107" s="60"/>
      <c r="AS107" s="60"/>
      <c r="AT107" s="60"/>
      <c r="AU107" s="60"/>
      <c r="AV107" s="116"/>
      <c r="AW107" s="116"/>
      <c r="AX107" s="116"/>
      <c r="AY107" s="116"/>
      <c r="AZ107" s="60"/>
      <c r="BA107" s="60"/>
      <c r="BB107" s="60"/>
      <c r="BC107" s="60"/>
      <c r="BD107" s="60"/>
      <c r="BE107" s="60"/>
      <c r="BF107" s="60"/>
      <c r="BG107" s="60"/>
      <c r="BH107" s="69"/>
      <c r="BI107" s="85"/>
      <c r="BK107" s="61">
        <f t="shared" si="65"/>
        <v>0</v>
      </c>
      <c r="BL107" s="71">
        <f t="shared" si="66"/>
        <v>0</v>
      </c>
      <c r="BM107" s="86"/>
      <c r="BN107" s="87"/>
      <c r="BO107" s="88"/>
      <c r="BP107" s="88"/>
      <c r="BQ107" s="88"/>
      <c r="BR107" s="88"/>
      <c r="BS107" s="88"/>
      <c r="BT107" s="88"/>
      <c r="BU107" s="88"/>
      <c r="BV107" s="88"/>
      <c r="BW107" s="88"/>
      <c r="BX107" s="127"/>
      <c r="BY107" s="20"/>
      <c r="BZ107" s="20"/>
      <c r="CA107" s="61">
        <f t="shared" si="83"/>
        <v>0</v>
      </c>
      <c r="CB107" s="65">
        <f t="shared" si="84"/>
        <v>0</v>
      </c>
      <c r="CC107" s="66">
        <f t="shared" si="72"/>
        <v>0</v>
      </c>
      <c r="CD107" s="66">
        <f t="shared" si="73"/>
        <v>0</v>
      </c>
      <c r="CE107" s="66">
        <f t="shared" si="74"/>
        <v>0</v>
      </c>
      <c r="CF107" s="66">
        <f t="shared" si="75"/>
        <v>0</v>
      </c>
      <c r="CG107" s="66">
        <f t="shared" si="76"/>
        <v>0</v>
      </c>
      <c r="CH107" s="66">
        <f t="shared" si="77"/>
        <v>0</v>
      </c>
      <c r="CI107" s="66">
        <f t="shared" si="78"/>
        <v>0</v>
      </c>
      <c r="CJ107" s="66">
        <f t="shared" si="79"/>
        <v>0</v>
      </c>
      <c r="CK107" s="66">
        <f t="shared" si="80"/>
        <v>0</v>
      </c>
      <c r="CL107" s="66">
        <f t="shared" si="81"/>
        <v>0</v>
      </c>
      <c r="CM107" s="66">
        <f t="shared" si="82"/>
        <v>0</v>
      </c>
      <c r="CN107" s="66">
        <f t="shared" si="85"/>
        <v>0</v>
      </c>
      <c r="CO107" s="67">
        <f t="shared" si="67"/>
        <v>0</v>
      </c>
      <c r="CP107" s="12"/>
      <c r="CQ107" s="12"/>
      <c r="CR107" s="12"/>
      <c r="CS107" s="12"/>
      <c r="CT107" s="12"/>
      <c r="CU107" s="12"/>
    </row>
    <row r="108" spans="2:100" ht="20.25" customHeight="1">
      <c r="B108" s="200" t="s">
        <v>152</v>
      </c>
      <c r="C108" s="213"/>
      <c r="D108" s="213"/>
      <c r="E108" s="213"/>
      <c r="F108" s="198"/>
      <c r="G108" s="199">
        <f t="shared" si="68"/>
        <v>0</v>
      </c>
      <c r="H108" s="84"/>
      <c r="I108" s="60"/>
      <c r="J108" s="60"/>
      <c r="K108" s="60"/>
      <c r="L108" s="60"/>
      <c r="M108" s="195"/>
      <c r="N108" s="60"/>
      <c r="O108" s="60"/>
      <c r="P108" s="60"/>
      <c r="Q108" s="196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195"/>
      <c r="AL108" s="195"/>
      <c r="AM108" s="60"/>
      <c r="AN108" s="60"/>
      <c r="AO108" s="60"/>
      <c r="AP108" s="60"/>
      <c r="AQ108" s="60"/>
      <c r="AR108" s="60"/>
      <c r="AS108" s="60"/>
      <c r="AT108" s="60"/>
      <c r="AU108" s="60"/>
      <c r="AV108" s="116"/>
      <c r="AW108" s="116"/>
      <c r="AX108" s="116"/>
      <c r="AY108" s="116"/>
      <c r="AZ108" s="60"/>
      <c r="BA108" s="60"/>
      <c r="BB108" s="60"/>
      <c r="BC108" s="60"/>
      <c r="BD108" s="60"/>
      <c r="BE108" s="60"/>
      <c r="BF108" s="60"/>
      <c r="BG108" s="196"/>
      <c r="BH108" s="69"/>
      <c r="BI108" s="85"/>
      <c r="BK108" s="61" t="str">
        <f t="shared" si="65"/>
        <v>OTHER (OFFER RELATED)</v>
      </c>
      <c r="BL108" s="71">
        <f t="shared" si="66"/>
        <v>0</v>
      </c>
      <c r="BM108" s="86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8"/>
      <c r="BY108" s="20"/>
      <c r="BZ108" s="20"/>
      <c r="CA108" s="61" t="str">
        <f t="shared" si="83"/>
        <v>OTHER (OFFER RELATED)</v>
      </c>
      <c r="CB108" s="65">
        <f t="shared" si="84"/>
        <v>0</v>
      </c>
      <c r="CC108" s="66">
        <f t="shared" si="72"/>
        <v>0</v>
      </c>
      <c r="CD108" s="66">
        <f t="shared" si="73"/>
        <v>0</v>
      </c>
      <c r="CE108" s="66">
        <f t="shared" si="74"/>
        <v>0</v>
      </c>
      <c r="CF108" s="66">
        <f t="shared" si="75"/>
        <v>0</v>
      </c>
      <c r="CG108" s="66">
        <f t="shared" si="76"/>
        <v>0</v>
      </c>
      <c r="CH108" s="66">
        <f t="shared" si="77"/>
        <v>0</v>
      </c>
      <c r="CI108" s="66">
        <f t="shared" si="78"/>
        <v>0</v>
      </c>
      <c r="CJ108" s="66">
        <f t="shared" si="79"/>
        <v>0</v>
      </c>
      <c r="CK108" s="66">
        <f t="shared" si="80"/>
        <v>0</v>
      </c>
      <c r="CL108" s="66">
        <f t="shared" si="81"/>
        <v>0</v>
      </c>
      <c r="CM108" s="66">
        <f t="shared" si="82"/>
        <v>0</v>
      </c>
      <c r="CN108" s="66">
        <f t="shared" si="85"/>
        <v>0</v>
      </c>
      <c r="CO108" s="67">
        <f t="shared" si="67"/>
        <v>0</v>
      </c>
      <c r="CP108" s="12"/>
      <c r="CQ108" s="12"/>
      <c r="CR108" s="12"/>
      <c r="CS108" s="12"/>
      <c r="CT108" s="12"/>
      <c r="CU108" s="12"/>
    </row>
    <row r="109" spans="2:100" ht="19.5" customHeight="1">
      <c r="B109" s="122"/>
      <c r="C109" s="212"/>
      <c r="D109" s="212"/>
      <c r="E109" s="212"/>
      <c r="F109" s="57">
        <f>SUM(H109:BH109)</f>
        <v>0</v>
      </c>
      <c r="G109" s="72">
        <f t="shared" si="68"/>
        <v>0</v>
      </c>
      <c r="H109" s="59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195"/>
      <c r="AL109" s="195"/>
      <c r="AM109" s="60"/>
      <c r="AN109" s="60"/>
      <c r="AO109" s="60"/>
      <c r="AP109" s="60"/>
      <c r="AQ109" s="60"/>
      <c r="AR109" s="60"/>
      <c r="AS109" s="60"/>
      <c r="AT109" s="60"/>
      <c r="AU109" s="60"/>
      <c r="AV109" s="116"/>
      <c r="AW109" s="116"/>
      <c r="AX109" s="116"/>
      <c r="AY109" s="116"/>
      <c r="AZ109" s="60"/>
      <c r="BA109" s="60"/>
      <c r="BB109" s="60"/>
      <c r="BC109" s="60"/>
      <c r="BD109" s="60"/>
      <c r="BE109" s="60"/>
      <c r="BF109" s="60"/>
      <c r="BG109" s="60"/>
      <c r="BH109" s="69"/>
      <c r="BI109" s="85"/>
      <c r="BK109" s="61">
        <f t="shared" si="65"/>
        <v>0</v>
      </c>
      <c r="BL109" s="71">
        <f t="shared" si="66"/>
        <v>0</v>
      </c>
      <c r="BM109" s="86"/>
      <c r="BN109" s="87"/>
      <c r="BO109" s="88"/>
      <c r="BP109" s="88"/>
      <c r="BQ109" s="88"/>
      <c r="BR109" s="88"/>
      <c r="BS109" s="88"/>
      <c r="BT109" s="88"/>
      <c r="BU109" s="88"/>
      <c r="BV109" s="88"/>
      <c r="BW109" s="88"/>
      <c r="BX109" s="127"/>
      <c r="BY109" s="20"/>
      <c r="BZ109" s="20"/>
      <c r="CA109" s="61">
        <f t="shared" si="83"/>
        <v>0</v>
      </c>
      <c r="CB109" s="65">
        <f t="shared" si="84"/>
        <v>0</v>
      </c>
      <c r="CC109" s="66">
        <f t="shared" si="72"/>
        <v>0</v>
      </c>
      <c r="CD109" s="66">
        <f t="shared" si="73"/>
        <v>0</v>
      </c>
      <c r="CE109" s="66">
        <f t="shared" si="74"/>
        <v>0</v>
      </c>
      <c r="CF109" s="66"/>
      <c r="CG109" s="66"/>
      <c r="CH109" s="66"/>
      <c r="CI109" s="66"/>
      <c r="CJ109" s="66"/>
      <c r="CK109" s="66"/>
      <c r="CL109" s="66"/>
      <c r="CM109" s="66"/>
      <c r="CN109" s="66"/>
      <c r="CO109" s="67">
        <f t="shared" si="67"/>
        <v>0</v>
      </c>
      <c r="CP109" s="12"/>
      <c r="CQ109" s="12"/>
      <c r="CR109" s="12"/>
      <c r="CS109" s="12"/>
      <c r="CT109" s="12"/>
      <c r="CU109" s="12"/>
    </row>
    <row r="110" spans="2:100" ht="20.25" customHeight="1">
      <c r="B110" s="194" t="s">
        <v>103</v>
      </c>
      <c r="C110" s="211" t="s">
        <v>106</v>
      </c>
      <c r="D110" s="211">
        <v>0</v>
      </c>
      <c r="E110" s="211"/>
      <c r="F110" s="57">
        <f>SUM(H110:BH110)</f>
        <v>0</v>
      </c>
      <c r="G110" s="72">
        <f>CO110*0.90035</f>
        <v>0</v>
      </c>
      <c r="H110" s="84"/>
      <c r="I110" s="60"/>
      <c r="J110" s="60"/>
      <c r="K110" s="60"/>
      <c r="L110" s="60"/>
      <c r="M110" s="195"/>
      <c r="N110" s="60"/>
      <c r="O110" s="60"/>
      <c r="P110" s="60"/>
      <c r="Q110" s="196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221"/>
      <c r="AC110" s="221"/>
      <c r="AD110" s="221"/>
      <c r="AE110" s="221"/>
      <c r="AF110" s="221"/>
      <c r="AG110" s="221"/>
      <c r="AH110" s="221"/>
      <c r="AI110" s="221"/>
      <c r="AJ110" s="221"/>
      <c r="AK110" s="221"/>
      <c r="AL110" s="221"/>
      <c r="AM110" s="221"/>
      <c r="AN110" s="221"/>
      <c r="AO110" s="221"/>
      <c r="AP110" s="221"/>
      <c r="AQ110" s="221"/>
      <c r="AR110" s="221"/>
      <c r="AS110" s="221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1"/>
      <c r="BD110" s="60"/>
      <c r="BE110" s="60"/>
      <c r="BF110" s="60"/>
      <c r="BG110" s="196"/>
      <c r="BH110" s="69"/>
      <c r="BI110" s="85"/>
      <c r="BK110" s="61" t="str">
        <f t="shared" si="65"/>
        <v>Full Page Color</v>
      </c>
      <c r="BL110" s="71">
        <f t="shared" si="66"/>
        <v>0</v>
      </c>
      <c r="BM110" s="86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8"/>
      <c r="BY110" s="20"/>
      <c r="BZ110" s="20"/>
      <c r="CA110" s="61" t="str">
        <f t="shared" si="83"/>
        <v>Full Page Color</v>
      </c>
      <c r="CB110" s="65">
        <f t="shared" si="84"/>
        <v>0</v>
      </c>
      <c r="CC110" s="244">
        <f>SUM(H110:L110)*BM110</f>
        <v>0</v>
      </c>
      <c r="CD110" s="244">
        <f>SUM(M110:P110)*BN110</f>
        <v>0</v>
      </c>
      <c r="CE110" s="244"/>
      <c r="CF110" s="244">
        <f>SUM(U110:Y110)*BP110</f>
        <v>0</v>
      </c>
      <c r="CG110" s="244"/>
      <c r="CH110" s="244"/>
      <c r="CI110" s="244"/>
      <c r="CJ110" s="244"/>
      <c r="CK110" s="244"/>
      <c r="CL110" s="244"/>
      <c r="CM110" s="244"/>
      <c r="CN110" s="244"/>
      <c r="CO110" s="67">
        <f t="shared" si="67"/>
        <v>0</v>
      </c>
      <c r="CP110" s="12"/>
      <c r="CQ110" s="12"/>
      <c r="CR110" s="12"/>
      <c r="CS110" s="12"/>
      <c r="CT110" s="12"/>
      <c r="CU110" s="12"/>
    </row>
    <row r="111" spans="2:100" ht="19.5" customHeight="1">
      <c r="B111" s="122"/>
      <c r="C111" s="212"/>
      <c r="D111" s="81"/>
      <c r="E111" s="81"/>
      <c r="F111" s="57">
        <f>SUM(H111:BH111)</f>
        <v>0</v>
      </c>
      <c r="G111" s="72">
        <f>CO111*0.9</f>
        <v>0</v>
      </c>
      <c r="H111" s="59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195"/>
      <c r="AL111" s="195"/>
      <c r="AM111" s="60"/>
      <c r="AN111" s="60"/>
      <c r="AO111" s="60"/>
      <c r="AP111" s="60"/>
      <c r="AQ111" s="60"/>
      <c r="AR111" s="60"/>
      <c r="AS111" s="60"/>
      <c r="AT111" s="60"/>
      <c r="AU111" s="60"/>
      <c r="AV111" s="116"/>
      <c r="AW111" s="116"/>
      <c r="AX111" s="116"/>
      <c r="AY111" s="116"/>
      <c r="AZ111" s="60"/>
      <c r="BA111" s="60"/>
      <c r="BB111" s="60"/>
      <c r="BC111" s="60"/>
      <c r="BD111" s="60"/>
      <c r="BE111" s="60"/>
      <c r="BF111" s="60"/>
      <c r="BG111" s="60"/>
      <c r="BH111" s="69"/>
      <c r="BI111" s="85"/>
      <c r="BK111" s="61">
        <f t="shared" si="65"/>
        <v>0</v>
      </c>
      <c r="BL111" s="71">
        <f t="shared" si="66"/>
        <v>0</v>
      </c>
      <c r="BM111" s="86"/>
      <c r="BN111" s="87"/>
      <c r="BO111" s="88"/>
      <c r="BP111" s="88"/>
      <c r="BQ111" s="88"/>
      <c r="BR111" s="88"/>
      <c r="BS111" s="88"/>
      <c r="BT111" s="88"/>
      <c r="BU111" s="88"/>
      <c r="BV111" s="88"/>
      <c r="BW111" s="88"/>
      <c r="BX111" s="127"/>
      <c r="BY111" s="20"/>
      <c r="BZ111" s="20"/>
      <c r="CA111" s="61">
        <f t="shared" si="83"/>
        <v>0</v>
      </c>
      <c r="CB111" s="65">
        <f t="shared" si="84"/>
        <v>0</v>
      </c>
      <c r="CC111" s="66">
        <f>SUM(H111:L111)*BM111</f>
        <v>0</v>
      </c>
      <c r="CD111" s="66">
        <f>SUM(O111:P111)*BN111</f>
        <v>0</v>
      </c>
      <c r="CE111" s="66">
        <f>SUM(S111:T111)*BO111</f>
        <v>0</v>
      </c>
      <c r="CF111" s="66">
        <f>SUM(U111:Y111)*BP111</f>
        <v>0</v>
      </c>
      <c r="CG111" s="66">
        <f>SUM(Z111:AC111)*BQ111</f>
        <v>0</v>
      </c>
      <c r="CH111" s="66">
        <f>SUM(AD111:AG111)*BR111</f>
        <v>0</v>
      </c>
      <c r="CI111" s="66">
        <f>SUM(AH111:AL111)*BS111</f>
        <v>0</v>
      </c>
      <c r="CJ111" s="66">
        <f>SUM(AM111:AP111)*BT111</f>
        <v>0</v>
      </c>
      <c r="CK111" s="66">
        <f>SUM(AQ111:AU111)*BU111</f>
        <v>0</v>
      </c>
      <c r="CL111" s="66">
        <f>SUM(AV111:AY111)*BV111</f>
        <v>0</v>
      </c>
      <c r="CM111" s="66">
        <f>SUM(AZ111:BC111)*BW111</f>
        <v>0</v>
      </c>
      <c r="CN111" s="66">
        <f t="shared" si="85"/>
        <v>0</v>
      </c>
      <c r="CO111" s="67">
        <f t="shared" si="67"/>
        <v>0</v>
      </c>
      <c r="CP111" s="12"/>
      <c r="CQ111" s="12"/>
      <c r="CR111" s="12"/>
      <c r="CS111" s="12"/>
      <c r="CT111" s="12"/>
      <c r="CU111" s="12"/>
    </row>
    <row r="112" spans="2:100" ht="19.5" customHeight="1">
      <c r="B112" s="201"/>
      <c r="C112" s="206"/>
      <c r="D112" s="90"/>
      <c r="E112" s="90"/>
      <c r="F112" s="91">
        <f>SUM(H112:BH112)</f>
        <v>0</v>
      </c>
      <c r="G112" s="72">
        <f t="shared" si="68"/>
        <v>0</v>
      </c>
      <c r="H112" s="92"/>
      <c r="I112" s="93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9"/>
      <c r="BI112" s="75"/>
      <c r="BJ112" s="75"/>
      <c r="BK112" s="61">
        <f t="shared" si="65"/>
        <v>0</v>
      </c>
      <c r="BL112" s="71">
        <f t="shared" si="66"/>
        <v>0</v>
      </c>
      <c r="BM112" s="82"/>
      <c r="BN112" s="83"/>
      <c r="BO112" s="77">
        <v>0</v>
      </c>
      <c r="BP112" s="77">
        <v>0</v>
      </c>
      <c r="BQ112" s="77">
        <v>0</v>
      </c>
      <c r="BR112" s="77">
        <v>0</v>
      </c>
      <c r="BS112" s="77">
        <v>0</v>
      </c>
      <c r="BT112" s="77">
        <v>0</v>
      </c>
      <c r="BU112" s="77">
        <v>0</v>
      </c>
      <c r="BV112" s="77">
        <v>0</v>
      </c>
      <c r="BW112" s="77">
        <v>0</v>
      </c>
      <c r="BX112" s="127"/>
      <c r="BY112" s="20"/>
      <c r="BZ112" s="79"/>
      <c r="CA112" s="61">
        <f t="shared" si="83"/>
        <v>0</v>
      </c>
      <c r="CB112" s="65">
        <f>BL112</f>
        <v>0</v>
      </c>
      <c r="CC112" s="66">
        <f>SUM(H112:M112)*BM112</f>
        <v>0</v>
      </c>
      <c r="CD112" s="66">
        <f>SUM(N112:S112)*BN112</f>
        <v>0</v>
      </c>
      <c r="CE112" s="66"/>
      <c r="CF112" s="66">
        <f>SUM(W112:Z112)*BP112</f>
        <v>0</v>
      </c>
      <c r="CG112" s="66">
        <f>SUM(AA112:AC112)*BQ112</f>
        <v>0</v>
      </c>
      <c r="CH112" s="66">
        <f>SUM(AD112:AG112)*BR112</f>
        <v>0</v>
      </c>
      <c r="CI112" s="66">
        <f>SUM(AH112:AM112)*BS112</f>
        <v>0</v>
      </c>
      <c r="CJ112" s="66">
        <f>SUM(AN112:AP112)*BT112</f>
        <v>0</v>
      </c>
      <c r="CK112" s="66">
        <f>SUM(AQ112:AV112)*BU112</f>
        <v>0</v>
      </c>
      <c r="CL112" s="66">
        <f>SUM(AX112:AZ112)*BV112</f>
        <v>0</v>
      </c>
      <c r="CM112" s="66">
        <f>SUM(BA112:BC112)*BW112</f>
        <v>0</v>
      </c>
      <c r="CN112" s="66">
        <f>SUM(BD112:BH112)*BX112</f>
        <v>0</v>
      </c>
      <c r="CO112" s="67">
        <f>SUM(CC112:CN112)</f>
        <v>0</v>
      </c>
      <c r="CP112" s="12"/>
      <c r="CQ112" s="80"/>
      <c r="CR112" s="80"/>
      <c r="CS112" s="80"/>
      <c r="CT112" s="80"/>
      <c r="CU112" s="80"/>
      <c r="CV112" s="80"/>
    </row>
    <row r="113" spans="2:100" ht="19.5" customHeight="1">
      <c r="B113" s="94" t="s">
        <v>155</v>
      </c>
      <c r="C113" s="207"/>
      <c r="D113" s="95"/>
      <c r="E113" s="95"/>
      <c r="F113" s="96"/>
      <c r="G113" s="97">
        <f>CO113*0.90035</f>
        <v>68614.322975000003</v>
      </c>
      <c r="H113" s="682">
        <f>CC113*0.90035</f>
        <v>0</v>
      </c>
      <c r="I113" s="683"/>
      <c r="J113" s="683"/>
      <c r="K113" s="683"/>
      <c r="L113" s="684"/>
      <c r="M113" s="685">
        <f>CD113*0.90035</f>
        <v>0</v>
      </c>
      <c r="N113" s="686"/>
      <c r="O113" s="686"/>
      <c r="P113" s="687"/>
      <c r="Q113" s="685">
        <f>CE113*0.90035</f>
        <v>0</v>
      </c>
      <c r="R113" s="686"/>
      <c r="S113" s="686"/>
      <c r="T113" s="687"/>
      <c r="U113" s="685">
        <f>CF113*0.90035</f>
        <v>0</v>
      </c>
      <c r="V113" s="686"/>
      <c r="W113" s="686"/>
      <c r="X113" s="686"/>
      <c r="Y113" s="687"/>
      <c r="Z113" s="688">
        <f>CG113*0.90035</f>
        <v>68614.322975000003</v>
      </c>
      <c r="AA113" s="683"/>
      <c r="AB113" s="683"/>
      <c r="AC113" s="684"/>
      <c r="AD113" s="676">
        <f>CH113*0.90035</f>
        <v>0</v>
      </c>
      <c r="AE113" s="677"/>
      <c r="AF113" s="677"/>
      <c r="AG113" s="678"/>
      <c r="AH113" s="676">
        <f>SUM(CI113*0.90035)</f>
        <v>0</v>
      </c>
      <c r="AI113" s="677"/>
      <c r="AJ113" s="677"/>
      <c r="AK113" s="677"/>
      <c r="AL113" s="678"/>
      <c r="AM113" s="676">
        <f>SUM(CJ113*0.90035)</f>
        <v>0</v>
      </c>
      <c r="AN113" s="677"/>
      <c r="AO113" s="677"/>
      <c r="AP113" s="678"/>
      <c r="AQ113" s="676">
        <f>SUM(CK113*0.90035)</f>
        <v>0</v>
      </c>
      <c r="AR113" s="677"/>
      <c r="AS113" s="677"/>
      <c r="AT113" s="677"/>
      <c r="AU113" s="678"/>
      <c r="AV113" s="676">
        <f>SUM(CL113*0.90035)</f>
        <v>0</v>
      </c>
      <c r="AW113" s="677"/>
      <c r="AX113" s="677"/>
      <c r="AY113" s="678"/>
      <c r="AZ113" s="676">
        <f>SUM(CM113*0.90035)</f>
        <v>0</v>
      </c>
      <c r="BA113" s="677"/>
      <c r="BB113" s="677"/>
      <c r="BC113" s="678"/>
      <c r="BD113" s="679">
        <f>SUM(CN113*0.90035)</f>
        <v>0</v>
      </c>
      <c r="BE113" s="680"/>
      <c r="BF113" s="680"/>
      <c r="BG113" s="680"/>
      <c r="BH113" s="681"/>
      <c r="BI113" s="75"/>
      <c r="BJ113" s="75"/>
      <c r="BK113" s="234" t="str">
        <f t="shared" si="65"/>
        <v>PLANNED TOTAL MAGAZINES</v>
      </c>
      <c r="BL113" s="235">
        <f t="shared" si="66"/>
        <v>0</v>
      </c>
      <c r="BM113" s="236"/>
      <c r="BN113" s="237"/>
      <c r="BO113" s="238"/>
      <c r="BP113" s="238"/>
      <c r="BQ113" s="238"/>
      <c r="BR113" s="238"/>
      <c r="BS113" s="238"/>
      <c r="BT113" s="238"/>
      <c r="BU113" s="238"/>
      <c r="BV113" s="238"/>
      <c r="BW113" s="238"/>
      <c r="BX113" s="239"/>
      <c r="BY113" s="20"/>
      <c r="BZ113" s="79"/>
      <c r="CA113" s="61" t="str">
        <f t="shared" si="83"/>
        <v>PLANNED TOTAL MAGAZINES</v>
      </c>
      <c r="CB113" s="99"/>
      <c r="CC113" s="100">
        <f t="shared" ref="CC113:CI113" si="86">SUM(CC90:CC112)</f>
        <v>0</v>
      </c>
      <c r="CD113" s="100">
        <f t="shared" si="86"/>
        <v>0</v>
      </c>
      <c r="CE113" s="100">
        <f t="shared" si="86"/>
        <v>0</v>
      </c>
      <c r="CF113" s="100">
        <f t="shared" si="86"/>
        <v>0</v>
      </c>
      <c r="CG113" s="100">
        <f t="shared" si="86"/>
        <v>76208.5</v>
      </c>
      <c r="CH113" s="100">
        <f t="shared" si="86"/>
        <v>0</v>
      </c>
      <c r="CI113" s="100">
        <f t="shared" si="86"/>
        <v>0</v>
      </c>
      <c r="CJ113" s="100">
        <f>SUM(CJ90:CJ112)</f>
        <v>0</v>
      </c>
      <c r="CK113" s="100">
        <f>SUM(CK90:CK112)</f>
        <v>0</v>
      </c>
      <c r="CL113" s="100">
        <f>SUM(CL90:CL112)</f>
        <v>0</v>
      </c>
      <c r="CM113" s="100">
        <f>SUM(CM90:CM112)</f>
        <v>0</v>
      </c>
      <c r="CN113" s="100">
        <f>SUM(CN90:CN112)</f>
        <v>0</v>
      </c>
      <c r="CO113" s="5">
        <f>SUM(CC113:CN113)</f>
        <v>76208.5</v>
      </c>
      <c r="CP113" s="101"/>
      <c r="CQ113" s="102"/>
      <c r="CR113" s="12"/>
      <c r="CS113" s="12"/>
      <c r="CT113" s="12"/>
      <c r="CU113" s="12"/>
    </row>
    <row r="114" spans="2:100" ht="19.5" customHeight="1">
      <c r="B114" s="94" t="s">
        <v>84</v>
      </c>
      <c r="C114" s="207"/>
      <c r="D114" s="95"/>
      <c r="E114" s="95"/>
      <c r="F114" s="96"/>
      <c r="G114" s="97">
        <f>CO114*0.90035</f>
        <v>68614.322975000003</v>
      </c>
      <c r="H114" s="682">
        <f>CC114*0.90035</f>
        <v>0</v>
      </c>
      <c r="I114" s="683"/>
      <c r="J114" s="683"/>
      <c r="K114" s="683"/>
      <c r="L114" s="684"/>
      <c r="M114" s="685">
        <f>CD114*0.90035</f>
        <v>0</v>
      </c>
      <c r="N114" s="686"/>
      <c r="O114" s="686"/>
      <c r="P114" s="687"/>
      <c r="Q114" s="685">
        <f>CE114*0.90035</f>
        <v>0</v>
      </c>
      <c r="R114" s="686"/>
      <c r="S114" s="686"/>
      <c r="T114" s="687"/>
      <c r="U114" s="685">
        <f>CF114*0.90035</f>
        <v>0</v>
      </c>
      <c r="V114" s="686"/>
      <c r="W114" s="686"/>
      <c r="X114" s="686"/>
      <c r="Y114" s="687"/>
      <c r="Z114" s="688">
        <f>CG114*0.90035</f>
        <v>68614.322975000003</v>
      </c>
      <c r="AA114" s="683"/>
      <c r="AB114" s="683"/>
      <c r="AC114" s="684"/>
      <c r="AD114" s="676">
        <f>CH114*0.90035</f>
        <v>0</v>
      </c>
      <c r="AE114" s="677"/>
      <c r="AF114" s="677"/>
      <c r="AG114" s="678"/>
      <c r="AH114" s="676">
        <f>SUM(CI114*0.90035)</f>
        <v>0</v>
      </c>
      <c r="AI114" s="677"/>
      <c r="AJ114" s="677"/>
      <c r="AK114" s="677"/>
      <c r="AL114" s="678"/>
      <c r="AM114" s="676">
        <f>SUM(CJ114*0.90035)</f>
        <v>0</v>
      </c>
      <c r="AN114" s="677"/>
      <c r="AO114" s="677"/>
      <c r="AP114" s="678"/>
      <c r="AQ114" s="676">
        <f>SUM(CK114*0.90035)</f>
        <v>0</v>
      </c>
      <c r="AR114" s="677"/>
      <c r="AS114" s="677"/>
      <c r="AT114" s="677"/>
      <c r="AU114" s="678"/>
      <c r="AV114" s="676">
        <f>SUM(CL114*0.90035)</f>
        <v>0</v>
      </c>
      <c r="AW114" s="677"/>
      <c r="AX114" s="677"/>
      <c r="AY114" s="678"/>
      <c r="AZ114" s="676">
        <f>SUM(CM114*0.90035)</f>
        <v>0</v>
      </c>
      <c r="BA114" s="677"/>
      <c r="BB114" s="677"/>
      <c r="BC114" s="678"/>
      <c r="BD114" s="679">
        <f>SUM(CN114*0.90035)</f>
        <v>0</v>
      </c>
      <c r="BE114" s="680"/>
      <c r="BF114" s="680"/>
      <c r="BG114" s="680"/>
      <c r="BH114" s="681"/>
      <c r="BI114" s="75"/>
      <c r="BJ114" s="75"/>
      <c r="BK114" s="234" t="str">
        <f t="shared" si="65"/>
        <v>ACTUAL TOTAL MAGAZINES</v>
      </c>
      <c r="BL114" s="235">
        <f t="shared" si="66"/>
        <v>0</v>
      </c>
      <c r="BM114" s="236"/>
      <c r="BN114" s="237"/>
      <c r="BO114" s="238"/>
      <c r="BP114" s="238"/>
      <c r="BQ114" s="238"/>
      <c r="BR114" s="238"/>
      <c r="BS114" s="238"/>
      <c r="BT114" s="238"/>
      <c r="BU114" s="238"/>
      <c r="BV114" s="238"/>
      <c r="BW114" s="238"/>
      <c r="BX114" s="239"/>
      <c r="BY114" s="20"/>
      <c r="BZ114" s="79"/>
      <c r="CA114" s="61" t="str">
        <f t="shared" si="83"/>
        <v>ACTUAL TOTAL MAGAZINES</v>
      </c>
      <c r="CB114" s="99"/>
      <c r="CC114" s="100">
        <f t="shared" ref="CC114:CI114" si="87">CC113</f>
        <v>0</v>
      </c>
      <c r="CD114" s="100">
        <f t="shared" si="87"/>
        <v>0</v>
      </c>
      <c r="CE114" s="100">
        <f t="shared" si="87"/>
        <v>0</v>
      </c>
      <c r="CF114" s="100">
        <f t="shared" si="87"/>
        <v>0</v>
      </c>
      <c r="CG114" s="100">
        <f t="shared" si="87"/>
        <v>76208.5</v>
      </c>
      <c r="CH114" s="100">
        <f t="shared" si="87"/>
        <v>0</v>
      </c>
      <c r="CI114" s="100">
        <f t="shared" si="87"/>
        <v>0</v>
      </c>
      <c r="CJ114" s="100">
        <f>CJ113</f>
        <v>0</v>
      </c>
      <c r="CK114" s="100">
        <f>CK113</f>
        <v>0</v>
      </c>
      <c r="CL114" s="100">
        <f>CL113</f>
        <v>0</v>
      </c>
      <c r="CM114" s="100">
        <f>CM113</f>
        <v>0</v>
      </c>
      <c r="CN114" s="100">
        <f>CN113</f>
        <v>0</v>
      </c>
      <c r="CO114" s="5">
        <f>SUM(CC114:CN114)</f>
        <v>76208.5</v>
      </c>
      <c r="CP114" s="625" t="e">
        <f>#REF!-CO114</f>
        <v>#REF!</v>
      </c>
      <c r="CQ114" s="626"/>
      <c r="CR114" s="626"/>
      <c r="CS114" s="102"/>
      <c r="CT114" s="102"/>
      <c r="CU114" s="102"/>
      <c r="CV114" s="102"/>
    </row>
    <row r="115" spans="2:100" ht="19.5" customHeight="1">
      <c r="B115" s="105" t="s">
        <v>156</v>
      </c>
      <c r="C115" s="208"/>
      <c r="D115" s="106"/>
      <c r="E115" s="106"/>
      <c r="F115" s="107"/>
      <c r="G115" s="108">
        <f>SUM(H115:BH115)</f>
        <v>69679.725985315468</v>
      </c>
      <c r="H115" s="578">
        <f>CC115*0.90035</f>
        <v>0</v>
      </c>
      <c r="I115" s="572"/>
      <c r="J115" s="572"/>
      <c r="K115" s="572"/>
      <c r="L115" s="573"/>
      <c r="M115" s="571">
        <f>CD115*0.90035</f>
        <v>0</v>
      </c>
      <c r="N115" s="572"/>
      <c r="O115" s="572"/>
      <c r="P115" s="573"/>
      <c r="Q115" s="571">
        <f>CE115*0.90035</f>
        <v>0</v>
      </c>
      <c r="R115" s="572"/>
      <c r="S115" s="572"/>
      <c r="T115" s="573"/>
      <c r="U115" s="571">
        <f>CF115*0.90035</f>
        <v>0</v>
      </c>
      <c r="V115" s="572"/>
      <c r="W115" s="572"/>
      <c r="X115" s="572"/>
      <c r="Y115" s="573"/>
      <c r="Z115" s="571">
        <f>CG115*0.90035</f>
        <v>69679.725985315468</v>
      </c>
      <c r="AA115" s="572"/>
      <c r="AB115" s="572"/>
      <c r="AC115" s="573"/>
      <c r="AD115" s="616">
        <f>CH115*0.90035</f>
        <v>0</v>
      </c>
      <c r="AE115" s="617"/>
      <c r="AF115" s="617"/>
      <c r="AG115" s="618"/>
      <c r="AH115" s="616">
        <f>SUM(CI115*0.90035)</f>
        <v>0</v>
      </c>
      <c r="AI115" s="617"/>
      <c r="AJ115" s="617"/>
      <c r="AK115" s="617"/>
      <c r="AL115" s="618"/>
      <c r="AM115" s="616">
        <f>SUM(CJ115*0.90035)</f>
        <v>0</v>
      </c>
      <c r="AN115" s="617"/>
      <c r="AO115" s="617"/>
      <c r="AP115" s="618"/>
      <c r="AQ115" s="616">
        <f>SUM(CK115*0.90035)</f>
        <v>0</v>
      </c>
      <c r="AR115" s="617"/>
      <c r="AS115" s="617"/>
      <c r="AT115" s="617"/>
      <c r="AU115" s="618"/>
      <c r="AV115" s="616">
        <f>SUM(CL115*0.90035)</f>
        <v>0</v>
      </c>
      <c r="AW115" s="617"/>
      <c r="AX115" s="617"/>
      <c r="AY115" s="618"/>
      <c r="AZ115" s="616">
        <f>SUM(CM115*0.90035)</f>
        <v>0</v>
      </c>
      <c r="BA115" s="617"/>
      <c r="BB115" s="617"/>
      <c r="BC115" s="618"/>
      <c r="BD115" s="616">
        <f>SUM(CN115*0.90035)</f>
        <v>0</v>
      </c>
      <c r="BE115" s="617"/>
      <c r="BF115" s="617"/>
      <c r="BG115" s="617"/>
      <c r="BH115" s="621"/>
      <c r="BI115" s="75"/>
      <c r="BJ115" s="75"/>
      <c r="BK115" s="61" t="str">
        <f t="shared" si="65"/>
        <v>$USD PLANNED TOTAL MAGAZINES</v>
      </c>
      <c r="BL115" s="71">
        <f t="shared" si="66"/>
        <v>0</v>
      </c>
      <c r="BM115" s="82"/>
      <c r="BN115" s="83"/>
      <c r="BO115" s="77">
        <v>0</v>
      </c>
      <c r="BP115" s="77">
        <v>0</v>
      </c>
      <c r="BQ115" s="77">
        <v>0</v>
      </c>
      <c r="BR115" s="77">
        <v>0</v>
      </c>
      <c r="BS115" s="77">
        <v>0</v>
      </c>
      <c r="BT115" s="77">
        <v>0</v>
      </c>
      <c r="BU115" s="77">
        <v>0</v>
      </c>
      <c r="BV115" s="77">
        <v>0</v>
      </c>
      <c r="BW115" s="77">
        <v>0</v>
      </c>
      <c r="BX115" s="127"/>
      <c r="BY115" s="20"/>
      <c r="BZ115" s="79"/>
      <c r="CA115" s="109" t="str">
        <f t="shared" si="83"/>
        <v>$USD PLANNED TOTAL MAGAZINES</v>
      </c>
      <c r="CB115" s="110"/>
      <c r="CC115" s="111">
        <f t="shared" ref="CC115:CI116" si="88">CC113/$AN$4</f>
        <v>0</v>
      </c>
      <c r="CD115" s="111">
        <f t="shared" si="88"/>
        <v>0</v>
      </c>
      <c r="CE115" s="111">
        <f t="shared" si="88"/>
        <v>0</v>
      </c>
      <c r="CF115" s="111">
        <f t="shared" si="88"/>
        <v>0</v>
      </c>
      <c r="CG115" s="111">
        <f t="shared" si="88"/>
        <v>77391.820942206337</v>
      </c>
      <c r="CH115" s="111">
        <f t="shared" si="88"/>
        <v>0</v>
      </c>
      <c r="CI115" s="111">
        <f t="shared" si="88"/>
        <v>0</v>
      </c>
      <c r="CJ115" s="111">
        <f>CJ113/$AN$4</f>
        <v>0</v>
      </c>
      <c r="CK115" s="111">
        <f t="shared" ref="CK115:CN116" si="89">CK113/$AN$4</f>
        <v>0</v>
      </c>
      <c r="CL115" s="111">
        <f t="shared" si="89"/>
        <v>0</v>
      </c>
      <c r="CM115" s="111">
        <f t="shared" si="89"/>
        <v>0</v>
      </c>
      <c r="CN115" s="111">
        <f t="shared" si="89"/>
        <v>0</v>
      </c>
      <c r="CO115" s="112">
        <f>SUM(CC115:CN115)</f>
        <v>77391.820942206337</v>
      </c>
      <c r="CP115" s="101"/>
      <c r="CQ115" s="80"/>
      <c r="CR115" s="80"/>
      <c r="CS115" s="80"/>
      <c r="CT115" s="80"/>
      <c r="CU115" s="80"/>
      <c r="CV115" s="80"/>
    </row>
    <row r="116" spans="2:100" ht="19.5" customHeight="1">
      <c r="B116" s="105" t="s">
        <v>85</v>
      </c>
      <c r="C116" s="208"/>
      <c r="D116" s="106"/>
      <c r="E116" s="106"/>
      <c r="F116" s="107"/>
      <c r="G116" s="108">
        <f>SUM(H116:BH116)</f>
        <v>69679.725985315468</v>
      </c>
      <c r="H116" s="578">
        <f>CC116*0.90035</f>
        <v>0</v>
      </c>
      <c r="I116" s="572"/>
      <c r="J116" s="572"/>
      <c r="K116" s="572"/>
      <c r="L116" s="573"/>
      <c r="M116" s="571">
        <f>CD116*0.90035</f>
        <v>0</v>
      </c>
      <c r="N116" s="572"/>
      <c r="O116" s="572"/>
      <c r="P116" s="573"/>
      <c r="Q116" s="571">
        <f>CE116*0.90035</f>
        <v>0</v>
      </c>
      <c r="R116" s="572"/>
      <c r="S116" s="572"/>
      <c r="T116" s="573"/>
      <c r="U116" s="571">
        <f>CF116*0.90035</f>
        <v>0</v>
      </c>
      <c r="V116" s="572"/>
      <c r="W116" s="572"/>
      <c r="X116" s="572"/>
      <c r="Y116" s="573"/>
      <c r="Z116" s="571">
        <f>CG116*0.90035</f>
        <v>69679.725985315468</v>
      </c>
      <c r="AA116" s="572"/>
      <c r="AB116" s="572"/>
      <c r="AC116" s="573"/>
      <c r="AD116" s="616">
        <f>CH116*0.90035</f>
        <v>0</v>
      </c>
      <c r="AE116" s="617"/>
      <c r="AF116" s="617"/>
      <c r="AG116" s="618"/>
      <c r="AH116" s="616">
        <f>SUM(CI116*0.90035)</f>
        <v>0</v>
      </c>
      <c r="AI116" s="617"/>
      <c r="AJ116" s="617"/>
      <c r="AK116" s="617"/>
      <c r="AL116" s="618"/>
      <c r="AM116" s="616">
        <f>SUM(CJ116*0.90035)</f>
        <v>0</v>
      </c>
      <c r="AN116" s="617"/>
      <c r="AO116" s="617"/>
      <c r="AP116" s="618"/>
      <c r="AQ116" s="616">
        <f>SUM(CK116*0.90035)</f>
        <v>0</v>
      </c>
      <c r="AR116" s="617"/>
      <c r="AS116" s="617"/>
      <c r="AT116" s="617"/>
      <c r="AU116" s="618"/>
      <c r="AV116" s="616">
        <f>SUM(CL116*0.90035)</f>
        <v>0</v>
      </c>
      <c r="AW116" s="617"/>
      <c r="AX116" s="617"/>
      <c r="AY116" s="618"/>
      <c r="AZ116" s="616">
        <f>SUM(CM116*0.90035)</f>
        <v>0</v>
      </c>
      <c r="BA116" s="617"/>
      <c r="BB116" s="617"/>
      <c r="BC116" s="618"/>
      <c r="BD116" s="616">
        <f>SUM(CN116*0.90035)</f>
        <v>0</v>
      </c>
      <c r="BE116" s="617"/>
      <c r="BF116" s="617"/>
      <c r="BG116" s="617"/>
      <c r="BH116" s="621"/>
      <c r="BI116" s="75"/>
      <c r="BJ116" s="75"/>
      <c r="BK116" s="234" t="str">
        <f t="shared" si="65"/>
        <v>$USD ACTUAL TOTAL MAGAZINES</v>
      </c>
      <c r="BL116" s="235">
        <f t="shared" si="66"/>
        <v>0</v>
      </c>
      <c r="BM116" s="236"/>
      <c r="BN116" s="237"/>
      <c r="BO116" s="238">
        <v>0</v>
      </c>
      <c r="BP116" s="238">
        <v>0</v>
      </c>
      <c r="BQ116" s="238">
        <v>0</v>
      </c>
      <c r="BR116" s="238">
        <v>0</v>
      </c>
      <c r="BS116" s="238">
        <v>0</v>
      </c>
      <c r="BT116" s="238">
        <v>0</v>
      </c>
      <c r="BU116" s="238">
        <v>0</v>
      </c>
      <c r="BV116" s="238">
        <v>0</v>
      </c>
      <c r="BW116" s="238">
        <v>0</v>
      </c>
      <c r="BX116" s="242">
        <v>0</v>
      </c>
      <c r="BY116" s="20"/>
      <c r="BZ116" s="79"/>
      <c r="CA116" s="109" t="str">
        <f t="shared" si="83"/>
        <v>$USD ACTUAL TOTAL MAGAZINES</v>
      </c>
      <c r="CB116" s="110"/>
      <c r="CC116" s="113">
        <f t="shared" si="88"/>
        <v>0</v>
      </c>
      <c r="CD116" s="113">
        <f t="shared" si="88"/>
        <v>0</v>
      </c>
      <c r="CE116" s="113">
        <f t="shared" si="88"/>
        <v>0</v>
      </c>
      <c r="CF116" s="113">
        <f t="shared" si="88"/>
        <v>0</v>
      </c>
      <c r="CG116" s="113">
        <f t="shared" si="88"/>
        <v>77391.820942206337</v>
      </c>
      <c r="CH116" s="113">
        <f t="shared" si="88"/>
        <v>0</v>
      </c>
      <c r="CI116" s="113">
        <f t="shared" si="88"/>
        <v>0</v>
      </c>
      <c r="CJ116" s="113">
        <f>CJ114/$AN$4</f>
        <v>0</v>
      </c>
      <c r="CK116" s="113">
        <f t="shared" si="89"/>
        <v>0</v>
      </c>
      <c r="CL116" s="113">
        <f t="shared" si="89"/>
        <v>0</v>
      </c>
      <c r="CM116" s="113">
        <f t="shared" si="89"/>
        <v>0</v>
      </c>
      <c r="CN116" s="113">
        <f t="shared" si="89"/>
        <v>0</v>
      </c>
      <c r="CO116" s="112">
        <f>SUM(CC116:CN116)</f>
        <v>77391.820942206337</v>
      </c>
      <c r="CP116" s="114"/>
      <c r="CQ116" s="80"/>
      <c r="CR116" s="80"/>
      <c r="CS116" s="80"/>
      <c r="CT116" s="80"/>
      <c r="CU116" s="80"/>
      <c r="CV116" s="80"/>
    </row>
    <row r="117" spans="2:100" ht="19.5" customHeight="1">
      <c r="B117" s="61"/>
      <c r="C117" s="210"/>
      <c r="D117" s="71"/>
      <c r="E117" s="71"/>
      <c r="F117" s="57"/>
      <c r="G117" s="58"/>
      <c r="H117" s="129"/>
      <c r="I117" s="130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1"/>
      <c r="BH117" s="133"/>
      <c r="BK117" s="122"/>
      <c r="BL117" s="134"/>
      <c r="BM117" s="56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5"/>
      <c r="CA117" s="136"/>
      <c r="CB117" s="137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9"/>
    </row>
    <row r="118" spans="2:100" ht="14.25" customHeight="1">
      <c r="B118" s="115" t="s">
        <v>88</v>
      </c>
      <c r="C118" s="209"/>
      <c r="D118" s="287"/>
      <c r="E118" s="287"/>
      <c r="F118" s="57">
        <f>SUM(H118:BH118)*10</f>
        <v>0</v>
      </c>
      <c r="G118" s="58"/>
      <c r="H118" s="59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8"/>
      <c r="AW118" s="60"/>
      <c r="AX118" s="60"/>
      <c r="AY118" s="60"/>
      <c r="AZ118" s="196"/>
      <c r="BA118" s="60"/>
      <c r="BB118" s="195"/>
      <c r="BC118" s="195"/>
      <c r="BD118" s="60"/>
      <c r="BE118" s="60"/>
      <c r="BF118" s="60"/>
      <c r="BG118" s="196"/>
      <c r="BH118" s="69"/>
      <c r="BI118" s="70"/>
      <c r="BK118" s="61" t="str">
        <f t="shared" ref="BK118:BK144" si="90">B118</f>
        <v>DIGITAL</v>
      </c>
      <c r="BL118" s="71">
        <f t="shared" ref="BL118:BL144" si="91">D118</f>
        <v>0</v>
      </c>
      <c r="BM118" s="62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127"/>
      <c r="BY118" s="20"/>
      <c r="BZ118" s="20"/>
      <c r="CA118" s="61" t="str">
        <f t="shared" ref="CA118:CA134" si="92">B118</f>
        <v>DIGITAL</v>
      </c>
      <c r="CB118" s="65">
        <f>BL118</f>
        <v>0</v>
      </c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7"/>
      <c r="CP118" s="12"/>
      <c r="CQ118" s="12"/>
      <c r="CR118" s="12"/>
      <c r="CS118" s="12"/>
      <c r="CT118" s="12"/>
      <c r="CU118" s="12"/>
    </row>
    <row r="119" spans="2:100" ht="19.5" customHeight="1">
      <c r="B119" s="115"/>
      <c r="C119" s="209"/>
      <c r="D119" s="287"/>
      <c r="E119" s="287"/>
      <c r="F119" s="57">
        <f>SUM(H119:BH119)*10</f>
        <v>0</v>
      </c>
      <c r="G119" s="72">
        <f t="shared" ref="G119:G138" si="93">CO119*0.9</f>
        <v>0</v>
      </c>
      <c r="H119" s="73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74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116"/>
      <c r="AW119" s="116"/>
      <c r="AX119" s="116"/>
      <c r="AY119" s="116"/>
      <c r="AZ119" s="60"/>
      <c r="BA119" s="60"/>
      <c r="BB119" s="60"/>
      <c r="BC119" s="140"/>
      <c r="BD119" s="60"/>
      <c r="BE119" s="60"/>
      <c r="BF119" s="60"/>
      <c r="BG119" s="60"/>
      <c r="BH119" s="69"/>
      <c r="BI119" s="75"/>
      <c r="BJ119" s="75"/>
      <c r="BK119" s="61">
        <f t="shared" si="90"/>
        <v>0</v>
      </c>
      <c r="BL119" s="71">
        <f t="shared" si="91"/>
        <v>0</v>
      </c>
      <c r="BM119" s="76"/>
      <c r="BN119" s="77"/>
      <c r="BO119" s="77">
        <v>0</v>
      </c>
      <c r="BP119" s="77">
        <v>0</v>
      </c>
      <c r="BQ119" s="77">
        <v>0</v>
      </c>
      <c r="BR119" s="77">
        <v>0</v>
      </c>
      <c r="BS119" s="77">
        <v>0</v>
      </c>
      <c r="BT119" s="77">
        <v>0</v>
      </c>
      <c r="BU119" s="77">
        <v>0</v>
      </c>
      <c r="BV119" s="77">
        <v>0</v>
      </c>
      <c r="BW119" s="77">
        <v>0</v>
      </c>
      <c r="BX119" s="127"/>
      <c r="BY119" s="20"/>
      <c r="BZ119" s="79"/>
      <c r="CA119" s="61">
        <f t="shared" si="92"/>
        <v>0</v>
      </c>
      <c r="CB119" s="65">
        <f>BL119</f>
        <v>0</v>
      </c>
      <c r="CC119" s="66">
        <f>SUM(H119:M119)*BM119</f>
        <v>0</v>
      </c>
      <c r="CD119" s="66">
        <f>SUM(N119:S119)*BN119</f>
        <v>0</v>
      </c>
      <c r="CE119" s="66"/>
      <c r="CF119" s="66">
        <f>SUM(W119:Z119)*BP119</f>
        <v>0</v>
      </c>
      <c r="CG119" s="66">
        <f>SUM(AA119:AC119)*BQ119</f>
        <v>0</v>
      </c>
      <c r="CH119" s="66">
        <f>SUM(AD119:AG119)*BR119</f>
        <v>0</v>
      </c>
      <c r="CI119" s="66">
        <f>SUM(AH119:AM119)*BS119</f>
        <v>0</v>
      </c>
      <c r="CJ119" s="66">
        <f>SUM(AN119:AP119)*BT119</f>
        <v>0</v>
      </c>
      <c r="CK119" s="66">
        <f>SUM(AQ119:AV119)*BU119</f>
        <v>0</v>
      </c>
      <c r="CL119" s="66">
        <f>SUM(AX119:AZ119)*BV119</f>
        <v>0</v>
      </c>
      <c r="CM119" s="66">
        <f>SUM(BA119:BC119)*BW119</f>
        <v>0</v>
      </c>
      <c r="CN119" s="66">
        <f>SUM(BD119:BH119)*BX119</f>
        <v>0</v>
      </c>
      <c r="CO119" s="67"/>
      <c r="CP119" s="12"/>
      <c r="CQ119" s="80"/>
      <c r="CR119" s="80"/>
      <c r="CS119" s="80"/>
      <c r="CT119" s="80"/>
      <c r="CU119" s="80"/>
      <c r="CV119" s="80"/>
    </row>
    <row r="120" spans="2:100" ht="20.25" customHeight="1">
      <c r="B120" s="200" t="s">
        <v>119</v>
      </c>
      <c r="C120" s="213"/>
      <c r="D120" s="197"/>
      <c r="E120" s="197"/>
      <c r="F120" s="198"/>
      <c r="G120" s="199">
        <f t="shared" si="93"/>
        <v>0</v>
      </c>
      <c r="H120" s="84"/>
      <c r="I120" s="60"/>
      <c r="J120" s="60"/>
      <c r="K120" s="60"/>
      <c r="L120" s="60"/>
      <c r="M120" s="195"/>
      <c r="N120" s="60"/>
      <c r="O120" s="60"/>
      <c r="P120" s="60"/>
      <c r="Q120" s="196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195"/>
      <c r="AL120" s="195"/>
      <c r="AM120" s="60"/>
      <c r="AN120" s="60"/>
      <c r="AO120" s="60"/>
      <c r="AP120" s="60"/>
      <c r="AQ120" s="60"/>
      <c r="AR120" s="60"/>
      <c r="AS120" s="60"/>
      <c r="AT120" s="60"/>
      <c r="AU120" s="60"/>
      <c r="AV120" s="116"/>
      <c r="AW120" s="116"/>
      <c r="AX120" s="116"/>
      <c r="AY120" s="116"/>
      <c r="AZ120" s="60"/>
      <c r="BA120" s="60"/>
      <c r="BB120" s="60"/>
      <c r="BC120" s="60"/>
      <c r="BD120" s="60"/>
      <c r="BE120" s="60"/>
      <c r="BF120" s="60"/>
      <c r="BG120" s="196"/>
      <c r="BH120" s="69"/>
      <c r="BI120" s="85"/>
      <c r="BK120" s="61" t="str">
        <f t="shared" si="90"/>
        <v>FAIRFAX</v>
      </c>
      <c r="BL120" s="71">
        <f t="shared" si="91"/>
        <v>0</v>
      </c>
      <c r="BM120" s="86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8"/>
      <c r="BY120" s="20"/>
      <c r="BZ120" s="20"/>
      <c r="CA120" s="61" t="str">
        <f t="shared" si="92"/>
        <v>FAIRFAX</v>
      </c>
      <c r="CB120" s="65">
        <f t="shared" ref="CB120:CB135" si="94">BL120</f>
        <v>0</v>
      </c>
      <c r="CC120" s="66">
        <f>SUM(H120:L120)*BM120</f>
        <v>0</v>
      </c>
      <c r="CD120" s="66">
        <f>SUM(M120:P120)*BN120</f>
        <v>0</v>
      </c>
      <c r="CE120" s="66"/>
      <c r="CF120" s="66">
        <f>SUM(U120:Y120)*BP120</f>
        <v>0</v>
      </c>
      <c r="CG120" s="66">
        <f>SUM(Z120:AC120)*BQ120</f>
        <v>0</v>
      </c>
      <c r="CH120" s="66"/>
      <c r="CI120" s="66">
        <f>SUM(AH120:AM120)*BS120</f>
        <v>0</v>
      </c>
      <c r="CJ120" s="66">
        <f>SUM(AM120:AP120)*BT120</f>
        <v>0</v>
      </c>
      <c r="CK120" s="66"/>
      <c r="CL120" s="66">
        <f>SUM(AV120:AY120)*BV120</f>
        <v>0</v>
      </c>
      <c r="CM120" s="66">
        <f>SUM(AZ120:BC120)*BW120</f>
        <v>0</v>
      </c>
      <c r="CN120" s="66">
        <f>SUM(BD120:BH120)*BX120</f>
        <v>0</v>
      </c>
      <c r="CO120" s="67">
        <f>SUM(CC120:CN120)</f>
        <v>0</v>
      </c>
      <c r="CP120" s="12"/>
      <c r="CQ120" s="12"/>
      <c r="CR120" s="12"/>
      <c r="CS120" s="12"/>
      <c r="CT120" s="12"/>
      <c r="CU120" s="12"/>
    </row>
    <row r="121" spans="2:100" ht="19.5" customHeight="1">
      <c r="B121" s="122"/>
      <c r="C121" s="212"/>
      <c r="D121" s="81"/>
      <c r="E121" s="81"/>
      <c r="F121" s="57">
        <f t="shared" ref="F121:F126" si="95">SUM(H121:BH121)</f>
        <v>0</v>
      </c>
      <c r="G121" s="72">
        <f t="shared" si="93"/>
        <v>0</v>
      </c>
      <c r="H121" s="59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195"/>
      <c r="AL121" s="195"/>
      <c r="AM121" s="60"/>
      <c r="AN121" s="60"/>
      <c r="AO121" s="60"/>
      <c r="AP121" s="60"/>
      <c r="AQ121" s="60"/>
      <c r="AR121" s="60"/>
      <c r="AS121" s="60"/>
      <c r="AT121" s="60"/>
      <c r="AU121" s="60"/>
      <c r="AV121" s="116"/>
      <c r="AW121" s="116"/>
      <c r="AX121" s="116"/>
      <c r="AY121" s="116"/>
      <c r="AZ121" s="60"/>
      <c r="BA121" s="60"/>
      <c r="BB121" s="60"/>
      <c r="BC121" s="60"/>
      <c r="BD121" s="60"/>
      <c r="BE121" s="60"/>
      <c r="BF121" s="60"/>
      <c r="BG121" s="60"/>
      <c r="BH121" s="69"/>
      <c r="BI121" s="85"/>
      <c r="BK121" s="61">
        <f t="shared" si="90"/>
        <v>0</v>
      </c>
      <c r="BL121" s="71">
        <f t="shared" si="91"/>
        <v>0</v>
      </c>
      <c r="BM121" s="86"/>
      <c r="BN121" s="87"/>
      <c r="BO121" s="88"/>
      <c r="BP121" s="88"/>
      <c r="BQ121" s="88"/>
      <c r="BR121" s="88"/>
      <c r="BS121" s="88"/>
      <c r="BT121" s="88"/>
      <c r="BU121" s="88"/>
      <c r="BV121" s="88"/>
      <c r="BW121" s="88"/>
      <c r="BX121" s="127"/>
      <c r="BY121" s="20"/>
      <c r="BZ121" s="20"/>
      <c r="CA121" s="61">
        <f t="shared" si="92"/>
        <v>0</v>
      </c>
      <c r="CB121" s="65">
        <f t="shared" si="94"/>
        <v>0</v>
      </c>
      <c r="CC121" s="66">
        <f>SUM(H121:L121)*BM121</f>
        <v>0</v>
      </c>
      <c r="CD121" s="66">
        <f>SUM(O121:P121)*BN121</f>
        <v>0</v>
      </c>
      <c r="CE121" s="66">
        <f>SUM(S121:T121)*BO121</f>
        <v>0</v>
      </c>
      <c r="CF121" s="66">
        <f>SUM(U121:Y121)*BP121</f>
        <v>0</v>
      </c>
      <c r="CG121" s="66">
        <f>SUM(Z121:AC121)*BQ121</f>
        <v>0</v>
      </c>
      <c r="CH121" s="66">
        <f>SUM(AD121:AG121)*BR121</f>
        <v>0</v>
      </c>
      <c r="CI121" s="66">
        <f>SUM(AH121:AL121)*BS121</f>
        <v>0</v>
      </c>
      <c r="CJ121" s="66">
        <f>SUM(AM121:AP121)*BT121</f>
        <v>0</v>
      </c>
      <c r="CK121" s="66">
        <f>SUM(AQ121:AU121)*BU121</f>
        <v>0</v>
      </c>
      <c r="CL121" s="66">
        <f>SUM(AV121:AY121)*BV121</f>
        <v>0</v>
      </c>
      <c r="CM121" s="66">
        <f>SUM(AZ121:BC121)*BW121</f>
        <v>0</v>
      </c>
      <c r="CN121" s="66">
        <f>SUM(BD121:BH121)*BX121</f>
        <v>0</v>
      </c>
      <c r="CO121" s="67">
        <f>SUM(CC121:CN121)</f>
        <v>0</v>
      </c>
      <c r="CP121" s="12"/>
      <c r="CQ121" s="12"/>
      <c r="CR121" s="12"/>
      <c r="CS121" s="12"/>
      <c r="CT121" s="12"/>
      <c r="CU121" s="12"/>
    </row>
    <row r="122" spans="2:100" ht="19.5" customHeight="1">
      <c r="B122" s="193" t="s">
        <v>122</v>
      </c>
      <c r="C122" s="697" t="s">
        <v>144</v>
      </c>
      <c r="D122" s="698"/>
      <c r="E122" s="90" t="s">
        <v>127</v>
      </c>
      <c r="F122" s="57">
        <f t="shared" si="95"/>
        <v>0</v>
      </c>
      <c r="G122" s="72">
        <f>CO122*0.90035</f>
        <v>0</v>
      </c>
      <c r="H122" s="73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298"/>
      <c r="AC122" s="298"/>
      <c r="AD122" s="60"/>
      <c r="AE122" s="60"/>
      <c r="AF122" s="227"/>
      <c r="AG122" s="60"/>
      <c r="AH122" s="60"/>
      <c r="AI122" s="60"/>
      <c r="AJ122" s="60"/>
      <c r="AK122" s="60"/>
      <c r="AL122" s="60"/>
      <c r="AM122" s="227"/>
      <c r="AN122" s="60"/>
      <c r="AO122" s="60"/>
      <c r="AP122" s="60"/>
      <c r="AQ122" s="60"/>
      <c r="AR122" s="60"/>
      <c r="AS122" s="227"/>
      <c r="AT122" s="60"/>
      <c r="AU122" s="60"/>
      <c r="AV122" s="116"/>
      <c r="AW122" s="116"/>
      <c r="AX122" s="116"/>
      <c r="AY122" s="116"/>
      <c r="AZ122" s="227"/>
      <c r="BA122" s="60"/>
      <c r="BB122" s="60"/>
      <c r="BC122" s="60"/>
      <c r="BD122" s="60"/>
      <c r="BE122" s="60"/>
      <c r="BF122" s="60"/>
      <c r="BG122" s="196"/>
      <c r="BH122" s="69"/>
      <c r="BI122" s="75"/>
      <c r="BJ122" s="75"/>
      <c r="BK122" s="61" t="str">
        <f t="shared" si="90"/>
        <v>OTP</v>
      </c>
      <c r="BL122" s="71">
        <f t="shared" si="91"/>
        <v>0</v>
      </c>
      <c r="BM122" s="76"/>
      <c r="BN122" s="77"/>
      <c r="BO122" s="77">
        <v>0</v>
      </c>
      <c r="BP122" s="77"/>
      <c r="BQ122" s="77"/>
      <c r="BR122" s="77"/>
      <c r="BS122" s="77"/>
      <c r="BT122" s="77"/>
      <c r="BU122" s="77"/>
      <c r="BV122" s="77"/>
      <c r="BW122" s="77"/>
      <c r="BX122" s="127"/>
      <c r="BY122" s="20"/>
      <c r="BZ122" s="79"/>
      <c r="CA122" s="61" t="str">
        <f t="shared" si="92"/>
        <v>OTP</v>
      </c>
      <c r="CB122" s="65">
        <f t="shared" si="94"/>
        <v>0</v>
      </c>
      <c r="CC122" s="66">
        <f>SUM(H122:L122)*BM122</f>
        <v>0</v>
      </c>
      <c r="CD122" s="66">
        <f>SUM(M122:P122)*BN122</f>
        <v>0</v>
      </c>
      <c r="CE122" s="66">
        <f t="shared" ref="CE122:CE139" si="96">SUM(Q122:T122)*BO122</f>
        <v>0</v>
      </c>
      <c r="CF122" s="66"/>
      <c r="CG122" s="66">
        <f t="shared" ref="CG122:CG139" si="97">SUM(Z122:AC122)*BQ122</f>
        <v>0</v>
      </c>
      <c r="CH122" s="66">
        <f t="shared" ref="CH122:CH139" si="98">SUM(AD122:AG122)*BR122</f>
        <v>0</v>
      </c>
      <c r="CI122" s="66">
        <f t="shared" ref="CI122:CI139" si="99">SUM(AH122:AL122)*BS122</f>
        <v>0</v>
      </c>
      <c r="CJ122" s="66">
        <f t="shared" ref="CJ122:CJ139" si="100">SUM(AM122:AP122)*BT122</f>
        <v>0</v>
      </c>
      <c r="CK122" s="66">
        <f t="shared" ref="CK122:CK139" si="101">SUM(AQ122:AU122)*BU122</f>
        <v>0</v>
      </c>
      <c r="CL122" s="66">
        <f t="shared" ref="CL122:CL139" si="102">SUM(AV122:AY122)*BV122</f>
        <v>0</v>
      </c>
      <c r="CM122" s="66">
        <f t="shared" ref="CM122:CM139" si="103">SUM(AZ122:BC122)*BW122</f>
        <v>0</v>
      </c>
      <c r="CN122" s="66">
        <f>SUM(BD122:BH122)*BX122</f>
        <v>0</v>
      </c>
      <c r="CO122" s="67"/>
      <c r="CP122" s="12"/>
      <c r="CQ122" s="80"/>
      <c r="CR122" s="80"/>
      <c r="CS122" s="80"/>
      <c r="CT122" s="80"/>
      <c r="CU122" s="80"/>
      <c r="CV122" s="80"/>
    </row>
    <row r="123" spans="2:100" ht="20.25" hidden="1" customHeight="1">
      <c r="B123" s="194" t="s">
        <v>121</v>
      </c>
      <c r="C123" s="697"/>
      <c r="D123" s="698"/>
      <c r="E123" s="90" t="s">
        <v>127</v>
      </c>
      <c r="F123" s="57">
        <f t="shared" si="95"/>
        <v>0</v>
      </c>
      <c r="G123" s="72">
        <f>CO123*0.90035</f>
        <v>0</v>
      </c>
      <c r="H123" s="84"/>
      <c r="I123" s="60"/>
      <c r="J123" s="60"/>
      <c r="K123" s="60"/>
      <c r="L123" s="60"/>
      <c r="M123" s="195"/>
      <c r="N123" s="60"/>
      <c r="O123" s="60"/>
      <c r="P123" s="60"/>
      <c r="Q123" s="196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298"/>
      <c r="AC123" s="298"/>
      <c r="AD123" s="60"/>
      <c r="AE123" s="60"/>
      <c r="AF123" s="60"/>
      <c r="AG123" s="60"/>
      <c r="AH123" s="60"/>
      <c r="AI123" s="60"/>
      <c r="AJ123" s="60"/>
      <c r="AK123" s="60"/>
      <c r="AL123" s="195"/>
      <c r="AM123" s="227"/>
      <c r="AN123" s="60"/>
      <c r="AO123" s="60"/>
      <c r="AP123" s="60"/>
      <c r="AQ123" s="60"/>
      <c r="AR123" s="60"/>
      <c r="AS123" s="227"/>
      <c r="AT123" s="60"/>
      <c r="AU123" s="60"/>
      <c r="AV123" s="116"/>
      <c r="AW123" s="116"/>
      <c r="AX123" s="116"/>
      <c r="AY123" s="116"/>
      <c r="AZ123" s="227"/>
      <c r="BA123" s="60"/>
      <c r="BB123" s="60"/>
      <c r="BC123" s="60"/>
      <c r="BD123" s="60"/>
      <c r="BE123" s="60"/>
      <c r="BF123" s="60"/>
      <c r="BG123" s="196"/>
      <c r="BH123" s="69"/>
      <c r="BI123" s="85"/>
      <c r="BK123" s="61" t="str">
        <f t="shared" si="90"/>
        <v>Super Hero</v>
      </c>
      <c r="BL123" s="71">
        <f t="shared" si="91"/>
        <v>0</v>
      </c>
      <c r="BM123" s="86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8"/>
      <c r="BY123" s="20"/>
      <c r="BZ123" s="20"/>
      <c r="CA123" s="61" t="str">
        <f t="shared" si="92"/>
        <v>Super Hero</v>
      </c>
      <c r="CB123" s="65">
        <f t="shared" si="94"/>
        <v>0</v>
      </c>
      <c r="CC123" s="66">
        <f>SUM(H123:L123)*BM123</f>
        <v>0</v>
      </c>
      <c r="CD123" s="66">
        <f>SUM(M123:P123)*BN123</f>
        <v>0</v>
      </c>
      <c r="CE123" s="66">
        <f t="shared" si="96"/>
        <v>0</v>
      </c>
      <c r="CF123" s="66">
        <f>SUM(U123:Y123)*BP123</f>
        <v>0</v>
      </c>
      <c r="CG123" s="66">
        <f t="shared" si="97"/>
        <v>0</v>
      </c>
      <c r="CH123" s="66">
        <f t="shared" si="98"/>
        <v>0</v>
      </c>
      <c r="CI123" s="66">
        <f t="shared" si="99"/>
        <v>0</v>
      </c>
      <c r="CJ123" s="66">
        <f t="shared" si="100"/>
        <v>0</v>
      </c>
      <c r="CK123" s="66">
        <f t="shared" si="101"/>
        <v>0</v>
      </c>
      <c r="CL123" s="66">
        <f t="shared" si="102"/>
        <v>0</v>
      </c>
      <c r="CM123" s="66">
        <f t="shared" si="103"/>
        <v>0</v>
      </c>
      <c r="CN123" s="66">
        <f>SUM(BD123:BH123)*BX123</f>
        <v>0</v>
      </c>
      <c r="CO123" s="67"/>
      <c r="CP123" s="12"/>
      <c r="CQ123" s="12"/>
      <c r="CR123" s="12"/>
      <c r="CS123" s="12"/>
      <c r="CT123" s="12"/>
      <c r="CU123" s="12"/>
    </row>
    <row r="124" spans="2:100" ht="20.25" customHeight="1">
      <c r="B124" s="194" t="s">
        <v>123</v>
      </c>
      <c r="C124" s="697"/>
      <c r="D124" s="698"/>
      <c r="E124" s="211" t="s">
        <v>124</v>
      </c>
      <c r="F124" s="57">
        <f t="shared" si="95"/>
        <v>0</v>
      </c>
      <c r="G124" s="72">
        <f>CO124*0.90035</f>
        <v>0</v>
      </c>
      <c r="H124" s="84"/>
      <c r="I124" s="60"/>
      <c r="J124" s="60"/>
      <c r="K124" s="60"/>
      <c r="L124" s="60"/>
      <c r="M124" s="195"/>
      <c r="N124" s="60"/>
      <c r="O124" s="60"/>
      <c r="P124" s="60"/>
      <c r="Q124" s="196"/>
      <c r="R124" s="60"/>
      <c r="S124" s="60"/>
      <c r="T124" s="60"/>
      <c r="U124" s="60"/>
      <c r="V124" s="60"/>
      <c r="W124" s="195"/>
      <c r="X124" s="60"/>
      <c r="Y124" s="60"/>
      <c r="Z124" s="60"/>
      <c r="AA124" s="60"/>
      <c r="AB124" s="310"/>
      <c r="AC124" s="310"/>
      <c r="AD124" s="298"/>
      <c r="AE124" s="298"/>
      <c r="AF124" s="227"/>
      <c r="AG124" s="221"/>
      <c r="AH124" s="221"/>
      <c r="AI124" s="221"/>
      <c r="AJ124" s="221"/>
      <c r="AK124" s="221"/>
      <c r="AL124" s="276"/>
      <c r="AM124" s="309"/>
      <c r="AN124" s="222"/>
      <c r="AO124" s="222"/>
      <c r="AP124" s="222"/>
      <c r="AQ124" s="221"/>
      <c r="AR124" s="221"/>
      <c r="AS124" s="309"/>
      <c r="AT124" s="221"/>
      <c r="AU124" s="221"/>
      <c r="AV124" s="221"/>
      <c r="AW124" s="221"/>
      <c r="AX124" s="221"/>
      <c r="AY124" s="221"/>
      <c r="AZ124" s="309"/>
      <c r="BA124" s="222"/>
      <c r="BB124" s="222"/>
      <c r="BC124" s="222"/>
      <c r="BD124" s="221"/>
      <c r="BE124" s="221"/>
      <c r="BF124" s="221"/>
      <c r="BG124" s="278"/>
      <c r="BH124" s="281"/>
      <c r="BI124" s="85"/>
      <c r="BK124" s="61" t="str">
        <f t="shared" si="90"/>
        <v>Mrec / Leaderboard</v>
      </c>
      <c r="BL124" s="71">
        <f t="shared" si="91"/>
        <v>0</v>
      </c>
      <c r="BM124" s="86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8"/>
      <c r="BY124" s="20"/>
      <c r="BZ124" s="20"/>
      <c r="CA124" s="61" t="str">
        <f t="shared" si="92"/>
        <v>Mrec / Leaderboard</v>
      </c>
      <c r="CB124" s="65">
        <f t="shared" si="94"/>
        <v>0</v>
      </c>
      <c r="CC124" s="66">
        <f>SUM(H124:L124)*BM124</f>
        <v>0</v>
      </c>
      <c r="CD124" s="66">
        <f>SUM(M124:P124)*BN124</f>
        <v>0</v>
      </c>
      <c r="CE124" s="66">
        <f t="shared" si="96"/>
        <v>0</v>
      </c>
      <c r="CF124" s="66">
        <f>SUM(U124:Y124)*BP124</f>
        <v>0</v>
      </c>
      <c r="CG124" s="66">
        <f t="shared" si="97"/>
        <v>0</v>
      </c>
      <c r="CH124" s="66">
        <f t="shared" si="98"/>
        <v>0</v>
      </c>
      <c r="CI124" s="66">
        <f t="shared" si="99"/>
        <v>0</v>
      </c>
      <c r="CJ124" s="66">
        <f t="shared" si="100"/>
        <v>0</v>
      </c>
      <c r="CK124" s="66">
        <f t="shared" si="101"/>
        <v>0</v>
      </c>
      <c r="CL124" s="66">
        <f t="shared" si="102"/>
        <v>0</v>
      </c>
      <c r="CM124" s="66">
        <f t="shared" si="103"/>
        <v>0</v>
      </c>
      <c r="CN124" s="66">
        <f t="shared" ref="CN124:CN129" si="104">SUM(BD124:BH124)*BX124</f>
        <v>0</v>
      </c>
      <c r="CO124" s="67"/>
      <c r="CP124" s="12"/>
      <c r="CQ124" s="12"/>
      <c r="CR124" s="12"/>
      <c r="CS124" s="12"/>
      <c r="CT124" s="12"/>
      <c r="CU124" s="12"/>
    </row>
    <row r="125" spans="2:100" ht="20.25" hidden="1" customHeight="1">
      <c r="B125" s="194" t="s">
        <v>123</v>
      </c>
      <c r="C125" s="697"/>
      <c r="D125" s="698"/>
      <c r="E125" s="211" t="s">
        <v>124</v>
      </c>
      <c r="F125" s="57">
        <f t="shared" si="95"/>
        <v>0</v>
      </c>
      <c r="G125" s="72">
        <f>CO125*0.90035</f>
        <v>0</v>
      </c>
      <c r="H125" s="84"/>
      <c r="I125" s="60"/>
      <c r="J125" s="60"/>
      <c r="K125" s="60"/>
      <c r="L125" s="60"/>
      <c r="M125" s="195"/>
      <c r="N125" s="60"/>
      <c r="O125" s="60"/>
      <c r="P125" s="60"/>
      <c r="Q125" s="196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227"/>
      <c r="AC125" s="227"/>
      <c r="AD125" s="60"/>
      <c r="AE125" s="60"/>
      <c r="AF125" s="60"/>
      <c r="AG125" s="60"/>
      <c r="AH125" s="60"/>
      <c r="AI125" s="60"/>
      <c r="AJ125" s="60"/>
      <c r="AK125" s="60"/>
      <c r="AL125" s="195"/>
      <c r="AM125" s="227"/>
      <c r="AN125" s="227"/>
      <c r="AO125" s="227"/>
      <c r="AP125" s="227"/>
      <c r="AQ125" s="60"/>
      <c r="AR125" s="60"/>
      <c r="AS125" s="227"/>
      <c r="AT125" s="60"/>
      <c r="AU125" s="60"/>
      <c r="AV125" s="116"/>
      <c r="AW125" s="116"/>
      <c r="AX125" s="116"/>
      <c r="AY125" s="116"/>
      <c r="AZ125" s="227"/>
      <c r="BA125" s="227"/>
      <c r="BB125" s="227"/>
      <c r="BC125" s="227"/>
      <c r="BD125" s="60"/>
      <c r="BE125" s="60"/>
      <c r="BF125" s="60"/>
      <c r="BG125" s="196"/>
      <c r="BH125" s="69"/>
      <c r="BI125" s="85"/>
      <c r="BK125" s="61" t="str">
        <f t="shared" si="90"/>
        <v>Mrec / Leaderboard</v>
      </c>
      <c r="BL125" s="71">
        <f t="shared" si="91"/>
        <v>0</v>
      </c>
      <c r="BM125" s="86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8"/>
      <c r="BY125" s="20"/>
      <c r="BZ125" s="20"/>
      <c r="CA125" s="61" t="str">
        <f t="shared" si="92"/>
        <v>Mrec / Leaderboard</v>
      </c>
      <c r="CB125" s="65">
        <f t="shared" si="94"/>
        <v>0</v>
      </c>
      <c r="CC125" s="66">
        <f t="shared" ref="CC125:CC139" si="105">SUM(H125:L125)*BM125</f>
        <v>0</v>
      </c>
      <c r="CD125" s="66">
        <f t="shared" ref="CD125:CD139" si="106">SUM(M125:P125)*BN125</f>
        <v>0</v>
      </c>
      <c r="CE125" s="66">
        <f t="shared" si="96"/>
        <v>0</v>
      </c>
      <c r="CF125" s="66">
        <f t="shared" ref="CF125:CF139" si="107">SUM(U125:Y125)*BP125</f>
        <v>0</v>
      </c>
      <c r="CG125" s="66">
        <f t="shared" si="97"/>
        <v>0</v>
      </c>
      <c r="CH125" s="66">
        <f t="shared" si="98"/>
        <v>0</v>
      </c>
      <c r="CI125" s="66">
        <f t="shared" si="99"/>
        <v>0</v>
      </c>
      <c r="CJ125" s="66">
        <f t="shared" si="100"/>
        <v>0</v>
      </c>
      <c r="CK125" s="66">
        <f t="shared" si="101"/>
        <v>0</v>
      </c>
      <c r="CL125" s="66">
        <f t="shared" si="102"/>
        <v>0</v>
      </c>
      <c r="CM125" s="66">
        <f t="shared" si="103"/>
        <v>0</v>
      </c>
      <c r="CN125" s="66">
        <f t="shared" si="104"/>
        <v>0</v>
      </c>
      <c r="CO125" s="67"/>
      <c r="CP125" s="12"/>
      <c r="CQ125" s="12"/>
      <c r="CR125" s="12"/>
      <c r="CS125" s="12"/>
      <c r="CT125" s="12"/>
      <c r="CU125" s="12"/>
    </row>
    <row r="126" spans="2:100" ht="20.25" customHeight="1">
      <c r="B126" s="194"/>
      <c r="C126" s="211"/>
      <c r="D126" s="211"/>
      <c r="E126" s="211"/>
      <c r="F126" s="57">
        <f t="shared" si="95"/>
        <v>0</v>
      </c>
      <c r="G126" s="72">
        <f t="shared" si="93"/>
        <v>0</v>
      </c>
      <c r="H126" s="84"/>
      <c r="I126" s="60"/>
      <c r="J126" s="60"/>
      <c r="K126" s="60"/>
      <c r="L126" s="60"/>
      <c r="M126" s="195"/>
      <c r="N126" s="60"/>
      <c r="O126" s="60"/>
      <c r="P126" s="60"/>
      <c r="Q126" s="196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195"/>
      <c r="AM126" s="60"/>
      <c r="AN126" s="60"/>
      <c r="AO126" s="60"/>
      <c r="AP126" s="60"/>
      <c r="AQ126" s="60"/>
      <c r="AR126" s="60"/>
      <c r="AS126" s="60"/>
      <c r="AT126" s="60"/>
      <c r="AU126" s="60"/>
      <c r="AV126" s="116"/>
      <c r="AW126" s="116"/>
      <c r="AX126" s="116"/>
      <c r="AY126" s="116"/>
      <c r="AZ126" s="60"/>
      <c r="BA126" s="60"/>
      <c r="BB126" s="60"/>
      <c r="BC126" s="60"/>
      <c r="BD126" s="60"/>
      <c r="BE126" s="60"/>
      <c r="BF126" s="60"/>
      <c r="BG126" s="196"/>
      <c r="BH126" s="69"/>
      <c r="BI126" s="85"/>
      <c r="BK126" s="61">
        <f t="shared" si="90"/>
        <v>0</v>
      </c>
      <c r="BL126" s="71">
        <f t="shared" si="91"/>
        <v>0</v>
      </c>
      <c r="BM126" s="86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8"/>
      <c r="BY126" s="20"/>
      <c r="BZ126" s="20"/>
      <c r="CA126" s="61">
        <f t="shared" si="92"/>
        <v>0</v>
      </c>
      <c r="CB126" s="65">
        <f t="shared" si="94"/>
        <v>0</v>
      </c>
      <c r="CC126" s="66">
        <f t="shared" si="105"/>
        <v>0</v>
      </c>
      <c r="CD126" s="66">
        <f t="shared" si="106"/>
        <v>0</v>
      </c>
      <c r="CE126" s="66">
        <f t="shared" si="96"/>
        <v>0</v>
      </c>
      <c r="CF126" s="66">
        <f t="shared" si="107"/>
        <v>0</v>
      </c>
      <c r="CG126" s="66">
        <f t="shared" si="97"/>
        <v>0</v>
      </c>
      <c r="CH126" s="66">
        <f t="shared" si="98"/>
        <v>0</v>
      </c>
      <c r="CI126" s="66">
        <f t="shared" si="99"/>
        <v>0</v>
      </c>
      <c r="CJ126" s="66">
        <f t="shared" si="100"/>
        <v>0</v>
      </c>
      <c r="CK126" s="66">
        <f t="shared" si="101"/>
        <v>0</v>
      </c>
      <c r="CL126" s="66">
        <f t="shared" si="102"/>
        <v>0</v>
      </c>
      <c r="CM126" s="66">
        <f t="shared" si="103"/>
        <v>0</v>
      </c>
      <c r="CN126" s="66">
        <f t="shared" si="104"/>
        <v>0</v>
      </c>
      <c r="CO126" s="67"/>
      <c r="CP126" s="12"/>
      <c r="CQ126" s="12"/>
      <c r="CR126" s="12"/>
      <c r="CS126" s="12"/>
      <c r="CT126" s="12"/>
      <c r="CU126" s="12"/>
    </row>
    <row r="127" spans="2:100" ht="20.25" customHeight="1">
      <c r="B127" s="200" t="s">
        <v>125</v>
      </c>
      <c r="C127" s="213"/>
      <c r="D127" s="197"/>
      <c r="E127" s="197"/>
      <c r="F127" s="198"/>
      <c r="G127" s="199">
        <f t="shared" si="93"/>
        <v>0</v>
      </c>
      <c r="H127" s="84"/>
      <c r="I127" s="60"/>
      <c r="J127" s="60"/>
      <c r="K127" s="60"/>
      <c r="L127" s="60"/>
      <c r="M127" s="195"/>
      <c r="N127" s="60"/>
      <c r="O127" s="60"/>
      <c r="P127" s="60"/>
      <c r="Q127" s="196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195"/>
      <c r="AL127" s="195"/>
      <c r="AM127" s="60"/>
      <c r="AN127" s="60"/>
      <c r="AO127" s="60"/>
      <c r="AP127" s="60"/>
      <c r="AQ127" s="60"/>
      <c r="AR127" s="60"/>
      <c r="AS127" s="60"/>
      <c r="AT127" s="60"/>
      <c r="AU127" s="60"/>
      <c r="AV127" s="116"/>
      <c r="AW127" s="116"/>
      <c r="AX127" s="116"/>
      <c r="AY127" s="116"/>
      <c r="AZ127" s="60"/>
      <c r="BA127" s="60"/>
      <c r="BB127" s="60"/>
      <c r="BC127" s="60"/>
      <c r="BD127" s="60"/>
      <c r="BE127" s="60"/>
      <c r="BF127" s="60"/>
      <c r="BG127" s="196"/>
      <c r="BH127" s="69"/>
      <c r="BI127" s="85"/>
      <c r="BK127" s="61" t="str">
        <f t="shared" si="90"/>
        <v>TIME OUT</v>
      </c>
      <c r="BL127" s="71">
        <f t="shared" si="91"/>
        <v>0</v>
      </c>
      <c r="BM127" s="86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8"/>
      <c r="BY127" s="20"/>
      <c r="BZ127" s="20"/>
      <c r="CA127" s="61" t="str">
        <f t="shared" si="92"/>
        <v>TIME OUT</v>
      </c>
      <c r="CB127" s="65">
        <f t="shared" si="94"/>
        <v>0</v>
      </c>
      <c r="CC127" s="66">
        <f t="shared" si="105"/>
        <v>0</v>
      </c>
      <c r="CD127" s="66">
        <f t="shared" si="106"/>
        <v>0</v>
      </c>
      <c r="CE127" s="66">
        <f t="shared" si="96"/>
        <v>0</v>
      </c>
      <c r="CF127" s="66">
        <f t="shared" si="107"/>
        <v>0</v>
      </c>
      <c r="CG127" s="66">
        <f t="shared" si="97"/>
        <v>0</v>
      </c>
      <c r="CH127" s="66">
        <f t="shared" si="98"/>
        <v>0</v>
      </c>
      <c r="CI127" s="66">
        <f t="shared" si="99"/>
        <v>0</v>
      </c>
      <c r="CJ127" s="66">
        <f t="shared" si="100"/>
        <v>0</v>
      </c>
      <c r="CK127" s="66">
        <f t="shared" si="101"/>
        <v>0</v>
      </c>
      <c r="CL127" s="66">
        <f t="shared" si="102"/>
        <v>0</v>
      </c>
      <c r="CM127" s="66">
        <f t="shared" si="103"/>
        <v>0</v>
      </c>
      <c r="CN127" s="66">
        <f t="shared" si="104"/>
        <v>0</v>
      </c>
      <c r="CO127" s="67"/>
      <c r="CP127" s="12"/>
      <c r="CQ127" s="12"/>
      <c r="CR127" s="12"/>
      <c r="CS127" s="12"/>
      <c r="CT127" s="12"/>
      <c r="CU127" s="12"/>
    </row>
    <row r="128" spans="2:100" ht="19.5" customHeight="1">
      <c r="B128" s="122"/>
      <c r="C128" s="212"/>
      <c r="D128" s="81"/>
      <c r="E128" s="81"/>
      <c r="F128" s="57">
        <f t="shared" ref="F128:F134" si="108">SUM(H128:BH128)</f>
        <v>0</v>
      </c>
      <c r="G128" s="72">
        <f t="shared" si="93"/>
        <v>0</v>
      </c>
      <c r="H128" s="59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195"/>
      <c r="AL128" s="195"/>
      <c r="AM128" s="60"/>
      <c r="AN128" s="60"/>
      <c r="AO128" s="60"/>
      <c r="AP128" s="60"/>
      <c r="AQ128" s="60"/>
      <c r="AR128" s="60"/>
      <c r="AS128" s="60"/>
      <c r="AT128" s="60"/>
      <c r="AU128" s="60"/>
      <c r="AV128" s="116"/>
      <c r="AW128" s="116"/>
      <c r="AX128" s="116"/>
      <c r="AY128" s="116"/>
      <c r="AZ128" s="60"/>
      <c r="BA128" s="60"/>
      <c r="BB128" s="60"/>
      <c r="BC128" s="60"/>
      <c r="BD128" s="60"/>
      <c r="BE128" s="60"/>
      <c r="BF128" s="60"/>
      <c r="BG128" s="60"/>
      <c r="BH128" s="69"/>
      <c r="BI128" s="85"/>
      <c r="BK128" s="61">
        <f t="shared" si="90"/>
        <v>0</v>
      </c>
      <c r="BL128" s="71">
        <f t="shared" si="91"/>
        <v>0</v>
      </c>
      <c r="BM128" s="86"/>
      <c r="BN128" s="87"/>
      <c r="BO128" s="88"/>
      <c r="BP128" s="88"/>
      <c r="BQ128" s="88"/>
      <c r="BR128" s="88"/>
      <c r="BS128" s="88"/>
      <c r="BT128" s="88"/>
      <c r="BU128" s="88"/>
      <c r="BV128" s="88"/>
      <c r="BW128" s="88"/>
      <c r="BX128" s="127"/>
      <c r="BY128" s="20"/>
      <c r="BZ128" s="20"/>
      <c r="CA128" s="61">
        <f t="shared" si="92"/>
        <v>0</v>
      </c>
      <c r="CB128" s="65">
        <f t="shared" si="94"/>
        <v>0</v>
      </c>
      <c r="CC128" s="66">
        <f t="shared" si="105"/>
        <v>0</v>
      </c>
      <c r="CD128" s="66">
        <f t="shared" si="106"/>
        <v>0</v>
      </c>
      <c r="CE128" s="66">
        <f t="shared" si="96"/>
        <v>0</v>
      </c>
      <c r="CF128" s="66">
        <f t="shared" si="107"/>
        <v>0</v>
      </c>
      <c r="CG128" s="66">
        <f t="shared" si="97"/>
        <v>0</v>
      </c>
      <c r="CH128" s="66">
        <f t="shared" si="98"/>
        <v>0</v>
      </c>
      <c r="CI128" s="66">
        <f t="shared" si="99"/>
        <v>0</v>
      </c>
      <c r="CJ128" s="66">
        <f t="shared" si="100"/>
        <v>0</v>
      </c>
      <c r="CK128" s="66">
        <f t="shared" si="101"/>
        <v>0</v>
      </c>
      <c r="CL128" s="66">
        <f t="shared" si="102"/>
        <v>0</v>
      </c>
      <c r="CM128" s="66">
        <f t="shared" si="103"/>
        <v>0</v>
      </c>
      <c r="CN128" s="66">
        <f t="shared" si="104"/>
        <v>0</v>
      </c>
      <c r="CO128" s="67"/>
      <c r="CP128" s="12"/>
      <c r="CQ128" s="12"/>
      <c r="CR128" s="12"/>
      <c r="CS128" s="12"/>
      <c r="CT128" s="12"/>
      <c r="CU128" s="12"/>
    </row>
    <row r="129" spans="2:100" ht="19.5" customHeight="1">
      <c r="B129" s="193" t="s">
        <v>129</v>
      </c>
      <c r="C129" s="697" t="s">
        <v>144</v>
      </c>
      <c r="D129" s="698"/>
      <c r="E129" s="90"/>
      <c r="F129" s="57">
        <f t="shared" si="108"/>
        <v>0</v>
      </c>
      <c r="G129" s="72">
        <f>CO129*0.90035</f>
        <v>0</v>
      </c>
      <c r="H129" s="73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298"/>
      <c r="AC129" s="298"/>
      <c r="AD129" s="60"/>
      <c r="AE129" s="60"/>
      <c r="AF129" s="227"/>
      <c r="AG129" s="60"/>
      <c r="AH129" s="60"/>
      <c r="AI129" s="60"/>
      <c r="AJ129" s="60"/>
      <c r="AK129" s="60"/>
      <c r="AL129" s="60"/>
      <c r="AM129" s="227"/>
      <c r="AN129" s="60"/>
      <c r="AO129" s="60"/>
      <c r="AP129" s="60"/>
      <c r="AQ129" s="60"/>
      <c r="AR129" s="60"/>
      <c r="AS129" s="227"/>
      <c r="AT129" s="60"/>
      <c r="AU129" s="60"/>
      <c r="AV129" s="116"/>
      <c r="AW129" s="116"/>
      <c r="AX129" s="116"/>
      <c r="AY129" s="116"/>
      <c r="AZ129" s="227"/>
      <c r="BA129" s="60"/>
      <c r="BB129" s="60"/>
      <c r="BC129" s="60"/>
      <c r="BD129" s="60"/>
      <c r="BE129" s="60"/>
      <c r="BF129" s="60"/>
      <c r="BG129" s="196"/>
      <c r="BH129" s="69"/>
      <c r="BI129" s="75"/>
      <c r="BJ129" s="75"/>
      <c r="BK129" s="61" t="str">
        <f t="shared" si="90"/>
        <v>Roadblock - Gutter, Leaderboard and Mrec</v>
      </c>
      <c r="BL129" s="71">
        <f t="shared" si="91"/>
        <v>0</v>
      </c>
      <c r="BM129" s="76"/>
      <c r="BN129" s="77"/>
      <c r="BO129" s="77">
        <v>0</v>
      </c>
      <c r="BP129" s="77"/>
      <c r="BQ129" s="77"/>
      <c r="BR129" s="77"/>
      <c r="BS129" s="77"/>
      <c r="BT129" s="77"/>
      <c r="BU129" s="77"/>
      <c r="BV129" s="77"/>
      <c r="BW129" s="77"/>
      <c r="BX129" s="127"/>
      <c r="BY129" s="20"/>
      <c r="BZ129" s="79"/>
      <c r="CA129" s="61" t="str">
        <f t="shared" si="92"/>
        <v>Roadblock - Gutter, Leaderboard and Mrec</v>
      </c>
      <c r="CB129" s="65">
        <f t="shared" si="94"/>
        <v>0</v>
      </c>
      <c r="CC129" s="66">
        <f t="shared" si="105"/>
        <v>0</v>
      </c>
      <c r="CD129" s="66">
        <f t="shared" si="106"/>
        <v>0</v>
      </c>
      <c r="CE129" s="66">
        <f t="shared" si="96"/>
        <v>0</v>
      </c>
      <c r="CF129" s="66">
        <f t="shared" si="107"/>
        <v>0</v>
      </c>
      <c r="CG129" s="66">
        <f t="shared" si="97"/>
        <v>0</v>
      </c>
      <c r="CH129" s="66">
        <f t="shared" si="98"/>
        <v>0</v>
      </c>
      <c r="CI129" s="66">
        <f t="shared" si="99"/>
        <v>0</v>
      </c>
      <c r="CJ129" s="66">
        <f t="shared" si="100"/>
        <v>0</v>
      </c>
      <c r="CK129" s="66">
        <f t="shared" si="101"/>
        <v>0</v>
      </c>
      <c r="CL129" s="66">
        <f t="shared" si="102"/>
        <v>0</v>
      </c>
      <c r="CM129" s="66">
        <f t="shared" si="103"/>
        <v>0</v>
      </c>
      <c r="CN129" s="66">
        <f t="shared" si="104"/>
        <v>0</v>
      </c>
      <c r="CO129" s="67"/>
      <c r="CP129" s="12"/>
      <c r="CQ129" s="80"/>
      <c r="CR129" s="80"/>
      <c r="CS129" s="80"/>
      <c r="CT129" s="80"/>
      <c r="CU129" s="80"/>
      <c r="CV129" s="80"/>
    </row>
    <row r="130" spans="2:100" ht="20.25" customHeight="1">
      <c r="B130" s="194" t="s">
        <v>128</v>
      </c>
      <c r="C130" s="697"/>
      <c r="D130" s="698"/>
      <c r="E130" s="211"/>
      <c r="F130" s="57">
        <f t="shared" si="108"/>
        <v>0</v>
      </c>
      <c r="G130" s="72">
        <f>CO130*0.90035</f>
        <v>0</v>
      </c>
      <c r="H130" s="84"/>
      <c r="I130" s="60"/>
      <c r="J130" s="60"/>
      <c r="K130" s="60"/>
      <c r="L130" s="60"/>
      <c r="M130" s="195"/>
      <c r="N130" s="60"/>
      <c r="O130" s="60"/>
      <c r="P130" s="60"/>
      <c r="Q130" s="196"/>
      <c r="R130" s="60"/>
      <c r="S130" s="60"/>
      <c r="T130" s="60"/>
      <c r="U130" s="60"/>
      <c r="V130" s="60"/>
      <c r="W130" s="195"/>
      <c r="X130" s="60"/>
      <c r="Y130" s="60"/>
      <c r="Z130" s="60"/>
      <c r="AA130" s="60"/>
      <c r="AB130" s="310"/>
      <c r="AC130" s="310"/>
      <c r="AD130" s="298"/>
      <c r="AE130" s="298"/>
      <c r="AF130" s="227"/>
      <c r="AG130" s="221"/>
      <c r="AH130" s="221"/>
      <c r="AI130" s="221"/>
      <c r="AJ130" s="221"/>
      <c r="AK130" s="221"/>
      <c r="AL130" s="276"/>
      <c r="AM130" s="309"/>
      <c r="AN130" s="222"/>
      <c r="AO130" s="222"/>
      <c r="AP130" s="222"/>
      <c r="AQ130" s="221"/>
      <c r="AR130" s="221"/>
      <c r="AS130" s="309"/>
      <c r="AT130" s="221"/>
      <c r="AU130" s="221"/>
      <c r="AV130" s="221"/>
      <c r="AW130" s="221"/>
      <c r="AX130" s="221"/>
      <c r="AY130" s="221"/>
      <c r="AZ130" s="309"/>
      <c r="BA130" s="222"/>
      <c r="BB130" s="222"/>
      <c r="BC130" s="222"/>
      <c r="BD130" s="221"/>
      <c r="BE130" s="221"/>
      <c r="BF130" s="221"/>
      <c r="BG130" s="278"/>
      <c r="BH130" s="281"/>
      <c r="BI130" s="85"/>
      <c r="BK130" s="61" t="str">
        <f t="shared" si="90"/>
        <v>Mrec</v>
      </c>
      <c r="BL130" s="71">
        <f t="shared" si="91"/>
        <v>0</v>
      </c>
      <c r="BM130" s="86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8"/>
      <c r="BY130" s="20"/>
      <c r="BZ130" s="20"/>
      <c r="CA130" s="61" t="str">
        <f t="shared" si="92"/>
        <v>Mrec</v>
      </c>
      <c r="CB130" s="65">
        <f t="shared" si="94"/>
        <v>0</v>
      </c>
      <c r="CC130" s="66">
        <f t="shared" si="105"/>
        <v>0</v>
      </c>
      <c r="CD130" s="66">
        <f t="shared" si="106"/>
        <v>0</v>
      </c>
      <c r="CE130" s="66">
        <f t="shared" si="96"/>
        <v>0</v>
      </c>
      <c r="CF130" s="66">
        <f t="shared" si="107"/>
        <v>0</v>
      </c>
      <c r="CG130" s="66">
        <f t="shared" si="97"/>
        <v>0</v>
      </c>
      <c r="CH130" s="66">
        <f t="shared" si="98"/>
        <v>0</v>
      </c>
      <c r="CI130" s="66">
        <f t="shared" si="99"/>
        <v>0</v>
      </c>
      <c r="CJ130" s="66">
        <f t="shared" si="100"/>
        <v>0</v>
      </c>
      <c r="CK130" s="66">
        <f t="shared" si="101"/>
        <v>0</v>
      </c>
      <c r="CL130" s="66">
        <f t="shared" si="102"/>
        <v>0</v>
      </c>
      <c r="CM130" s="66">
        <f t="shared" si="103"/>
        <v>0</v>
      </c>
      <c r="CN130" s="66">
        <f t="shared" ref="CN130:CN139" si="109">SUM(BD130:BH130)*BX130</f>
        <v>0</v>
      </c>
      <c r="CO130" s="67"/>
      <c r="CP130" s="12"/>
      <c r="CQ130" s="12"/>
      <c r="CR130" s="12"/>
      <c r="CS130" s="12"/>
      <c r="CT130" s="12"/>
      <c r="CU130" s="12"/>
    </row>
    <row r="131" spans="2:100" ht="20.25" customHeight="1">
      <c r="B131" s="194" t="s">
        <v>126</v>
      </c>
      <c r="C131" s="697"/>
      <c r="D131" s="698"/>
      <c r="E131" s="211"/>
      <c r="F131" s="57">
        <f t="shared" si="108"/>
        <v>0</v>
      </c>
      <c r="G131" s="72">
        <f>CO131*0.90035</f>
        <v>0</v>
      </c>
      <c r="H131" s="84"/>
      <c r="I131" s="60"/>
      <c r="J131" s="60"/>
      <c r="K131" s="60"/>
      <c r="L131" s="60"/>
      <c r="M131" s="195"/>
      <c r="N131" s="60"/>
      <c r="O131" s="60"/>
      <c r="P131" s="60"/>
      <c r="Q131" s="196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310"/>
      <c r="AC131" s="60"/>
      <c r="AD131" s="60"/>
      <c r="AE131" s="60"/>
      <c r="AF131" s="227"/>
      <c r="AG131" s="60"/>
      <c r="AH131" s="60"/>
      <c r="AI131" s="60"/>
      <c r="AJ131" s="60"/>
      <c r="AK131" s="60"/>
      <c r="AL131" s="195"/>
      <c r="AM131" s="309"/>
      <c r="AN131" s="60"/>
      <c r="AO131" s="60"/>
      <c r="AP131" s="60"/>
      <c r="AQ131" s="60"/>
      <c r="AR131" s="60"/>
      <c r="AS131" s="309"/>
      <c r="AT131" s="60"/>
      <c r="AU131" s="60"/>
      <c r="AV131" s="116"/>
      <c r="AW131" s="116"/>
      <c r="AX131" s="116"/>
      <c r="AY131" s="116"/>
      <c r="AZ131" s="309"/>
      <c r="BA131" s="60"/>
      <c r="BB131" s="60"/>
      <c r="BC131" s="60"/>
      <c r="BD131" s="60"/>
      <c r="BE131" s="60"/>
      <c r="BF131" s="60"/>
      <c r="BG131" s="196"/>
      <c r="BH131" s="69"/>
      <c r="BI131" s="85"/>
      <c r="BK131" s="61" t="str">
        <f t="shared" si="90"/>
        <v>Bespoke eDM</v>
      </c>
      <c r="BL131" s="71">
        <f t="shared" si="91"/>
        <v>0</v>
      </c>
      <c r="BM131" s="86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8"/>
      <c r="BY131" s="20"/>
      <c r="BZ131" s="20"/>
      <c r="CA131" s="61" t="str">
        <f t="shared" si="92"/>
        <v>Bespoke eDM</v>
      </c>
      <c r="CB131" s="65">
        <f t="shared" si="94"/>
        <v>0</v>
      </c>
      <c r="CC131" s="66">
        <f t="shared" si="105"/>
        <v>0</v>
      </c>
      <c r="CD131" s="66">
        <f t="shared" si="106"/>
        <v>0</v>
      </c>
      <c r="CE131" s="66">
        <f t="shared" si="96"/>
        <v>0</v>
      </c>
      <c r="CF131" s="66">
        <f t="shared" si="107"/>
        <v>0</v>
      </c>
      <c r="CG131" s="66">
        <f t="shared" si="97"/>
        <v>0</v>
      </c>
      <c r="CH131" s="66">
        <f t="shared" si="98"/>
        <v>0</v>
      </c>
      <c r="CI131" s="66">
        <f t="shared" si="99"/>
        <v>0</v>
      </c>
      <c r="CJ131" s="66">
        <f t="shared" si="100"/>
        <v>0</v>
      </c>
      <c r="CK131" s="66">
        <f t="shared" si="101"/>
        <v>0</v>
      </c>
      <c r="CL131" s="66">
        <f t="shared" si="102"/>
        <v>0</v>
      </c>
      <c r="CM131" s="66">
        <f t="shared" si="103"/>
        <v>0</v>
      </c>
      <c r="CN131" s="66">
        <f t="shared" si="109"/>
        <v>0</v>
      </c>
      <c r="CO131" s="67"/>
      <c r="CP131" s="12"/>
      <c r="CQ131" s="12"/>
      <c r="CR131" s="12"/>
      <c r="CS131" s="12"/>
      <c r="CT131" s="12"/>
      <c r="CU131" s="12"/>
    </row>
    <row r="132" spans="2:100" ht="20.25" customHeight="1">
      <c r="B132" s="194"/>
      <c r="C132" s="245"/>
      <c r="D132" s="246"/>
      <c r="E132" s="211" t="s">
        <v>124</v>
      </c>
      <c r="F132" s="57">
        <f t="shared" si="108"/>
        <v>0</v>
      </c>
      <c r="G132" s="72">
        <f t="shared" si="93"/>
        <v>0</v>
      </c>
      <c r="H132" s="84"/>
      <c r="I132" s="60"/>
      <c r="J132" s="60"/>
      <c r="K132" s="60"/>
      <c r="L132" s="60"/>
      <c r="M132" s="195"/>
      <c r="N132" s="60"/>
      <c r="O132" s="60"/>
      <c r="P132" s="60"/>
      <c r="Q132" s="196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195"/>
      <c r="AM132" s="60"/>
      <c r="AN132" s="60"/>
      <c r="AO132" s="60"/>
      <c r="AP132" s="60"/>
      <c r="AQ132" s="60"/>
      <c r="AR132" s="60"/>
      <c r="AS132" s="60"/>
      <c r="AT132" s="60"/>
      <c r="AU132" s="60"/>
      <c r="AV132" s="116"/>
      <c r="AW132" s="116"/>
      <c r="AX132" s="116"/>
      <c r="AY132" s="116"/>
      <c r="AZ132" s="60"/>
      <c r="BA132" s="60"/>
      <c r="BB132" s="60"/>
      <c r="BC132" s="60"/>
      <c r="BD132" s="60"/>
      <c r="BE132" s="60"/>
      <c r="BF132" s="60"/>
      <c r="BG132" s="196"/>
      <c r="BH132" s="69"/>
      <c r="BI132" s="85"/>
      <c r="BK132" s="61">
        <f t="shared" si="90"/>
        <v>0</v>
      </c>
      <c r="BL132" s="71">
        <f t="shared" si="91"/>
        <v>0</v>
      </c>
      <c r="BM132" s="86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8"/>
      <c r="BY132" s="20"/>
      <c r="BZ132" s="20"/>
      <c r="CA132" s="61">
        <f t="shared" si="92"/>
        <v>0</v>
      </c>
      <c r="CB132" s="65">
        <f t="shared" si="94"/>
        <v>0</v>
      </c>
      <c r="CC132" s="66">
        <f t="shared" si="105"/>
        <v>0</v>
      </c>
      <c r="CD132" s="66">
        <f t="shared" si="106"/>
        <v>0</v>
      </c>
      <c r="CE132" s="66">
        <f t="shared" si="96"/>
        <v>0</v>
      </c>
      <c r="CF132" s="66">
        <f t="shared" si="107"/>
        <v>0</v>
      </c>
      <c r="CG132" s="66">
        <f t="shared" si="97"/>
        <v>0</v>
      </c>
      <c r="CH132" s="66">
        <f t="shared" si="98"/>
        <v>0</v>
      </c>
      <c r="CI132" s="66">
        <f t="shared" si="99"/>
        <v>0</v>
      </c>
      <c r="CJ132" s="66">
        <f t="shared" si="100"/>
        <v>0</v>
      </c>
      <c r="CK132" s="66">
        <f t="shared" si="101"/>
        <v>0</v>
      </c>
      <c r="CL132" s="66">
        <f t="shared" si="102"/>
        <v>0</v>
      </c>
      <c r="CM132" s="66">
        <f t="shared" si="103"/>
        <v>0</v>
      </c>
      <c r="CN132" s="66">
        <f t="shared" si="109"/>
        <v>0</v>
      </c>
      <c r="CO132" s="67">
        <f>SUM(CC132:CN132)</f>
        <v>0</v>
      </c>
      <c r="CP132" s="12"/>
      <c r="CQ132" s="12"/>
      <c r="CR132" s="12"/>
      <c r="CS132" s="12"/>
      <c r="CT132" s="12"/>
      <c r="CU132" s="12"/>
    </row>
    <row r="133" spans="2:100" ht="20.25" hidden="1" customHeight="1">
      <c r="B133" s="194"/>
      <c r="C133" s="211"/>
      <c r="D133" s="211"/>
      <c r="E133" s="211" t="s">
        <v>124</v>
      </c>
      <c r="F133" s="57">
        <f t="shared" si="108"/>
        <v>0</v>
      </c>
      <c r="G133" s="72">
        <f t="shared" si="93"/>
        <v>0</v>
      </c>
      <c r="H133" s="84"/>
      <c r="I133" s="60"/>
      <c r="J133" s="60"/>
      <c r="K133" s="60"/>
      <c r="L133" s="60"/>
      <c r="M133" s="195"/>
      <c r="N133" s="60"/>
      <c r="O133" s="60"/>
      <c r="P133" s="60"/>
      <c r="Q133" s="196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195"/>
      <c r="AM133" s="60"/>
      <c r="AN133" s="60"/>
      <c r="AO133" s="60"/>
      <c r="AP133" s="60"/>
      <c r="AQ133" s="60"/>
      <c r="AR133" s="60"/>
      <c r="AS133" s="60"/>
      <c r="AT133" s="60"/>
      <c r="AU133" s="60"/>
      <c r="AV133" s="116"/>
      <c r="AW133" s="116"/>
      <c r="AX133" s="116"/>
      <c r="AY133" s="116"/>
      <c r="AZ133" s="60"/>
      <c r="BA133" s="60"/>
      <c r="BB133" s="60"/>
      <c r="BC133" s="60"/>
      <c r="BD133" s="60"/>
      <c r="BE133" s="60"/>
      <c r="BF133" s="60"/>
      <c r="BG133" s="196"/>
      <c r="BH133" s="69"/>
      <c r="BI133" s="85"/>
      <c r="BK133" s="61">
        <f t="shared" si="90"/>
        <v>0</v>
      </c>
      <c r="BL133" s="71">
        <f t="shared" si="91"/>
        <v>0</v>
      </c>
      <c r="BM133" s="86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8"/>
      <c r="BY133" s="20"/>
      <c r="BZ133" s="20"/>
      <c r="CA133" s="61">
        <f t="shared" si="92"/>
        <v>0</v>
      </c>
      <c r="CB133" s="65">
        <f t="shared" si="94"/>
        <v>0</v>
      </c>
      <c r="CC133" s="66">
        <f t="shared" si="105"/>
        <v>0</v>
      </c>
      <c r="CD133" s="66">
        <f t="shared" si="106"/>
        <v>0</v>
      </c>
      <c r="CE133" s="66">
        <f t="shared" si="96"/>
        <v>0</v>
      </c>
      <c r="CF133" s="66">
        <f t="shared" si="107"/>
        <v>0</v>
      </c>
      <c r="CG133" s="66">
        <f t="shared" si="97"/>
        <v>0</v>
      </c>
      <c r="CH133" s="66">
        <f t="shared" si="98"/>
        <v>0</v>
      </c>
      <c r="CI133" s="66">
        <f t="shared" si="99"/>
        <v>0</v>
      </c>
      <c r="CJ133" s="66">
        <f t="shared" si="100"/>
        <v>0</v>
      </c>
      <c r="CK133" s="66">
        <f t="shared" si="101"/>
        <v>0</v>
      </c>
      <c r="CL133" s="66">
        <f t="shared" si="102"/>
        <v>0</v>
      </c>
      <c r="CM133" s="66">
        <f t="shared" si="103"/>
        <v>0</v>
      </c>
      <c r="CN133" s="66">
        <f t="shared" si="109"/>
        <v>0</v>
      </c>
      <c r="CO133" s="67">
        <f>SUM(CC133:CN133)</f>
        <v>0</v>
      </c>
      <c r="CP133" s="12"/>
      <c r="CQ133" s="12"/>
      <c r="CR133" s="12"/>
      <c r="CS133" s="12"/>
      <c r="CT133" s="12"/>
      <c r="CU133" s="12"/>
    </row>
    <row r="134" spans="2:100" ht="20.25" hidden="1" customHeight="1">
      <c r="B134" s="194"/>
      <c r="C134" s="211"/>
      <c r="D134" s="211"/>
      <c r="E134" s="211"/>
      <c r="F134" s="57">
        <f t="shared" si="108"/>
        <v>0</v>
      </c>
      <c r="G134" s="72">
        <f t="shared" si="93"/>
        <v>0</v>
      </c>
      <c r="H134" s="84"/>
      <c r="I134" s="60"/>
      <c r="J134" s="60"/>
      <c r="K134" s="60"/>
      <c r="L134" s="60"/>
      <c r="M134" s="195"/>
      <c r="N134" s="60"/>
      <c r="O134" s="60"/>
      <c r="P134" s="60"/>
      <c r="Q134" s="196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195"/>
      <c r="AM134" s="60"/>
      <c r="AN134" s="60"/>
      <c r="AO134" s="60"/>
      <c r="AP134" s="60"/>
      <c r="AQ134" s="60"/>
      <c r="AR134" s="60"/>
      <c r="AS134" s="60"/>
      <c r="AT134" s="60"/>
      <c r="AU134" s="60"/>
      <c r="AV134" s="116"/>
      <c r="AW134" s="116"/>
      <c r="AX134" s="116"/>
      <c r="AY134" s="116"/>
      <c r="AZ134" s="60"/>
      <c r="BA134" s="60"/>
      <c r="BB134" s="60"/>
      <c r="BC134" s="60"/>
      <c r="BD134" s="60"/>
      <c r="BE134" s="60"/>
      <c r="BF134" s="60"/>
      <c r="BG134" s="196"/>
      <c r="BH134" s="69"/>
      <c r="BI134" s="85"/>
      <c r="BK134" s="61">
        <f t="shared" si="90"/>
        <v>0</v>
      </c>
      <c r="BL134" s="71">
        <f t="shared" si="91"/>
        <v>0</v>
      </c>
      <c r="BM134" s="86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8"/>
      <c r="BY134" s="20"/>
      <c r="BZ134" s="20"/>
      <c r="CA134" s="61">
        <f t="shared" si="92"/>
        <v>0</v>
      </c>
      <c r="CB134" s="65">
        <f t="shared" si="94"/>
        <v>0</v>
      </c>
      <c r="CC134" s="66">
        <f t="shared" si="105"/>
        <v>0</v>
      </c>
      <c r="CD134" s="66">
        <f t="shared" si="106"/>
        <v>0</v>
      </c>
      <c r="CE134" s="66">
        <f t="shared" si="96"/>
        <v>0</v>
      </c>
      <c r="CF134" s="66">
        <f t="shared" si="107"/>
        <v>0</v>
      </c>
      <c r="CG134" s="66">
        <f t="shared" si="97"/>
        <v>0</v>
      </c>
      <c r="CH134" s="66">
        <f t="shared" si="98"/>
        <v>0</v>
      </c>
      <c r="CI134" s="66">
        <f t="shared" si="99"/>
        <v>0</v>
      </c>
      <c r="CJ134" s="66">
        <f t="shared" si="100"/>
        <v>0</v>
      </c>
      <c r="CK134" s="66">
        <f t="shared" si="101"/>
        <v>0</v>
      </c>
      <c r="CL134" s="66">
        <f t="shared" si="102"/>
        <v>0</v>
      </c>
      <c r="CM134" s="66">
        <f t="shared" si="103"/>
        <v>0</v>
      </c>
      <c r="CN134" s="66">
        <f t="shared" si="109"/>
        <v>0</v>
      </c>
      <c r="CO134" s="67">
        <f>SUM(CC134:CN134)</f>
        <v>0</v>
      </c>
      <c r="CP134" s="12"/>
      <c r="CQ134" s="12"/>
      <c r="CR134" s="12"/>
      <c r="CS134" s="12"/>
      <c r="CT134" s="12"/>
      <c r="CU134" s="12"/>
    </row>
    <row r="135" spans="2:100" ht="19.5" hidden="1" customHeight="1">
      <c r="B135" s="115"/>
      <c r="C135" s="209"/>
      <c r="D135" s="209"/>
      <c r="E135" s="209"/>
      <c r="F135" s="57">
        <f>SUM(H135:BH135)*10</f>
        <v>0</v>
      </c>
      <c r="G135" s="72">
        <f t="shared" si="93"/>
        <v>0</v>
      </c>
      <c r="H135" s="73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74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116"/>
      <c r="AW135" s="116"/>
      <c r="AX135" s="116"/>
      <c r="AY135" s="116"/>
      <c r="AZ135" s="60"/>
      <c r="BA135" s="60"/>
      <c r="BB135" s="60"/>
      <c r="BC135" s="140"/>
      <c r="BD135" s="60"/>
      <c r="BE135" s="60"/>
      <c r="BF135" s="60"/>
      <c r="BG135" s="196"/>
      <c r="BH135" s="69"/>
      <c r="BI135" s="75"/>
      <c r="BJ135" s="75"/>
      <c r="BK135" s="61">
        <f t="shared" ref="BK135:BK140" si="110">B135</f>
        <v>0</v>
      </c>
      <c r="BL135" s="71">
        <f t="shared" ref="BL135:BL140" si="111">D135</f>
        <v>0</v>
      </c>
      <c r="BM135" s="76"/>
      <c r="BN135" s="77"/>
      <c r="BO135" s="77">
        <v>0</v>
      </c>
      <c r="BP135" s="77">
        <v>0</v>
      </c>
      <c r="BQ135" s="77">
        <v>0</v>
      </c>
      <c r="BR135" s="77">
        <v>0</v>
      </c>
      <c r="BS135" s="77">
        <v>0</v>
      </c>
      <c r="BT135" s="77">
        <v>0</v>
      </c>
      <c r="BU135" s="77">
        <v>0</v>
      </c>
      <c r="BV135" s="77">
        <v>0</v>
      </c>
      <c r="BW135" s="77">
        <v>0</v>
      </c>
      <c r="BX135" s="127"/>
      <c r="BY135" s="20"/>
      <c r="BZ135" s="79"/>
      <c r="CA135" s="61">
        <f>B135</f>
        <v>0</v>
      </c>
      <c r="CB135" s="65">
        <f t="shared" si="94"/>
        <v>0</v>
      </c>
      <c r="CC135" s="66">
        <f t="shared" si="105"/>
        <v>0</v>
      </c>
      <c r="CD135" s="66">
        <f t="shared" si="106"/>
        <v>0</v>
      </c>
      <c r="CE135" s="66">
        <f t="shared" si="96"/>
        <v>0</v>
      </c>
      <c r="CF135" s="66">
        <f t="shared" si="107"/>
        <v>0</v>
      </c>
      <c r="CG135" s="66">
        <f t="shared" si="97"/>
        <v>0</v>
      </c>
      <c r="CH135" s="66">
        <f t="shared" si="98"/>
        <v>0</v>
      </c>
      <c r="CI135" s="66">
        <f t="shared" si="99"/>
        <v>0</v>
      </c>
      <c r="CJ135" s="66">
        <f t="shared" si="100"/>
        <v>0</v>
      </c>
      <c r="CK135" s="66">
        <f t="shared" si="101"/>
        <v>0</v>
      </c>
      <c r="CL135" s="66">
        <f t="shared" si="102"/>
        <v>0</v>
      </c>
      <c r="CM135" s="66">
        <f t="shared" si="103"/>
        <v>0</v>
      </c>
      <c r="CN135" s="66">
        <f t="shared" si="109"/>
        <v>0</v>
      </c>
      <c r="CO135" s="67"/>
      <c r="CP135" s="12"/>
      <c r="CQ135" s="80"/>
      <c r="CR135" s="80"/>
      <c r="CS135" s="80"/>
      <c r="CT135" s="80"/>
      <c r="CU135" s="80"/>
      <c r="CV135" s="80"/>
    </row>
    <row r="136" spans="2:100" ht="20.25" hidden="1" customHeight="1">
      <c r="B136" s="122"/>
      <c r="C136" s="212"/>
      <c r="D136" s="81"/>
      <c r="E136" s="81"/>
      <c r="F136" s="57">
        <f>SUM(H136:BH136)</f>
        <v>0</v>
      </c>
      <c r="G136" s="72">
        <f t="shared" si="93"/>
        <v>0</v>
      </c>
      <c r="H136" s="84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74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116"/>
      <c r="AW136" s="116"/>
      <c r="AX136" s="116"/>
      <c r="AY136" s="116"/>
      <c r="AZ136" s="60"/>
      <c r="BA136" s="60"/>
      <c r="BB136" s="60"/>
      <c r="BC136" s="140"/>
      <c r="BD136" s="60"/>
      <c r="BE136" s="60"/>
      <c r="BF136" s="60"/>
      <c r="BG136" s="60"/>
      <c r="BH136" s="69"/>
      <c r="BI136" s="85"/>
      <c r="BK136" s="61">
        <f t="shared" si="110"/>
        <v>0</v>
      </c>
      <c r="BL136" s="71">
        <f t="shared" si="111"/>
        <v>0</v>
      </c>
      <c r="BM136" s="86">
        <v>388889</v>
      </c>
      <c r="BN136" s="77">
        <v>388889</v>
      </c>
      <c r="BO136" s="77">
        <v>388889</v>
      </c>
      <c r="BP136" s="77">
        <v>388889</v>
      </c>
      <c r="BQ136" s="77">
        <v>388889</v>
      </c>
      <c r="BR136" s="77">
        <v>388889</v>
      </c>
      <c r="BS136" s="77">
        <v>388889</v>
      </c>
      <c r="BT136" s="77">
        <v>388889</v>
      </c>
      <c r="BU136" s="77">
        <v>388889</v>
      </c>
      <c r="BV136" s="77">
        <v>388889</v>
      </c>
      <c r="BW136" s="77">
        <v>388889</v>
      </c>
      <c r="BX136" s="78">
        <v>388889</v>
      </c>
      <c r="BY136" s="20"/>
      <c r="BZ136" s="20"/>
      <c r="CA136" s="61">
        <f>B136</f>
        <v>0</v>
      </c>
      <c r="CB136" s="65">
        <f>BL136</f>
        <v>0</v>
      </c>
      <c r="CC136" s="66">
        <f t="shared" si="105"/>
        <v>0</v>
      </c>
      <c r="CD136" s="66">
        <f t="shared" si="106"/>
        <v>0</v>
      </c>
      <c r="CE136" s="66">
        <f t="shared" si="96"/>
        <v>0</v>
      </c>
      <c r="CF136" s="66">
        <f t="shared" si="107"/>
        <v>0</v>
      </c>
      <c r="CG136" s="66">
        <f t="shared" si="97"/>
        <v>0</v>
      </c>
      <c r="CH136" s="66">
        <f t="shared" si="98"/>
        <v>0</v>
      </c>
      <c r="CI136" s="66">
        <f t="shared" si="99"/>
        <v>0</v>
      </c>
      <c r="CJ136" s="66">
        <f t="shared" si="100"/>
        <v>0</v>
      </c>
      <c r="CK136" s="66">
        <f t="shared" si="101"/>
        <v>0</v>
      </c>
      <c r="CL136" s="66">
        <f t="shared" si="102"/>
        <v>0</v>
      </c>
      <c r="CM136" s="66">
        <f t="shared" si="103"/>
        <v>0</v>
      </c>
      <c r="CN136" s="66">
        <f t="shared" si="109"/>
        <v>0</v>
      </c>
      <c r="CO136" s="67">
        <f t="shared" ref="CO136:CO144" si="112">SUM(CC136:CN136)</f>
        <v>0</v>
      </c>
      <c r="CP136" s="12"/>
      <c r="CQ136" s="12"/>
      <c r="CR136" s="12"/>
      <c r="CS136" s="12"/>
      <c r="CT136" s="12"/>
      <c r="CU136" s="12"/>
    </row>
    <row r="137" spans="2:100" ht="20.25" customHeight="1">
      <c r="B137" s="200" t="s">
        <v>152</v>
      </c>
      <c r="C137" s="213"/>
      <c r="D137" s="213"/>
      <c r="E137" s="213"/>
      <c r="F137" s="198"/>
      <c r="G137" s="199">
        <f t="shared" si="93"/>
        <v>0</v>
      </c>
      <c r="H137" s="84"/>
      <c r="I137" s="60"/>
      <c r="J137" s="60"/>
      <c r="K137" s="60"/>
      <c r="L137" s="60"/>
      <c r="M137" s="195"/>
      <c r="N137" s="60"/>
      <c r="O137" s="60"/>
      <c r="P137" s="60"/>
      <c r="Q137" s="196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195"/>
      <c r="AL137" s="195"/>
      <c r="AM137" s="60"/>
      <c r="AN137" s="60"/>
      <c r="AO137" s="60"/>
      <c r="AP137" s="60"/>
      <c r="AQ137" s="60"/>
      <c r="AR137" s="60"/>
      <c r="AS137" s="60"/>
      <c r="AT137" s="60"/>
      <c r="AU137" s="60"/>
      <c r="AV137" s="116"/>
      <c r="AW137" s="116"/>
      <c r="AX137" s="116"/>
      <c r="AY137" s="116"/>
      <c r="AZ137" s="60"/>
      <c r="BA137" s="60"/>
      <c r="BB137" s="60"/>
      <c r="BC137" s="60"/>
      <c r="BD137" s="60"/>
      <c r="BE137" s="60"/>
      <c r="BF137" s="60"/>
      <c r="BG137" s="196"/>
      <c r="BH137" s="69"/>
      <c r="BI137" s="85"/>
      <c r="BK137" s="61" t="str">
        <f t="shared" si="110"/>
        <v>OTHER (OFFER RELATED)</v>
      </c>
      <c r="BL137" s="71">
        <f t="shared" si="111"/>
        <v>0</v>
      </c>
      <c r="BM137" s="86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8"/>
      <c r="BY137" s="20"/>
      <c r="BZ137" s="20"/>
      <c r="CA137" s="61" t="str">
        <f t="shared" ref="CA137:CA144" si="113">B137</f>
        <v>OTHER (OFFER RELATED)</v>
      </c>
      <c r="CB137" s="65">
        <f>BL137</f>
        <v>0</v>
      </c>
      <c r="CC137" s="66">
        <f t="shared" si="105"/>
        <v>0</v>
      </c>
      <c r="CD137" s="66">
        <f t="shared" si="106"/>
        <v>0</v>
      </c>
      <c r="CE137" s="66">
        <f t="shared" si="96"/>
        <v>0</v>
      </c>
      <c r="CF137" s="66">
        <f t="shared" si="107"/>
        <v>0</v>
      </c>
      <c r="CG137" s="66">
        <f t="shared" si="97"/>
        <v>0</v>
      </c>
      <c r="CH137" s="66">
        <f t="shared" si="98"/>
        <v>0</v>
      </c>
      <c r="CI137" s="66">
        <f t="shared" si="99"/>
        <v>0</v>
      </c>
      <c r="CJ137" s="66">
        <f t="shared" si="100"/>
        <v>0</v>
      </c>
      <c r="CK137" s="66">
        <f t="shared" si="101"/>
        <v>0</v>
      </c>
      <c r="CL137" s="66">
        <f t="shared" si="102"/>
        <v>0</v>
      </c>
      <c r="CM137" s="66">
        <f t="shared" si="103"/>
        <v>0</v>
      </c>
      <c r="CN137" s="66">
        <f t="shared" si="109"/>
        <v>0</v>
      </c>
      <c r="CO137" s="67">
        <f t="shared" si="112"/>
        <v>0</v>
      </c>
      <c r="CP137" s="12"/>
      <c r="CQ137" s="12"/>
      <c r="CR137" s="12"/>
      <c r="CS137" s="12"/>
      <c r="CT137" s="12"/>
      <c r="CU137" s="12"/>
    </row>
    <row r="138" spans="2:100" ht="19.5" customHeight="1">
      <c r="B138" s="122"/>
      <c r="C138" s="212"/>
      <c r="D138" s="212"/>
      <c r="E138" s="212"/>
      <c r="F138" s="57">
        <f>SUM(H138:BH138)</f>
        <v>0</v>
      </c>
      <c r="G138" s="72">
        <f t="shared" si="93"/>
        <v>0</v>
      </c>
      <c r="H138" s="59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195"/>
      <c r="AL138" s="195"/>
      <c r="AM138" s="60"/>
      <c r="AN138" s="60"/>
      <c r="AO138" s="60"/>
      <c r="AP138" s="60"/>
      <c r="AQ138" s="60"/>
      <c r="AR138" s="60"/>
      <c r="AS138" s="60"/>
      <c r="AT138" s="60"/>
      <c r="AU138" s="60"/>
      <c r="AV138" s="116"/>
      <c r="AW138" s="116"/>
      <c r="AX138" s="116"/>
      <c r="AY138" s="116"/>
      <c r="AZ138" s="60"/>
      <c r="BA138" s="60"/>
      <c r="BB138" s="60"/>
      <c r="BC138" s="60"/>
      <c r="BD138" s="60"/>
      <c r="BE138" s="60"/>
      <c r="BF138" s="60"/>
      <c r="BG138" s="60"/>
      <c r="BH138" s="69"/>
      <c r="BI138" s="85"/>
      <c r="BK138" s="61">
        <f t="shared" si="110"/>
        <v>0</v>
      </c>
      <c r="BL138" s="71">
        <f t="shared" si="111"/>
        <v>0</v>
      </c>
      <c r="BM138" s="86"/>
      <c r="BN138" s="87"/>
      <c r="BO138" s="88"/>
      <c r="BP138" s="88"/>
      <c r="BQ138" s="88"/>
      <c r="BR138" s="88"/>
      <c r="BS138" s="88"/>
      <c r="BT138" s="88"/>
      <c r="BU138" s="88"/>
      <c r="BV138" s="88"/>
      <c r="BW138" s="88"/>
      <c r="BX138" s="127"/>
      <c r="BY138" s="20"/>
      <c r="BZ138" s="20"/>
      <c r="CA138" s="61">
        <f t="shared" si="113"/>
        <v>0</v>
      </c>
      <c r="CB138" s="65">
        <f>BL138</f>
        <v>0</v>
      </c>
      <c r="CC138" s="66">
        <f t="shared" si="105"/>
        <v>0</v>
      </c>
      <c r="CD138" s="66">
        <f t="shared" si="106"/>
        <v>0</v>
      </c>
      <c r="CE138" s="66">
        <f t="shared" si="96"/>
        <v>0</v>
      </c>
      <c r="CF138" s="66">
        <f t="shared" si="107"/>
        <v>0</v>
      </c>
      <c r="CG138" s="66">
        <f t="shared" si="97"/>
        <v>0</v>
      </c>
      <c r="CH138" s="66">
        <f t="shared" si="98"/>
        <v>0</v>
      </c>
      <c r="CI138" s="66">
        <f t="shared" si="99"/>
        <v>0</v>
      </c>
      <c r="CJ138" s="66">
        <f t="shared" si="100"/>
        <v>0</v>
      </c>
      <c r="CK138" s="66">
        <f t="shared" si="101"/>
        <v>0</v>
      </c>
      <c r="CL138" s="66">
        <f t="shared" si="102"/>
        <v>0</v>
      </c>
      <c r="CM138" s="66">
        <f t="shared" si="103"/>
        <v>0</v>
      </c>
      <c r="CN138" s="66">
        <f t="shared" si="109"/>
        <v>0</v>
      </c>
      <c r="CO138" s="67">
        <f t="shared" si="112"/>
        <v>0</v>
      </c>
      <c r="CP138" s="12"/>
      <c r="CQ138" s="12"/>
      <c r="CR138" s="12"/>
      <c r="CS138" s="12"/>
      <c r="CT138" s="12"/>
      <c r="CU138" s="12"/>
    </row>
    <row r="139" spans="2:100" ht="20.25" customHeight="1">
      <c r="B139" s="194" t="s">
        <v>173</v>
      </c>
      <c r="C139" s="697" t="s">
        <v>144</v>
      </c>
      <c r="D139" s="698"/>
      <c r="E139" s="211"/>
      <c r="F139" s="57">
        <f>SUM(H139:BH139)</f>
        <v>0</v>
      </c>
      <c r="G139" s="72">
        <f>CO139*0.90035</f>
        <v>0</v>
      </c>
      <c r="H139" s="84"/>
      <c r="I139" s="60"/>
      <c r="J139" s="60"/>
      <c r="K139" s="60"/>
      <c r="L139" s="60"/>
      <c r="M139" s="195"/>
      <c r="N139" s="60"/>
      <c r="O139" s="60"/>
      <c r="P139" s="60"/>
      <c r="Q139" s="196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222"/>
      <c r="AC139" s="222"/>
      <c r="AD139" s="221"/>
      <c r="AE139" s="221"/>
      <c r="AF139" s="221"/>
      <c r="AG139" s="221"/>
      <c r="AH139" s="221"/>
      <c r="AI139" s="221"/>
      <c r="AJ139" s="221"/>
      <c r="AK139" s="221"/>
      <c r="AL139" s="276"/>
      <c r="AM139" s="222"/>
      <c r="AN139" s="222"/>
      <c r="AO139" s="222"/>
      <c r="AP139" s="222"/>
      <c r="AQ139" s="221"/>
      <c r="AR139" s="221"/>
      <c r="AS139" s="221"/>
      <c r="AT139" s="221"/>
      <c r="AU139" s="221"/>
      <c r="AV139" s="221"/>
      <c r="AW139" s="221"/>
      <c r="AX139" s="221"/>
      <c r="AY139" s="221"/>
      <c r="AZ139" s="222"/>
      <c r="BA139" s="222"/>
      <c r="BB139" s="222"/>
      <c r="BC139" s="222"/>
      <c r="BD139" s="221"/>
      <c r="BE139" s="221"/>
      <c r="BF139" s="221"/>
      <c r="BG139" s="278"/>
      <c r="BH139" s="281"/>
      <c r="BI139" s="85"/>
      <c r="BK139" s="61" t="str">
        <f t="shared" si="110"/>
        <v>Digital Display and Bloggers</v>
      </c>
      <c r="BL139" s="71">
        <f t="shared" si="111"/>
        <v>0</v>
      </c>
      <c r="BM139" s="86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8"/>
      <c r="BY139" s="20"/>
      <c r="BZ139" s="20"/>
      <c r="CA139" s="61" t="str">
        <f t="shared" si="113"/>
        <v>Digital Display and Bloggers</v>
      </c>
      <c r="CB139" s="65">
        <f>BL139</f>
        <v>0</v>
      </c>
      <c r="CC139" s="66">
        <f t="shared" si="105"/>
        <v>0</v>
      </c>
      <c r="CD139" s="66">
        <f t="shared" si="106"/>
        <v>0</v>
      </c>
      <c r="CE139" s="66">
        <f t="shared" si="96"/>
        <v>0</v>
      </c>
      <c r="CF139" s="66">
        <f t="shared" si="107"/>
        <v>0</v>
      </c>
      <c r="CG139" s="66">
        <f t="shared" si="97"/>
        <v>0</v>
      </c>
      <c r="CH139" s="66">
        <f t="shared" si="98"/>
        <v>0</v>
      </c>
      <c r="CI139" s="66">
        <f t="shared" si="99"/>
        <v>0</v>
      </c>
      <c r="CJ139" s="66">
        <f t="shared" si="100"/>
        <v>0</v>
      </c>
      <c r="CK139" s="66">
        <f t="shared" si="101"/>
        <v>0</v>
      </c>
      <c r="CL139" s="66">
        <f t="shared" si="102"/>
        <v>0</v>
      </c>
      <c r="CM139" s="66">
        <f t="shared" si="103"/>
        <v>0</v>
      </c>
      <c r="CN139" s="66">
        <f t="shared" si="109"/>
        <v>0</v>
      </c>
      <c r="CO139" s="67">
        <f t="shared" si="112"/>
        <v>0</v>
      </c>
      <c r="CP139" s="12"/>
      <c r="CQ139" s="12"/>
      <c r="CR139" s="12"/>
      <c r="CS139" s="12"/>
      <c r="CT139" s="12"/>
      <c r="CU139" s="12"/>
    </row>
    <row r="140" spans="2:100" ht="20.25" customHeight="1">
      <c r="B140" s="194"/>
      <c r="C140" s="211"/>
      <c r="D140" s="211"/>
      <c r="E140" s="211" t="s">
        <v>124</v>
      </c>
      <c r="F140" s="57">
        <f>SUM(H140:BH140)</f>
        <v>0</v>
      </c>
      <c r="G140" s="72">
        <f>CO140*0.9</f>
        <v>0</v>
      </c>
      <c r="H140" s="84"/>
      <c r="I140" s="60"/>
      <c r="J140" s="60"/>
      <c r="K140" s="60"/>
      <c r="L140" s="60"/>
      <c r="M140" s="195"/>
      <c r="N140" s="60"/>
      <c r="O140" s="60"/>
      <c r="P140" s="60"/>
      <c r="Q140" s="196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195"/>
      <c r="AM140" s="60"/>
      <c r="AN140" s="60"/>
      <c r="AO140" s="60"/>
      <c r="AP140" s="60"/>
      <c r="AQ140" s="60"/>
      <c r="AR140" s="60"/>
      <c r="AS140" s="60"/>
      <c r="AT140" s="60"/>
      <c r="AU140" s="60"/>
      <c r="AV140" s="116"/>
      <c r="AW140" s="116"/>
      <c r="AX140" s="116"/>
      <c r="AY140" s="116"/>
      <c r="AZ140" s="60"/>
      <c r="BA140" s="60"/>
      <c r="BB140" s="60"/>
      <c r="BC140" s="60"/>
      <c r="BD140" s="60"/>
      <c r="BE140" s="60"/>
      <c r="BF140" s="60"/>
      <c r="BG140" s="196"/>
      <c r="BH140" s="69"/>
      <c r="BI140" s="85"/>
      <c r="BK140" s="61">
        <f t="shared" si="110"/>
        <v>0</v>
      </c>
      <c r="BL140" s="71">
        <f t="shared" si="111"/>
        <v>0</v>
      </c>
      <c r="BM140" s="86"/>
      <c r="BN140" s="77"/>
      <c r="BO140" s="77"/>
      <c r="BP140" s="77"/>
      <c r="BQ140" s="77"/>
      <c r="BR140" s="77"/>
      <c r="BS140" s="77"/>
      <c r="BT140" s="77"/>
      <c r="BU140" s="77"/>
      <c r="BV140" s="77"/>
      <c r="BW140" s="77"/>
      <c r="BX140" s="78"/>
      <c r="BY140" s="20"/>
      <c r="BZ140" s="20"/>
      <c r="CA140" s="61">
        <f t="shared" si="113"/>
        <v>0</v>
      </c>
      <c r="CB140" s="65">
        <f>BL140</f>
        <v>0</v>
      </c>
      <c r="CC140" s="66">
        <f>SUM(H140:L140)*BM140</f>
        <v>0</v>
      </c>
      <c r="CD140" s="66">
        <f>SUM(M140:P140)*BN140</f>
        <v>0</v>
      </c>
      <c r="CE140" s="66"/>
      <c r="CF140" s="66"/>
      <c r="CG140" s="66"/>
      <c r="CH140" s="282"/>
      <c r="CI140" s="66"/>
      <c r="CJ140" s="66"/>
      <c r="CK140" s="282"/>
      <c r="CL140" s="66"/>
      <c r="CM140" s="66"/>
      <c r="CN140" s="282"/>
      <c r="CO140" s="67">
        <f t="shared" si="112"/>
        <v>0</v>
      </c>
      <c r="CP140" s="12"/>
      <c r="CQ140" s="12"/>
      <c r="CR140" s="12"/>
      <c r="CS140" s="12"/>
      <c r="CT140" s="12"/>
      <c r="CU140" s="12"/>
    </row>
    <row r="141" spans="2:100" ht="19.5" customHeight="1">
      <c r="B141" s="94" t="s">
        <v>157</v>
      </c>
      <c r="C141" s="207"/>
      <c r="D141" s="95"/>
      <c r="E141" s="95"/>
      <c r="F141" s="96"/>
      <c r="G141" s="97">
        <f>CO141*0.90035</f>
        <v>108220.2693</v>
      </c>
      <c r="H141" s="682">
        <f>CC141*0.90035</f>
        <v>0</v>
      </c>
      <c r="I141" s="683"/>
      <c r="J141" s="683"/>
      <c r="K141" s="683"/>
      <c r="L141" s="684"/>
      <c r="M141" s="685">
        <f>CD141*0.90035</f>
        <v>0</v>
      </c>
      <c r="N141" s="686"/>
      <c r="O141" s="686"/>
      <c r="P141" s="687"/>
      <c r="Q141" s="685">
        <f>CE141*0.90035</f>
        <v>0</v>
      </c>
      <c r="R141" s="686"/>
      <c r="S141" s="686"/>
      <c r="T141" s="687"/>
      <c r="U141" s="685">
        <f>CF141*0.90035</f>
        <v>0</v>
      </c>
      <c r="V141" s="686"/>
      <c r="W141" s="686"/>
      <c r="X141" s="686"/>
      <c r="Y141" s="687"/>
      <c r="Z141" s="688">
        <f>CG141*0.90035</f>
        <v>90154.746549999996</v>
      </c>
      <c r="AA141" s="683"/>
      <c r="AB141" s="683"/>
      <c r="AC141" s="684"/>
      <c r="AD141" s="676">
        <f>CH141*0.90035</f>
        <v>18065.52275</v>
      </c>
      <c r="AE141" s="677"/>
      <c r="AF141" s="677"/>
      <c r="AG141" s="678"/>
      <c r="AH141" s="676">
        <f>SUM(CI141*0.90035)</f>
        <v>0</v>
      </c>
      <c r="AI141" s="677"/>
      <c r="AJ141" s="677"/>
      <c r="AK141" s="677"/>
      <c r="AL141" s="678"/>
      <c r="AM141" s="676">
        <f>SUM(CJ141*0.90035)</f>
        <v>0</v>
      </c>
      <c r="AN141" s="677"/>
      <c r="AO141" s="677"/>
      <c r="AP141" s="678"/>
      <c r="AQ141" s="676">
        <f>SUM(CK141*0.90035)</f>
        <v>0</v>
      </c>
      <c r="AR141" s="677"/>
      <c r="AS141" s="677"/>
      <c r="AT141" s="677"/>
      <c r="AU141" s="678"/>
      <c r="AV141" s="676">
        <f>SUM(CL141*0.90035)</f>
        <v>0</v>
      </c>
      <c r="AW141" s="677"/>
      <c r="AX141" s="677"/>
      <c r="AY141" s="678"/>
      <c r="AZ141" s="676">
        <f>SUM(CM141*0.90035)</f>
        <v>0</v>
      </c>
      <c r="BA141" s="677"/>
      <c r="BB141" s="677"/>
      <c r="BC141" s="678"/>
      <c r="BD141" s="679">
        <f>SUM(CN141*0.90035)</f>
        <v>0</v>
      </c>
      <c r="BE141" s="680"/>
      <c r="BF141" s="680"/>
      <c r="BG141" s="680"/>
      <c r="BH141" s="681"/>
      <c r="BI141" s="75"/>
      <c r="BJ141" s="75"/>
      <c r="BK141" s="234" t="str">
        <f t="shared" si="90"/>
        <v>PLANNED TOTAL DIGITAL</v>
      </c>
      <c r="BL141" s="235">
        <f t="shared" si="91"/>
        <v>0</v>
      </c>
      <c r="BM141" s="236"/>
      <c r="BN141" s="237"/>
      <c r="BO141" s="238"/>
      <c r="BP141" s="238"/>
      <c r="BQ141" s="238"/>
      <c r="BR141" s="238"/>
      <c r="BS141" s="238"/>
      <c r="BT141" s="238"/>
      <c r="BU141" s="238"/>
      <c r="BV141" s="238"/>
      <c r="BW141" s="238"/>
      <c r="BX141" s="239"/>
      <c r="BY141" s="20"/>
      <c r="BZ141" s="79"/>
      <c r="CA141" s="61" t="str">
        <f t="shared" si="113"/>
        <v>PLANNED TOTAL DIGITAL</v>
      </c>
      <c r="CB141" s="99"/>
      <c r="CC141" s="243"/>
      <c r="CD141" s="243"/>
      <c r="CE141" s="243"/>
      <c r="CF141" s="243">
        <v>0</v>
      </c>
      <c r="CG141" s="243">
        <v>100133</v>
      </c>
      <c r="CH141" s="243">
        <v>20065</v>
      </c>
      <c r="CI141" s="243"/>
      <c r="CJ141" s="243"/>
      <c r="CK141" s="243"/>
      <c r="CL141" s="243"/>
      <c r="CM141" s="243"/>
      <c r="CN141" s="243"/>
      <c r="CO141" s="5">
        <f t="shared" si="112"/>
        <v>120198</v>
      </c>
      <c r="CP141" s="101"/>
      <c r="CQ141" s="102"/>
      <c r="CR141" s="12"/>
      <c r="CS141" s="12"/>
      <c r="CT141" s="12"/>
      <c r="CU141" s="12"/>
    </row>
    <row r="142" spans="2:100" ht="19.5" customHeight="1">
      <c r="B142" s="94" t="s">
        <v>89</v>
      </c>
      <c r="C142" s="207"/>
      <c r="D142" s="95"/>
      <c r="E142" s="95"/>
      <c r="F142" s="96"/>
      <c r="G142" s="97">
        <f>CO142*0.90035</f>
        <v>108220.2693</v>
      </c>
      <c r="H142" s="682">
        <f>CC142*0.90035</f>
        <v>0</v>
      </c>
      <c r="I142" s="683"/>
      <c r="J142" s="683"/>
      <c r="K142" s="683"/>
      <c r="L142" s="684"/>
      <c r="M142" s="685">
        <f>CD142*0.90035</f>
        <v>0</v>
      </c>
      <c r="N142" s="686"/>
      <c r="O142" s="686"/>
      <c r="P142" s="687"/>
      <c r="Q142" s="685">
        <f>CE142*0.90035</f>
        <v>0</v>
      </c>
      <c r="R142" s="686"/>
      <c r="S142" s="686"/>
      <c r="T142" s="687"/>
      <c r="U142" s="685">
        <f>CF142*0.90035</f>
        <v>0</v>
      </c>
      <c r="V142" s="686"/>
      <c r="W142" s="686"/>
      <c r="X142" s="686"/>
      <c r="Y142" s="687"/>
      <c r="Z142" s="688">
        <f>CG142*0.90035</f>
        <v>90154.746549999996</v>
      </c>
      <c r="AA142" s="683"/>
      <c r="AB142" s="683"/>
      <c r="AC142" s="684"/>
      <c r="AD142" s="676">
        <f>CH142*0.90035</f>
        <v>18065.52275</v>
      </c>
      <c r="AE142" s="677"/>
      <c r="AF142" s="677"/>
      <c r="AG142" s="678"/>
      <c r="AH142" s="676">
        <f>SUM(CI142*0.90035)</f>
        <v>0</v>
      </c>
      <c r="AI142" s="677"/>
      <c r="AJ142" s="677"/>
      <c r="AK142" s="677"/>
      <c r="AL142" s="678"/>
      <c r="AM142" s="676">
        <f>SUM(CJ142*0.90035)</f>
        <v>0</v>
      </c>
      <c r="AN142" s="677"/>
      <c r="AO142" s="677"/>
      <c r="AP142" s="678"/>
      <c r="AQ142" s="676">
        <f>SUM(CK142*0.90035)</f>
        <v>0</v>
      </c>
      <c r="AR142" s="677"/>
      <c r="AS142" s="677"/>
      <c r="AT142" s="677"/>
      <c r="AU142" s="678"/>
      <c r="AV142" s="676">
        <f>SUM(CL142*0.90035)</f>
        <v>0</v>
      </c>
      <c r="AW142" s="677"/>
      <c r="AX142" s="677"/>
      <c r="AY142" s="678"/>
      <c r="AZ142" s="676">
        <f>SUM(CM142*0.90035)</f>
        <v>0</v>
      </c>
      <c r="BA142" s="677"/>
      <c r="BB142" s="677"/>
      <c r="BC142" s="678"/>
      <c r="BD142" s="679">
        <f>SUM(CN142*0.90035)</f>
        <v>0</v>
      </c>
      <c r="BE142" s="680"/>
      <c r="BF142" s="680"/>
      <c r="BG142" s="680"/>
      <c r="BH142" s="681"/>
      <c r="BI142" s="75"/>
      <c r="BJ142" s="75"/>
      <c r="BK142" s="234" t="str">
        <f t="shared" si="90"/>
        <v>ACTUAL TOTAL DIGITAL</v>
      </c>
      <c r="BL142" s="235">
        <f t="shared" si="91"/>
        <v>0</v>
      </c>
      <c r="BM142" s="236"/>
      <c r="BN142" s="237"/>
      <c r="BO142" s="238"/>
      <c r="BP142" s="238"/>
      <c r="BQ142" s="238"/>
      <c r="BR142" s="238"/>
      <c r="BS142" s="238"/>
      <c r="BT142" s="238"/>
      <c r="BU142" s="238"/>
      <c r="BV142" s="238"/>
      <c r="BW142" s="238"/>
      <c r="BX142" s="239"/>
      <c r="BY142" s="20"/>
      <c r="BZ142" s="79"/>
      <c r="CA142" s="61" t="str">
        <f t="shared" si="113"/>
        <v>ACTUAL TOTAL DIGITAL</v>
      </c>
      <c r="CB142" s="99"/>
      <c r="CC142" s="100"/>
      <c r="CD142" s="100"/>
      <c r="CE142" s="100"/>
      <c r="CF142" s="100"/>
      <c r="CG142" s="100">
        <f>CG141</f>
        <v>100133</v>
      </c>
      <c r="CH142" s="100">
        <f t="shared" ref="CH142:CN142" si="114">CH141</f>
        <v>20065</v>
      </c>
      <c r="CI142" s="100">
        <f t="shared" si="114"/>
        <v>0</v>
      </c>
      <c r="CJ142" s="100">
        <f t="shared" si="114"/>
        <v>0</v>
      </c>
      <c r="CK142" s="100">
        <f t="shared" si="114"/>
        <v>0</v>
      </c>
      <c r="CL142" s="100">
        <f t="shared" si="114"/>
        <v>0</v>
      </c>
      <c r="CM142" s="100">
        <f t="shared" si="114"/>
        <v>0</v>
      </c>
      <c r="CN142" s="100">
        <f t="shared" si="114"/>
        <v>0</v>
      </c>
      <c r="CO142" s="5">
        <f t="shared" si="112"/>
        <v>120198</v>
      </c>
      <c r="CP142" s="625" t="e">
        <f>#REF!-CO142</f>
        <v>#REF!</v>
      </c>
      <c r="CQ142" s="626"/>
      <c r="CR142" s="626"/>
      <c r="CS142" s="102"/>
      <c r="CT142" s="102"/>
      <c r="CU142" s="102"/>
      <c r="CV142" s="102"/>
    </row>
    <row r="143" spans="2:100" ht="19.5" customHeight="1">
      <c r="B143" s="105" t="s">
        <v>158</v>
      </c>
      <c r="C143" s="208"/>
      <c r="D143" s="106"/>
      <c r="E143" s="106"/>
      <c r="F143" s="107"/>
      <c r="G143" s="108">
        <f>SUM(H143:BH143)</f>
        <v>109900.65024220329</v>
      </c>
      <c r="H143" s="578">
        <f>CC143*0.90035</f>
        <v>0</v>
      </c>
      <c r="I143" s="572"/>
      <c r="J143" s="572"/>
      <c r="K143" s="572"/>
      <c r="L143" s="573"/>
      <c r="M143" s="571">
        <f>CD143*0.90035</f>
        <v>0</v>
      </c>
      <c r="N143" s="572"/>
      <c r="O143" s="572"/>
      <c r="P143" s="573"/>
      <c r="Q143" s="571">
        <f>CE143*0.90035</f>
        <v>0</v>
      </c>
      <c r="R143" s="572"/>
      <c r="S143" s="572"/>
      <c r="T143" s="573"/>
      <c r="U143" s="571">
        <f>CF143*0.90035</f>
        <v>0</v>
      </c>
      <c r="V143" s="572"/>
      <c r="W143" s="572"/>
      <c r="X143" s="572"/>
      <c r="Y143" s="573"/>
      <c r="Z143" s="571">
        <f>CG143*0.90035</f>
        <v>91554.616638401159</v>
      </c>
      <c r="AA143" s="572"/>
      <c r="AB143" s="572"/>
      <c r="AC143" s="573"/>
      <c r="AD143" s="616">
        <f>CH143*0.90035</f>
        <v>18346.033603802134</v>
      </c>
      <c r="AE143" s="617"/>
      <c r="AF143" s="617"/>
      <c r="AG143" s="618"/>
      <c r="AH143" s="616">
        <f>SUM(CI143*0.90035)</f>
        <v>0</v>
      </c>
      <c r="AI143" s="617"/>
      <c r="AJ143" s="617"/>
      <c r="AK143" s="617"/>
      <c r="AL143" s="618"/>
      <c r="AM143" s="616">
        <f>SUM(CJ143*0.90035)</f>
        <v>0</v>
      </c>
      <c r="AN143" s="617"/>
      <c r="AO143" s="617"/>
      <c r="AP143" s="618"/>
      <c r="AQ143" s="616">
        <f>SUM(CK143*0.90035)</f>
        <v>0</v>
      </c>
      <c r="AR143" s="617"/>
      <c r="AS143" s="617"/>
      <c r="AT143" s="617"/>
      <c r="AU143" s="618"/>
      <c r="AV143" s="616">
        <f>SUM(CL143*0.90035)</f>
        <v>0</v>
      </c>
      <c r="AW143" s="617"/>
      <c r="AX143" s="617"/>
      <c r="AY143" s="618"/>
      <c r="AZ143" s="616">
        <f>SUM(CM143*0.90035)</f>
        <v>0</v>
      </c>
      <c r="BA143" s="617"/>
      <c r="BB143" s="617"/>
      <c r="BC143" s="618"/>
      <c r="BD143" s="616">
        <f>SUM(CN143*0.90035)</f>
        <v>0</v>
      </c>
      <c r="BE143" s="617"/>
      <c r="BF143" s="617"/>
      <c r="BG143" s="617"/>
      <c r="BH143" s="621"/>
      <c r="BI143" s="75"/>
      <c r="BJ143" s="75"/>
      <c r="BK143" s="234" t="str">
        <f t="shared" si="90"/>
        <v>$USD PLANNED TOTAL DIGITAL</v>
      </c>
      <c r="BL143" s="235">
        <f t="shared" si="91"/>
        <v>0</v>
      </c>
      <c r="BM143" s="236"/>
      <c r="BN143" s="237"/>
      <c r="BO143" s="238">
        <v>0</v>
      </c>
      <c r="BP143" s="238">
        <v>0</v>
      </c>
      <c r="BQ143" s="238">
        <v>0</v>
      </c>
      <c r="BR143" s="238">
        <v>0</v>
      </c>
      <c r="BS143" s="238">
        <v>0</v>
      </c>
      <c r="BT143" s="238">
        <v>0</v>
      </c>
      <c r="BU143" s="238">
        <v>0</v>
      </c>
      <c r="BV143" s="238">
        <v>0</v>
      </c>
      <c r="BW143" s="238">
        <v>0</v>
      </c>
      <c r="BX143" s="239"/>
      <c r="BY143" s="20"/>
      <c r="BZ143" s="79"/>
      <c r="CA143" s="109" t="str">
        <f t="shared" si="113"/>
        <v>$USD PLANNED TOTAL DIGITAL</v>
      </c>
      <c r="CB143" s="110"/>
      <c r="CC143" s="111"/>
      <c r="CD143" s="111"/>
      <c r="CE143" s="111"/>
      <c r="CF143" s="111"/>
      <c r="CG143" s="111">
        <f t="shared" ref="CG143:CN144" si="115">CG141/$AN$4</f>
        <v>101687.80656233816</v>
      </c>
      <c r="CH143" s="111">
        <f t="shared" si="115"/>
        <v>20376.557565171472</v>
      </c>
      <c r="CI143" s="111">
        <f t="shared" si="115"/>
        <v>0</v>
      </c>
      <c r="CJ143" s="111">
        <f t="shared" si="115"/>
        <v>0</v>
      </c>
      <c r="CK143" s="111">
        <f t="shared" si="115"/>
        <v>0</v>
      </c>
      <c r="CL143" s="111">
        <f t="shared" si="115"/>
        <v>0</v>
      </c>
      <c r="CM143" s="111">
        <f t="shared" si="115"/>
        <v>0</v>
      </c>
      <c r="CN143" s="111">
        <f t="shared" si="115"/>
        <v>0</v>
      </c>
      <c r="CO143" s="112">
        <f t="shared" si="112"/>
        <v>122064.36412750963</v>
      </c>
      <c r="CP143" s="101"/>
      <c r="CQ143" s="80"/>
      <c r="CR143" s="80"/>
      <c r="CS143" s="80"/>
      <c r="CT143" s="80"/>
      <c r="CU143" s="80"/>
      <c r="CV143" s="80"/>
    </row>
    <row r="144" spans="2:100" ht="19.5" customHeight="1">
      <c r="B144" s="105" t="s">
        <v>90</v>
      </c>
      <c r="C144" s="208"/>
      <c r="D144" s="106"/>
      <c r="E144" s="106"/>
      <c r="F144" s="107"/>
      <c r="G144" s="108">
        <f>SUM(H144:BH144)</f>
        <v>109900.65024220329</v>
      </c>
      <c r="H144" s="578">
        <f>CC144*0.90035</f>
        <v>0</v>
      </c>
      <c r="I144" s="572"/>
      <c r="J144" s="572"/>
      <c r="K144" s="572"/>
      <c r="L144" s="573"/>
      <c r="M144" s="571">
        <f>CD144*0.90035</f>
        <v>0</v>
      </c>
      <c r="N144" s="572"/>
      <c r="O144" s="572"/>
      <c r="P144" s="573"/>
      <c r="Q144" s="571">
        <f>CE144*0.90035</f>
        <v>0</v>
      </c>
      <c r="R144" s="572"/>
      <c r="S144" s="572"/>
      <c r="T144" s="573"/>
      <c r="U144" s="571">
        <f>CF144*0.90035</f>
        <v>0</v>
      </c>
      <c r="V144" s="572"/>
      <c r="W144" s="572"/>
      <c r="X144" s="572"/>
      <c r="Y144" s="573"/>
      <c r="Z144" s="571">
        <f>CG144*0.90035</f>
        <v>91554.616638401159</v>
      </c>
      <c r="AA144" s="572"/>
      <c r="AB144" s="572"/>
      <c r="AC144" s="573"/>
      <c r="AD144" s="616">
        <f>CH144*0.90035</f>
        <v>18346.033603802134</v>
      </c>
      <c r="AE144" s="617"/>
      <c r="AF144" s="617"/>
      <c r="AG144" s="618"/>
      <c r="AH144" s="616">
        <f>SUM(CI144*0.90035)</f>
        <v>0</v>
      </c>
      <c r="AI144" s="617"/>
      <c r="AJ144" s="617"/>
      <c r="AK144" s="617"/>
      <c r="AL144" s="618"/>
      <c r="AM144" s="616">
        <f>SUM(CJ144*0.90035)</f>
        <v>0</v>
      </c>
      <c r="AN144" s="617"/>
      <c r="AO144" s="617"/>
      <c r="AP144" s="618"/>
      <c r="AQ144" s="616">
        <f>SUM(CK144*0.90035)</f>
        <v>0</v>
      </c>
      <c r="AR144" s="617"/>
      <c r="AS144" s="617"/>
      <c r="AT144" s="617"/>
      <c r="AU144" s="618"/>
      <c r="AV144" s="616">
        <f>SUM(CL144*0.90035)</f>
        <v>0</v>
      </c>
      <c r="AW144" s="617"/>
      <c r="AX144" s="617"/>
      <c r="AY144" s="618"/>
      <c r="AZ144" s="616">
        <f>SUM(CM144*0.90035)</f>
        <v>0</v>
      </c>
      <c r="BA144" s="617"/>
      <c r="BB144" s="617"/>
      <c r="BC144" s="618"/>
      <c r="BD144" s="616">
        <f>SUM(CN144*0.90035)</f>
        <v>0</v>
      </c>
      <c r="BE144" s="617"/>
      <c r="BF144" s="617"/>
      <c r="BG144" s="617"/>
      <c r="BH144" s="621"/>
      <c r="BI144" s="75"/>
      <c r="BJ144" s="75"/>
      <c r="BK144" s="234" t="str">
        <f t="shared" si="90"/>
        <v>$USD ACTUAL TOTAL DIGITAL</v>
      </c>
      <c r="BL144" s="235">
        <f t="shared" si="91"/>
        <v>0</v>
      </c>
      <c r="BM144" s="236"/>
      <c r="BN144" s="237"/>
      <c r="BO144" s="238">
        <v>0</v>
      </c>
      <c r="BP144" s="238">
        <v>0</v>
      </c>
      <c r="BQ144" s="238">
        <v>0</v>
      </c>
      <c r="BR144" s="238">
        <v>0</v>
      </c>
      <c r="BS144" s="238">
        <v>0</v>
      </c>
      <c r="BT144" s="238">
        <v>0</v>
      </c>
      <c r="BU144" s="238">
        <v>0</v>
      </c>
      <c r="BV144" s="238">
        <v>0</v>
      </c>
      <c r="BW144" s="238">
        <v>0</v>
      </c>
      <c r="BX144" s="242">
        <v>0</v>
      </c>
      <c r="BY144" s="20"/>
      <c r="BZ144" s="79"/>
      <c r="CA144" s="109" t="str">
        <f t="shared" si="113"/>
        <v>$USD ACTUAL TOTAL DIGITAL</v>
      </c>
      <c r="CB144" s="110"/>
      <c r="CC144" s="113"/>
      <c r="CD144" s="113"/>
      <c r="CE144" s="113"/>
      <c r="CF144" s="113"/>
      <c r="CG144" s="113">
        <f t="shared" si="115"/>
        <v>101687.80656233816</v>
      </c>
      <c r="CH144" s="113">
        <f t="shared" si="115"/>
        <v>20376.557565171472</v>
      </c>
      <c r="CI144" s="113">
        <f t="shared" si="115"/>
        <v>0</v>
      </c>
      <c r="CJ144" s="113">
        <f t="shared" si="115"/>
        <v>0</v>
      </c>
      <c r="CK144" s="113">
        <f t="shared" si="115"/>
        <v>0</v>
      </c>
      <c r="CL144" s="113">
        <f t="shared" si="115"/>
        <v>0</v>
      </c>
      <c r="CM144" s="113">
        <f t="shared" si="115"/>
        <v>0</v>
      </c>
      <c r="CN144" s="113">
        <f t="shared" si="115"/>
        <v>0</v>
      </c>
      <c r="CO144" s="112">
        <f t="shared" si="112"/>
        <v>122064.36412750963</v>
      </c>
      <c r="CP144" s="114"/>
      <c r="CQ144" s="80"/>
      <c r="CR144" s="80"/>
      <c r="CS144" s="80"/>
      <c r="CT144" s="80"/>
      <c r="CU144" s="80"/>
      <c r="CV144" s="80"/>
    </row>
    <row r="145" spans="2:100" ht="19.5" customHeight="1">
      <c r="B145" s="61"/>
      <c r="C145" s="210"/>
      <c r="D145" s="71"/>
      <c r="E145" s="71"/>
      <c r="F145" s="57"/>
      <c r="G145" s="58"/>
      <c r="H145" s="129"/>
      <c r="I145" s="130"/>
      <c r="J145" s="131"/>
      <c r="K145" s="131"/>
      <c r="L145" s="131"/>
      <c r="M145" s="141"/>
      <c r="N145" s="142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132"/>
      <c r="BC145" s="132"/>
      <c r="BD145" s="132"/>
      <c r="BE145" s="132"/>
      <c r="BF145" s="132"/>
      <c r="BG145" s="131"/>
      <c r="BH145" s="133"/>
      <c r="BK145" s="122"/>
      <c r="BL145" s="134"/>
      <c r="BM145" s="56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5"/>
      <c r="CA145" s="136"/>
      <c r="CB145" s="137"/>
      <c r="CC145" s="138"/>
      <c r="CD145" s="138"/>
      <c r="CE145" s="138"/>
      <c r="CF145" s="138"/>
      <c r="CG145" s="138"/>
      <c r="CH145" s="138"/>
      <c r="CI145" s="138"/>
      <c r="CJ145" s="138"/>
      <c r="CK145" s="138"/>
      <c r="CL145" s="138"/>
      <c r="CM145" s="138"/>
      <c r="CN145" s="138"/>
      <c r="CO145" s="139"/>
    </row>
    <row r="146" spans="2:100" ht="19.5" hidden="1" customHeight="1" thickBot="1">
      <c r="B146" s="143" t="s">
        <v>41</v>
      </c>
      <c r="C146" s="214"/>
      <c r="D146" s="144"/>
      <c r="E146" s="144"/>
      <c r="F146" s="699">
        <f>CO146</f>
        <v>4108581.9767468604</v>
      </c>
      <c r="G146" s="700"/>
      <c r="H146" s="682">
        <f>CC146</f>
        <v>0</v>
      </c>
      <c r="I146" s="683"/>
      <c r="J146" s="683"/>
      <c r="K146" s="683"/>
      <c r="L146" s="684"/>
      <c r="M146" s="685">
        <f>CD146</f>
        <v>0</v>
      </c>
      <c r="N146" s="686"/>
      <c r="O146" s="686"/>
      <c r="P146" s="687"/>
      <c r="Q146" s="685">
        <f>CE146</f>
        <v>693118.38036034687</v>
      </c>
      <c r="R146" s="686"/>
      <c r="S146" s="686"/>
      <c r="T146" s="687"/>
      <c r="U146" s="685">
        <f>CF146</f>
        <v>0</v>
      </c>
      <c r="V146" s="686"/>
      <c r="W146" s="686"/>
      <c r="X146" s="686"/>
      <c r="Y146" s="687"/>
      <c r="Z146" s="688">
        <f>CG146</f>
        <v>700129.62860000005</v>
      </c>
      <c r="AA146" s="683"/>
      <c r="AB146" s="683"/>
      <c r="AC146" s="684"/>
      <c r="AD146" s="676">
        <f>CH146</f>
        <v>502479.6286</v>
      </c>
      <c r="AE146" s="677"/>
      <c r="AF146" s="677"/>
      <c r="AG146" s="678"/>
      <c r="AH146" s="676">
        <f>CI146</f>
        <v>180070</v>
      </c>
      <c r="AI146" s="677"/>
      <c r="AJ146" s="677"/>
      <c r="AK146" s="677"/>
      <c r="AL146" s="678"/>
      <c r="AM146" s="676">
        <f>CJ146</f>
        <v>738651.40248480113</v>
      </c>
      <c r="AN146" s="677"/>
      <c r="AO146" s="677"/>
      <c r="AP146" s="678"/>
      <c r="AQ146" s="676">
        <f>CK146</f>
        <v>479774.58293542935</v>
      </c>
      <c r="AR146" s="677"/>
      <c r="AS146" s="677"/>
      <c r="AT146" s="677"/>
      <c r="AU146" s="678"/>
      <c r="AV146" s="676">
        <f>CL146</f>
        <v>466071.30474284012</v>
      </c>
      <c r="AW146" s="677"/>
      <c r="AX146" s="677"/>
      <c r="AY146" s="678"/>
      <c r="AZ146" s="676">
        <f>CM146</f>
        <v>348287.04902344377</v>
      </c>
      <c r="BA146" s="677"/>
      <c r="BB146" s="677"/>
      <c r="BC146" s="678"/>
      <c r="BD146" s="679">
        <f>CN146</f>
        <v>0</v>
      </c>
      <c r="BE146" s="680"/>
      <c r="BF146" s="680"/>
      <c r="BG146" s="680"/>
      <c r="BH146" s="681"/>
      <c r="BK146" s="122"/>
      <c r="BL146" s="134"/>
      <c r="BM146" s="56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5"/>
      <c r="CA146" s="145" t="s">
        <v>38</v>
      </c>
      <c r="CB146" s="146"/>
      <c r="CC146" s="147">
        <f t="shared" ref="CC146:CO146" si="116">((CC31+CC57+CC45)*0.9)+((CC31+CC57+CC45)*0.00035)+CC22</f>
        <v>0</v>
      </c>
      <c r="CD146" s="148">
        <f t="shared" si="116"/>
        <v>0</v>
      </c>
      <c r="CE146" s="148">
        <f t="shared" si="116"/>
        <v>693118.38036034687</v>
      </c>
      <c r="CF146" s="148">
        <f t="shared" si="116"/>
        <v>0</v>
      </c>
      <c r="CG146" s="148">
        <f t="shared" si="116"/>
        <v>700129.62860000005</v>
      </c>
      <c r="CH146" s="148">
        <f t="shared" si="116"/>
        <v>502479.6286</v>
      </c>
      <c r="CI146" s="149">
        <f t="shared" si="116"/>
        <v>180070</v>
      </c>
      <c r="CJ146" s="149">
        <f t="shared" si="116"/>
        <v>738651.40248480113</v>
      </c>
      <c r="CK146" s="149">
        <f t="shared" si="116"/>
        <v>479774.58293542935</v>
      </c>
      <c r="CL146" s="149">
        <f t="shared" si="116"/>
        <v>466071.30474284012</v>
      </c>
      <c r="CM146" s="149">
        <f t="shared" si="116"/>
        <v>348287.04902344377</v>
      </c>
      <c r="CN146" s="150">
        <f t="shared" si="116"/>
        <v>0</v>
      </c>
      <c r="CO146" s="151">
        <f t="shared" si="116"/>
        <v>4108581.9767468604</v>
      </c>
    </row>
    <row r="147" spans="2:100" ht="19.5" customHeight="1">
      <c r="B147" s="61"/>
      <c r="C147" s="210"/>
      <c r="D147" s="71"/>
      <c r="E147" s="71"/>
      <c r="F147" s="57"/>
      <c r="G147" s="58"/>
      <c r="H147" s="129"/>
      <c r="I147" s="130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132"/>
      <c r="BC147" s="132"/>
      <c r="BD147" s="132"/>
      <c r="BE147" s="132"/>
      <c r="BF147" s="132"/>
      <c r="BG147" s="131"/>
      <c r="BH147" s="133"/>
      <c r="BK147" s="122"/>
      <c r="BL147" s="134"/>
      <c r="BM147" s="56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5"/>
      <c r="CA147" s="136"/>
      <c r="CB147" s="137"/>
      <c r="CC147" s="138"/>
      <c r="CD147" s="138"/>
      <c r="CE147" s="138"/>
      <c r="CF147" s="138"/>
      <c r="CG147" s="138"/>
      <c r="CH147" s="138"/>
      <c r="CI147" s="138"/>
      <c r="CJ147" s="138"/>
      <c r="CK147" s="138"/>
      <c r="CL147" s="138"/>
      <c r="CM147" s="138"/>
      <c r="CN147" s="138"/>
      <c r="CO147" s="139"/>
    </row>
    <row r="148" spans="2:100" ht="14.25" customHeight="1">
      <c r="B148" s="115" t="s">
        <v>176</v>
      </c>
      <c r="C148" s="209"/>
      <c r="D148" s="287"/>
      <c r="E148" s="287"/>
      <c r="F148" s="57">
        <f>SUM(H148:BH148)*10</f>
        <v>0</v>
      </c>
      <c r="G148" s="58"/>
      <c r="H148" s="59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8"/>
      <c r="AW148" s="60"/>
      <c r="AX148" s="60"/>
      <c r="AY148" s="60"/>
      <c r="AZ148" s="196"/>
      <c r="BA148" s="60"/>
      <c r="BB148" s="195"/>
      <c r="BC148" s="195"/>
      <c r="BD148" s="60"/>
      <c r="BE148" s="60"/>
      <c r="BF148" s="60"/>
      <c r="BG148" s="196"/>
      <c r="BH148" s="69"/>
      <c r="BI148" s="70"/>
      <c r="BK148" s="61" t="str">
        <f t="shared" ref="BK148:BK156" si="117">B148</f>
        <v>ADDITIONAL BUDET</v>
      </c>
      <c r="BL148" s="71">
        <f t="shared" ref="BL148:BL156" si="118">D148</f>
        <v>0</v>
      </c>
      <c r="BM148" s="62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127"/>
      <c r="BY148" s="20"/>
      <c r="BZ148" s="20"/>
      <c r="CA148" s="61" t="str">
        <f t="shared" ref="CA148:CA156" si="119">B148</f>
        <v>ADDITIONAL BUDET</v>
      </c>
      <c r="CB148" s="65">
        <f>BL148</f>
        <v>0</v>
      </c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7"/>
      <c r="CP148" s="12"/>
      <c r="CQ148" s="12"/>
      <c r="CR148" s="12"/>
      <c r="CS148" s="12"/>
      <c r="CT148" s="12"/>
      <c r="CU148" s="12"/>
    </row>
    <row r="149" spans="2:100" ht="19.5" customHeight="1">
      <c r="B149" s="115"/>
      <c r="C149" s="209"/>
      <c r="D149" s="287"/>
      <c r="E149" s="287"/>
      <c r="F149" s="57">
        <f>SUM(H149:BH149)*10</f>
        <v>0</v>
      </c>
      <c r="G149" s="72">
        <f>CO149*0.9</f>
        <v>0</v>
      </c>
      <c r="H149" s="73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74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116"/>
      <c r="AW149" s="116"/>
      <c r="AX149" s="116"/>
      <c r="AY149" s="116"/>
      <c r="AZ149" s="60"/>
      <c r="BA149" s="60"/>
      <c r="BB149" s="60"/>
      <c r="BC149" s="140"/>
      <c r="BD149" s="60"/>
      <c r="BE149" s="60"/>
      <c r="BF149" s="60"/>
      <c r="BG149" s="60"/>
      <c r="BH149" s="69"/>
      <c r="BI149" s="75"/>
      <c r="BJ149" s="75"/>
      <c r="BK149" s="61">
        <f t="shared" si="117"/>
        <v>0</v>
      </c>
      <c r="BL149" s="71">
        <f t="shared" si="118"/>
        <v>0</v>
      </c>
      <c r="BM149" s="76"/>
      <c r="BN149" s="77"/>
      <c r="BO149" s="77">
        <v>0</v>
      </c>
      <c r="BP149" s="77">
        <v>0</v>
      </c>
      <c r="BQ149" s="77">
        <v>0</v>
      </c>
      <c r="BR149" s="77">
        <v>0</v>
      </c>
      <c r="BS149" s="77">
        <v>0</v>
      </c>
      <c r="BT149" s="77">
        <v>0</v>
      </c>
      <c r="BU149" s="77">
        <v>0</v>
      </c>
      <c r="BV149" s="77">
        <v>0</v>
      </c>
      <c r="BW149" s="77">
        <v>0</v>
      </c>
      <c r="BX149" s="127"/>
      <c r="BY149" s="20"/>
      <c r="BZ149" s="79"/>
      <c r="CA149" s="61">
        <f t="shared" si="119"/>
        <v>0</v>
      </c>
      <c r="CB149" s="65">
        <f>BL149</f>
        <v>0</v>
      </c>
      <c r="CC149" s="66">
        <f>SUM(H149:M149)*BM149</f>
        <v>0</v>
      </c>
      <c r="CD149" s="66">
        <f>SUM(N149:S149)*BN149</f>
        <v>0</v>
      </c>
      <c r="CE149" s="66"/>
      <c r="CF149" s="66">
        <f>SUM(W149:Z149)*BP149</f>
        <v>0</v>
      </c>
      <c r="CG149" s="66">
        <f>SUM(AA149:AC149)*BQ149</f>
        <v>0</v>
      </c>
      <c r="CH149" s="66">
        <f>SUM(AD149:AG149)*BR149</f>
        <v>0</v>
      </c>
      <c r="CI149" s="66">
        <f>SUM(AH149:AM149)*BS149</f>
        <v>0</v>
      </c>
      <c r="CJ149" s="66">
        <f>SUM(AN149:AP149)*BT149</f>
        <v>0</v>
      </c>
      <c r="CK149" s="66">
        <f>SUM(AQ149:AV149)*BU149</f>
        <v>0</v>
      </c>
      <c r="CL149" s="66">
        <f>SUM(AX149:AZ149)*BV149</f>
        <v>0</v>
      </c>
      <c r="CM149" s="66">
        <f>SUM(BA149:BC149)*BW149</f>
        <v>0</v>
      </c>
      <c r="CN149" s="66">
        <f>SUM(BD149:BH149)*BX149</f>
        <v>0</v>
      </c>
      <c r="CO149" s="67"/>
      <c r="CP149" s="12"/>
      <c r="CQ149" s="80"/>
      <c r="CR149" s="80"/>
      <c r="CS149" s="80"/>
      <c r="CT149" s="80"/>
      <c r="CU149" s="80"/>
      <c r="CV149" s="80"/>
    </row>
    <row r="150" spans="2:100" ht="19.5" customHeight="1">
      <c r="B150" s="193" t="s">
        <v>177</v>
      </c>
      <c r="C150" s="697" t="s">
        <v>137</v>
      </c>
      <c r="D150" s="698"/>
      <c r="E150" s="90" t="s">
        <v>127</v>
      </c>
      <c r="F150" s="57">
        <f>SUM(H150:BH150)</f>
        <v>0</v>
      </c>
      <c r="G150" s="72">
        <f>CO150*0.90035</f>
        <v>0</v>
      </c>
      <c r="H150" s="73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221"/>
      <c r="AC150" s="221"/>
      <c r="AD150" s="221"/>
      <c r="AE150" s="221"/>
      <c r="AF150" s="221"/>
      <c r="AG150" s="221"/>
      <c r="AH150" s="221"/>
      <c r="AI150" s="221"/>
      <c r="AJ150" s="221"/>
      <c r="AK150" s="221"/>
      <c r="AL150" s="221"/>
      <c r="AM150" s="221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1"/>
      <c r="BD150" s="221"/>
      <c r="BE150" s="221"/>
      <c r="BF150" s="221"/>
      <c r="BG150" s="278"/>
      <c r="BH150" s="281"/>
      <c r="BI150" s="75"/>
      <c r="BJ150" s="75"/>
      <c r="BK150" s="61" t="str">
        <f t="shared" si="117"/>
        <v>Print / Digital</v>
      </c>
      <c r="BL150" s="71">
        <f t="shared" si="118"/>
        <v>0</v>
      </c>
      <c r="BM150" s="76"/>
      <c r="BN150" s="77"/>
      <c r="BO150" s="77">
        <v>0</v>
      </c>
      <c r="BP150" s="77"/>
      <c r="BQ150" s="77"/>
      <c r="BR150" s="77"/>
      <c r="BS150" s="77"/>
      <c r="BT150" s="77"/>
      <c r="BU150" s="77"/>
      <c r="BV150" s="77"/>
      <c r="BW150" s="77"/>
      <c r="BX150" s="127"/>
      <c r="BY150" s="20"/>
      <c r="BZ150" s="79"/>
      <c r="CA150" s="61" t="str">
        <f t="shared" si="119"/>
        <v>Print / Digital</v>
      </c>
      <c r="CB150" s="65">
        <f>BL150</f>
        <v>0</v>
      </c>
      <c r="CC150" s="66">
        <f>SUM(H150:L150)*BM150</f>
        <v>0</v>
      </c>
      <c r="CD150" s="66">
        <f>SUM(M150:P150)*BN150</f>
        <v>0</v>
      </c>
      <c r="CE150" s="66">
        <f>SUM(Q150:T150)*BO150</f>
        <v>0</v>
      </c>
      <c r="CF150" s="66"/>
      <c r="CG150" s="66">
        <f>SUM(Z150:AC150)*BQ150</f>
        <v>0</v>
      </c>
      <c r="CH150" s="66">
        <f>SUM(AD150:AG150)*BR150</f>
        <v>0</v>
      </c>
      <c r="CI150" s="66">
        <f>SUM(AH150:AL150)*BS150</f>
        <v>0</v>
      </c>
      <c r="CJ150" s="66">
        <f>SUM(AM150:AP150)*BT150</f>
        <v>0</v>
      </c>
      <c r="CK150" s="66">
        <f>SUM(AQ150:AU150)*BU150</f>
        <v>0</v>
      </c>
      <c r="CL150" s="66">
        <f>SUM(AV150:AY150)*BV150</f>
        <v>0</v>
      </c>
      <c r="CM150" s="66">
        <f>SUM(AZ150:BC150)*BW150</f>
        <v>0</v>
      </c>
      <c r="CN150" s="66">
        <f>SUM(BD150:BH150)*BX150</f>
        <v>0</v>
      </c>
      <c r="CO150" s="67"/>
      <c r="CP150" s="12"/>
      <c r="CQ150" s="80"/>
      <c r="CR150" s="80"/>
      <c r="CS150" s="80"/>
      <c r="CT150" s="80"/>
      <c r="CU150" s="80"/>
      <c r="CV150" s="80"/>
    </row>
    <row r="151" spans="2:100" ht="20.25" hidden="1" customHeight="1">
      <c r="B151" s="194" t="s">
        <v>121</v>
      </c>
      <c r="C151" s="245"/>
      <c r="D151" s="246"/>
      <c r="E151" s="90" t="s">
        <v>127</v>
      </c>
      <c r="F151" s="57">
        <f>SUM(H151:BH151)</f>
        <v>0</v>
      </c>
      <c r="G151" s="72">
        <f>CO151*0.90035</f>
        <v>0</v>
      </c>
      <c r="H151" s="84"/>
      <c r="I151" s="60"/>
      <c r="J151" s="60"/>
      <c r="K151" s="60"/>
      <c r="L151" s="60"/>
      <c r="M151" s="195"/>
      <c r="N151" s="60"/>
      <c r="O151" s="60"/>
      <c r="P151" s="60"/>
      <c r="Q151" s="196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195"/>
      <c r="AM151" s="60"/>
      <c r="AN151" s="60"/>
      <c r="AO151" s="60"/>
      <c r="AP151" s="60"/>
      <c r="AQ151" s="60"/>
      <c r="AR151" s="60"/>
      <c r="AS151" s="60"/>
      <c r="AT151" s="60"/>
      <c r="AU151" s="60"/>
      <c r="AV151" s="116"/>
      <c r="AW151" s="116"/>
      <c r="AX151" s="116"/>
      <c r="AY151" s="116"/>
      <c r="AZ151" s="60"/>
      <c r="BA151" s="60"/>
      <c r="BB151" s="60"/>
      <c r="BC151" s="60"/>
      <c r="BD151" s="60"/>
      <c r="BE151" s="60"/>
      <c r="BF151" s="60"/>
      <c r="BG151" s="196"/>
      <c r="BH151" s="69"/>
      <c r="BI151" s="85"/>
      <c r="BK151" s="61" t="str">
        <f t="shared" si="117"/>
        <v>Super Hero</v>
      </c>
      <c r="BL151" s="71">
        <f t="shared" si="118"/>
        <v>0</v>
      </c>
      <c r="BM151" s="86"/>
      <c r="BN151" s="77"/>
      <c r="BO151" s="77"/>
      <c r="BP151" s="77"/>
      <c r="BQ151" s="77"/>
      <c r="BR151" s="77"/>
      <c r="BS151" s="77"/>
      <c r="BT151" s="77"/>
      <c r="BU151" s="77"/>
      <c r="BV151" s="77"/>
      <c r="BW151" s="77"/>
      <c r="BX151" s="78"/>
      <c r="BY151" s="20"/>
      <c r="BZ151" s="20"/>
      <c r="CA151" s="61" t="str">
        <f t="shared" si="119"/>
        <v>Super Hero</v>
      </c>
      <c r="CB151" s="65">
        <f>BL151</f>
        <v>0</v>
      </c>
      <c r="CC151" s="66">
        <f>SUM(H151:L151)*BM151</f>
        <v>0</v>
      </c>
      <c r="CD151" s="66">
        <f>SUM(M151:P151)*BN151</f>
        <v>0</v>
      </c>
      <c r="CE151" s="66">
        <f>SUM(Q151:T151)*BO151</f>
        <v>0</v>
      </c>
      <c r="CF151" s="66">
        <f>SUM(U151:Y151)*BP151</f>
        <v>0</v>
      </c>
      <c r="CG151" s="66">
        <f>SUM(Z151:AC151)*BQ151</f>
        <v>0</v>
      </c>
      <c r="CH151" s="66">
        <f>SUM(AD151:AG151)*BR151</f>
        <v>0</v>
      </c>
      <c r="CI151" s="66">
        <f>SUM(AH151:AL151)*BS151</f>
        <v>0</v>
      </c>
      <c r="CJ151" s="66">
        <f>SUM(AM151:AP151)*BT151</f>
        <v>0</v>
      </c>
      <c r="CK151" s="66">
        <f>SUM(AQ151:AU151)*BU151</f>
        <v>0</v>
      </c>
      <c r="CL151" s="66">
        <f>SUM(AV151:AY151)*BV151</f>
        <v>0</v>
      </c>
      <c r="CM151" s="66">
        <f>SUM(AZ151:BC151)*BW151</f>
        <v>0</v>
      </c>
      <c r="CN151" s="66">
        <f>SUM(BD151:BH151)*BX151</f>
        <v>0</v>
      </c>
      <c r="CO151" s="67"/>
      <c r="CP151" s="12"/>
      <c r="CQ151" s="12"/>
      <c r="CR151" s="12"/>
      <c r="CS151" s="12"/>
      <c r="CT151" s="12"/>
      <c r="CU151" s="12"/>
    </row>
    <row r="152" spans="2:100" ht="20.25" customHeight="1">
      <c r="B152" s="194"/>
      <c r="C152" s="211"/>
      <c r="D152" s="211"/>
      <c r="E152" s="211" t="s">
        <v>124</v>
      </c>
      <c r="F152" s="57">
        <f>SUM(H152:BH152)</f>
        <v>0</v>
      </c>
      <c r="G152" s="72">
        <f>CO152*0.9</f>
        <v>0</v>
      </c>
      <c r="H152" s="84"/>
      <c r="I152" s="60"/>
      <c r="J152" s="60"/>
      <c r="K152" s="60"/>
      <c r="L152" s="60"/>
      <c r="M152" s="195"/>
      <c r="N152" s="60"/>
      <c r="O152" s="60"/>
      <c r="P152" s="60"/>
      <c r="Q152" s="196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195"/>
      <c r="AM152" s="60"/>
      <c r="AN152" s="60"/>
      <c r="AO152" s="60"/>
      <c r="AP152" s="60"/>
      <c r="AQ152" s="60"/>
      <c r="AR152" s="60"/>
      <c r="AS152" s="60"/>
      <c r="AT152" s="60"/>
      <c r="AU152" s="60"/>
      <c r="AV152" s="116"/>
      <c r="AW152" s="116"/>
      <c r="AX152" s="116"/>
      <c r="AY152" s="116"/>
      <c r="AZ152" s="60"/>
      <c r="BA152" s="60"/>
      <c r="BB152" s="60"/>
      <c r="BC152" s="60"/>
      <c r="BD152" s="60"/>
      <c r="BE152" s="60"/>
      <c r="BF152" s="60"/>
      <c r="BG152" s="196"/>
      <c r="BH152" s="69"/>
      <c r="BI152" s="85"/>
      <c r="BK152" s="61">
        <f t="shared" si="117"/>
        <v>0</v>
      </c>
      <c r="BL152" s="71">
        <f t="shared" si="118"/>
        <v>0</v>
      </c>
      <c r="BM152" s="86"/>
      <c r="BN152" s="77"/>
      <c r="BO152" s="77"/>
      <c r="BP152" s="77"/>
      <c r="BQ152" s="77"/>
      <c r="BR152" s="77"/>
      <c r="BS152" s="77"/>
      <c r="BT152" s="77"/>
      <c r="BU152" s="77"/>
      <c r="BV152" s="77"/>
      <c r="BW152" s="77"/>
      <c r="BX152" s="78"/>
      <c r="BY152" s="20"/>
      <c r="BZ152" s="20"/>
      <c r="CA152" s="61">
        <f t="shared" si="119"/>
        <v>0</v>
      </c>
      <c r="CB152" s="65">
        <f>BL152</f>
        <v>0</v>
      </c>
      <c r="CC152" s="66">
        <f>SUM(H152:L152)*BM152</f>
        <v>0</v>
      </c>
      <c r="CD152" s="66">
        <f>SUM(M152:P152)*BN152</f>
        <v>0</v>
      </c>
      <c r="CE152" s="66"/>
      <c r="CF152" s="66">
        <f>SUM(U152:Y152)*BP152</f>
        <v>0</v>
      </c>
      <c r="CG152" s="66">
        <f>SUM(Z152:AC152)*BQ152</f>
        <v>0</v>
      </c>
      <c r="CH152" s="282"/>
      <c r="CI152" s="66"/>
      <c r="CJ152" s="66"/>
      <c r="CK152" s="282"/>
      <c r="CL152" s="66"/>
      <c r="CM152" s="66"/>
      <c r="CN152" s="282"/>
      <c r="CO152" s="67">
        <f>SUM(CC152:CN152)</f>
        <v>0</v>
      </c>
      <c r="CP152" s="12"/>
      <c r="CQ152" s="12"/>
      <c r="CR152" s="12"/>
      <c r="CS152" s="12"/>
      <c r="CT152" s="12"/>
      <c r="CU152" s="12"/>
    </row>
    <row r="153" spans="2:100" ht="19.5" customHeight="1">
      <c r="B153" s="94" t="s">
        <v>157</v>
      </c>
      <c r="C153" s="207"/>
      <c r="D153" s="95"/>
      <c r="E153" s="95"/>
      <c r="F153" s="96"/>
      <c r="G153" s="97">
        <f>CO153*0.90035</f>
        <v>0</v>
      </c>
      <c r="H153" s="682">
        <f>CC153*0.90035</f>
        <v>0</v>
      </c>
      <c r="I153" s="683"/>
      <c r="J153" s="683"/>
      <c r="K153" s="683"/>
      <c r="L153" s="684"/>
      <c r="M153" s="685">
        <f>CD153*0.90035</f>
        <v>0</v>
      </c>
      <c r="N153" s="686"/>
      <c r="O153" s="686"/>
      <c r="P153" s="687"/>
      <c r="Q153" s="685">
        <f>CE153*0.90035</f>
        <v>0</v>
      </c>
      <c r="R153" s="686"/>
      <c r="S153" s="686"/>
      <c r="T153" s="687"/>
      <c r="U153" s="685">
        <f>CF153*0.90035</f>
        <v>0</v>
      </c>
      <c r="V153" s="686"/>
      <c r="W153" s="686"/>
      <c r="X153" s="686"/>
      <c r="Y153" s="687"/>
      <c r="Z153" s="688">
        <f>CG153*0.90035</f>
        <v>0</v>
      </c>
      <c r="AA153" s="683"/>
      <c r="AB153" s="683"/>
      <c r="AC153" s="684"/>
      <c r="AD153" s="676">
        <f>CH153*0.90035</f>
        <v>0</v>
      </c>
      <c r="AE153" s="677"/>
      <c r="AF153" s="677"/>
      <c r="AG153" s="678"/>
      <c r="AH153" s="676">
        <f>SUM(CI153*0.90035)</f>
        <v>0</v>
      </c>
      <c r="AI153" s="677"/>
      <c r="AJ153" s="677"/>
      <c r="AK153" s="677"/>
      <c r="AL153" s="678"/>
      <c r="AM153" s="676">
        <f>SUM(CJ153*0.90035)</f>
        <v>0</v>
      </c>
      <c r="AN153" s="677"/>
      <c r="AO153" s="677"/>
      <c r="AP153" s="678"/>
      <c r="AQ153" s="676">
        <f>SUM(CK153*0.90035)</f>
        <v>0</v>
      </c>
      <c r="AR153" s="677"/>
      <c r="AS153" s="677"/>
      <c r="AT153" s="677"/>
      <c r="AU153" s="678"/>
      <c r="AV153" s="676">
        <f>SUM(CL153*0.90035)</f>
        <v>0</v>
      </c>
      <c r="AW153" s="677"/>
      <c r="AX153" s="677"/>
      <c r="AY153" s="678"/>
      <c r="AZ153" s="676">
        <f>SUM(CM153*0.90035)</f>
        <v>0</v>
      </c>
      <c r="BA153" s="677"/>
      <c r="BB153" s="677"/>
      <c r="BC153" s="678"/>
      <c r="BD153" s="679">
        <f>SUM(CN153*0.90035)</f>
        <v>0</v>
      </c>
      <c r="BE153" s="680"/>
      <c r="BF153" s="680"/>
      <c r="BG153" s="680"/>
      <c r="BH153" s="681"/>
      <c r="BI153" s="75"/>
      <c r="BJ153" s="75"/>
      <c r="BK153" s="234" t="str">
        <f t="shared" si="117"/>
        <v>PLANNED TOTAL DIGITAL</v>
      </c>
      <c r="BL153" s="235">
        <f t="shared" si="118"/>
        <v>0</v>
      </c>
      <c r="BM153" s="236"/>
      <c r="BN153" s="237"/>
      <c r="BO153" s="238"/>
      <c r="BP153" s="238"/>
      <c r="BQ153" s="238"/>
      <c r="BR153" s="238"/>
      <c r="BS153" s="238"/>
      <c r="BT153" s="238"/>
      <c r="BU153" s="238"/>
      <c r="BV153" s="238"/>
      <c r="BW153" s="238"/>
      <c r="BX153" s="239"/>
      <c r="BY153" s="20"/>
      <c r="BZ153" s="79"/>
      <c r="CA153" s="61" t="str">
        <f t="shared" si="119"/>
        <v>PLANNED TOTAL DIGITAL</v>
      </c>
      <c r="CB153" s="99"/>
      <c r="CC153" s="243"/>
      <c r="CD153" s="243"/>
      <c r="CE153" s="243"/>
      <c r="CF153" s="243">
        <v>0</v>
      </c>
      <c r="CG153" s="243"/>
      <c r="CH153" s="243"/>
      <c r="CI153" s="243"/>
      <c r="CJ153" s="243"/>
      <c r="CK153" s="243"/>
      <c r="CL153" s="243"/>
      <c r="CM153" s="243"/>
      <c r="CN153" s="243"/>
      <c r="CO153" s="5">
        <f>SUM(CC153:CN153)</f>
        <v>0</v>
      </c>
      <c r="CP153" s="101"/>
      <c r="CQ153" s="102"/>
      <c r="CR153" s="12"/>
      <c r="CS153" s="12"/>
      <c r="CT153" s="12"/>
      <c r="CU153" s="12"/>
    </row>
    <row r="154" spans="2:100" ht="19.5" customHeight="1">
      <c r="B154" s="94" t="s">
        <v>89</v>
      </c>
      <c r="C154" s="207"/>
      <c r="D154" s="95"/>
      <c r="E154" s="95"/>
      <c r="F154" s="96"/>
      <c r="G154" s="97">
        <f>CO154*0.90035</f>
        <v>0</v>
      </c>
      <c r="H154" s="682">
        <f>CC154*0.90035</f>
        <v>0</v>
      </c>
      <c r="I154" s="683"/>
      <c r="J154" s="683"/>
      <c r="K154" s="683"/>
      <c r="L154" s="684"/>
      <c r="M154" s="685">
        <f>CD154*0.90035</f>
        <v>0</v>
      </c>
      <c r="N154" s="686"/>
      <c r="O154" s="686"/>
      <c r="P154" s="687"/>
      <c r="Q154" s="685">
        <f>CE154*0.90035</f>
        <v>0</v>
      </c>
      <c r="R154" s="686"/>
      <c r="S154" s="686"/>
      <c r="T154" s="687"/>
      <c r="U154" s="685">
        <f>CF154*0.90035</f>
        <v>0</v>
      </c>
      <c r="V154" s="686"/>
      <c r="W154" s="686"/>
      <c r="X154" s="686"/>
      <c r="Y154" s="687"/>
      <c r="Z154" s="688">
        <f>CG154*0.90035</f>
        <v>0</v>
      </c>
      <c r="AA154" s="683"/>
      <c r="AB154" s="683"/>
      <c r="AC154" s="684"/>
      <c r="AD154" s="676">
        <f>CH154*0.90035</f>
        <v>0</v>
      </c>
      <c r="AE154" s="677"/>
      <c r="AF154" s="677"/>
      <c r="AG154" s="678"/>
      <c r="AH154" s="676">
        <f>SUM(CI154*0.90035)</f>
        <v>0</v>
      </c>
      <c r="AI154" s="677"/>
      <c r="AJ154" s="677"/>
      <c r="AK154" s="677"/>
      <c r="AL154" s="678"/>
      <c r="AM154" s="676">
        <f>SUM(CJ154*0.90035)</f>
        <v>0</v>
      </c>
      <c r="AN154" s="677"/>
      <c r="AO154" s="677"/>
      <c r="AP154" s="678"/>
      <c r="AQ154" s="676">
        <f>SUM(CK154*0.90035)</f>
        <v>0</v>
      </c>
      <c r="AR154" s="677"/>
      <c r="AS154" s="677"/>
      <c r="AT154" s="677"/>
      <c r="AU154" s="678"/>
      <c r="AV154" s="676">
        <f>SUM(CL154*0.90035)</f>
        <v>0</v>
      </c>
      <c r="AW154" s="677"/>
      <c r="AX154" s="677"/>
      <c r="AY154" s="678"/>
      <c r="AZ154" s="676">
        <f>SUM(CM154*0.90035)</f>
        <v>0</v>
      </c>
      <c r="BA154" s="677"/>
      <c r="BB154" s="677"/>
      <c r="BC154" s="678"/>
      <c r="BD154" s="679">
        <f>SUM(CN154*0.90035)</f>
        <v>0</v>
      </c>
      <c r="BE154" s="680"/>
      <c r="BF154" s="680"/>
      <c r="BG154" s="680"/>
      <c r="BH154" s="681"/>
      <c r="BI154" s="75"/>
      <c r="BJ154" s="75"/>
      <c r="BK154" s="234" t="str">
        <f t="shared" si="117"/>
        <v>ACTUAL TOTAL DIGITAL</v>
      </c>
      <c r="BL154" s="235">
        <f t="shared" si="118"/>
        <v>0</v>
      </c>
      <c r="BM154" s="236"/>
      <c r="BN154" s="237"/>
      <c r="BO154" s="238"/>
      <c r="BP154" s="238"/>
      <c r="BQ154" s="238"/>
      <c r="BR154" s="238"/>
      <c r="BS154" s="238"/>
      <c r="BT154" s="238"/>
      <c r="BU154" s="238"/>
      <c r="BV154" s="238"/>
      <c r="BW154" s="238"/>
      <c r="BX154" s="239"/>
      <c r="BY154" s="20"/>
      <c r="BZ154" s="79"/>
      <c r="CA154" s="61" t="str">
        <f t="shared" si="119"/>
        <v>ACTUAL TOTAL DIGITAL</v>
      </c>
      <c r="CB154" s="99"/>
      <c r="CC154" s="100"/>
      <c r="CD154" s="100"/>
      <c r="CE154" s="100"/>
      <c r="CF154" s="100"/>
      <c r="CG154" s="100">
        <f>CG153</f>
        <v>0</v>
      </c>
      <c r="CH154" s="100">
        <f t="shared" ref="CH154:CN154" si="120">CH153</f>
        <v>0</v>
      </c>
      <c r="CI154" s="100">
        <f t="shared" si="120"/>
        <v>0</v>
      </c>
      <c r="CJ154" s="100">
        <f t="shared" si="120"/>
        <v>0</v>
      </c>
      <c r="CK154" s="100">
        <f t="shared" si="120"/>
        <v>0</v>
      </c>
      <c r="CL154" s="100">
        <f t="shared" si="120"/>
        <v>0</v>
      </c>
      <c r="CM154" s="100">
        <f t="shared" si="120"/>
        <v>0</v>
      </c>
      <c r="CN154" s="100">
        <f t="shared" si="120"/>
        <v>0</v>
      </c>
      <c r="CO154" s="5">
        <f>SUM(CC154:CN154)</f>
        <v>0</v>
      </c>
      <c r="CP154" s="625" t="e">
        <f>#REF!-CO154</f>
        <v>#REF!</v>
      </c>
      <c r="CQ154" s="626"/>
      <c r="CR154" s="626"/>
      <c r="CS154" s="102"/>
      <c r="CT154" s="102"/>
      <c r="CU154" s="102"/>
      <c r="CV154" s="102"/>
    </row>
    <row r="155" spans="2:100" ht="19.5" customHeight="1">
      <c r="B155" s="105" t="s">
        <v>158</v>
      </c>
      <c r="C155" s="208"/>
      <c r="D155" s="106"/>
      <c r="E155" s="106"/>
      <c r="F155" s="107"/>
      <c r="G155" s="108">
        <f>SUM(H155:BH155)</f>
        <v>0</v>
      </c>
      <c r="H155" s="578">
        <f>CC155*0.90035</f>
        <v>0</v>
      </c>
      <c r="I155" s="572"/>
      <c r="J155" s="572"/>
      <c r="K155" s="572"/>
      <c r="L155" s="573"/>
      <c r="M155" s="571">
        <f>CD155*0.90035</f>
        <v>0</v>
      </c>
      <c r="N155" s="572"/>
      <c r="O155" s="572"/>
      <c r="P155" s="573"/>
      <c r="Q155" s="571">
        <f>CE155*0.90035</f>
        <v>0</v>
      </c>
      <c r="R155" s="572"/>
      <c r="S155" s="572"/>
      <c r="T155" s="573"/>
      <c r="U155" s="571">
        <f>CF155*0.90035</f>
        <v>0</v>
      </c>
      <c r="V155" s="572"/>
      <c r="W155" s="572"/>
      <c r="X155" s="572"/>
      <c r="Y155" s="573"/>
      <c r="Z155" s="571">
        <f>CG155*0.90035</f>
        <v>0</v>
      </c>
      <c r="AA155" s="572"/>
      <c r="AB155" s="572"/>
      <c r="AC155" s="573"/>
      <c r="AD155" s="616">
        <f>CH155*0.90035</f>
        <v>0</v>
      </c>
      <c r="AE155" s="617"/>
      <c r="AF155" s="617"/>
      <c r="AG155" s="618"/>
      <c r="AH155" s="616">
        <f>SUM(CI155*0.90035)</f>
        <v>0</v>
      </c>
      <c r="AI155" s="617"/>
      <c r="AJ155" s="617"/>
      <c r="AK155" s="617"/>
      <c r="AL155" s="618"/>
      <c r="AM155" s="616">
        <f>SUM(CJ155*0.90035)</f>
        <v>0</v>
      </c>
      <c r="AN155" s="617"/>
      <c r="AO155" s="617"/>
      <c r="AP155" s="618"/>
      <c r="AQ155" s="616">
        <f>SUM(CK155*0.90035)</f>
        <v>0</v>
      </c>
      <c r="AR155" s="617"/>
      <c r="AS155" s="617"/>
      <c r="AT155" s="617"/>
      <c r="AU155" s="618"/>
      <c r="AV155" s="616">
        <f>SUM(CL155*0.90035)</f>
        <v>0</v>
      </c>
      <c r="AW155" s="617"/>
      <c r="AX155" s="617"/>
      <c r="AY155" s="618"/>
      <c r="AZ155" s="616">
        <f>SUM(CM155*0.90035)</f>
        <v>0</v>
      </c>
      <c r="BA155" s="617"/>
      <c r="BB155" s="617"/>
      <c r="BC155" s="618"/>
      <c r="BD155" s="616">
        <f>SUM(CN155*0.90035)</f>
        <v>0</v>
      </c>
      <c r="BE155" s="617"/>
      <c r="BF155" s="617"/>
      <c r="BG155" s="617"/>
      <c r="BH155" s="621"/>
      <c r="BI155" s="75"/>
      <c r="BJ155" s="75"/>
      <c r="BK155" s="234" t="str">
        <f t="shared" si="117"/>
        <v>$USD PLANNED TOTAL DIGITAL</v>
      </c>
      <c r="BL155" s="235">
        <f t="shared" si="118"/>
        <v>0</v>
      </c>
      <c r="BM155" s="236"/>
      <c r="BN155" s="237"/>
      <c r="BO155" s="238">
        <v>0</v>
      </c>
      <c r="BP155" s="238">
        <v>0</v>
      </c>
      <c r="BQ155" s="238">
        <v>0</v>
      </c>
      <c r="BR155" s="238">
        <v>0</v>
      </c>
      <c r="BS155" s="238">
        <v>0</v>
      </c>
      <c r="BT155" s="238">
        <v>0</v>
      </c>
      <c r="BU155" s="238">
        <v>0</v>
      </c>
      <c r="BV155" s="238">
        <v>0</v>
      </c>
      <c r="BW155" s="238">
        <v>0</v>
      </c>
      <c r="BX155" s="239"/>
      <c r="BY155" s="20"/>
      <c r="BZ155" s="79"/>
      <c r="CA155" s="109" t="str">
        <f t="shared" si="119"/>
        <v>$USD PLANNED TOTAL DIGITAL</v>
      </c>
      <c r="CB155" s="110"/>
      <c r="CC155" s="111"/>
      <c r="CD155" s="111"/>
      <c r="CE155" s="111"/>
      <c r="CF155" s="111"/>
      <c r="CG155" s="111">
        <f t="shared" ref="CG155:CN156" si="121">CG153/$AN$4</f>
        <v>0</v>
      </c>
      <c r="CH155" s="111">
        <f t="shared" si="121"/>
        <v>0</v>
      </c>
      <c r="CI155" s="111">
        <f t="shared" si="121"/>
        <v>0</v>
      </c>
      <c r="CJ155" s="111">
        <f t="shared" si="121"/>
        <v>0</v>
      </c>
      <c r="CK155" s="111">
        <f t="shared" si="121"/>
        <v>0</v>
      </c>
      <c r="CL155" s="111">
        <f t="shared" si="121"/>
        <v>0</v>
      </c>
      <c r="CM155" s="111">
        <f t="shared" si="121"/>
        <v>0</v>
      </c>
      <c r="CN155" s="111">
        <f t="shared" si="121"/>
        <v>0</v>
      </c>
      <c r="CO155" s="112">
        <f>SUM(CC155:CN155)</f>
        <v>0</v>
      </c>
      <c r="CP155" s="101"/>
      <c r="CQ155" s="80"/>
      <c r="CR155" s="80"/>
      <c r="CS155" s="80"/>
      <c r="CT155" s="80"/>
      <c r="CU155" s="80"/>
      <c r="CV155" s="80"/>
    </row>
    <row r="156" spans="2:100" ht="19.5" customHeight="1">
      <c r="B156" s="105" t="s">
        <v>90</v>
      </c>
      <c r="C156" s="208"/>
      <c r="D156" s="106"/>
      <c r="E156" s="106"/>
      <c r="F156" s="107"/>
      <c r="G156" s="108">
        <f>SUM(H156:BH156)</f>
        <v>0</v>
      </c>
      <c r="H156" s="578">
        <f>CC156*0.90035</f>
        <v>0</v>
      </c>
      <c r="I156" s="572"/>
      <c r="J156" s="572"/>
      <c r="K156" s="572"/>
      <c r="L156" s="573"/>
      <c r="M156" s="571">
        <f>CD156*0.90035</f>
        <v>0</v>
      </c>
      <c r="N156" s="572"/>
      <c r="O156" s="572"/>
      <c r="P156" s="573"/>
      <c r="Q156" s="571">
        <f>CE156*0.90035</f>
        <v>0</v>
      </c>
      <c r="R156" s="572"/>
      <c r="S156" s="572"/>
      <c r="T156" s="573"/>
      <c r="U156" s="571">
        <f>CF156*0.90035</f>
        <v>0</v>
      </c>
      <c r="V156" s="572"/>
      <c r="W156" s="572"/>
      <c r="X156" s="572"/>
      <c r="Y156" s="573"/>
      <c r="Z156" s="571">
        <f>CG156*0.90035</f>
        <v>0</v>
      </c>
      <c r="AA156" s="572"/>
      <c r="AB156" s="572"/>
      <c r="AC156" s="573"/>
      <c r="AD156" s="616">
        <f>CH156*0.90035</f>
        <v>0</v>
      </c>
      <c r="AE156" s="617"/>
      <c r="AF156" s="617"/>
      <c r="AG156" s="618"/>
      <c r="AH156" s="616">
        <f>SUM(CI156*0.90035)</f>
        <v>0</v>
      </c>
      <c r="AI156" s="617"/>
      <c r="AJ156" s="617"/>
      <c r="AK156" s="617"/>
      <c r="AL156" s="618"/>
      <c r="AM156" s="616">
        <f>SUM(CJ156*0.90035)</f>
        <v>0</v>
      </c>
      <c r="AN156" s="617"/>
      <c r="AO156" s="617"/>
      <c r="AP156" s="618"/>
      <c r="AQ156" s="616">
        <f>SUM(CK156*0.90035)</f>
        <v>0</v>
      </c>
      <c r="AR156" s="617"/>
      <c r="AS156" s="617"/>
      <c r="AT156" s="617"/>
      <c r="AU156" s="618"/>
      <c r="AV156" s="616">
        <f>SUM(CL156*0.90035)</f>
        <v>0</v>
      </c>
      <c r="AW156" s="617"/>
      <c r="AX156" s="617"/>
      <c r="AY156" s="618"/>
      <c r="AZ156" s="616">
        <f>SUM(CM156*0.90035)</f>
        <v>0</v>
      </c>
      <c r="BA156" s="617"/>
      <c r="BB156" s="617"/>
      <c r="BC156" s="618"/>
      <c r="BD156" s="616">
        <f>SUM(CN156*0.90035)</f>
        <v>0</v>
      </c>
      <c r="BE156" s="617"/>
      <c r="BF156" s="617"/>
      <c r="BG156" s="617"/>
      <c r="BH156" s="621"/>
      <c r="BI156" s="75"/>
      <c r="BJ156" s="75"/>
      <c r="BK156" s="234" t="str">
        <f t="shared" si="117"/>
        <v>$USD ACTUAL TOTAL DIGITAL</v>
      </c>
      <c r="BL156" s="235">
        <f t="shared" si="118"/>
        <v>0</v>
      </c>
      <c r="BM156" s="236"/>
      <c r="BN156" s="237"/>
      <c r="BO156" s="238">
        <v>0</v>
      </c>
      <c r="BP156" s="238">
        <v>0</v>
      </c>
      <c r="BQ156" s="238">
        <v>0</v>
      </c>
      <c r="BR156" s="238">
        <v>0</v>
      </c>
      <c r="BS156" s="238">
        <v>0</v>
      </c>
      <c r="BT156" s="238">
        <v>0</v>
      </c>
      <c r="BU156" s="238">
        <v>0</v>
      </c>
      <c r="BV156" s="238">
        <v>0</v>
      </c>
      <c r="BW156" s="238">
        <v>0</v>
      </c>
      <c r="BX156" s="242">
        <v>0</v>
      </c>
      <c r="BY156" s="20"/>
      <c r="BZ156" s="79"/>
      <c r="CA156" s="109" t="str">
        <f t="shared" si="119"/>
        <v>$USD ACTUAL TOTAL DIGITAL</v>
      </c>
      <c r="CB156" s="110"/>
      <c r="CC156" s="113"/>
      <c r="CD156" s="113"/>
      <c r="CE156" s="113"/>
      <c r="CF156" s="113"/>
      <c r="CG156" s="113">
        <f t="shared" si="121"/>
        <v>0</v>
      </c>
      <c r="CH156" s="113">
        <f t="shared" si="121"/>
        <v>0</v>
      </c>
      <c r="CI156" s="113">
        <f t="shared" si="121"/>
        <v>0</v>
      </c>
      <c r="CJ156" s="113">
        <f t="shared" si="121"/>
        <v>0</v>
      </c>
      <c r="CK156" s="113">
        <f t="shared" si="121"/>
        <v>0</v>
      </c>
      <c r="CL156" s="113">
        <f t="shared" si="121"/>
        <v>0</v>
      </c>
      <c r="CM156" s="113">
        <f t="shared" si="121"/>
        <v>0</v>
      </c>
      <c r="CN156" s="113">
        <f t="shared" si="121"/>
        <v>0</v>
      </c>
      <c r="CO156" s="112">
        <f>SUM(CC156:CN156)</f>
        <v>0</v>
      </c>
      <c r="CP156" s="114"/>
      <c r="CQ156" s="80"/>
      <c r="CR156" s="80"/>
      <c r="CS156" s="80"/>
      <c r="CT156" s="80"/>
      <c r="CU156" s="80"/>
      <c r="CV156" s="80"/>
    </row>
    <row r="157" spans="2:100" ht="19.5" customHeight="1" thickBot="1">
      <c r="B157" s="61"/>
      <c r="C157" s="210"/>
      <c r="D157" s="71"/>
      <c r="E157" s="71"/>
      <c r="F157" s="57"/>
      <c r="G157" s="58"/>
      <c r="H157" s="129"/>
      <c r="I157" s="130"/>
      <c r="J157" s="131"/>
      <c r="K157" s="131"/>
      <c r="L157" s="131"/>
      <c r="M157" s="141"/>
      <c r="N157" s="142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/>
      <c r="AY157" s="132"/>
      <c r="AZ157" s="132"/>
      <c r="BA157" s="132"/>
      <c r="BB157" s="132"/>
      <c r="BC157" s="132"/>
      <c r="BD157" s="132"/>
      <c r="BE157" s="132"/>
      <c r="BF157" s="132"/>
      <c r="BG157" s="131"/>
      <c r="BH157" s="133"/>
      <c r="BK157" s="122"/>
      <c r="BL157" s="134"/>
      <c r="BM157" s="56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5"/>
      <c r="CA157" s="136"/>
      <c r="CB157" s="137"/>
      <c r="CC157" s="138"/>
      <c r="CD157" s="138"/>
      <c r="CE157" s="138"/>
      <c r="CF157" s="138"/>
      <c r="CG157" s="138"/>
      <c r="CH157" s="138"/>
      <c r="CI157" s="138"/>
      <c r="CJ157" s="138"/>
      <c r="CK157" s="138"/>
      <c r="CL157" s="138"/>
      <c r="CM157" s="138"/>
      <c r="CN157" s="138"/>
      <c r="CO157" s="139"/>
    </row>
    <row r="158" spans="2:100" ht="19.5" customHeight="1">
      <c r="B158" s="152" t="s">
        <v>41</v>
      </c>
      <c r="C158" s="215"/>
      <c r="D158" s="153"/>
      <c r="E158" s="153"/>
      <c r="F158" s="701">
        <f>CO158</f>
        <v>2096891.0782700002</v>
      </c>
      <c r="G158" s="702"/>
      <c r="H158" s="682">
        <f>CC158</f>
        <v>0</v>
      </c>
      <c r="I158" s="683"/>
      <c r="J158" s="683"/>
      <c r="K158" s="683"/>
      <c r="L158" s="684"/>
      <c r="M158" s="685">
        <f>CD158</f>
        <v>0</v>
      </c>
      <c r="N158" s="686"/>
      <c r="O158" s="686"/>
      <c r="P158" s="687"/>
      <c r="Q158" s="685">
        <f>CE158</f>
        <v>0</v>
      </c>
      <c r="R158" s="686"/>
      <c r="S158" s="686"/>
      <c r="T158" s="687"/>
      <c r="U158" s="685">
        <f>CF158</f>
        <v>0</v>
      </c>
      <c r="V158" s="686"/>
      <c r="W158" s="686"/>
      <c r="X158" s="686"/>
      <c r="Y158" s="687"/>
      <c r="Z158" s="688">
        <f>CG158</f>
        <v>1319630.9321199998</v>
      </c>
      <c r="AA158" s="683"/>
      <c r="AB158" s="683"/>
      <c r="AC158" s="684"/>
      <c r="AD158" s="676">
        <f>CH158</f>
        <v>520545.15135</v>
      </c>
      <c r="AE158" s="677"/>
      <c r="AF158" s="677"/>
      <c r="AG158" s="678"/>
      <c r="AH158" s="676">
        <f>CI158</f>
        <v>180070</v>
      </c>
      <c r="AI158" s="677"/>
      <c r="AJ158" s="677"/>
      <c r="AK158" s="677"/>
      <c r="AL158" s="678"/>
      <c r="AM158" s="676">
        <f>CJ158</f>
        <v>25548.331600000001</v>
      </c>
      <c r="AN158" s="677"/>
      <c r="AO158" s="677"/>
      <c r="AP158" s="678"/>
      <c r="AQ158" s="676">
        <f>CK158</f>
        <v>25548.331600000001</v>
      </c>
      <c r="AR158" s="677"/>
      <c r="AS158" s="677"/>
      <c r="AT158" s="677"/>
      <c r="AU158" s="678"/>
      <c r="AV158" s="676">
        <f>CL158</f>
        <v>25548.331600000001</v>
      </c>
      <c r="AW158" s="677"/>
      <c r="AX158" s="677"/>
      <c r="AY158" s="678"/>
      <c r="AZ158" s="676">
        <f>CM158</f>
        <v>0</v>
      </c>
      <c r="BA158" s="677"/>
      <c r="BB158" s="677"/>
      <c r="BC158" s="678"/>
      <c r="BD158" s="679">
        <f>CN158</f>
        <v>0</v>
      </c>
      <c r="BE158" s="680"/>
      <c r="BF158" s="680"/>
      <c r="BG158" s="680"/>
      <c r="BH158" s="681"/>
      <c r="BK158" s="122"/>
      <c r="BL158" s="134"/>
      <c r="BM158" s="56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5"/>
      <c r="CA158" s="154" t="s">
        <v>39</v>
      </c>
      <c r="CB158" s="155"/>
      <c r="CC158" s="4">
        <f>((CC57+CC84+CC113+CC141+CC153)*0.9)+((CC57+CC84+CC113+CC141+CC153)*0.00035)+CC22</f>
        <v>0</v>
      </c>
      <c r="CD158" s="4">
        <f t="shared" ref="CD158:CO159" si="122">((CD57+CD84+CD113+CD141+CD153)*0.9)+((CD57+CD84+CD113+CD141+CD153)*0.00035)+CD22</f>
        <v>0</v>
      </c>
      <c r="CE158" s="4">
        <f t="shared" si="122"/>
        <v>0</v>
      </c>
      <c r="CF158" s="4">
        <f t="shared" si="122"/>
        <v>0</v>
      </c>
      <c r="CG158" s="4">
        <f t="shared" si="122"/>
        <v>1319630.9321199998</v>
      </c>
      <c r="CH158" s="4">
        <f t="shared" si="122"/>
        <v>520545.15135</v>
      </c>
      <c r="CI158" s="4">
        <f t="shared" si="122"/>
        <v>180070</v>
      </c>
      <c r="CJ158" s="4">
        <f t="shared" si="122"/>
        <v>25548.331600000001</v>
      </c>
      <c r="CK158" s="4">
        <f t="shared" si="122"/>
        <v>25548.331600000001</v>
      </c>
      <c r="CL158" s="4">
        <f t="shared" si="122"/>
        <v>25548.331600000001</v>
      </c>
      <c r="CM158" s="4">
        <f t="shared" si="122"/>
        <v>0</v>
      </c>
      <c r="CN158" s="4">
        <f t="shared" si="122"/>
        <v>0</v>
      </c>
      <c r="CO158" s="283">
        <f t="shared" si="122"/>
        <v>2096891.0782700002</v>
      </c>
    </row>
    <row r="159" spans="2:100" ht="19.5" customHeight="1">
      <c r="B159" s="152" t="s">
        <v>42</v>
      </c>
      <c r="C159" s="215"/>
      <c r="D159" s="153"/>
      <c r="E159" s="153"/>
      <c r="F159" s="703">
        <f>CO159</f>
        <v>2096891.0782700002</v>
      </c>
      <c r="G159" s="704"/>
      <c r="H159" s="682">
        <f>CC159</f>
        <v>0</v>
      </c>
      <c r="I159" s="683"/>
      <c r="J159" s="683"/>
      <c r="K159" s="683"/>
      <c r="L159" s="684"/>
      <c r="M159" s="685">
        <f>CD159</f>
        <v>0</v>
      </c>
      <c r="N159" s="686"/>
      <c r="O159" s="686"/>
      <c r="P159" s="687"/>
      <c r="Q159" s="685">
        <f>CE159</f>
        <v>0</v>
      </c>
      <c r="R159" s="686"/>
      <c r="S159" s="686"/>
      <c r="T159" s="687"/>
      <c r="U159" s="685">
        <f>CF159</f>
        <v>0</v>
      </c>
      <c r="V159" s="686"/>
      <c r="W159" s="686"/>
      <c r="X159" s="686"/>
      <c r="Y159" s="687"/>
      <c r="Z159" s="688">
        <f>CG159</f>
        <v>1319630.9321199998</v>
      </c>
      <c r="AA159" s="683"/>
      <c r="AB159" s="683"/>
      <c r="AC159" s="684"/>
      <c r="AD159" s="676">
        <f>CH159</f>
        <v>520545.15135</v>
      </c>
      <c r="AE159" s="677"/>
      <c r="AF159" s="677"/>
      <c r="AG159" s="678"/>
      <c r="AH159" s="676">
        <f>CI159</f>
        <v>180070</v>
      </c>
      <c r="AI159" s="677"/>
      <c r="AJ159" s="677"/>
      <c r="AK159" s="677"/>
      <c r="AL159" s="678"/>
      <c r="AM159" s="676">
        <f>CJ159</f>
        <v>25548.331600000001</v>
      </c>
      <c r="AN159" s="677"/>
      <c r="AO159" s="677"/>
      <c r="AP159" s="678"/>
      <c r="AQ159" s="676">
        <f>CK159</f>
        <v>25548.331600000001</v>
      </c>
      <c r="AR159" s="677"/>
      <c r="AS159" s="677"/>
      <c r="AT159" s="677"/>
      <c r="AU159" s="678"/>
      <c r="AV159" s="676">
        <f>CL159</f>
        <v>25548.331600000001</v>
      </c>
      <c r="AW159" s="677"/>
      <c r="AX159" s="677"/>
      <c r="AY159" s="678"/>
      <c r="AZ159" s="676">
        <f>CM159</f>
        <v>0</v>
      </c>
      <c r="BA159" s="677"/>
      <c r="BB159" s="677"/>
      <c r="BC159" s="678"/>
      <c r="BD159" s="679">
        <f>CN159</f>
        <v>0</v>
      </c>
      <c r="BE159" s="680"/>
      <c r="BF159" s="680"/>
      <c r="BG159" s="680"/>
      <c r="BH159" s="681"/>
      <c r="BK159" s="122"/>
      <c r="BL159" s="134"/>
      <c r="BM159" s="56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5"/>
      <c r="CA159" s="156" t="s">
        <v>40</v>
      </c>
      <c r="CB159" s="155"/>
      <c r="CC159" s="6">
        <f>((CC58+CC85+CC114+CC142+CC154)*0.9)+((CC58+CC85+CC114+CC142+CC154)*0.00035)+CC23</f>
        <v>0</v>
      </c>
      <c r="CD159" s="6">
        <f t="shared" si="122"/>
        <v>0</v>
      </c>
      <c r="CE159" s="6">
        <f t="shared" si="122"/>
        <v>0</v>
      </c>
      <c r="CF159" s="6">
        <f t="shared" si="122"/>
        <v>0</v>
      </c>
      <c r="CG159" s="6">
        <f t="shared" si="122"/>
        <v>1319630.9321199998</v>
      </c>
      <c r="CH159" s="6">
        <f t="shared" si="122"/>
        <v>520545.15135</v>
      </c>
      <c r="CI159" s="6">
        <f t="shared" si="122"/>
        <v>180070</v>
      </c>
      <c r="CJ159" s="6">
        <f t="shared" si="122"/>
        <v>25548.331600000001</v>
      </c>
      <c r="CK159" s="6">
        <f t="shared" si="122"/>
        <v>25548.331600000001</v>
      </c>
      <c r="CL159" s="6">
        <f t="shared" si="122"/>
        <v>25548.331600000001</v>
      </c>
      <c r="CM159" s="6">
        <f t="shared" si="122"/>
        <v>0</v>
      </c>
      <c r="CN159" s="6">
        <f t="shared" si="122"/>
        <v>0</v>
      </c>
      <c r="CO159" s="284">
        <f t="shared" si="122"/>
        <v>2096891.0782700002</v>
      </c>
    </row>
    <row r="160" spans="2:100" ht="19.5" customHeight="1">
      <c r="B160" s="157" t="s">
        <v>43</v>
      </c>
      <c r="C160" s="216"/>
      <c r="D160" s="158"/>
      <c r="E160" s="158"/>
      <c r="F160" s="635">
        <f>F158/AN$4</f>
        <v>2129450.3744960446</v>
      </c>
      <c r="G160" s="637"/>
      <c r="H160" s="578">
        <f>CC160</f>
        <v>0</v>
      </c>
      <c r="I160" s="572"/>
      <c r="J160" s="572"/>
      <c r="K160" s="572"/>
      <c r="L160" s="573"/>
      <c r="M160" s="571">
        <f>CD160</f>
        <v>0</v>
      </c>
      <c r="N160" s="572"/>
      <c r="O160" s="572"/>
      <c r="P160" s="573"/>
      <c r="Q160" s="571">
        <f>CE160</f>
        <v>0</v>
      </c>
      <c r="R160" s="572"/>
      <c r="S160" s="572"/>
      <c r="T160" s="573"/>
      <c r="U160" s="571">
        <f>CF160</f>
        <v>0</v>
      </c>
      <c r="V160" s="572"/>
      <c r="W160" s="572"/>
      <c r="X160" s="572"/>
      <c r="Y160" s="573"/>
      <c r="Z160" s="571">
        <f>CG160</f>
        <v>1340121.3881447327</v>
      </c>
      <c r="AA160" s="572"/>
      <c r="AB160" s="572"/>
      <c r="AC160" s="573"/>
      <c r="AD160" s="616">
        <f>CH160</f>
        <v>528627.87150531635</v>
      </c>
      <c r="AE160" s="617"/>
      <c r="AF160" s="617"/>
      <c r="AG160" s="618"/>
      <c r="AH160" s="616">
        <f>CI160</f>
        <v>182866.02146824953</v>
      </c>
      <c r="AI160" s="617"/>
      <c r="AJ160" s="617"/>
      <c r="AK160" s="617"/>
      <c r="AL160" s="618"/>
      <c r="AM160" s="616">
        <f>CJ160</f>
        <v>25945.031125915248</v>
      </c>
      <c r="AN160" s="617"/>
      <c r="AO160" s="617"/>
      <c r="AP160" s="618"/>
      <c r="AQ160" s="616">
        <f>CK160</f>
        <v>25945.031125915248</v>
      </c>
      <c r="AR160" s="617"/>
      <c r="AS160" s="617"/>
      <c r="AT160" s="617"/>
      <c r="AU160" s="618"/>
      <c r="AV160" s="616">
        <f>CL160</f>
        <v>25945.031125915248</v>
      </c>
      <c r="AW160" s="617"/>
      <c r="AX160" s="617"/>
      <c r="AY160" s="618"/>
      <c r="AZ160" s="616">
        <f>CM160</f>
        <v>0</v>
      </c>
      <c r="BA160" s="617"/>
      <c r="BB160" s="617"/>
      <c r="BC160" s="618"/>
      <c r="BD160" s="616">
        <f>CN160</f>
        <v>0</v>
      </c>
      <c r="BE160" s="617"/>
      <c r="BF160" s="617"/>
      <c r="BG160" s="617"/>
      <c r="BH160" s="621"/>
      <c r="BK160" s="122"/>
      <c r="BL160" s="134"/>
      <c r="BM160" s="56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5"/>
      <c r="CA160" s="159" t="s">
        <v>47</v>
      </c>
      <c r="CB160" s="110"/>
      <c r="CC160" s="111">
        <f>CC158/$AN$4</f>
        <v>0</v>
      </c>
      <c r="CD160" s="111">
        <f t="shared" ref="CD160:CO161" si="123">CD158/$AN$4</f>
        <v>0</v>
      </c>
      <c r="CE160" s="111">
        <f t="shared" si="123"/>
        <v>0</v>
      </c>
      <c r="CF160" s="111">
        <f t="shared" si="123"/>
        <v>0</v>
      </c>
      <c r="CG160" s="111">
        <f t="shared" si="123"/>
        <v>1340121.3881447327</v>
      </c>
      <c r="CH160" s="111">
        <f t="shared" si="123"/>
        <v>528627.87150531635</v>
      </c>
      <c r="CI160" s="111">
        <f t="shared" si="123"/>
        <v>182866.02146824953</v>
      </c>
      <c r="CJ160" s="111">
        <f t="shared" si="123"/>
        <v>25945.031125915248</v>
      </c>
      <c r="CK160" s="111">
        <f t="shared" si="123"/>
        <v>25945.031125915248</v>
      </c>
      <c r="CL160" s="111">
        <f t="shared" si="123"/>
        <v>25945.031125915248</v>
      </c>
      <c r="CM160" s="111">
        <f t="shared" si="123"/>
        <v>0</v>
      </c>
      <c r="CN160" s="111">
        <f t="shared" si="123"/>
        <v>0</v>
      </c>
      <c r="CO160" s="285">
        <f t="shared" si="123"/>
        <v>2129450.3744960446</v>
      </c>
    </row>
    <row r="161" spans="2:93" ht="19.5" customHeight="1" thickBot="1">
      <c r="B161" s="157" t="s">
        <v>44</v>
      </c>
      <c r="C161" s="216"/>
      <c r="D161" s="158"/>
      <c r="E161" s="158"/>
      <c r="F161" s="635">
        <f>F159/AN$4</f>
        <v>2129450.3744960446</v>
      </c>
      <c r="G161" s="637"/>
      <c r="H161" s="638">
        <f>CC161</f>
        <v>0</v>
      </c>
      <c r="I161" s="592"/>
      <c r="J161" s="592"/>
      <c r="K161" s="592"/>
      <c r="L161" s="593"/>
      <c r="M161" s="591">
        <f>CD161</f>
        <v>0</v>
      </c>
      <c r="N161" s="592"/>
      <c r="O161" s="592"/>
      <c r="P161" s="593"/>
      <c r="Q161" s="591">
        <f>CE161</f>
        <v>0</v>
      </c>
      <c r="R161" s="592"/>
      <c r="S161" s="592"/>
      <c r="T161" s="593"/>
      <c r="U161" s="591">
        <f>CF161</f>
        <v>0</v>
      </c>
      <c r="V161" s="592"/>
      <c r="W161" s="592"/>
      <c r="X161" s="592"/>
      <c r="Y161" s="593"/>
      <c r="Z161" s="591">
        <f>CG161</f>
        <v>1340121.3881447327</v>
      </c>
      <c r="AA161" s="592"/>
      <c r="AB161" s="592"/>
      <c r="AC161" s="593"/>
      <c r="AD161" s="582">
        <f>CH161</f>
        <v>528627.87150531635</v>
      </c>
      <c r="AE161" s="583"/>
      <c r="AF161" s="583"/>
      <c r="AG161" s="584"/>
      <c r="AH161" s="582">
        <f>CI161</f>
        <v>182866.02146824953</v>
      </c>
      <c r="AI161" s="583"/>
      <c r="AJ161" s="583"/>
      <c r="AK161" s="583"/>
      <c r="AL161" s="584"/>
      <c r="AM161" s="582">
        <f>CJ161</f>
        <v>25945.031125915248</v>
      </c>
      <c r="AN161" s="583"/>
      <c r="AO161" s="583"/>
      <c r="AP161" s="584"/>
      <c r="AQ161" s="582">
        <f>CK161</f>
        <v>25945.031125915248</v>
      </c>
      <c r="AR161" s="583"/>
      <c r="AS161" s="583"/>
      <c r="AT161" s="583"/>
      <c r="AU161" s="584"/>
      <c r="AV161" s="582">
        <f>CL161</f>
        <v>25945.031125915248</v>
      </c>
      <c r="AW161" s="583"/>
      <c r="AX161" s="583"/>
      <c r="AY161" s="584"/>
      <c r="AZ161" s="582">
        <f>CM161</f>
        <v>0</v>
      </c>
      <c r="BA161" s="583"/>
      <c r="BB161" s="583"/>
      <c r="BC161" s="584"/>
      <c r="BD161" s="582">
        <f>CN161</f>
        <v>0</v>
      </c>
      <c r="BE161" s="583"/>
      <c r="BF161" s="583"/>
      <c r="BG161" s="583"/>
      <c r="BH161" s="615"/>
      <c r="BK161" s="160"/>
      <c r="BL161" s="161"/>
      <c r="BM161" s="162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163"/>
      <c r="CA161" s="164" t="s">
        <v>48</v>
      </c>
      <c r="CB161" s="165"/>
      <c r="CC161" s="166">
        <f>CC159/$AN$4</f>
        <v>0</v>
      </c>
      <c r="CD161" s="166">
        <f t="shared" si="123"/>
        <v>0</v>
      </c>
      <c r="CE161" s="166">
        <f t="shared" si="123"/>
        <v>0</v>
      </c>
      <c r="CF161" s="166">
        <f t="shared" si="123"/>
        <v>0</v>
      </c>
      <c r="CG161" s="166">
        <f t="shared" si="123"/>
        <v>1340121.3881447327</v>
      </c>
      <c r="CH161" s="166">
        <f t="shared" si="123"/>
        <v>528627.87150531635</v>
      </c>
      <c r="CI161" s="166">
        <f t="shared" si="123"/>
        <v>182866.02146824953</v>
      </c>
      <c r="CJ161" s="166">
        <f t="shared" si="123"/>
        <v>25945.031125915248</v>
      </c>
      <c r="CK161" s="166">
        <f t="shared" si="123"/>
        <v>25945.031125915248</v>
      </c>
      <c r="CL161" s="166">
        <f t="shared" si="123"/>
        <v>25945.031125915248</v>
      </c>
      <c r="CM161" s="166">
        <f t="shared" si="123"/>
        <v>0</v>
      </c>
      <c r="CN161" s="166">
        <f t="shared" si="123"/>
        <v>0</v>
      </c>
      <c r="CO161" s="286">
        <f t="shared" si="123"/>
        <v>2129450.3744960446</v>
      </c>
    </row>
    <row r="162" spans="2:93" ht="19.5" customHeight="1">
      <c r="B162" s="167" t="s">
        <v>45</v>
      </c>
      <c r="C162" s="217"/>
      <c r="D162" s="168"/>
      <c r="E162" s="168"/>
      <c r="F162" s="629">
        <v>5000000</v>
      </c>
      <c r="G162" s="631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9"/>
      <c r="AG162" s="169"/>
      <c r="AH162" s="169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CA162" s="30"/>
      <c r="CB162" s="170"/>
      <c r="CC162" s="170"/>
      <c r="CD162" s="170"/>
      <c r="CE162" s="170"/>
      <c r="CF162" s="170"/>
      <c r="CG162" s="170"/>
      <c r="CH162" s="170"/>
      <c r="CI162" s="170"/>
      <c r="CJ162" s="171"/>
      <c r="CK162" s="171"/>
      <c r="CL162" s="170"/>
      <c r="CM162" s="170"/>
      <c r="CN162" s="170"/>
      <c r="CO162" s="170"/>
    </row>
    <row r="163" spans="2:93" ht="19.5" customHeight="1" thickBot="1">
      <c r="B163" s="172" t="s">
        <v>46</v>
      </c>
      <c r="C163" s="218"/>
      <c r="D163" s="173"/>
      <c r="E163" s="173"/>
      <c r="F163" s="632">
        <f>F162-F159</f>
        <v>2903108.9217299996</v>
      </c>
      <c r="G163" s="63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  <c r="Z163" s="174"/>
      <c r="AA163" s="174"/>
      <c r="AB163" s="174"/>
      <c r="AC163" s="174"/>
      <c r="AD163" s="174"/>
      <c r="AE163" s="174"/>
      <c r="AF163" s="174"/>
      <c r="AG163" s="174"/>
      <c r="AH163" s="174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CA163" s="30"/>
      <c r="CB163" s="170"/>
      <c r="CC163" s="170"/>
      <c r="CD163" s="170"/>
      <c r="CE163" s="170"/>
      <c r="CF163" s="170"/>
      <c r="CG163" s="170"/>
      <c r="CH163" s="170"/>
      <c r="CI163" s="170"/>
      <c r="CJ163" s="170"/>
      <c r="CK163" s="170"/>
      <c r="CL163" s="170"/>
      <c r="CM163" s="170"/>
      <c r="CN163" s="170"/>
      <c r="CO163" s="170"/>
    </row>
    <row r="164" spans="2:93" ht="19.5" customHeight="1">
      <c r="B164" s="175"/>
      <c r="C164" s="175"/>
      <c r="D164" s="176"/>
      <c r="E164" s="176"/>
      <c r="F164" s="177"/>
      <c r="G164" s="177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  <c r="AE164" s="174"/>
      <c r="AF164" s="174"/>
      <c r="AG164" s="174"/>
      <c r="AH164" s="174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CA164" s="30"/>
      <c r="CB164" s="170"/>
      <c r="CC164" s="170"/>
      <c r="CD164" s="170"/>
      <c r="CE164" s="170"/>
      <c r="CF164" s="170"/>
      <c r="CG164" s="170"/>
      <c r="CH164" s="170"/>
      <c r="CI164" s="170"/>
      <c r="CJ164" s="170"/>
      <c r="CK164" s="170"/>
      <c r="CL164" s="170"/>
      <c r="CM164" s="170"/>
      <c r="CN164" s="170"/>
      <c r="CO164" s="170"/>
    </row>
    <row r="165" spans="2:93" ht="19.5" customHeight="1">
      <c r="B165" s="178" t="s">
        <v>65</v>
      </c>
      <c r="C165" s="178"/>
      <c r="D165" s="179"/>
      <c r="E165" s="179"/>
      <c r="F165" s="640"/>
      <c r="G165" s="640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  <c r="AA165" s="174"/>
      <c r="AB165" s="174"/>
      <c r="AC165" s="174"/>
      <c r="AD165" s="174"/>
      <c r="AE165" s="174"/>
      <c r="AF165" s="174"/>
      <c r="AG165" s="174"/>
      <c r="AH165" s="174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CA165" s="30"/>
      <c r="CB165" s="170"/>
      <c r="CC165" s="170"/>
      <c r="CD165" s="170"/>
      <c r="CE165" s="170"/>
      <c r="CF165" s="170"/>
      <c r="CG165" s="170"/>
      <c r="CH165" s="170"/>
      <c r="CI165" s="170"/>
      <c r="CJ165" s="170"/>
      <c r="CK165" s="170"/>
      <c r="CL165" s="170"/>
      <c r="CM165" s="170"/>
      <c r="CN165" s="170"/>
      <c r="CO165" s="170"/>
    </row>
    <row r="166" spans="2:93" ht="19.5" customHeight="1">
      <c r="B166" s="180"/>
      <c r="C166" s="180"/>
      <c r="D166" s="180"/>
      <c r="E166" s="180"/>
      <c r="F166" s="80"/>
      <c r="G166" s="181"/>
      <c r="H166" s="181"/>
      <c r="I166" s="181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  <c r="AF166" s="169"/>
      <c r="AG166" s="169"/>
      <c r="AH166" s="169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CA166" s="30"/>
      <c r="CB166" s="170"/>
      <c r="CC166" s="170"/>
      <c r="CD166" s="170"/>
      <c r="CE166" s="170"/>
      <c r="CF166" s="170"/>
      <c r="CG166" s="170"/>
      <c r="CH166" s="170"/>
      <c r="CI166" s="170"/>
      <c r="CJ166" s="170"/>
      <c r="CK166" s="170"/>
      <c r="CL166" s="170"/>
      <c r="CM166" s="170"/>
      <c r="CN166" s="170"/>
      <c r="CO166" s="170"/>
    </row>
    <row r="167" spans="2:93" ht="19.5" customHeight="1">
      <c r="B167" s="22"/>
      <c r="C167" s="22"/>
      <c r="D167" s="179"/>
      <c r="E167" s="179"/>
      <c r="F167" s="639"/>
      <c r="G167" s="639"/>
      <c r="CA167" s="7"/>
    </row>
    <row r="168" spans="2:93" ht="19.5" customHeight="1">
      <c r="B168" s="182"/>
      <c r="C168" s="182"/>
      <c r="D168" s="180"/>
      <c r="E168" s="180"/>
      <c r="F168" s="80"/>
      <c r="G168" s="181"/>
      <c r="CA168" s="7"/>
    </row>
    <row r="169" spans="2:93">
      <c r="B169" s="182"/>
      <c r="C169" s="182"/>
      <c r="D169" s="179"/>
      <c r="E169" s="179"/>
      <c r="F169" s="639"/>
      <c r="G169" s="639"/>
      <c r="CA169" s="7"/>
    </row>
    <row r="170" spans="2:93">
      <c r="B170" s="182"/>
      <c r="C170" s="182"/>
      <c r="D170" s="180"/>
      <c r="E170" s="180"/>
      <c r="F170" s="80"/>
      <c r="G170" s="181"/>
      <c r="CA170" s="7"/>
    </row>
    <row r="171" spans="2:93">
      <c r="CA171" s="7"/>
    </row>
    <row r="172" spans="2:93">
      <c r="B172" s="182"/>
      <c r="C172" s="182"/>
      <c r="CA172" s="7"/>
    </row>
    <row r="173" spans="2:93">
      <c r="B173" s="182"/>
      <c r="C173" s="182"/>
    </row>
  </sheetData>
  <dataConsolidate/>
  <mergeCells count="521">
    <mergeCell ref="F165:G165"/>
    <mergeCell ref="F167:G167"/>
    <mergeCell ref="F169:G169"/>
    <mergeCell ref="AQ161:AU161"/>
    <mergeCell ref="F163:G163"/>
    <mergeCell ref="AD161:AG161"/>
    <mergeCell ref="AH161:AL161"/>
    <mergeCell ref="AM161:AP161"/>
    <mergeCell ref="AV161:AY161"/>
    <mergeCell ref="AZ161:BC161"/>
    <mergeCell ref="BD161:BH161"/>
    <mergeCell ref="F162:G162"/>
    <mergeCell ref="F161:G161"/>
    <mergeCell ref="H161:L161"/>
    <mergeCell ref="M161:P161"/>
    <mergeCell ref="Q161:T161"/>
    <mergeCell ref="U161:Y161"/>
    <mergeCell ref="Z161:AC161"/>
    <mergeCell ref="AZ159:BC159"/>
    <mergeCell ref="BD159:BH159"/>
    <mergeCell ref="M158:P158"/>
    <mergeCell ref="Q158:T158"/>
    <mergeCell ref="U158:Y158"/>
    <mergeCell ref="Z158:AC158"/>
    <mergeCell ref="F160:G160"/>
    <mergeCell ref="H160:L160"/>
    <mergeCell ref="M160:P160"/>
    <mergeCell ref="Q160:T160"/>
    <mergeCell ref="AQ159:AU159"/>
    <mergeCell ref="AV159:AY159"/>
    <mergeCell ref="BD160:BH160"/>
    <mergeCell ref="AD160:AG160"/>
    <mergeCell ref="AH160:AL160"/>
    <mergeCell ref="AM160:AP160"/>
    <mergeCell ref="AQ160:AU160"/>
    <mergeCell ref="AV160:AY160"/>
    <mergeCell ref="AZ160:BC160"/>
    <mergeCell ref="H156:L156"/>
    <mergeCell ref="M156:P156"/>
    <mergeCell ref="Q156:T156"/>
    <mergeCell ref="U156:Y156"/>
    <mergeCell ref="U160:Y160"/>
    <mergeCell ref="Z160:AC160"/>
    <mergeCell ref="Z156:AC156"/>
    <mergeCell ref="AD156:AG156"/>
    <mergeCell ref="BD158:BH158"/>
    <mergeCell ref="F159:G159"/>
    <mergeCell ref="H159:L159"/>
    <mergeCell ref="M159:P159"/>
    <mergeCell ref="Q159:T159"/>
    <mergeCell ref="U159:Y159"/>
    <mergeCell ref="Z159:AC159"/>
    <mergeCell ref="AD159:AG159"/>
    <mergeCell ref="AQ158:AU158"/>
    <mergeCell ref="AV158:AY158"/>
    <mergeCell ref="AZ158:BC158"/>
    <mergeCell ref="F158:G158"/>
    <mergeCell ref="H158:L158"/>
    <mergeCell ref="AH159:AL159"/>
    <mergeCell ref="AM159:AP159"/>
    <mergeCell ref="AD158:AG158"/>
    <mergeCell ref="AH158:AL158"/>
    <mergeCell ref="AM158:AP158"/>
    <mergeCell ref="BD155:BH155"/>
    <mergeCell ref="AV154:AY154"/>
    <mergeCell ref="AZ154:BC154"/>
    <mergeCell ref="BD154:BH154"/>
    <mergeCell ref="AM155:AP155"/>
    <mergeCell ref="AQ155:AU155"/>
    <mergeCell ref="AV155:AY155"/>
    <mergeCell ref="AZ155:BC155"/>
    <mergeCell ref="H155:L155"/>
    <mergeCell ref="M155:P155"/>
    <mergeCell ref="Q155:T155"/>
    <mergeCell ref="U155:Y155"/>
    <mergeCell ref="Z155:AC155"/>
    <mergeCell ref="AD155:AG155"/>
    <mergeCell ref="AH154:AL154"/>
    <mergeCell ref="AM154:AP154"/>
    <mergeCell ref="AQ154:AU154"/>
    <mergeCell ref="AZ156:BC156"/>
    <mergeCell ref="BD156:BH156"/>
    <mergeCell ref="CP154:CR154"/>
    <mergeCell ref="AH156:AL156"/>
    <mergeCell ref="AM156:AP156"/>
    <mergeCell ref="AQ156:AU156"/>
    <mergeCell ref="AV156:AY156"/>
    <mergeCell ref="AH153:AL153"/>
    <mergeCell ref="AM153:AP153"/>
    <mergeCell ref="AQ153:AU153"/>
    <mergeCell ref="BD153:BH153"/>
    <mergeCell ref="H154:L154"/>
    <mergeCell ref="M154:P154"/>
    <mergeCell ref="Q154:T154"/>
    <mergeCell ref="U154:Y154"/>
    <mergeCell ref="Z154:AC154"/>
    <mergeCell ref="AD154:AG154"/>
    <mergeCell ref="AV153:AY153"/>
    <mergeCell ref="AZ153:BC153"/>
    <mergeCell ref="AH155:AL155"/>
    <mergeCell ref="C150:D150"/>
    <mergeCell ref="H153:L153"/>
    <mergeCell ref="M153:P153"/>
    <mergeCell ref="Q153:T153"/>
    <mergeCell ref="U153:Y153"/>
    <mergeCell ref="Z153:AC153"/>
    <mergeCell ref="AD153:AG153"/>
    <mergeCell ref="F146:G146"/>
    <mergeCell ref="H146:L146"/>
    <mergeCell ref="M146:P146"/>
    <mergeCell ref="Q146:T146"/>
    <mergeCell ref="AZ146:BC146"/>
    <mergeCell ref="BD146:BH146"/>
    <mergeCell ref="AH146:AL146"/>
    <mergeCell ref="AM146:AP146"/>
    <mergeCell ref="AQ146:AU146"/>
    <mergeCell ref="AV146:AY146"/>
    <mergeCell ref="U146:Y146"/>
    <mergeCell ref="Z146:AC146"/>
    <mergeCell ref="AD146:AG146"/>
    <mergeCell ref="CP142:CR142"/>
    <mergeCell ref="Z143:AC143"/>
    <mergeCell ref="BD143:BH143"/>
    <mergeCell ref="Z144:AC144"/>
    <mergeCell ref="AD144:AG144"/>
    <mergeCell ref="AH144:AL144"/>
    <mergeCell ref="AM144:AP144"/>
    <mergeCell ref="H144:L144"/>
    <mergeCell ref="M144:P144"/>
    <mergeCell ref="Q144:T144"/>
    <mergeCell ref="U144:Y144"/>
    <mergeCell ref="H143:L143"/>
    <mergeCell ref="M143:P143"/>
    <mergeCell ref="Q143:T143"/>
    <mergeCell ref="U143:Y143"/>
    <mergeCell ref="AZ143:BC143"/>
    <mergeCell ref="AZ141:BC141"/>
    <mergeCell ref="BD141:BH141"/>
    <mergeCell ref="AZ142:BC142"/>
    <mergeCell ref="BD142:BH142"/>
    <mergeCell ref="AQ144:AU144"/>
    <mergeCell ref="AQ143:AU143"/>
    <mergeCell ref="AV144:AY144"/>
    <mergeCell ref="AZ144:BC144"/>
    <mergeCell ref="BD144:BH144"/>
    <mergeCell ref="AM142:AP142"/>
    <mergeCell ref="H142:L142"/>
    <mergeCell ref="M142:P142"/>
    <mergeCell ref="Q142:T142"/>
    <mergeCell ref="U142:Y142"/>
    <mergeCell ref="AV143:AY143"/>
    <mergeCell ref="AD143:AG143"/>
    <mergeCell ref="AH143:AL143"/>
    <mergeCell ref="AM143:AP143"/>
    <mergeCell ref="AV141:AY141"/>
    <mergeCell ref="AQ142:AU142"/>
    <mergeCell ref="AV142:AY142"/>
    <mergeCell ref="Z141:AC141"/>
    <mergeCell ref="AD141:AG141"/>
    <mergeCell ref="AH141:AL141"/>
    <mergeCell ref="AM141:AP141"/>
    <mergeCell ref="Z142:AC142"/>
    <mergeCell ref="AD142:AG142"/>
    <mergeCell ref="AH142:AL142"/>
    <mergeCell ref="Q141:T141"/>
    <mergeCell ref="U141:Y141"/>
    <mergeCell ref="AM116:AP116"/>
    <mergeCell ref="AQ116:AU116"/>
    <mergeCell ref="C129:D131"/>
    <mergeCell ref="C139:D139"/>
    <mergeCell ref="H141:L141"/>
    <mergeCell ref="M141:P141"/>
    <mergeCell ref="AQ141:AU141"/>
    <mergeCell ref="AD116:AG116"/>
    <mergeCell ref="AH116:AL116"/>
    <mergeCell ref="AV116:AY116"/>
    <mergeCell ref="AZ116:BC116"/>
    <mergeCell ref="BD116:BH116"/>
    <mergeCell ref="C122:D125"/>
    <mergeCell ref="AM115:AP115"/>
    <mergeCell ref="AQ115:AU115"/>
    <mergeCell ref="AV115:AY115"/>
    <mergeCell ref="AZ115:BC115"/>
    <mergeCell ref="BD115:BH115"/>
    <mergeCell ref="H116:L116"/>
    <mergeCell ref="M116:P116"/>
    <mergeCell ref="Q116:T116"/>
    <mergeCell ref="U116:Y116"/>
    <mergeCell ref="Z116:AC116"/>
    <mergeCell ref="AQ114:AU114"/>
    <mergeCell ref="AV114:AY114"/>
    <mergeCell ref="CP114:CR114"/>
    <mergeCell ref="H115:L115"/>
    <mergeCell ref="M115:P115"/>
    <mergeCell ref="Q115:T115"/>
    <mergeCell ref="U115:Y115"/>
    <mergeCell ref="Z115:AC115"/>
    <mergeCell ref="AD115:AG115"/>
    <mergeCell ref="AH115:AL115"/>
    <mergeCell ref="AZ114:BC114"/>
    <mergeCell ref="BD114:BH114"/>
    <mergeCell ref="H114:L114"/>
    <mergeCell ref="M114:P114"/>
    <mergeCell ref="Q114:T114"/>
    <mergeCell ref="U114:Y114"/>
    <mergeCell ref="Z114:AC114"/>
    <mergeCell ref="AD114:AG114"/>
    <mergeCell ref="AH114:AL114"/>
    <mergeCell ref="AM114:AP114"/>
    <mergeCell ref="BD113:BH113"/>
    <mergeCell ref="H113:L113"/>
    <mergeCell ref="M113:P113"/>
    <mergeCell ref="Q113:T113"/>
    <mergeCell ref="U113:Y113"/>
    <mergeCell ref="Z113:AC113"/>
    <mergeCell ref="AD113:AG113"/>
    <mergeCell ref="AQ113:AU113"/>
    <mergeCell ref="H87:L87"/>
    <mergeCell ref="M87:P87"/>
    <mergeCell ref="Q87:T87"/>
    <mergeCell ref="U87:Y87"/>
    <mergeCell ref="AV113:AY113"/>
    <mergeCell ref="AZ113:BC113"/>
    <mergeCell ref="Z87:AC87"/>
    <mergeCell ref="AD87:AG87"/>
    <mergeCell ref="AH113:AL113"/>
    <mergeCell ref="AM113:AP113"/>
    <mergeCell ref="AH87:AL87"/>
    <mergeCell ref="AM87:AP87"/>
    <mergeCell ref="AQ87:AU87"/>
    <mergeCell ref="AV87:AY87"/>
    <mergeCell ref="AZ87:BC87"/>
    <mergeCell ref="BD87:BH87"/>
    <mergeCell ref="BD86:BH86"/>
    <mergeCell ref="AV85:AY85"/>
    <mergeCell ref="AZ85:BC85"/>
    <mergeCell ref="BD85:BH85"/>
    <mergeCell ref="AZ86:BC86"/>
    <mergeCell ref="AQ86:AU86"/>
    <mergeCell ref="AV86:AY86"/>
    <mergeCell ref="AM84:AP84"/>
    <mergeCell ref="AQ84:AU84"/>
    <mergeCell ref="AV84:AY84"/>
    <mergeCell ref="AZ84:BC84"/>
    <mergeCell ref="H84:L84"/>
    <mergeCell ref="M84:P84"/>
    <mergeCell ref="Q84:T84"/>
    <mergeCell ref="U84:Y84"/>
    <mergeCell ref="AH86:AL86"/>
    <mergeCell ref="AM86:AP86"/>
    <mergeCell ref="Z84:AC84"/>
    <mergeCell ref="CP85:CR85"/>
    <mergeCell ref="H86:L86"/>
    <mergeCell ref="M86:P86"/>
    <mergeCell ref="Q86:T86"/>
    <mergeCell ref="U86:Y86"/>
    <mergeCell ref="Z86:AC86"/>
    <mergeCell ref="AD86:AG86"/>
    <mergeCell ref="BD84:BH84"/>
    <mergeCell ref="H85:L85"/>
    <mergeCell ref="AD85:AG85"/>
    <mergeCell ref="AH85:AL85"/>
    <mergeCell ref="AM85:AP85"/>
    <mergeCell ref="AQ85:AU85"/>
    <mergeCell ref="M85:P85"/>
    <mergeCell ref="Q85:T85"/>
    <mergeCell ref="U85:Y85"/>
    <mergeCell ref="Z85:AC85"/>
    <mergeCell ref="BD59:BH59"/>
    <mergeCell ref="H60:L60"/>
    <mergeCell ref="M60:P60"/>
    <mergeCell ref="Q60:T60"/>
    <mergeCell ref="U60:Y60"/>
    <mergeCell ref="Z60:AC60"/>
    <mergeCell ref="AD60:AG60"/>
    <mergeCell ref="AH60:AL60"/>
    <mergeCell ref="AM60:AP60"/>
    <mergeCell ref="AQ60:AU60"/>
    <mergeCell ref="AV60:AY60"/>
    <mergeCell ref="AZ60:BC60"/>
    <mergeCell ref="AD84:AG84"/>
    <mergeCell ref="AH84:AL84"/>
    <mergeCell ref="BD60:BH60"/>
    <mergeCell ref="CP58:CR58"/>
    <mergeCell ref="H59:L59"/>
    <mergeCell ref="M59:P59"/>
    <mergeCell ref="Q59:T59"/>
    <mergeCell ref="U59:Y59"/>
    <mergeCell ref="Z59:AC59"/>
    <mergeCell ref="AD59:AG59"/>
    <mergeCell ref="AH59:AL59"/>
    <mergeCell ref="AM59:AP59"/>
    <mergeCell ref="BD58:BH58"/>
    <mergeCell ref="H58:L58"/>
    <mergeCell ref="M58:P58"/>
    <mergeCell ref="Q58:T58"/>
    <mergeCell ref="U58:Y58"/>
    <mergeCell ref="Z58:AC58"/>
    <mergeCell ref="AD58:AG58"/>
    <mergeCell ref="AH58:AL58"/>
    <mergeCell ref="AM58:AP58"/>
    <mergeCell ref="AQ58:AU58"/>
    <mergeCell ref="AV59:AY59"/>
    <mergeCell ref="AZ59:BC59"/>
    <mergeCell ref="AH57:AL57"/>
    <mergeCell ref="AM57:AP57"/>
    <mergeCell ref="AQ57:AU57"/>
    <mergeCell ref="AV57:AY57"/>
    <mergeCell ref="AZ57:BC57"/>
    <mergeCell ref="AV58:AY58"/>
    <mergeCell ref="AZ58:BC58"/>
    <mergeCell ref="AQ59:AU59"/>
    <mergeCell ref="AV49:AY49"/>
    <mergeCell ref="AZ49:BC49"/>
    <mergeCell ref="BD57:BH57"/>
    <mergeCell ref="H57:L57"/>
    <mergeCell ref="M57:P57"/>
    <mergeCell ref="Q57:T57"/>
    <mergeCell ref="U57:Y57"/>
    <mergeCell ref="Z57:AC57"/>
    <mergeCell ref="AD57:AG57"/>
    <mergeCell ref="BD49:BH49"/>
    <mergeCell ref="C53:D55"/>
    <mergeCell ref="AV48:AY48"/>
    <mergeCell ref="AZ48:BC48"/>
    <mergeCell ref="BD48:BH48"/>
    <mergeCell ref="H49:L49"/>
    <mergeCell ref="M49:P49"/>
    <mergeCell ref="Q49:T49"/>
    <mergeCell ref="U49:Y49"/>
    <mergeCell ref="Z49:AC49"/>
    <mergeCell ref="CP47:CR47"/>
    <mergeCell ref="H48:L48"/>
    <mergeCell ref="M48:P48"/>
    <mergeCell ref="Q48:T48"/>
    <mergeCell ref="U48:Y48"/>
    <mergeCell ref="Z48:AC48"/>
    <mergeCell ref="AD48:AG48"/>
    <mergeCell ref="AH48:AL48"/>
    <mergeCell ref="AM48:AP48"/>
    <mergeCell ref="AQ48:AU48"/>
    <mergeCell ref="AH47:AL47"/>
    <mergeCell ref="AM47:AP47"/>
    <mergeCell ref="AQ47:AU47"/>
    <mergeCell ref="AD49:AG49"/>
    <mergeCell ref="AH49:AL49"/>
    <mergeCell ref="AM49:AP49"/>
    <mergeCell ref="AQ49:AU49"/>
    <mergeCell ref="BD47:BH47"/>
    <mergeCell ref="H47:L47"/>
    <mergeCell ref="M47:P47"/>
    <mergeCell ref="Q47:T47"/>
    <mergeCell ref="U47:Y47"/>
    <mergeCell ref="Z47:AC47"/>
    <mergeCell ref="AD47:AG47"/>
    <mergeCell ref="AH46:AL46"/>
    <mergeCell ref="AM46:AP46"/>
    <mergeCell ref="AQ46:AU46"/>
    <mergeCell ref="AV46:AY46"/>
    <mergeCell ref="AV47:AY47"/>
    <mergeCell ref="AZ47:BC47"/>
    <mergeCell ref="AQ45:AU45"/>
    <mergeCell ref="AV45:AY45"/>
    <mergeCell ref="AZ46:BC46"/>
    <mergeCell ref="BD46:BH46"/>
    <mergeCell ref="H46:L46"/>
    <mergeCell ref="M46:P46"/>
    <mergeCell ref="Q46:T46"/>
    <mergeCell ref="U46:Y46"/>
    <mergeCell ref="Z46:AC46"/>
    <mergeCell ref="AD46:AG46"/>
    <mergeCell ref="AZ45:BC45"/>
    <mergeCell ref="BD45:BH45"/>
    <mergeCell ref="H45:L45"/>
    <mergeCell ref="M45:P45"/>
    <mergeCell ref="Q45:T45"/>
    <mergeCell ref="U45:Y45"/>
    <mergeCell ref="Z45:AC45"/>
    <mergeCell ref="AD45:AG45"/>
    <mergeCell ref="AH45:AL45"/>
    <mergeCell ref="AM45:AP45"/>
    <mergeCell ref="AV35:AY35"/>
    <mergeCell ref="AZ35:BC35"/>
    <mergeCell ref="BD35:BH35"/>
    <mergeCell ref="H35:L35"/>
    <mergeCell ref="M35:P35"/>
    <mergeCell ref="Q35:T35"/>
    <mergeCell ref="U35:Y35"/>
    <mergeCell ref="Z35:AC35"/>
    <mergeCell ref="AD35:AG35"/>
    <mergeCell ref="AQ35:AU35"/>
    <mergeCell ref="AH35:AL35"/>
    <mergeCell ref="AM35:AP35"/>
    <mergeCell ref="AH34:AL34"/>
    <mergeCell ref="AM34:AP34"/>
    <mergeCell ref="H34:L34"/>
    <mergeCell ref="M34:P34"/>
    <mergeCell ref="Q34:T34"/>
    <mergeCell ref="U34:Y34"/>
    <mergeCell ref="AZ34:BC34"/>
    <mergeCell ref="BD34:BH34"/>
    <mergeCell ref="CP33:CR33"/>
    <mergeCell ref="AV32:AY32"/>
    <mergeCell ref="AZ32:BC32"/>
    <mergeCell ref="BD32:BH32"/>
    <mergeCell ref="AV33:AY33"/>
    <mergeCell ref="AZ33:BC33"/>
    <mergeCell ref="BD33:BH33"/>
    <mergeCell ref="H33:L33"/>
    <mergeCell ref="M33:P33"/>
    <mergeCell ref="Q33:T33"/>
    <mergeCell ref="U33:Y33"/>
    <mergeCell ref="AQ34:AU34"/>
    <mergeCell ref="AV34:AY34"/>
    <mergeCell ref="AQ33:AU33"/>
    <mergeCell ref="Z34:AC34"/>
    <mergeCell ref="AD34:AG34"/>
    <mergeCell ref="Z33:AC33"/>
    <mergeCell ref="AD33:AG33"/>
    <mergeCell ref="AH33:AL33"/>
    <mergeCell ref="BD31:BH31"/>
    <mergeCell ref="Z32:AC32"/>
    <mergeCell ref="AD32:AG32"/>
    <mergeCell ref="AH32:AL32"/>
    <mergeCell ref="AM32:AP32"/>
    <mergeCell ref="AQ32:AU32"/>
    <mergeCell ref="AD31:AG31"/>
    <mergeCell ref="AH31:AL31"/>
    <mergeCell ref="AM31:AP31"/>
    <mergeCell ref="AQ31:AU31"/>
    <mergeCell ref="AV31:AY31"/>
    <mergeCell ref="H32:L32"/>
    <mergeCell ref="M32:P32"/>
    <mergeCell ref="Q32:T32"/>
    <mergeCell ref="U32:Y32"/>
    <mergeCell ref="AV25:AY25"/>
    <mergeCell ref="AZ25:BC25"/>
    <mergeCell ref="AZ31:BC31"/>
    <mergeCell ref="AM33:AP33"/>
    <mergeCell ref="D29:F29"/>
    <mergeCell ref="H31:L31"/>
    <mergeCell ref="M31:P31"/>
    <mergeCell ref="Q31:T31"/>
    <mergeCell ref="U31:Y31"/>
    <mergeCell ref="Z31:AC31"/>
    <mergeCell ref="BD25:BH25"/>
    <mergeCell ref="D28:F28"/>
    <mergeCell ref="AV24:AY24"/>
    <mergeCell ref="AZ24:BC24"/>
    <mergeCell ref="BD24:BH24"/>
    <mergeCell ref="H25:L25"/>
    <mergeCell ref="M25:P25"/>
    <mergeCell ref="Q25:T25"/>
    <mergeCell ref="U25:Y25"/>
    <mergeCell ref="Z25:AC25"/>
    <mergeCell ref="CP23:CR23"/>
    <mergeCell ref="H24:L24"/>
    <mergeCell ref="M24:P24"/>
    <mergeCell ref="Q24:T24"/>
    <mergeCell ref="U24:Y24"/>
    <mergeCell ref="Z24:AC24"/>
    <mergeCell ref="AD24:AG24"/>
    <mergeCell ref="AH24:AL24"/>
    <mergeCell ref="AM24:AP24"/>
    <mergeCell ref="AQ24:AU24"/>
    <mergeCell ref="AH23:AL23"/>
    <mergeCell ref="AM23:AP23"/>
    <mergeCell ref="AQ23:AU23"/>
    <mergeCell ref="AD25:AG25"/>
    <mergeCell ref="AH25:AL25"/>
    <mergeCell ref="AM25:AP25"/>
    <mergeCell ref="AQ25:AU25"/>
    <mergeCell ref="BD23:BH23"/>
    <mergeCell ref="H23:L23"/>
    <mergeCell ref="M23:P23"/>
    <mergeCell ref="Q23:T23"/>
    <mergeCell ref="U23:Y23"/>
    <mergeCell ref="Z23:AC23"/>
    <mergeCell ref="AD23:AG23"/>
    <mergeCell ref="AH22:AL22"/>
    <mergeCell ref="AM22:AP22"/>
    <mergeCell ref="AQ22:AU22"/>
    <mergeCell ref="AV22:AY22"/>
    <mergeCell ref="AV23:AY23"/>
    <mergeCell ref="AZ23:BC23"/>
    <mergeCell ref="AD6:AG6"/>
    <mergeCell ref="AH6:AL6"/>
    <mergeCell ref="AZ22:BC22"/>
    <mergeCell ref="BD22:BH22"/>
    <mergeCell ref="H22:L22"/>
    <mergeCell ref="M22:P22"/>
    <mergeCell ref="Q22:T22"/>
    <mergeCell ref="U22:Y22"/>
    <mergeCell ref="Z22:AC22"/>
    <mergeCell ref="AD22:AG22"/>
    <mergeCell ref="CL4:CM4"/>
    <mergeCell ref="V9:X9"/>
    <mergeCell ref="AH9:AJ9"/>
    <mergeCell ref="AK9:AN9"/>
    <mergeCell ref="AP9:AR9"/>
    <mergeCell ref="AT9:AV9"/>
    <mergeCell ref="BG9:BH9"/>
    <mergeCell ref="AM6:AP6"/>
    <mergeCell ref="U6:Y6"/>
    <mergeCell ref="Z6:AC6"/>
    <mergeCell ref="AQ6:AU6"/>
    <mergeCell ref="AV6:AY6"/>
    <mergeCell ref="AZ6:BC6"/>
    <mergeCell ref="BD6:BH6"/>
    <mergeCell ref="CA3:CC3"/>
    <mergeCell ref="AN4:AO4"/>
    <mergeCell ref="U8:V8"/>
    <mergeCell ref="B6:B7"/>
    <mergeCell ref="C6:C7"/>
    <mergeCell ref="D6:D7"/>
    <mergeCell ref="E6:E7"/>
    <mergeCell ref="F6:F7"/>
    <mergeCell ref="G6:G7"/>
    <mergeCell ref="H6:L6"/>
    <mergeCell ref="M6:P6"/>
    <mergeCell ref="Q6:T6"/>
  </mergeCells>
  <phoneticPr fontId="0" type="noConversion"/>
  <printOptions horizontalCentered="1"/>
  <pageMargins left="0" right="0" top="0" bottom="0" header="0.51181102362204722" footer="0.35433070866141736"/>
  <pageSetup paperSize="8" scale="33" orientation="landscape" r:id="rId1"/>
  <headerFooter alignWithMargins="0">
    <oddHeader xml:space="preserve">   </oddHeader>
    <oddFooter xml:space="preserve"> </oddFooter>
  </headerFooter>
  <colBreaks count="2" manualBreakCount="2">
    <brk id="60" max="1048575" man="1"/>
    <brk id="77" max="176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V173"/>
  <sheetViews>
    <sheetView showGridLines="0" showZeros="0" zoomScale="50" zoomScaleNormal="50" zoomScaleSheetLayoutView="50" workbookViewId="0">
      <pane xSplit="7" ySplit="7" topLeftCell="S8" activePane="bottomRight" state="frozen"/>
      <selection pane="topRight" activeCell="H1" sqref="H1"/>
      <selection pane="bottomLeft" activeCell="A8" sqref="A8"/>
      <selection pane="bottomRight" activeCell="G21" sqref="G21"/>
    </sheetView>
  </sheetViews>
  <sheetFormatPr defaultColWidth="6.85546875" defaultRowHeight="15.75"/>
  <cols>
    <col min="1" max="1" width="1.85546875" style="7" customWidth="1"/>
    <col min="2" max="2" width="66.140625" style="7" customWidth="1"/>
    <col min="3" max="3" width="39.85546875" style="7" customWidth="1"/>
    <col min="4" max="4" width="25.140625" style="7" customWidth="1"/>
    <col min="5" max="5" width="39.85546875" style="7" hidden="1" customWidth="1"/>
    <col min="6" max="6" width="17.7109375" style="8" customWidth="1"/>
    <col min="7" max="7" width="18.85546875" style="9" customWidth="1"/>
    <col min="8" max="20" width="5.85546875" style="10" customWidth="1"/>
    <col min="21" max="22" width="7.140625" style="10" customWidth="1"/>
    <col min="23" max="29" width="5.85546875" style="10" customWidth="1"/>
    <col min="30" max="30" width="7" style="10" customWidth="1"/>
    <col min="31" max="33" width="5.85546875" style="10" customWidth="1"/>
    <col min="34" max="34" width="7" style="10" customWidth="1"/>
    <col min="35" max="37" width="5.85546875" style="10" customWidth="1"/>
    <col min="38" max="38" width="7.140625" style="10" customWidth="1"/>
    <col min="39" max="39" width="5.85546875" style="10" customWidth="1"/>
    <col min="40" max="41" width="6.5703125" style="10" customWidth="1"/>
    <col min="42" max="45" width="5.85546875" style="10" customWidth="1"/>
    <col min="46" max="46" width="6.85546875" style="10" customWidth="1"/>
    <col min="47" max="47" width="5.85546875" style="10" customWidth="1"/>
    <col min="48" max="59" width="6.140625" style="10" customWidth="1"/>
    <col min="60" max="60" width="7.28515625" style="10" customWidth="1"/>
    <col min="61" max="61" width="3.140625" style="10" customWidth="1"/>
    <col min="62" max="62" width="2.28515625" style="10" customWidth="1"/>
    <col min="63" max="63" width="40.5703125" style="12" customWidth="1"/>
    <col min="64" max="64" width="21.85546875" style="7" customWidth="1"/>
    <col min="65" max="75" width="13" style="7" customWidth="1"/>
    <col min="76" max="76" width="12.7109375" style="7" customWidth="1"/>
    <col min="77" max="78" width="5.7109375" style="7" customWidth="1"/>
    <col min="79" max="79" width="35.42578125" style="12" customWidth="1"/>
    <col min="80" max="80" width="30.140625" style="7" customWidth="1"/>
    <col min="81" max="81" width="17.7109375" style="7" customWidth="1"/>
    <col min="82" max="92" width="17.5703125" style="7" customWidth="1"/>
    <col min="93" max="93" width="22.5703125" style="7" customWidth="1"/>
    <col min="94" max="94" width="13.140625" style="7" customWidth="1"/>
    <col min="95" max="95" width="4.85546875" style="7" customWidth="1"/>
    <col min="96" max="98" width="6.28515625" style="7" customWidth="1"/>
    <col min="99" max="100" width="7.5703125" style="7" customWidth="1"/>
    <col min="101" max="104" width="6.28515625" style="7" customWidth="1"/>
    <col min="105" max="110" width="6.85546875" style="7" customWidth="1"/>
    <col min="111" max="16384" width="6.85546875" style="7"/>
  </cols>
  <sheetData>
    <row r="1" spans="2:100" ht="79.5" customHeight="1"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CO1" s="13"/>
    </row>
    <row r="2" spans="2:100" ht="19.5" customHeight="1">
      <c r="B2" s="14"/>
      <c r="C2" s="14"/>
      <c r="D2" s="15"/>
      <c r="E2" s="15"/>
      <c r="H2" s="219"/>
      <c r="I2" s="10" t="s">
        <v>174</v>
      </c>
      <c r="T2" s="16"/>
      <c r="U2" s="17"/>
      <c r="V2" s="17"/>
      <c r="W2" s="183" t="s">
        <v>50</v>
      </c>
      <c r="X2" s="183"/>
      <c r="Y2" s="184" t="s">
        <v>27</v>
      </c>
      <c r="Z2" s="185"/>
      <c r="AA2" s="186"/>
      <c r="AB2" s="185"/>
      <c r="AC2" s="185"/>
      <c r="AD2" s="187"/>
      <c r="AE2" s="187"/>
      <c r="AF2" s="187"/>
      <c r="AG2" s="185"/>
      <c r="AH2" s="188"/>
      <c r="AI2" s="188"/>
      <c r="AJ2" s="188"/>
      <c r="AK2" s="184"/>
      <c r="AL2" s="184"/>
      <c r="AM2" s="223" t="s">
        <v>24</v>
      </c>
      <c r="AN2" s="225" t="s">
        <v>180</v>
      </c>
      <c r="AO2" s="225"/>
      <c r="AP2" s="225"/>
      <c r="AQ2" s="7"/>
      <c r="AR2" s="7"/>
      <c r="AS2" s="7"/>
      <c r="AT2" s="7"/>
      <c r="AU2" s="7"/>
      <c r="AV2" s="7"/>
      <c r="AW2" s="7"/>
      <c r="AX2" s="7"/>
      <c r="AY2" s="7"/>
      <c r="AZ2" s="19"/>
      <c r="BK2" s="20"/>
      <c r="BL2" s="21"/>
      <c r="BM2" s="21"/>
      <c r="BN2" s="21"/>
      <c r="BO2" s="16"/>
      <c r="BP2" s="10"/>
      <c r="BQ2" s="16"/>
      <c r="BR2" s="16"/>
      <c r="BS2" s="16"/>
      <c r="BU2" s="12"/>
      <c r="BV2" s="12"/>
      <c r="BW2" s="12"/>
      <c r="BX2" s="12"/>
      <c r="BY2" s="12"/>
      <c r="BZ2" s="12"/>
      <c r="CA2" s="10"/>
      <c r="CB2" s="12"/>
      <c r="CD2" s="16"/>
      <c r="CE2" s="10"/>
      <c r="CF2" s="16"/>
      <c r="CG2" s="16"/>
      <c r="CH2" s="16"/>
      <c r="CJ2" s="22"/>
      <c r="CK2" s="22"/>
      <c r="CL2" s="22"/>
      <c r="CO2" s="13"/>
    </row>
    <row r="3" spans="2:100" ht="19.5" customHeight="1">
      <c r="B3" s="23"/>
      <c r="C3" s="23"/>
      <c r="D3" s="24"/>
      <c r="E3" s="24"/>
      <c r="F3" s="25"/>
      <c r="H3" s="220"/>
      <c r="I3" s="10" t="s">
        <v>175</v>
      </c>
      <c r="T3" s="16"/>
      <c r="U3" s="16"/>
      <c r="V3" s="16"/>
      <c r="W3" s="183" t="s">
        <v>51</v>
      </c>
      <c r="X3" s="183"/>
      <c r="Y3" s="184" t="s">
        <v>143</v>
      </c>
      <c r="Z3" s="185"/>
      <c r="AA3" s="186"/>
      <c r="AB3" s="185"/>
      <c r="AC3" s="185"/>
      <c r="AD3" s="187"/>
      <c r="AE3" s="187"/>
      <c r="AF3" s="187"/>
      <c r="AG3" s="185"/>
      <c r="AH3" s="188"/>
      <c r="AI3" s="188"/>
      <c r="AJ3" s="188"/>
      <c r="AK3" s="184"/>
      <c r="AL3" s="184"/>
      <c r="AM3" s="223" t="s">
        <v>25</v>
      </c>
      <c r="AN3" s="225" t="s">
        <v>178</v>
      </c>
      <c r="AO3" s="225"/>
      <c r="AP3" s="225"/>
      <c r="AQ3" s="225"/>
      <c r="AR3" s="225"/>
      <c r="AS3" s="7"/>
      <c r="AT3" s="7"/>
      <c r="AU3" s="7"/>
      <c r="AV3" s="7"/>
      <c r="AW3" s="7"/>
      <c r="AX3" s="7"/>
      <c r="AY3" s="7"/>
      <c r="AZ3" s="19"/>
      <c r="BK3" s="26"/>
      <c r="BL3" s="21"/>
      <c r="BM3" s="21"/>
      <c r="BN3" s="21"/>
      <c r="BO3" s="16"/>
      <c r="BP3" s="10"/>
      <c r="BQ3" s="16"/>
      <c r="BR3" s="16"/>
      <c r="BS3" s="16"/>
      <c r="BU3" s="12"/>
      <c r="BV3" s="12"/>
      <c r="BW3" s="12"/>
      <c r="BX3" s="12"/>
      <c r="BY3" s="12"/>
      <c r="BZ3" s="12"/>
      <c r="CA3" s="627"/>
      <c r="CB3" s="627"/>
      <c r="CC3" s="627"/>
      <c r="CD3" s="16"/>
      <c r="CE3" s="10"/>
      <c r="CF3" s="16"/>
      <c r="CG3" s="16"/>
      <c r="CH3" s="16"/>
      <c r="CI3" s="13"/>
      <c r="CJ3" s="21"/>
      <c r="CK3" s="13"/>
      <c r="CL3" s="21"/>
      <c r="CM3" s="13"/>
      <c r="CN3" s="13"/>
      <c r="CO3" s="13"/>
    </row>
    <row r="4" spans="2:100" ht="19.5" customHeight="1">
      <c r="B4" s="27"/>
      <c r="C4" s="27"/>
      <c r="D4" s="28"/>
      <c r="E4" s="28"/>
      <c r="H4" s="29"/>
      <c r="T4" s="16"/>
      <c r="U4" s="18"/>
      <c r="V4" s="18"/>
      <c r="W4" s="183" t="s">
        <v>52</v>
      </c>
      <c r="X4" s="183"/>
      <c r="Y4" s="189" t="s">
        <v>146</v>
      </c>
      <c r="Z4" s="186"/>
      <c r="AA4" s="186"/>
      <c r="AB4" s="186"/>
      <c r="AC4" s="185"/>
      <c r="AD4" s="187"/>
      <c r="AE4" s="187"/>
      <c r="AF4" s="187"/>
      <c r="AG4" s="185"/>
      <c r="AH4" s="190"/>
      <c r="AI4" s="190"/>
      <c r="AJ4" s="190"/>
      <c r="AK4" s="191"/>
      <c r="AL4" s="192"/>
      <c r="AM4" s="224" t="s">
        <v>26</v>
      </c>
      <c r="AN4" s="665">
        <f>0.98471</f>
        <v>0.98470999999999997</v>
      </c>
      <c r="AO4" s="665"/>
      <c r="AP4" s="190"/>
      <c r="AQ4" s="7"/>
      <c r="AR4" s="7"/>
      <c r="AS4" s="7"/>
      <c r="AT4" s="7"/>
      <c r="AU4" s="7"/>
      <c r="AV4" s="7"/>
      <c r="AW4" s="7"/>
      <c r="AX4" s="7"/>
      <c r="AY4" s="7"/>
      <c r="AZ4" s="31"/>
      <c r="BK4" s="20"/>
      <c r="BL4" s="21"/>
      <c r="BM4" s="21"/>
      <c r="BN4" s="13"/>
      <c r="BO4" s="21"/>
      <c r="BP4" s="13"/>
      <c r="BQ4" s="13"/>
      <c r="BR4" s="13"/>
      <c r="BS4" s="32"/>
      <c r="BT4" s="21"/>
      <c r="BU4" s="33"/>
      <c r="BV4" s="21"/>
      <c r="BW4" s="13"/>
      <c r="BX4" s="34"/>
      <c r="BY4" s="13"/>
      <c r="BZ4" s="13"/>
      <c r="CA4" s="35"/>
      <c r="CB4" s="13"/>
      <c r="CC4" s="36"/>
      <c r="CD4" s="13"/>
      <c r="CE4" s="13"/>
      <c r="CF4" s="32"/>
      <c r="CG4" s="32"/>
      <c r="CH4" s="13"/>
      <c r="CI4" s="13"/>
      <c r="CJ4" s="21"/>
      <c r="CK4" s="13"/>
      <c r="CL4" s="622"/>
      <c r="CM4" s="622"/>
      <c r="CN4" s="13"/>
      <c r="CO4" s="13"/>
    </row>
    <row r="5" spans="2:100" ht="19.5" customHeight="1" thickBot="1">
      <c r="B5" s="21"/>
      <c r="C5" s="21"/>
      <c r="D5" s="21"/>
      <c r="E5" s="21"/>
      <c r="Y5" s="16"/>
      <c r="Z5" s="16"/>
      <c r="AA5" s="16"/>
      <c r="AB5" s="18"/>
      <c r="AO5" s="29"/>
      <c r="AP5" s="16"/>
      <c r="AQ5" s="37"/>
      <c r="AR5" s="37"/>
      <c r="AS5" s="37"/>
      <c r="AT5" s="37"/>
      <c r="AU5" s="38"/>
      <c r="AV5" s="39"/>
      <c r="AW5" s="40"/>
      <c r="AX5" s="41"/>
      <c r="AY5" s="41"/>
      <c r="AZ5" s="41"/>
      <c r="BA5" s="41"/>
      <c r="BB5" s="41"/>
      <c r="BC5" s="41"/>
      <c r="BK5" s="20"/>
      <c r="BL5" s="21"/>
      <c r="BM5" s="21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20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</row>
    <row r="6" spans="2:100" ht="19.5" customHeight="1" thickBot="1">
      <c r="B6" s="606" t="s">
        <v>100</v>
      </c>
      <c r="C6" s="596" t="s">
        <v>99</v>
      </c>
      <c r="D6" s="596" t="s">
        <v>98</v>
      </c>
      <c r="E6" s="596" t="s">
        <v>107</v>
      </c>
      <c r="F6" s="656" t="s">
        <v>113</v>
      </c>
      <c r="G6" s="658" t="s">
        <v>49</v>
      </c>
      <c r="H6" s="660" t="s">
        <v>13</v>
      </c>
      <c r="I6" s="661"/>
      <c r="J6" s="661"/>
      <c r="K6" s="661"/>
      <c r="L6" s="661"/>
      <c r="M6" s="661" t="s">
        <v>14</v>
      </c>
      <c r="N6" s="661"/>
      <c r="O6" s="661"/>
      <c r="P6" s="661"/>
      <c r="Q6" s="661" t="s">
        <v>15</v>
      </c>
      <c r="R6" s="661"/>
      <c r="S6" s="661"/>
      <c r="T6" s="661"/>
      <c r="U6" s="673" t="s">
        <v>16</v>
      </c>
      <c r="V6" s="674"/>
      <c r="W6" s="674"/>
      <c r="X6" s="674"/>
      <c r="Y6" s="675"/>
      <c r="Z6" s="661" t="s">
        <v>4</v>
      </c>
      <c r="AA6" s="661"/>
      <c r="AB6" s="661"/>
      <c r="AC6" s="661"/>
      <c r="AD6" s="662" t="s">
        <v>17</v>
      </c>
      <c r="AE6" s="662"/>
      <c r="AF6" s="662"/>
      <c r="AG6" s="662"/>
      <c r="AH6" s="662" t="s">
        <v>18</v>
      </c>
      <c r="AI6" s="662"/>
      <c r="AJ6" s="662"/>
      <c r="AK6" s="662"/>
      <c r="AL6" s="662"/>
      <c r="AM6" s="662" t="s">
        <v>19</v>
      </c>
      <c r="AN6" s="662"/>
      <c r="AO6" s="662"/>
      <c r="AP6" s="662"/>
      <c r="AQ6" s="662" t="s">
        <v>20</v>
      </c>
      <c r="AR6" s="662"/>
      <c r="AS6" s="662"/>
      <c r="AT6" s="662"/>
      <c r="AU6" s="662"/>
      <c r="AV6" s="662" t="s">
        <v>21</v>
      </c>
      <c r="AW6" s="662"/>
      <c r="AX6" s="662"/>
      <c r="AY6" s="662"/>
      <c r="AZ6" s="662" t="s">
        <v>22</v>
      </c>
      <c r="BA6" s="662"/>
      <c r="BB6" s="662"/>
      <c r="BC6" s="662"/>
      <c r="BD6" s="663" t="s">
        <v>23</v>
      </c>
      <c r="BE6" s="663"/>
      <c r="BF6" s="663"/>
      <c r="BG6" s="663"/>
      <c r="BH6" s="664"/>
      <c r="BI6" s="42"/>
      <c r="BK6" s="20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43"/>
      <c r="BY6" s="13"/>
      <c r="BZ6" s="13"/>
      <c r="CA6" s="44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</row>
    <row r="7" spans="2:100" ht="19.5" customHeight="1">
      <c r="B7" s="607"/>
      <c r="C7" s="597"/>
      <c r="D7" s="597"/>
      <c r="E7" s="597"/>
      <c r="F7" s="657"/>
      <c r="G7" s="659"/>
      <c r="H7" s="45">
        <v>1</v>
      </c>
      <c r="I7" s="46">
        <v>8</v>
      </c>
      <c r="J7" s="46">
        <v>15</v>
      </c>
      <c r="K7" s="46">
        <v>22</v>
      </c>
      <c r="L7" s="46">
        <v>29</v>
      </c>
      <c r="M7" s="46">
        <v>5</v>
      </c>
      <c r="N7" s="46">
        <v>12</v>
      </c>
      <c r="O7" s="46">
        <v>19</v>
      </c>
      <c r="P7" s="46">
        <v>26</v>
      </c>
      <c r="Q7" s="46">
        <v>4</v>
      </c>
      <c r="R7" s="46">
        <v>11</v>
      </c>
      <c r="S7" s="46">
        <v>18</v>
      </c>
      <c r="T7" s="46">
        <v>25</v>
      </c>
      <c r="U7" s="46">
        <v>1</v>
      </c>
      <c r="V7" s="46">
        <v>8</v>
      </c>
      <c r="W7" s="46">
        <v>15</v>
      </c>
      <c r="X7" s="46">
        <v>22</v>
      </c>
      <c r="Y7" s="46">
        <v>29</v>
      </c>
      <c r="Z7" s="46">
        <v>6</v>
      </c>
      <c r="AA7" s="46">
        <v>13</v>
      </c>
      <c r="AB7" s="46">
        <v>20</v>
      </c>
      <c r="AC7" s="46">
        <v>27</v>
      </c>
      <c r="AD7" s="46">
        <v>3</v>
      </c>
      <c r="AE7" s="46">
        <v>10</v>
      </c>
      <c r="AF7" s="46">
        <v>17</v>
      </c>
      <c r="AG7" s="46">
        <v>24</v>
      </c>
      <c r="AH7" s="46">
        <v>1</v>
      </c>
      <c r="AI7" s="46">
        <v>8</v>
      </c>
      <c r="AJ7" s="46">
        <v>15</v>
      </c>
      <c r="AK7" s="46">
        <v>22</v>
      </c>
      <c r="AL7" s="46">
        <v>29</v>
      </c>
      <c r="AM7" s="46">
        <v>5</v>
      </c>
      <c r="AN7" s="46">
        <v>12</v>
      </c>
      <c r="AO7" s="46">
        <v>19</v>
      </c>
      <c r="AP7" s="46">
        <v>26</v>
      </c>
      <c r="AQ7" s="46">
        <v>2</v>
      </c>
      <c r="AR7" s="46">
        <v>9</v>
      </c>
      <c r="AS7" s="46">
        <v>16</v>
      </c>
      <c r="AT7" s="46">
        <v>23</v>
      </c>
      <c r="AU7" s="46">
        <v>30</v>
      </c>
      <c r="AV7" s="46">
        <v>7</v>
      </c>
      <c r="AW7" s="46">
        <v>14</v>
      </c>
      <c r="AX7" s="46">
        <v>21</v>
      </c>
      <c r="AY7" s="46">
        <v>28</v>
      </c>
      <c r="AZ7" s="46">
        <v>4</v>
      </c>
      <c r="BA7" s="46">
        <v>11</v>
      </c>
      <c r="BB7" s="46">
        <v>18</v>
      </c>
      <c r="BC7" s="46">
        <v>25</v>
      </c>
      <c r="BD7" s="46">
        <v>2</v>
      </c>
      <c r="BE7" s="46">
        <v>9</v>
      </c>
      <c r="BF7" s="46">
        <v>16</v>
      </c>
      <c r="BG7" s="46">
        <v>23</v>
      </c>
      <c r="BH7" s="47">
        <v>30</v>
      </c>
      <c r="BI7" s="42"/>
      <c r="BK7" s="48"/>
      <c r="BL7" s="49"/>
      <c r="BM7" s="50" t="s">
        <v>0</v>
      </c>
      <c r="BN7" s="51" t="s">
        <v>1</v>
      </c>
      <c r="BO7" s="51" t="s">
        <v>2</v>
      </c>
      <c r="BP7" s="51" t="s">
        <v>3</v>
      </c>
      <c r="BQ7" s="51" t="s">
        <v>4</v>
      </c>
      <c r="BR7" s="51" t="s">
        <v>5</v>
      </c>
      <c r="BS7" s="51" t="s">
        <v>6</v>
      </c>
      <c r="BT7" s="51" t="s">
        <v>7</v>
      </c>
      <c r="BU7" s="51" t="s">
        <v>8</v>
      </c>
      <c r="BV7" s="51" t="s">
        <v>9</v>
      </c>
      <c r="BW7" s="51" t="s">
        <v>10</v>
      </c>
      <c r="BX7" s="52" t="s">
        <v>11</v>
      </c>
      <c r="BY7" s="53"/>
      <c r="BZ7" s="53"/>
      <c r="CA7" s="48"/>
      <c r="CB7" s="54"/>
      <c r="CC7" s="51" t="s">
        <v>0</v>
      </c>
      <c r="CD7" s="51" t="s">
        <v>1</v>
      </c>
      <c r="CE7" s="51" t="s">
        <v>2</v>
      </c>
      <c r="CF7" s="51" t="s">
        <v>3</v>
      </c>
      <c r="CG7" s="51" t="s">
        <v>4</v>
      </c>
      <c r="CH7" s="51" t="s">
        <v>5</v>
      </c>
      <c r="CI7" s="51" t="s">
        <v>6</v>
      </c>
      <c r="CJ7" s="51" t="s">
        <v>7</v>
      </c>
      <c r="CK7" s="51" t="s">
        <v>8</v>
      </c>
      <c r="CL7" s="51" t="s">
        <v>9</v>
      </c>
      <c r="CM7" s="51" t="s">
        <v>12</v>
      </c>
      <c r="CN7" s="51" t="s">
        <v>11</v>
      </c>
      <c r="CO7" s="55" t="s">
        <v>31</v>
      </c>
      <c r="CP7" s="12"/>
      <c r="CQ7" s="12"/>
      <c r="CR7" s="12"/>
      <c r="CS7" s="12"/>
      <c r="CT7" s="12"/>
      <c r="CU7" s="12"/>
    </row>
    <row r="8" spans="2:100" s="271" customFormat="1" ht="19.5" customHeight="1">
      <c r="B8" s="247" t="s">
        <v>171</v>
      </c>
      <c r="C8" s="250"/>
      <c r="D8" s="251"/>
      <c r="E8" s="251"/>
      <c r="F8" s="252">
        <f>SUM(H8:BH8)*10</f>
        <v>0</v>
      </c>
      <c r="G8" s="253"/>
      <c r="H8" s="254" t="s">
        <v>75</v>
      </c>
      <c r="I8" s="255"/>
      <c r="J8" s="255"/>
      <c r="K8" s="256" t="s">
        <v>77</v>
      </c>
      <c r="L8" s="255"/>
      <c r="M8" s="255"/>
      <c r="N8" s="255"/>
      <c r="O8" s="255"/>
      <c r="P8" s="255"/>
      <c r="Q8" s="255"/>
      <c r="R8" s="255"/>
      <c r="S8" s="255"/>
      <c r="T8" s="255"/>
      <c r="U8" s="654" t="s">
        <v>66</v>
      </c>
      <c r="V8" s="655"/>
      <c r="W8" s="255"/>
      <c r="X8" s="255"/>
      <c r="Y8" s="255"/>
      <c r="Z8" s="255"/>
      <c r="AA8" s="255"/>
      <c r="AB8" s="255"/>
      <c r="AC8" s="255"/>
      <c r="AD8" s="255"/>
      <c r="AE8" s="256" t="s">
        <v>76</v>
      </c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7" t="s">
        <v>78</v>
      </c>
      <c r="AW8" s="255"/>
      <c r="AX8" s="255"/>
      <c r="AY8" s="255"/>
      <c r="AZ8" s="255"/>
      <c r="BA8" s="255"/>
      <c r="BB8" s="255"/>
      <c r="BC8" s="255"/>
      <c r="BD8" s="255"/>
      <c r="BE8" s="255"/>
      <c r="BF8" s="255"/>
      <c r="BG8" s="256" t="s">
        <v>67</v>
      </c>
      <c r="BH8" s="258" t="s">
        <v>75</v>
      </c>
      <c r="BI8" s="259"/>
      <c r="BJ8" s="260"/>
      <c r="BK8" s="261" t="str">
        <f t="shared" ref="BK8:BK25" si="0">B8</f>
        <v>Public Holidays</v>
      </c>
      <c r="BL8" s="262">
        <f t="shared" ref="BL8:BL25" si="1">D8</f>
        <v>0</v>
      </c>
      <c r="BM8" s="263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5"/>
      <c r="BY8" s="266"/>
      <c r="BZ8" s="266"/>
      <c r="CA8" s="261" t="str">
        <f t="shared" ref="CA8:CA25" si="2">B8</f>
        <v>Public Holidays</v>
      </c>
      <c r="CB8" s="267">
        <f t="shared" ref="CB8:CB21" si="3">BL8</f>
        <v>0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9"/>
      <c r="CP8" s="270"/>
      <c r="CQ8" s="270"/>
      <c r="CR8" s="270"/>
      <c r="CS8" s="270"/>
      <c r="CT8" s="270"/>
      <c r="CU8" s="270"/>
    </row>
    <row r="9" spans="2:100" s="271" customFormat="1" ht="19.5" customHeight="1">
      <c r="B9" s="247" t="s">
        <v>172</v>
      </c>
      <c r="C9" s="250"/>
      <c r="D9" s="251"/>
      <c r="E9" s="251"/>
      <c r="F9" s="252"/>
      <c r="G9" s="253"/>
      <c r="H9" s="272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666" t="s">
        <v>169</v>
      </c>
      <c r="W9" s="667"/>
      <c r="X9" s="668"/>
      <c r="Y9" s="255"/>
      <c r="Z9" s="255"/>
      <c r="AA9" s="255"/>
      <c r="AB9" s="255"/>
      <c r="AC9" s="255"/>
      <c r="AD9" s="255"/>
      <c r="AE9" s="255"/>
      <c r="AF9" s="255"/>
      <c r="AG9" s="255"/>
      <c r="AH9" s="666" t="s">
        <v>168</v>
      </c>
      <c r="AI9" s="667"/>
      <c r="AJ9" s="668"/>
      <c r="AK9" s="669" t="s">
        <v>165</v>
      </c>
      <c r="AL9" s="670"/>
      <c r="AM9" s="670"/>
      <c r="AN9" s="671"/>
      <c r="AO9" s="255"/>
      <c r="AP9" s="669" t="s">
        <v>166</v>
      </c>
      <c r="AQ9" s="670"/>
      <c r="AR9" s="671"/>
      <c r="AS9" s="255"/>
      <c r="AT9" s="666" t="s">
        <v>167</v>
      </c>
      <c r="AU9" s="667"/>
      <c r="AV9" s="668"/>
      <c r="AW9" s="255"/>
      <c r="AX9" s="255"/>
      <c r="AY9" s="255"/>
      <c r="AZ9" s="273"/>
      <c r="BA9" s="255"/>
      <c r="BB9" s="274"/>
      <c r="BC9" s="274"/>
      <c r="BD9" s="255"/>
      <c r="BE9" s="255"/>
      <c r="BF9" s="255"/>
      <c r="BG9" s="666" t="s">
        <v>170</v>
      </c>
      <c r="BH9" s="672"/>
      <c r="BI9" s="259"/>
      <c r="BJ9" s="260"/>
      <c r="BK9" s="261"/>
      <c r="BL9" s="275"/>
      <c r="BM9" s="263"/>
      <c r="BN9" s="264"/>
      <c r="BO9" s="264"/>
      <c r="BP9" s="264"/>
      <c r="BQ9" s="264"/>
      <c r="BR9" s="264"/>
      <c r="BS9" s="264"/>
      <c r="BT9" s="264"/>
      <c r="BU9" s="264"/>
      <c r="BV9" s="264"/>
      <c r="BW9" s="264"/>
      <c r="BX9" s="265"/>
      <c r="BY9" s="266"/>
      <c r="BZ9" s="266"/>
      <c r="CA9" s="261"/>
      <c r="CB9" s="267"/>
      <c r="CC9" s="268"/>
      <c r="CD9" s="268"/>
      <c r="CE9" s="268"/>
      <c r="CF9" s="268"/>
      <c r="CG9" s="268"/>
      <c r="CH9" s="268"/>
      <c r="CI9" s="268"/>
      <c r="CJ9" s="268"/>
      <c r="CK9" s="268"/>
      <c r="CL9" s="268"/>
      <c r="CM9" s="268"/>
      <c r="CN9" s="268"/>
      <c r="CO9" s="269"/>
      <c r="CP9" s="270"/>
      <c r="CQ9" s="270"/>
      <c r="CR9" s="270"/>
      <c r="CS9" s="270"/>
      <c r="CT9" s="270"/>
      <c r="CU9" s="270"/>
    </row>
    <row r="10" spans="2:100" ht="20.25" customHeight="1">
      <c r="B10" s="247" t="s">
        <v>159</v>
      </c>
      <c r="C10" s="202"/>
      <c r="D10" s="287"/>
      <c r="E10" s="287"/>
      <c r="F10" s="57"/>
      <c r="G10" s="5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Y10" s="60"/>
      <c r="Z10" s="60"/>
      <c r="AA10" s="60"/>
      <c r="AB10" s="280" t="s">
        <v>179</v>
      </c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8"/>
      <c r="AW10" s="60"/>
      <c r="AX10" s="60"/>
      <c r="AY10" s="60"/>
      <c r="AZ10" s="196"/>
      <c r="BA10" s="60"/>
      <c r="BB10" s="195"/>
      <c r="BC10" s="195"/>
      <c r="BD10" s="60"/>
      <c r="BE10" s="60"/>
      <c r="BF10" s="60"/>
      <c r="BG10" s="196"/>
      <c r="BH10" s="69"/>
      <c r="BI10" s="70"/>
      <c r="BK10" s="61" t="str">
        <f t="shared" si="0"/>
        <v>Priceless Sydney Launch</v>
      </c>
      <c r="BL10" s="71">
        <f t="shared" si="1"/>
        <v>0</v>
      </c>
      <c r="BM10" s="62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4"/>
      <c r="BY10" s="20"/>
      <c r="BZ10" s="20"/>
      <c r="CA10" s="61" t="str">
        <f t="shared" si="2"/>
        <v>Priceless Sydney Launch</v>
      </c>
      <c r="CB10" s="65">
        <f t="shared" si="3"/>
        <v>0</v>
      </c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7"/>
      <c r="CP10" s="12"/>
      <c r="CQ10" s="12"/>
      <c r="CR10" s="12"/>
      <c r="CS10" s="12"/>
      <c r="CT10" s="12"/>
      <c r="CU10" s="12"/>
    </row>
    <row r="11" spans="2:100" ht="20.25" customHeight="1">
      <c r="B11" s="247" t="s">
        <v>160</v>
      </c>
      <c r="C11" s="202"/>
      <c r="D11" s="287"/>
      <c r="E11" s="287"/>
      <c r="F11" s="57"/>
      <c r="G11" s="58"/>
      <c r="H11" s="84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I11" s="249" t="s">
        <v>162</v>
      </c>
      <c r="AJ11" s="248"/>
      <c r="AK11" s="248"/>
      <c r="AL11" s="248"/>
      <c r="AM11" s="60"/>
      <c r="AN11" s="60"/>
      <c r="AO11" s="60"/>
      <c r="AP11" s="249" t="s">
        <v>163</v>
      </c>
      <c r="AQ11" s="248"/>
      <c r="AR11" s="248"/>
      <c r="AS11" s="248"/>
      <c r="AT11" s="60"/>
      <c r="AV11" s="249" t="s">
        <v>164</v>
      </c>
      <c r="AW11" s="248"/>
      <c r="AX11" s="248"/>
      <c r="AY11" s="248"/>
      <c r="AZ11" s="196"/>
      <c r="BA11" s="60"/>
      <c r="BB11" s="195"/>
      <c r="BC11" s="249" t="s">
        <v>185</v>
      </c>
      <c r="BD11" s="249"/>
      <c r="BE11" s="248"/>
      <c r="BF11" s="248"/>
      <c r="BG11" s="196"/>
      <c r="BH11" s="69"/>
      <c r="BI11" s="70"/>
      <c r="BK11" s="61"/>
      <c r="BL11" s="71"/>
      <c r="BM11" s="62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4"/>
      <c r="BY11" s="20"/>
      <c r="BZ11" s="20"/>
      <c r="CA11" s="61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7"/>
      <c r="CP11" s="12"/>
      <c r="CQ11" s="12"/>
      <c r="CR11" s="12"/>
      <c r="CS11" s="12"/>
      <c r="CT11" s="12"/>
      <c r="CU11" s="12"/>
    </row>
    <row r="12" spans="2:100" ht="20.25" customHeight="1">
      <c r="B12" s="56"/>
      <c r="C12" s="202"/>
      <c r="D12" s="287"/>
      <c r="E12" s="287"/>
      <c r="F12" s="57"/>
      <c r="G12" s="58"/>
      <c r="H12" s="84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8"/>
      <c r="AW12" s="60"/>
      <c r="AX12" s="60"/>
      <c r="AY12" s="60"/>
      <c r="AZ12" s="196"/>
      <c r="BA12" s="60"/>
      <c r="BB12" s="195"/>
      <c r="BC12" s="195"/>
      <c r="BD12" s="60"/>
      <c r="BE12" s="60"/>
      <c r="BF12" s="60"/>
      <c r="BG12" s="196"/>
      <c r="BH12" s="69"/>
      <c r="BI12" s="70"/>
      <c r="BK12" s="61"/>
      <c r="BL12" s="71"/>
      <c r="BM12" s="62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4"/>
      <c r="BY12" s="20"/>
      <c r="BZ12" s="20"/>
      <c r="CA12" s="61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7"/>
      <c r="CP12" s="12"/>
      <c r="CQ12" s="12"/>
      <c r="CR12" s="12"/>
      <c r="CS12" s="12"/>
      <c r="CT12" s="12"/>
      <c r="CU12" s="12"/>
    </row>
    <row r="13" spans="2:100" ht="20.25" customHeight="1">
      <c r="B13" s="56"/>
      <c r="C13" s="202"/>
      <c r="D13" s="287"/>
      <c r="E13" s="287"/>
      <c r="F13" s="57"/>
      <c r="G13" s="58"/>
      <c r="H13" s="84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8"/>
      <c r="AW13" s="60"/>
      <c r="AX13" s="60"/>
      <c r="AY13" s="60"/>
      <c r="AZ13" s="196"/>
      <c r="BA13" s="60"/>
      <c r="BB13" s="195"/>
      <c r="BC13" s="195"/>
      <c r="BD13" s="60"/>
      <c r="BE13" s="60"/>
      <c r="BF13" s="60"/>
      <c r="BG13" s="196"/>
      <c r="BH13" s="69"/>
      <c r="BI13" s="70"/>
      <c r="BK13" s="61"/>
      <c r="BL13" s="71"/>
      <c r="BM13" s="62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4"/>
      <c r="BY13" s="20"/>
      <c r="BZ13" s="20"/>
      <c r="CA13" s="61"/>
      <c r="CB13" s="65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7"/>
      <c r="CP13" s="12"/>
      <c r="CQ13" s="12"/>
      <c r="CR13" s="12"/>
      <c r="CS13" s="12"/>
      <c r="CT13" s="12"/>
      <c r="CU13" s="12"/>
    </row>
    <row r="14" spans="2:100" ht="19.5" customHeight="1">
      <c r="B14" s="115" t="s">
        <v>87</v>
      </c>
      <c r="C14" s="203"/>
      <c r="D14" s="287"/>
      <c r="E14" s="287"/>
      <c r="F14" s="57">
        <f>SUM(H14:BH14)*10</f>
        <v>0</v>
      </c>
      <c r="G14" s="72">
        <f>CO14*0.9</f>
        <v>0</v>
      </c>
      <c r="H14" s="73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74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9"/>
      <c r="BI14" s="75"/>
      <c r="BJ14" s="75"/>
      <c r="BK14" s="61" t="str">
        <f t="shared" si="0"/>
        <v>PRODUCTION</v>
      </c>
      <c r="BL14" s="71">
        <f t="shared" si="1"/>
        <v>0</v>
      </c>
      <c r="BM14" s="76"/>
      <c r="BN14" s="77"/>
      <c r="BO14" s="77">
        <v>0</v>
      </c>
      <c r="BP14" s="77">
        <v>0</v>
      </c>
      <c r="BQ14" s="77">
        <v>0</v>
      </c>
      <c r="BR14" s="77">
        <v>0</v>
      </c>
      <c r="BS14" s="77">
        <v>0</v>
      </c>
      <c r="BT14" s="77">
        <v>0</v>
      </c>
      <c r="BU14" s="77">
        <v>0</v>
      </c>
      <c r="BV14" s="77">
        <v>0</v>
      </c>
      <c r="BW14" s="77">
        <v>0</v>
      </c>
      <c r="BX14" s="78">
        <v>0</v>
      </c>
      <c r="BY14" s="20"/>
      <c r="BZ14" s="79"/>
      <c r="CA14" s="61" t="str">
        <f t="shared" si="2"/>
        <v>PRODUCTION</v>
      </c>
      <c r="CB14" s="65">
        <f t="shared" si="3"/>
        <v>0</v>
      </c>
      <c r="CC14" s="66">
        <f>SUM(H14:M14)*BM14</f>
        <v>0</v>
      </c>
      <c r="CD14" s="66">
        <f>SUM(N14:S14)*BN14</f>
        <v>0</v>
      </c>
      <c r="CE14" s="66"/>
      <c r="CF14" s="66">
        <f>SUM(W14:Z14)*BP14</f>
        <v>0</v>
      </c>
      <c r="CG14" s="66">
        <f>SUM(AA14:AC14)*BQ14</f>
        <v>0</v>
      </c>
      <c r="CH14" s="66">
        <f>SUM(AD14:AG14)*BR14</f>
        <v>0</v>
      </c>
      <c r="CI14" s="66">
        <f>SUM(AH14:AM14)*BS14</f>
        <v>0</v>
      </c>
      <c r="CJ14" s="66">
        <f>SUM(AN14:AP14)*BT14</f>
        <v>0</v>
      </c>
      <c r="CK14" s="66">
        <f>SUM(AQ14:AV14)*BU14</f>
        <v>0</v>
      </c>
      <c r="CL14" s="66">
        <f>SUM(AX14:AZ14)*BV14</f>
        <v>0</v>
      </c>
      <c r="CM14" s="66">
        <f>SUM(BA14:BC14)*BW14</f>
        <v>0</v>
      </c>
      <c r="CN14" s="66">
        <f>SUM(BD14:BH14)*BX14</f>
        <v>0</v>
      </c>
      <c r="CO14" s="67"/>
      <c r="CP14" s="12"/>
      <c r="CQ14" s="80"/>
      <c r="CR14" s="80"/>
      <c r="CS14" s="80"/>
      <c r="CT14" s="80"/>
      <c r="CU14" s="80"/>
      <c r="CV14" s="80"/>
    </row>
    <row r="15" spans="2:100" ht="19.5" customHeight="1">
      <c r="B15" s="194" t="s">
        <v>135</v>
      </c>
      <c r="C15" s="205"/>
      <c r="D15" s="81" t="s">
        <v>135</v>
      </c>
      <c r="E15" s="81" t="s">
        <v>59</v>
      </c>
      <c r="F15" s="57"/>
      <c r="G15" s="72">
        <f t="shared" ref="G15:G20" si="4">CO15</f>
        <v>0</v>
      </c>
      <c r="H15" s="84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311"/>
      <c r="AC15" s="312"/>
      <c r="AD15" s="311"/>
      <c r="AE15" s="313"/>
      <c r="AF15" s="313"/>
      <c r="AG15" s="312"/>
      <c r="AH15" s="311"/>
      <c r="AI15" s="313"/>
      <c r="AJ15" s="313"/>
      <c r="AK15" s="313"/>
      <c r="AL15" s="312"/>
      <c r="AM15" s="314"/>
      <c r="AN15" s="315"/>
      <c r="AO15" s="315"/>
      <c r="AP15" s="316"/>
      <c r="AQ15" s="314"/>
      <c r="AR15" s="315"/>
      <c r="AS15" s="315"/>
      <c r="AT15" s="315"/>
      <c r="AU15" s="315"/>
      <c r="AV15" s="315"/>
      <c r="AW15" s="315"/>
      <c r="AX15" s="315"/>
      <c r="AY15" s="316"/>
      <c r="AZ15" s="314"/>
      <c r="BA15" s="315"/>
      <c r="BB15" s="315"/>
      <c r="BC15" s="316"/>
      <c r="BD15" s="314"/>
      <c r="BE15" s="315"/>
      <c r="BF15" s="315"/>
      <c r="BG15" s="315"/>
      <c r="BH15" s="317"/>
      <c r="BI15" s="85"/>
      <c r="BK15" s="61" t="str">
        <f t="shared" si="0"/>
        <v>Adserving</v>
      </c>
      <c r="BL15" s="71" t="str">
        <f t="shared" si="1"/>
        <v>Adserving</v>
      </c>
      <c r="BM15" s="86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78"/>
      <c r="BY15" s="87"/>
      <c r="BZ15" s="20"/>
      <c r="CA15" s="61" t="str">
        <f t="shared" si="2"/>
        <v>Adserving</v>
      </c>
      <c r="CB15" s="65" t="str">
        <f t="shared" si="3"/>
        <v>Adserving</v>
      </c>
      <c r="CC15" s="66"/>
      <c r="CD15" s="66">
        <f>SUM(M15:P15)*BN15</f>
        <v>0</v>
      </c>
      <c r="CE15" s="66">
        <f>SUM(Q15:T15)*BO15</f>
        <v>0</v>
      </c>
      <c r="CF15" s="66"/>
      <c r="CG15" s="66"/>
      <c r="CH15" s="66"/>
      <c r="CI15" s="66"/>
      <c r="CJ15" s="66"/>
      <c r="CK15" s="66"/>
      <c r="CL15" s="66"/>
      <c r="CM15" s="66"/>
      <c r="CN15" s="66"/>
      <c r="CO15" s="67">
        <f>SUM(CC15:CN15)</f>
        <v>0</v>
      </c>
      <c r="CP15" s="12"/>
      <c r="CQ15" s="12"/>
      <c r="CR15" s="12"/>
      <c r="CS15" s="12"/>
      <c r="CT15" s="12"/>
      <c r="CU15" s="12"/>
    </row>
    <row r="16" spans="2:100" ht="19.5" customHeight="1">
      <c r="B16" s="194" t="s">
        <v>140</v>
      </c>
      <c r="C16" s="205"/>
      <c r="D16" s="81" t="s">
        <v>142</v>
      </c>
      <c r="E16" s="81"/>
      <c r="F16" s="57"/>
      <c r="G16" s="72">
        <f t="shared" si="4"/>
        <v>0</v>
      </c>
      <c r="H16" s="84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299"/>
      <c r="AC16" s="299"/>
      <c r="AD16" s="60"/>
      <c r="AE16" s="60"/>
      <c r="AF16" s="60"/>
      <c r="AG16" s="60"/>
      <c r="AH16" s="195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196"/>
      <c r="BH16" s="69"/>
      <c r="BI16" s="85"/>
      <c r="BK16" s="61"/>
      <c r="BL16" s="71"/>
      <c r="BM16" s="86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78"/>
      <c r="BY16" s="87"/>
      <c r="BZ16" s="20"/>
      <c r="CA16" s="61" t="str">
        <f t="shared" si="2"/>
        <v>Production</v>
      </c>
      <c r="CB16" s="65" t="s">
        <v>142</v>
      </c>
      <c r="CC16" s="66"/>
      <c r="CD16" s="66"/>
      <c r="CE16" s="66"/>
      <c r="CF16" s="66">
        <f>SUM(W16:Z16)*BP16</f>
        <v>0</v>
      </c>
      <c r="CG16" s="66"/>
      <c r="CH16" s="66"/>
      <c r="CI16" s="66">
        <v>0</v>
      </c>
      <c r="CJ16" s="66"/>
      <c r="CK16" s="66"/>
      <c r="CL16" s="66">
        <v>0</v>
      </c>
      <c r="CM16" s="66"/>
      <c r="CN16" s="66"/>
      <c r="CO16" s="67">
        <f>SUM(CC16:CN16)</f>
        <v>0</v>
      </c>
      <c r="CP16" s="12"/>
      <c r="CQ16" s="12"/>
      <c r="CR16" s="12"/>
      <c r="CS16" s="12"/>
      <c r="CT16" s="12"/>
      <c r="CU16" s="12"/>
    </row>
    <row r="17" spans="2:100" ht="19.5" customHeight="1">
      <c r="B17" s="226" t="s">
        <v>141</v>
      </c>
      <c r="C17" s="204"/>
      <c r="D17" s="81" t="s">
        <v>142</v>
      </c>
      <c r="E17" s="81"/>
      <c r="F17" s="57"/>
      <c r="G17" s="72">
        <f t="shared" si="4"/>
        <v>30000</v>
      </c>
      <c r="H17" s="73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299"/>
      <c r="AC17" s="299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9"/>
      <c r="BI17" s="75"/>
      <c r="BJ17" s="75"/>
      <c r="BK17" s="61" t="str">
        <f t="shared" si="0"/>
        <v>Install</v>
      </c>
      <c r="BL17" s="71" t="str">
        <f t="shared" si="1"/>
        <v>Outdoor</v>
      </c>
      <c r="BM17" s="82"/>
      <c r="BN17" s="83"/>
      <c r="BO17" s="77">
        <v>0</v>
      </c>
      <c r="BP17" s="77">
        <v>0</v>
      </c>
      <c r="BQ17" s="77">
        <v>0</v>
      </c>
      <c r="BR17" s="77">
        <v>0</v>
      </c>
      <c r="BS17" s="77">
        <v>0</v>
      </c>
      <c r="BT17" s="77">
        <v>0</v>
      </c>
      <c r="BU17" s="77">
        <v>0</v>
      </c>
      <c r="BV17" s="77">
        <v>0</v>
      </c>
      <c r="BW17" s="77">
        <v>0</v>
      </c>
      <c r="BX17" s="78">
        <v>0</v>
      </c>
      <c r="BY17" s="20"/>
      <c r="BZ17" s="79"/>
      <c r="CA17" s="61" t="str">
        <f t="shared" si="2"/>
        <v>Install</v>
      </c>
      <c r="CB17" s="65" t="str">
        <f t="shared" si="3"/>
        <v>Outdoor</v>
      </c>
      <c r="CC17" s="66">
        <f>SUM(H17:M17)*BM17</f>
        <v>0</v>
      </c>
      <c r="CD17" s="66">
        <f>SUM(N17:S17)*BN17</f>
        <v>0</v>
      </c>
      <c r="CE17" s="66"/>
      <c r="CF17" s="66">
        <f>SUM(W17:Z17)*BP17</f>
        <v>0</v>
      </c>
      <c r="CG17" s="66"/>
      <c r="CH17" s="66">
        <v>30000</v>
      </c>
      <c r="CI17" s="66">
        <f>SUM(AH17:AL17)*BS17</f>
        <v>0</v>
      </c>
      <c r="CJ17" s="66">
        <f>SUM(AM17:AP17)*BT17</f>
        <v>0</v>
      </c>
      <c r="CK17" s="66"/>
      <c r="CL17" s="66"/>
      <c r="CM17" s="66"/>
      <c r="CN17" s="66"/>
      <c r="CO17" s="67">
        <f>SUM(CC17:CN17)</f>
        <v>30000</v>
      </c>
      <c r="CP17" s="12"/>
      <c r="CQ17" s="80"/>
      <c r="CR17" s="80"/>
      <c r="CS17" s="80"/>
      <c r="CT17" s="80"/>
      <c r="CU17" s="80"/>
      <c r="CV17" s="80"/>
    </row>
    <row r="18" spans="2:100" ht="19.5" customHeight="1">
      <c r="B18" s="226"/>
      <c r="C18" s="204"/>
      <c r="D18" s="287"/>
      <c r="E18" s="287"/>
      <c r="F18" s="57"/>
      <c r="G18" s="72">
        <f t="shared" si="4"/>
        <v>0</v>
      </c>
      <c r="H18" s="73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9"/>
      <c r="BI18" s="75"/>
      <c r="BJ18" s="75"/>
      <c r="BK18" s="61"/>
      <c r="BL18" s="71"/>
      <c r="BM18" s="82"/>
      <c r="BN18" s="83"/>
      <c r="BO18" s="77"/>
      <c r="BP18" s="77"/>
      <c r="BQ18" s="77"/>
      <c r="BR18" s="77"/>
      <c r="BS18" s="77"/>
      <c r="BT18" s="77"/>
      <c r="BU18" s="77"/>
      <c r="BV18" s="77"/>
      <c r="BW18" s="77"/>
      <c r="BX18" s="78"/>
      <c r="BY18" s="20"/>
      <c r="BZ18" s="79"/>
      <c r="CA18" s="61"/>
      <c r="CB18" s="65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7"/>
      <c r="CP18" s="12"/>
      <c r="CQ18" s="80"/>
      <c r="CR18" s="80"/>
      <c r="CS18" s="80"/>
      <c r="CT18" s="80"/>
      <c r="CU18" s="80"/>
      <c r="CV18" s="80"/>
    </row>
    <row r="19" spans="2:100" ht="19.5" customHeight="1">
      <c r="B19" s="115" t="s">
        <v>86</v>
      </c>
      <c r="C19" s="203"/>
      <c r="D19" s="287"/>
      <c r="E19" s="287"/>
      <c r="F19" s="57">
        <f>SUM(H19:BH19)*10</f>
        <v>0</v>
      </c>
      <c r="G19" s="72">
        <f t="shared" si="4"/>
        <v>0</v>
      </c>
      <c r="H19" s="73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74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9"/>
      <c r="BI19" s="75"/>
      <c r="BJ19" s="75"/>
      <c r="BK19" s="61" t="str">
        <f t="shared" si="0"/>
        <v>NON COMMISIONABLE MEDIA</v>
      </c>
      <c r="BL19" s="71">
        <f t="shared" si="1"/>
        <v>0</v>
      </c>
      <c r="BM19" s="76"/>
      <c r="BN19" s="77"/>
      <c r="BO19" s="77">
        <v>0</v>
      </c>
      <c r="BP19" s="77">
        <v>0</v>
      </c>
      <c r="BQ19" s="77">
        <v>0</v>
      </c>
      <c r="BR19" s="77">
        <v>0</v>
      </c>
      <c r="BS19" s="77">
        <v>0</v>
      </c>
      <c r="BT19" s="77">
        <v>0</v>
      </c>
      <c r="BU19" s="77">
        <v>0</v>
      </c>
      <c r="BV19" s="77">
        <v>0</v>
      </c>
      <c r="BW19" s="77">
        <v>0</v>
      </c>
      <c r="BX19" s="78">
        <v>0</v>
      </c>
      <c r="BY19" s="20"/>
      <c r="BZ19" s="79"/>
      <c r="CA19" s="61" t="str">
        <f t="shared" si="2"/>
        <v>NON COMMISIONABLE MEDIA</v>
      </c>
      <c r="CB19" s="65">
        <f t="shared" si="3"/>
        <v>0</v>
      </c>
      <c r="CC19" s="66">
        <f>SUM(H19:M19)*BM19</f>
        <v>0</v>
      </c>
      <c r="CD19" s="66">
        <f>SUM(N19:S19)*BN19</f>
        <v>0</v>
      </c>
      <c r="CE19" s="66"/>
      <c r="CF19" s="66">
        <f>SUM(W19:Z19)*BP19</f>
        <v>0</v>
      </c>
      <c r="CG19" s="66">
        <f>SUM(AA19:AC19)*BQ19</f>
        <v>0</v>
      </c>
      <c r="CH19" s="66">
        <f>SUM(AD19:AG19)*BR19</f>
        <v>0</v>
      </c>
      <c r="CI19" s="66">
        <f>SUM(AH19:AM19)*BS19</f>
        <v>0</v>
      </c>
      <c r="CJ19" s="66">
        <f>SUM(AN19:AP19)*BT19</f>
        <v>0</v>
      </c>
      <c r="CK19" s="66">
        <f>SUM(AQ19:AV19)*BU19</f>
        <v>0</v>
      </c>
      <c r="CL19" s="66">
        <f>SUM(AX19:AZ19)*BV19</f>
        <v>0</v>
      </c>
      <c r="CM19" s="66">
        <f>SUM(BA19:BC19)*BW19</f>
        <v>0</v>
      </c>
      <c r="CN19" s="66">
        <f>SUM(BD19:BH19)*BX19</f>
        <v>0</v>
      </c>
      <c r="CO19" s="67">
        <f>SUM(CC19:CN19)</f>
        <v>0</v>
      </c>
      <c r="CP19" s="12"/>
      <c r="CQ19" s="80"/>
      <c r="CR19" s="80"/>
      <c r="CS19" s="80"/>
      <c r="CT19" s="80"/>
      <c r="CU19" s="80"/>
      <c r="CV19" s="80"/>
    </row>
    <row r="20" spans="2:100" ht="19.5" customHeight="1">
      <c r="B20" s="194" t="s">
        <v>53</v>
      </c>
      <c r="C20" s="205"/>
      <c r="D20" s="81" t="s">
        <v>59</v>
      </c>
      <c r="E20" s="81" t="s">
        <v>59</v>
      </c>
      <c r="F20" s="57"/>
      <c r="G20" s="72">
        <f t="shared" si="4"/>
        <v>75000</v>
      </c>
      <c r="H20" s="84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7"/>
      <c r="Y20" s="60"/>
      <c r="Z20" s="60"/>
      <c r="AA20" s="60"/>
      <c r="AB20" s="311">
        <v>1</v>
      </c>
      <c r="AC20" s="312"/>
      <c r="AD20" s="311">
        <v>1</v>
      </c>
      <c r="AE20" s="313"/>
      <c r="AF20" s="313"/>
      <c r="AG20" s="312"/>
      <c r="AH20" s="311">
        <v>1</v>
      </c>
      <c r="AI20" s="313"/>
      <c r="AJ20" s="313"/>
      <c r="AK20" s="313"/>
      <c r="AL20" s="312"/>
      <c r="AM20" s="314">
        <v>1</v>
      </c>
      <c r="AN20" s="315"/>
      <c r="AO20" s="315"/>
      <c r="AP20" s="316"/>
      <c r="AQ20" s="314">
        <v>1</v>
      </c>
      <c r="AR20" s="315"/>
      <c r="AS20" s="315"/>
      <c r="AT20" s="315"/>
      <c r="AU20" s="315"/>
      <c r="AV20" s="315">
        <v>1</v>
      </c>
      <c r="AW20" s="315"/>
      <c r="AX20" s="315"/>
      <c r="AY20" s="316"/>
      <c r="AZ20" s="314">
        <v>1</v>
      </c>
      <c r="BA20" s="315"/>
      <c r="BB20" s="315"/>
      <c r="BC20" s="316"/>
      <c r="BD20" s="314">
        <v>1</v>
      </c>
      <c r="BE20" s="315"/>
      <c r="BF20" s="315"/>
      <c r="BG20" s="315"/>
      <c r="BH20" s="317"/>
      <c r="BI20" s="85"/>
      <c r="BK20" s="61" t="str">
        <f t="shared" si="0"/>
        <v>Google</v>
      </c>
      <c r="BL20" s="71" t="str">
        <f t="shared" si="1"/>
        <v>Paid Search</v>
      </c>
      <c r="BM20" s="86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78"/>
      <c r="BY20" s="87"/>
      <c r="BZ20" s="20"/>
      <c r="CA20" s="61" t="str">
        <f t="shared" si="2"/>
        <v>Google</v>
      </c>
      <c r="CB20" s="65" t="str">
        <f t="shared" si="3"/>
        <v>Paid Search</v>
      </c>
      <c r="CC20" s="66"/>
      <c r="CD20" s="66">
        <f>SUM(M20:P20)*BN20</f>
        <v>0</v>
      </c>
      <c r="CE20" s="66">
        <f>SUM(Q20:T20)*BO20</f>
        <v>0</v>
      </c>
      <c r="CF20" s="66"/>
      <c r="CG20" s="66"/>
      <c r="CH20" s="66"/>
      <c r="CI20" s="66">
        <v>12500</v>
      </c>
      <c r="CJ20" s="66">
        <v>12500</v>
      </c>
      <c r="CK20" s="66">
        <v>12500</v>
      </c>
      <c r="CL20" s="66">
        <v>12500</v>
      </c>
      <c r="CM20" s="66">
        <v>12500</v>
      </c>
      <c r="CN20" s="66">
        <v>12500</v>
      </c>
      <c r="CO20" s="67">
        <f>SUM(CC20:CN20)</f>
        <v>75000</v>
      </c>
      <c r="CP20" s="12"/>
      <c r="CQ20" s="12"/>
      <c r="CR20" s="12"/>
      <c r="CS20" s="12"/>
      <c r="CT20" s="12"/>
      <c r="CU20" s="12"/>
    </row>
    <row r="21" spans="2:100" ht="19.5" customHeight="1">
      <c r="B21" s="89"/>
      <c r="C21" s="206"/>
      <c r="D21" s="90"/>
      <c r="E21" s="90"/>
      <c r="F21" s="91">
        <f>SUM(H21:BH21)</f>
        <v>0</v>
      </c>
      <c r="G21" s="72"/>
      <c r="H21" s="92"/>
      <c r="I21" s="93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9"/>
      <c r="BI21" s="75"/>
      <c r="BJ21" s="75"/>
      <c r="BK21" s="61">
        <f t="shared" si="0"/>
        <v>0</v>
      </c>
      <c r="BL21" s="71">
        <f t="shared" si="1"/>
        <v>0</v>
      </c>
      <c r="BM21" s="82"/>
      <c r="BN21" s="83"/>
      <c r="BO21" s="77">
        <v>0</v>
      </c>
      <c r="BP21" s="77">
        <v>0</v>
      </c>
      <c r="BQ21" s="77">
        <v>0</v>
      </c>
      <c r="BR21" s="77">
        <v>0</v>
      </c>
      <c r="BS21" s="77">
        <v>0</v>
      </c>
      <c r="BT21" s="77">
        <v>0</v>
      </c>
      <c r="BU21" s="77">
        <v>0</v>
      </c>
      <c r="BV21" s="77">
        <v>0</v>
      </c>
      <c r="BW21" s="77">
        <v>0</v>
      </c>
      <c r="BX21" s="78">
        <v>0</v>
      </c>
      <c r="BY21" s="20"/>
      <c r="BZ21" s="79"/>
      <c r="CA21" s="61">
        <f t="shared" si="2"/>
        <v>0</v>
      </c>
      <c r="CB21" s="65">
        <f t="shared" si="3"/>
        <v>0</v>
      </c>
      <c r="CC21" s="66">
        <f>SUM(H21:M21)*BM21</f>
        <v>0</v>
      </c>
      <c r="CD21" s="66">
        <f>SUM(N21:S21)*BN21</f>
        <v>0</v>
      </c>
      <c r="CE21" s="66"/>
      <c r="CF21" s="66">
        <f>SUM(W21:Z21)*BP21</f>
        <v>0</v>
      </c>
      <c r="CG21" s="66">
        <f>SUM(AA21:AC21)*BQ21</f>
        <v>0</v>
      </c>
      <c r="CH21" s="66">
        <f>SUM(AD21:AG21)*BR21</f>
        <v>0</v>
      </c>
      <c r="CI21" s="66">
        <f>SUM(AH21:AM21)*BS21</f>
        <v>0</v>
      </c>
      <c r="CJ21" s="66">
        <f>SUM(AN21:AP21)*BT21</f>
        <v>0</v>
      </c>
      <c r="CK21" s="66">
        <f>SUM(AQ21:AV21)*BU21</f>
        <v>0</v>
      </c>
      <c r="CL21" s="66">
        <f>SUM(AX21:AZ21)*BV21</f>
        <v>0</v>
      </c>
      <c r="CM21" s="66">
        <f>SUM(BA21:BC21)*BW21</f>
        <v>0</v>
      </c>
      <c r="CN21" s="66">
        <f>SUM(BD21:BH21)*BX21</f>
        <v>0</v>
      </c>
      <c r="CO21" s="67">
        <f>SUM(CC21:CN21)</f>
        <v>0</v>
      </c>
      <c r="CP21" s="12"/>
      <c r="CQ21" s="80"/>
      <c r="CR21" s="80"/>
      <c r="CS21" s="80"/>
      <c r="CT21" s="80"/>
      <c r="CU21" s="80"/>
      <c r="CV21" s="80"/>
    </row>
    <row r="22" spans="2:100" ht="19.5" customHeight="1">
      <c r="B22" s="94" t="s">
        <v>55</v>
      </c>
      <c r="C22" s="207"/>
      <c r="D22" s="95"/>
      <c r="E22" s="95"/>
      <c r="F22" s="96"/>
      <c r="G22" s="97">
        <f>CO22*1.00035</f>
        <v>105036.75000000001</v>
      </c>
      <c r="H22" s="682">
        <f>CC22*1.00035</f>
        <v>0</v>
      </c>
      <c r="I22" s="683"/>
      <c r="J22" s="683"/>
      <c r="K22" s="683"/>
      <c r="L22" s="684"/>
      <c r="M22" s="685">
        <f>CD22*1.00035</f>
        <v>0</v>
      </c>
      <c r="N22" s="686"/>
      <c r="O22" s="686"/>
      <c r="P22" s="687"/>
      <c r="Q22" s="685">
        <f>CE22*1.00035</f>
        <v>0</v>
      </c>
      <c r="R22" s="686"/>
      <c r="S22" s="686"/>
      <c r="T22" s="687"/>
      <c r="U22" s="685">
        <f>CF22*1.00035</f>
        <v>0</v>
      </c>
      <c r="V22" s="686"/>
      <c r="W22" s="686"/>
      <c r="X22" s="686"/>
      <c r="Y22" s="687"/>
      <c r="Z22" s="688">
        <f>CG22*1.00035</f>
        <v>0</v>
      </c>
      <c r="AA22" s="683"/>
      <c r="AB22" s="683"/>
      <c r="AC22" s="684"/>
      <c r="AD22" s="676">
        <f>CH22*1.00035</f>
        <v>30010.500000000004</v>
      </c>
      <c r="AE22" s="677"/>
      <c r="AF22" s="677"/>
      <c r="AG22" s="678"/>
      <c r="AH22" s="676">
        <f>SUM(CI22)*1.00035</f>
        <v>12504.375</v>
      </c>
      <c r="AI22" s="677"/>
      <c r="AJ22" s="677"/>
      <c r="AK22" s="677"/>
      <c r="AL22" s="678"/>
      <c r="AM22" s="676">
        <f>SUM(CJ22)*1.00035</f>
        <v>12504.375</v>
      </c>
      <c r="AN22" s="677"/>
      <c r="AO22" s="677"/>
      <c r="AP22" s="678"/>
      <c r="AQ22" s="676">
        <f>SUM(CK22)*1.00035</f>
        <v>12504.375</v>
      </c>
      <c r="AR22" s="677"/>
      <c r="AS22" s="677"/>
      <c r="AT22" s="677"/>
      <c r="AU22" s="678"/>
      <c r="AV22" s="676">
        <f>SUM(CL22)*1.00035</f>
        <v>12504.375</v>
      </c>
      <c r="AW22" s="677"/>
      <c r="AX22" s="677"/>
      <c r="AY22" s="678"/>
      <c r="AZ22" s="676">
        <f>SUM(CM22)*1.00035</f>
        <v>12504.375</v>
      </c>
      <c r="BA22" s="677"/>
      <c r="BB22" s="677"/>
      <c r="BC22" s="678"/>
      <c r="BD22" s="679">
        <f>SUM(CN22)*1.00035</f>
        <v>12504.375</v>
      </c>
      <c r="BE22" s="680"/>
      <c r="BF22" s="680"/>
      <c r="BG22" s="680"/>
      <c r="BH22" s="681"/>
      <c r="BI22" s="75"/>
      <c r="BJ22" s="75"/>
      <c r="BK22" s="61" t="str">
        <f t="shared" si="0"/>
        <v>PLANNED TOTAL NON-COMM</v>
      </c>
      <c r="BL22" s="71">
        <f t="shared" si="1"/>
        <v>0</v>
      </c>
      <c r="BM22" s="82"/>
      <c r="BN22" s="83"/>
      <c r="BO22" s="77"/>
      <c r="BP22" s="77"/>
      <c r="BQ22" s="77"/>
      <c r="BR22" s="77"/>
      <c r="BS22" s="77"/>
      <c r="BT22" s="77"/>
      <c r="BU22" s="77"/>
      <c r="BV22" s="77"/>
      <c r="BW22" s="77"/>
      <c r="BX22" s="98"/>
      <c r="BY22" s="20"/>
      <c r="BZ22" s="79"/>
      <c r="CA22" s="61" t="str">
        <f t="shared" si="2"/>
        <v>PLANNED TOTAL NON-COMM</v>
      </c>
      <c r="CB22" s="99"/>
      <c r="CC22" s="100">
        <f>SUM(CC21:CC21)</f>
        <v>0</v>
      </c>
      <c r="CD22" s="100">
        <f t="shared" ref="CD22:CN22" si="5">SUM(CD14:CD21)</f>
        <v>0</v>
      </c>
      <c r="CE22" s="100">
        <f t="shared" si="5"/>
        <v>0</v>
      </c>
      <c r="CF22" s="100">
        <f t="shared" si="5"/>
        <v>0</v>
      </c>
      <c r="CG22" s="100">
        <f t="shared" si="5"/>
        <v>0</v>
      </c>
      <c r="CH22" s="100">
        <f t="shared" si="5"/>
        <v>30000</v>
      </c>
      <c r="CI22" s="100">
        <f t="shared" si="5"/>
        <v>12500</v>
      </c>
      <c r="CJ22" s="100">
        <f t="shared" si="5"/>
        <v>12500</v>
      </c>
      <c r="CK22" s="100">
        <f t="shared" si="5"/>
        <v>12500</v>
      </c>
      <c r="CL22" s="100">
        <f t="shared" si="5"/>
        <v>12500</v>
      </c>
      <c r="CM22" s="100">
        <f t="shared" si="5"/>
        <v>12500</v>
      </c>
      <c r="CN22" s="100">
        <f t="shared" si="5"/>
        <v>12500</v>
      </c>
      <c r="CO22" s="5">
        <f>SUM(CC22:CN22)</f>
        <v>105000</v>
      </c>
      <c r="CP22" s="101"/>
      <c r="CQ22" s="102"/>
      <c r="CR22" s="12"/>
      <c r="CS22" s="12"/>
      <c r="CT22" s="12"/>
      <c r="CU22" s="12"/>
    </row>
    <row r="23" spans="2:100" ht="19.5" customHeight="1">
      <c r="B23" s="94" t="s">
        <v>56</v>
      </c>
      <c r="C23" s="207"/>
      <c r="D23" s="95"/>
      <c r="E23" s="95"/>
      <c r="F23" s="96"/>
      <c r="G23" s="97">
        <f>CO23*1.00035</f>
        <v>105036.75000000001</v>
      </c>
      <c r="H23" s="682">
        <f>CC23*1.00035</f>
        <v>0</v>
      </c>
      <c r="I23" s="683"/>
      <c r="J23" s="683"/>
      <c r="K23" s="683"/>
      <c r="L23" s="684"/>
      <c r="M23" s="685">
        <f>CD23*1.00035</f>
        <v>0</v>
      </c>
      <c r="N23" s="686"/>
      <c r="O23" s="686"/>
      <c r="P23" s="687"/>
      <c r="Q23" s="685">
        <f>CE23*1.00035</f>
        <v>0</v>
      </c>
      <c r="R23" s="686"/>
      <c r="S23" s="686"/>
      <c r="T23" s="687"/>
      <c r="U23" s="685">
        <f>CF23*1.00035</f>
        <v>0</v>
      </c>
      <c r="V23" s="686"/>
      <c r="W23" s="686"/>
      <c r="X23" s="686"/>
      <c r="Y23" s="687"/>
      <c r="Z23" s="688">
        <f>CG23*1.00035</f>
        <v>0</v>
      </c>
      <c r="AA23" s="683"/>
      <c r="AB23" s="683"/>
      <c r="AC23" s="684"/>
      <c r="AD23" s="676">
        <f>CH23*1.00035</f>
        <v>30010.500000000004</v>
      </c>
      <c r="AE23" s="677"/>
      <c r="AF23" s="677"/>
      <c r="AG23" s="678"/>
      <c r="AH23" s="676">
        <f>SUM(CI23)*1.00035</f>
        <v>12504.375</v>
      </c>
      <c r="AI23" s="677"/>
      <c r="AJ23" s="677"/>
      <c r="AK23" s="677"/>
      <c r="AL23" s="678"/>
      <c r="AM23" s="676">
        <f>SUM(CJ23)*1.00035</f>
        <v>12504.375</v>
      </c>
      <c r="AN23" s="677"/>
      <c r="AO23" s="677"/>
      <c r="AP23" s="678"/>
      <c r="AQ23" s="676">
        <f>SUM(CK23)*1.00035</f>
        <v>12504.375</v>
      </c>
      <c r="AR23" s="677"/>
      <c r="AS23" s="677"/>
      <c r="AT23" s="677"/>
      <c r="AU23" s="678"/>
      <c r="AV23" s="676">
        <f>SUM(CL23)*1.00035</f>
        <v>12504.375</v>
      </c>
      <c r="AW23" s="677"/>
      <c r="AX23" s="677"/>
      <c r="AY23" s="678"/>
      <c r="AZ23" s="676">
        <f>SUM(CM23)*1.00035</f>
        <v>12504.375</v>
      </c>
      <c r="BA23" s="677"/>
      <c r="BB23" s="677"/>
      <c r="BC23" s="678"/>
      <c r="BD23" s="679">
        <f>SUM(CN23)*1.00035</f>
        <v>12504.375</v>
      </c>
      <c r="BE23" s="680"/>
      <c r="BF23" s="680"/>
      <c r="BG23" s="680"/>
      <c r="BH23" s="681"/>
      <c r="BI23" s="75"/>
      <c r="BJ23" s="75"/>
      <c r="BK23" s="61" t="str">
        <f t="shared" si="0"/>
        <v>ACTUAL TOTAL NON-COMM</v>
      </c>
      <c r="BL23" s="71">
        <f t="shared" si="1"/>
        <v>0</v>
      </c>
      <c r="BM23" s="82"/>
      <c r="BN23" s="83"/>
      <c r="BO23" s="77"/>
      <c r="BP23" s="77"/>
      <c r="BQ23" s="77"/>
      <c r="BR23" s="77"/>
      <c r="BS23" s="77"/>
      <c r="BT23" s="77"/>
      <c r="BU23" s="77"/>
      <c r="BV23" s="77"/>
      <c r="BW23" s="77"/>
      <c r="BX23" s="98"/>
      <c r="BY23" s="20"/>
      <c r="BZ23" s="79"/>
      <c r="CA23" s="61" t="str">
        <f t="shared" si="2"/>
        <v>ACTUAL TOTAL NON-COMM</v>
      </c>
      <c r="CB23" s="99"/>
      <c r="CC23" s="104">
        <f t="shared" ref="CC23:CO23" si="6">CC22</f>
        <v>0</v>
      </c>
      <c r="CD23" s="100">
        <f t="shared" si="6"/>
        <v>0</v>
      </c>
      <c r="CE23" s="100">
        <f t="shared" si="6"/>
        <v>0</v>
      </c>
      <c r="CF23" s="100">
        <f t="shared" si="6"/>
        <v>0</v>
      </c>
      <c r="CG23" s="100">
        <f t="shared" si="6"/>
        <v>0</v>
      </c>
      <c r="CH23" s="100">
        <f t="shared" si="6"/>
        <v>30000</v>
      </c>
      <c r="CI23" s="100">
        <f t="shared" si="6"/>
        <v>12500</v>
      </c>
      <c r="CJ23" s="100">
        <f t="shared" si="6"/>
        <v>12500</v>
      </c>
      <c r="CK23" s="100">
        <f t="shared" si="6"/>
        <v>12500</v>
      </c>
      <c r="CL23" s="100">
        <f t="shared" si="6"/>
        <v>12500</v>
      </c>
      <c r="CM23" s="100">
        <f t="shared" si="6"/>
        <v>12500</v>
      </c>
      <c r="CN23" s="100">
        <f t="shared" si="6"/>
        <v>12500</v>
      </c>
      <c r="CO23" s="5">
        <f t="shared" si="6"/>
        <v>105000</v>
      </c>
      <c r="CP23" s="625">
        <f>CO22-CO23</f>
        <v>0</v>
      </c>
      <c r="CQ23" s="626"/>
      <c r="CR23" s="626"/>
      <c r="CS23" s="102"/>
      <c r="CT23" s="102"/>
      <c r="CU23" s="102"/>
      <c r="CV23" s="102"/>
    </row>
    <row r="24" spans="2:100" ht="19.5" customHeight="1">
      <c r="B24" s="105" t="s">
        <v>57</v>
      </c>
      <c r="C24" s="208"/>
      <c r="D24" s="106"/>
      <c r="E24" s="106"/>
      <c r="F24" s="107"/>
      <c r="G24" s="108">
        <f>CO24*1.00035</f>
        <v>106667.69911953775</v>
      </c>
      <c r="H24" s="578">
        <f>CC24*1.00035</f>
        <v>0</v>
      </c>
      <c r="I24" s="572"/>
      <c r="J24" s="572"/>
      <c r="K24" s="572"/>
      <c r="L24" s="573"/>
      <c r="M24" s="571">
        <f>CD24*1.00035</f>
        <v>0</v>
      </c>
      <c r="N24" s="572"/>
      <c r="O24" s="572"/>
      <c r="P24" s="573"/>
      <c r="Q24" s="571">
        <f>CE24*1.00035</f>
        <v>0</v>
      </c>
      <c r="R24" s="572"/>
      <c r="S24" s="572"/>
      <c r="T24" s="573"/>
      <c r="U24" s="571">
        <f>CF24*1.00035</f>
        <v>0</v>
      </c>
      <c r="V24" s="572"/>
      <c r="W24" s="572"/>
      <c r="X24" s="572"/>
      <c r="Y24" s="573"/>
      <c r="Z24" s="571">
        <f>CG24*1.00035</f>
        <v>0</v>
      </c>
      <c r="AA24" s="572"/>
      <c r="AB24" s="572"/>
      <c r="AC24" s="573"/>
      <c r="AD24" s="616">
        <f>CH24*1.00035</f>
        <v>30476.485462725072</v>
      </c>
      <c r="AE24" s="617"/>
      <c r="AF24" s="617"/>
      <c r="AG24" s="618"/>
      <c r="AH24" s="616">
        <f>SUM(CI24)*1.00035</f>
        <v>12698.535609468778</v>
      </c>
      <c r="AI24" s="617"/>
      <c r="AJ24" s="617"/>
      <c r="AK24" s="617"/>
      <c r="AL24" s="618"/>
      <c r="AM24" s="616">
        <f>SUM(CJ24)*1.00035</f>
        <v>12698.535609468778</v>
      </c>
      <c r="AN24" s="617"/>
      <c r="AO24" s="617"/>
      <c r="AP24" s="618"/>
      <c r="AQ24" s="616">
        <f>SUM(CK24)*1.00035</f>
        <v>12698.535609468778</v>
      </c>
      <c r="AR24" s="617"/>
      <c r="AS24" s="617"/>
      <c r="AT24" s="617"/>
      <c r="AU24" s="618"/>
      <c r="AV24" s="616">
        <f>SUM(CL24)*1.00035</f>
        <v>12698.535609468778</v>
      </c>
      <c r="AW24" s="617"/>
      <c r="AX24" s="617"/>
      <c r="AY24" s="618"/>
      <c r="AZ24" s="616">
        <f>SUM(CM24)*1.00035</f>
        <v>12698.535609468778</v>
      </c>
      <c r="BA24" s="617"/>
      <c r="BB24" s="617"/>
      <c r="BC24" s="618"/>
      <c r="BD24" s="616">
        <f>SUM(CN24)*1.00035</f>
        <v>12698.535609468778</v>
      </c>
      <c r="BE24" s="617"/>
      <c r="BF24" s="617"/>
      <c r="BG24" s="617"/>
      <c r="BH24" s="621"/>
      <c r="BI24" s="75"/>
      <c r="BJ24" s="75"/>
      <c r="BK24" s="61" t="str">
        <f t="shared" si="0"/>
        <v>$USD PLANNED TOTAL NON-COMM</v>
      </c>
      <c r="BL24" s="71">
        <f t="shared" si="1"/>
        <v>0</v>
      </c>
      <c r="BM24" s="82"/>
      <c r="BN24" s="83"/>
      <c r="BO24" s="77">
        <v>0</v>
      </c>
      <c r="BP24" s="77">
        <v>0</v>
      </c>
      <c r="BQ24" s="77">
        <v>0</v>
      </c>
      <c r="BR24" s="77">
        <v>0</v>
      </c>
      <c r="BS24" s="77">
        <v>0</v>
      </c>
      <c r="BT24" s="77">
        <v>0</v>
      </c>
      <c r="BU24" s="77">
        <v>0</v>
      </c>
      <c r="BV24" s="77">
        <v>0</v>
      </c>
      <c r="BW24" s="77">
        <v>0</v>
      </c>
      <c r="BX24" s="78">
        <v>0</v>
      </c>
      <c r="BY24" s="20"/>
      <c r="BZ24" s="79"/>
      <c r="CA24" s="109" t="str">
        <f t="shared" si="2"/>
        <v>$USD PLANNED TOTAL NON-COMM</v>
      </c>
      <c r="CB24" s="110"/>
      <c r="CC24" s="111">
        <f t="shared" ref="CC24:CN25" si="7">CC22/$AN$4</f>
        <v>0</v>
      </c>
      <c r="CD24" s="111">
        <f t="shared" si="7"/>
        <v>0</v>
      </c>
      <c r="CE24" s="111">
        <f t="shared" si="7"/>
        <v>0</v>
      </c>
      <c r="CF24" s="111">
        <f t="shared" si="7"/>
        <v>0</v>
      </c>
      <c r="CG24" s="111">
        <f t="shared" si="7"/>
        <v>0</v>
      </c>
      <c r="CH24" s="111">
        <f t="shared" si="7"/>
        <v>30465.822424876362</v>
      </c>
      <c r="CI24" s="111">
        <f t="shared" si="7"/>
        <v>12694.092677031816</v>
      </c>
      <c r="CJ24" s="111">
        <f t="shared" si="7"/>
        <v>12694.092677031816</v>
      </c>
      <c r="CK24" s="111">
        <f t="shared" si="7"/>
        <v>12694.092677031816</v>
      </c>
      <c r="CL24" s="111">
        <f t="shared" si="7"/>
        <v>12694.092677031816</v>
      </c>
      <c r="CM24" s="111">
        <f t="shared" si="7"/>
        <v>12694.092677031816</v>
      </c>
      <c r="CN24" s="111">
        <f t="shared" si="7"/>
        <v>12694.092677031816</v>
      </c>
      <c r="CO24" s="112">
        <f>SUM(CC24:CN24)</f>
        <v>106630.37848706727</v>
      </c>
      <c r="CP24" s="101"/>
      <c r="CQ24" s="80"/>
      <c r="CR24" s="80"/>
      <c r="CS24" s="80"/>
      <c r="CT24" s="80"/>
      <c r="CU24" s="80"/>
      <c r="CV24" s="80"/>
    </row>
    <row r="25" spans="2:100" ht="19.5" customHeight="1">
      <c r="B25" s="105" t="s">
        <v>58</v>
      </c>
      <c r="C25" s="208"/>
      <c r="D25" s="106"/>
      <c r="E25" s="106"/>
      <c r="F25" s="107"/>
      <c r="G25" s="108">
        <f>CO25*1.00035</f>
        <v>106667.69911953775</v>
      </c>
      <c r="H25" s="578">
        <f>CC25*1.00035</f>
        <v>0</v>
      </c>
      <c r="I25" s="572"/>
      <c r="J25" s="572"/>
      <c r="K25" s="572"/>
      <c r="L25" s="573"/>
      <c r="M25" s="571">
        <f>CD25*1.00035</f>
        <v>0</v>
      </c>
      <c r="N25" s="572"/>
      <c r="O25" s="572"/>
      <c r="P25" s="573"/>
      <c r="Q25" s="571">
        <f>CE25*1.00035</f>
        <v>0</v>
      </c>
      <c r="R25" s="572"/>
      <c r="S25" s="572"/>
      <c r="T25" s="573"/>
      <c r="U25" s="571">
        <f>CF25*1.00035</f>
        <v>0</v>
      </c>
      <c r="V25" s="572"/>
      <c r="W25" s="572"/>
      <c r="X25" s="572"/>
      <c r="Y25" s="573"/>
      <c r="Z25" s="571">
        <f>CG25*1.00035</f>
        <v>0</v>
      </c>
      <c r="AA25" s="572"/>
      <c r="AB25" s="572"/>
      <c r="AC25" s="573"/>
      <c r="AD25" s="616">
        <f>CH25*1.00035</f>
        <v>30476.485462725072</v>
      </c>
      <c r="AE25" s="617"/>
      <c r="AF25" s="617"/>
      <c r="AG25" s="618"/>
      <c r="AH25" s="616">
        <f>SUM(CI25)*1.00035</f>
        <v>12698.535609468778</v>
      </c>
      <c r="AI25" s="617"/>
      <c r="AJ25" s="617"/>
      <c r="AK25" s="617"/>
      <c r="AL25" s="618"/>
      <c r="AM25" s="616">
        <f>SUM(CJ25)*1.00035</f>
        <v>12698.535609468778</v>
      </c>
      <c r="AN25" s="617"/>
      <c r="AO25" s="617"/>
      <c r="AP25" s="618"/>
      <c r="AQ25" s="616">
        <f>SUM(CK25)*1.00035</f>
        <v>12698.535609468778</v>
      </c>
      <c r="AR25" s="617"/>
      <c r="AS25" s="617"/>
      <c r="AT25" s="617"/>
      <c r="AU25" s="618"/>
      <c r="AV25" s="616">
        <f>SUM(CL25)*1.00035</f>
        <v>12698.535609468778</v>
      </c>
      <c r="AW25" s="617"/>
      <c r="AX25" s="617"/>
      <c r="AY25" s="618"/>
      <c r="AZ25" s="616">
        <f>SUM(CM25)*1.00035</f>
        <v>12698.535609468778</v>
      </c>
      <c r="BA25" s="617"/>
      <c r="BB25" s="617"/>
      <c r="BC25" s="618"/>
      <c r="BD25" s="616">
        <f>SUM(CN25)*1.00035</f>
        <v>12698.535609468778</v>
      </c>
      <c r="BE25" s="617"/>
      <c r="BF25" s="617"/>
      <c r="BG25" s="617"/>
      <c r="BH25" s="621"/>
      <c r="BI25" s="75"/>
      <c r="BJ25" s="75"/>
      <c r="BK25" s="61" t="str">
        <f t="shared" si="0"/>
        <v>$USD ACTUAL TOTAL NON-COMM</v>
      </c>
      <c r="BL25" s="71">
        <f t="shared" si="1"/>
        <v>0</v>
      </c>
      <c r="BM25" s="82"/>
      <c r="BN25" s="83"/>
      <c r="BO25" s="77">
        <v>0</v>
      </c>
      <c r="BP25" s="77">
        <v>0</v>
      </c>
      <c r="BQ25" s="77">
        <v>0</v>
      </c>
      <c r="BR25" s="77">
        <v>0</v>
      </c>
      <c r="BS25" s="77">
        <v>0</v>
      </c>
      <c r="BT25" s="77">
        <v>0</v>
      </c>
      <c r="BU25" s="77">
        <v>0</v>
      </c>
      <c r="BV25" s="77">
        <v>0</v>
      </c>
      <c r="BW25" s="77">
        <v>0</v>
      </c>
      <c r="BX25" s="78">
        <v>0</v>
      </c>
      <c r="BY25" s="20"/>
      <c r="BZ25" s="79"/>
      <c r="CA25" s="109" t="str">
        <f t="shared" si="2"/>
        <v>$USD ACTUAL TOTAL NON-COMM</v>
      </c>
      <c r="CB25" s="110"/>
      <c r="CC25" s="113">
        <f t="shared" si="7"/>
        <v>0</v>
      </c>
      <c r="CD25" s="113">
        <f t="shared" si="7"/>
        <v>0</v>
      </c>
      <c r="CE25" s="113">
        <f t="shared" si="7"/>
        <v>0</v>
      </c>
      <c r="CF25" s="113">
        <f t="shared" si="7"/>
        <v>0</v>
      </c>
      <c r="CG25" s="113">
        <f t="shared" si="7"/>
        <v>0</v>
      </c>
      <c r="CH25" s="113">
        <f t="shared" si="7"/>
        <v>30465.822424876362</v>
      </c>
      <c r="CI25" s="113">
        <f t="shared" si="7"/>
        <v>12694.092677031816</v>
      </c>
      <c r="CJ25" s="113">
        <f t="shared" si="7"/>
        <v>12694.092677031816</v>
      </c>
      <c r="CK25" s="113">
        <f t="shared" si="7"/>
        <v>12694.092677031816</v>
      </c>
      <c r="CL25" s="113">
        <f t="shared" si="7"/>
        <v>12694.092677031816</v>
      </c>
      <c r="CM25" s="113">
        <f t="shared" si="7"/>
        <v>12694.092677031816</v>
      </c>
      <c r="CN25" s="113">
        <f t="shared" si="7"/>
        <v>12694.092677031816</v>
      </c>
      <c r="CO25" s="112">
        <f>SUM(CC25:CN25)</f>
        <v>106630.37848706727</v>
      </c>
      <c r="CP25" s="114"/>
      <c r="CQ25" s="80"/>
      <c r="CR25" s="80"/>
      <c r="CS25" s="80"/>
      <c r="CT25" s="80"/>
      <c r="CU25" s="80"/>
      <c r="CV25" s="80"/>
    </row>
    <row r="26" spans="2:100" ht="19.5" hidden="1" customHeight="1">
      <c r="B26" s="115"/>
      <c r="C26" s="209"/>
      <c r="D26" s="287"/>
      <c r="E26" s="287"/>
      <c r="F26" s="57"/>
      <c r="G26" s="72"/>
      <c r="H26" s="73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74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9"/>
      <c r="BI26" s="75"/>
      <c r="BJ26" s="75"/>
      <c r="BK26" s="61"/>
      <c r="BL26" s="71"/>
      <c r="BM26" s="76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8"/>
      <c r="BY26" s="20"/>
      <c r="BZ26" s="79"/>
      <c r="CA26" s="61"/>
      <c r="CB26" s="65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7"/>
      <c r="CP26" s="12"/>
      <c r="CQ26" s="80"/>
      <c r="CR26" s="80"/>
      <c r="CS26" s="80"/>
      <c r="CT26" s="80"/>
      <c r="CU26" s="80"/>
      <c r="CV26" s="80"/>
    </row>
    <row r="27" spans="2:100" ht="19.5" hidden="1" customHeight="1">
      <c r="B27" s="115" t="s">
        <v>79</v>
      </c>
      <c r="C27" s="209"/>
      <c r="D27" s="287"/>
      <c r="E27" s="287"/>
      <c r="F27" s="57">
        <f>SUM(H27:BH27)*10</f>
        <v>0</v>
      </c>
      <c r="G27" s="72">
        <f>CO27*0.9</f>
        <v>0</v>
      </c>
      <c r="H27" s="73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74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9"/>
      <c r="BI27" s="75"/>
      <c r="BJ27" s="75"/>
      <c r="BK27" s="61" t="str">
        <f>B27</f>
        <v>METRO TELEVISION</v>
      </c>
      <c r="BL27" s="71">
        <f>D27</f>
        <v>0</v>
      </c>
      <c r="BM27" s="76"/>
      <c r="BN27" s="77"/>
      <c r="BO27" s="77">
        <v>0</v>
      </c>
      <c r="BP27" s="77">
        <v>0</v>
      </c>
      <c r="BQ27" s="77">
        <v>0</v>
      </c>
      <c r="BR27" s="77">
        <v>0</v>
      </c>
      <c r="BS27" s="77">
        <v>0</v>
      </c>
      <c r="BT27" s="77">
        <v>0</v>
      </c>
      <c r="BU27" s="77">
        <v>0</v>
      </c>
      <c r="BV27" s="77">
        <v>0</v>
      </c>
      <c r="BW27" s="77">
        <v>0</v>
      </c>
      <c r="BX27" s="78">
        <v>0</v>
      </c>
      <c r="BY27" s="20"/>
      <c r="BZ27" s="79"/>
      <c r="CA27" s="61" t="str">
        <f t="shared" ref="CA27:CA38" si="8">B27</f>
        <v>METRO TELEVISION</v>
      </c>
      <c r="CB27" s="65">
        <f>BL27</f>
        <v>0</v>
      </c>
      <c r="CC27" s="66">
        <f>SUM(H27:M27)*BM27</f>
        <v>0</v>
      </c>
      <c r="CD27" s="66">
        <f>SUM(N27:S27)*BN27</f>
        <v>0</v>
      </c>
      <c r="CE27" s="66"/>
      <c r="CF27" s="66">
        <f>SUM(W27:Z27)*BP27</f>
        <v>0</v>
      </c>
      <c r="CG27" s="66">
        <f>SUM(AA27:AC27)*BQ27</f>
        <v>0</v>
      </c>
      <c r="CH27" s="66">
        <f>SUM(AD27:AG27)*BR27</f>
        <v>0</v>
      </c>
      <c r="CI27" s="66">
        <f>SUM(AH27:AM27)*BS27</f>
        <v>0</v>
      </c>
      <c r="CJ27" s="66">
        <f>SUM(AN27:AP27)*BT27</f>
        <v>0</v>
      </c>
      <c r="CK27" s="66">
        <f>SUM(AQ27:AV27)*BU27</f>
        <v>0</v>
      </c>
      <c r="CL27" s="66">
        <f>SUM(AX27:AZ27)*BV27</f>
        <v>0</v>
      </c>
      <c r="CM27" s="66">
        <f>SUM(BA27:BC27)*BW27</f>
        <v>0</v>
      </c>
      <c r="CN27" s="66">
        <f>SUM(BD27:BH27)*BX27</f>
        <v>0</v>
      </c>
      <c r="CO27" s="67"/>
      <c r="CP27" s="12"/>
      <c r="CQ27" s="80"/>
      <c r="CR27" s="80"/>
      <c r="CS27" s="80"/>
      <c r="CT27" s="80"/>
      <c r="CU27" s="80"/>
      <c r="CV27" s="80"/>
    </row>
    <row r="28" spans="2:100" ht="19.5" hidden="1" customHeight="1">
      <c r="B28" s="1"/>
      <c r="C28" s="204"/>
      <c r="D28" s="689"/>
      <c r="E28" s="690"/>
      <c r="F28" s="691"/>
      <c r="G28" s="72"/>
      <c r="H28" s="73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116"/>
      <c r="AI28" s="116"/>
      <c r="AJ28" s="116"/>
      <c r="AK28" s="116"/>
      <c r="AL28" s="116"/>
      <c r="AM28" s="60"/>
      <c r="AN28" s="60"/>
      <c r="AO28" s="60"/>
      <c r="AP28" s="60"/>
      <c r="AQ28" s="60"/>
      <c r="AR28" s="7"/>
      <c r="AS28" s="60"/>
      <c r="AT28" s="60"/>
      <c r="AU28" s="60"/>
      <c r="AV28" s="60"/>
      <c r="AW28" s="60"/>
      <c r="AX28" s="195"/>
      <c r="AY28" s="60"/>
      <c r="AZ28" s="60"/>
      <c r="BA28" s="60"/>
      <c r="BB28" s="60"/>
      <c r="BC28" s="60"/>
      <c r="BD28" s="60"/>
      <c r="BE28" s="60"/>
      <c r="BF28" s="60"/>
      <c r="BG28" s="60"/>
      <c r="BH28" s="69"/>
      <c r="BI28" s="75"/>
      <c r="BJ28" s="75"/>
      <c r="BK28" s="61">
        <f>B28</f>
        <v>0</v>
      </c>
      <c r="BL28" s="71">
        <f>D28</f>
        <v>0</v>
      </c>
      <c r="BM28" s="117"/>
      <c r="BN28" s="118"/>
      <c r="BO28" s="119"/>
      <c r="BP28" s="119"/>
      <c r="BQ28" s="119"/>
      <c r="BR28" s="119"/>
      <c r="BS28" s="119"/>
      <c r="BT28" s="119"/>
      <c r="BU28" s="119"/>
      <c r="BV28" s="119"/>
      <c r="BW28" s="119"/>
      <c r="BX28" s="120"/>
      <c r="BY28" s="20"/>
      <c r="BZ28" s="79"/>
      <c r="CA28" s="61">
        <f t="shared" si="8"/>
        <v>0</v>
      </c>
      <c r="CB28" s="65">
        <f>BL28</f>
        <v>0</v>
      </c>
      <c r="CC28" s="66">
        <f>SUM(H28:M28)*BM28</f>
        <v>0</v>
      </c>
      <c r="CD28" s="66">
        <f>SUM(N28:S28)*BN28</f>
        <v>0</v>
      </c>
      <c r="CE28" s="66"/>
      <c r="CF28" s="66">
        <f>SUM(W28:Z28)*BP28</f>
        <v>0</v>
      </c>
      <c r="CG28" s="66">
        <f>SUM(AA28:AC28)*BQ28</f>
        <v>0</v>
      </c>
      <c r="CH28" s="66">
        <f>SUM(AD28:AG28)*BR28</f>
        <v>0</v>
      </c>
      <c r="CI28" s="66">
        <f>SUM(AH28:AL28)*BS28</f>
        <v>0</v>
      </c>
      <c r="CJ28" s="66">
        <f>SUM(AM28:AP28)*BT28</f>
        <v>0</v>
      </c>
      <c r="CK28" s="66"/>
      <c r="CL28" s="66"/>
      <c r="CM28" s="66"/>
      <c r="CN28" s="66"/>
      <c r="CO28" s="67"/>
      <c r="CP28" s="12"/>
      <c r="CQ28" s="80"/>
      <c r="CR28" s="80"/>
      <c r="CS28" s="80"/>
      <c r="CT28" s="80"/>
      <c r="CU28" s="80"/>
      <c r="CV28" s="80"/>
    </row>
    <row r="29" spans="2:100" ht="19.5" hidden="1" customHeight="1">
      <c r="B29" s="1"/>
      <c r="C29" s="204"/>
      <c r="D29" s="689"/>
      <c r="E29" s="690"/>
      <c r="F29" s="691"/>
      <c r="G29" s="72"/>
      <c r="H29" s="73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116"/>
      <c r="AI29" s="116"/>
      <c r="AJ29" s="116"/>
      <c r="AK29" s="116"/>
      <c r="AL29" s="116"/>
      <c r="AM29" s="60"/>
      <c r="AN29" s="60"/>
      <c r="AO29" s="60"/>
      <c r="AP29" s="60"/>
      <c r="AQ29" s="60"/>
      <c r="AR29" s="7"/>
      <c r="AS29" s="60"/>
      <c r="AT29" s="60"/>
      <c r="AU29" s="60"/>
      <c r="AV29" s="60"/>
      <c r="AW29" s="60"/>
      <c r="AX29" s="195"/>
      <c r="AY29" s="60"/>
      <c r="AZ29" s="60"/>
      <c r="BA29" s="60"/>
      <c r="BB29" s="60"/>
      <c r="BC29" s="60"/>
      <c r="BD29" s="60"/>
      <c r="BE29" s="60"/>
      <c r="BF29" s="60"/>
      <c r="BG29" s="60"/>
      <c r="BH29" s="69"/>
      <c r="BI29" s="75"/>
      <c r="BJ29" s="75"/>
      <c r="BK29" s="61">
        <f>B29</f>
        <v>0</v>
      </c>
      <c r="BL29" s="71">
        <f>D29</f>
        <v>0</v>
      </c>
      <c r="BM29" s="117"/>
      <c r="BN29" s="118"/>
      <c r="BO29" s="119"/>
      <c r="BP29" s="119"/>
      <c r="BQ29" s="119"/>
      <c r="BR29" s="119"/>
      <c r="BS29" s="119"/>
      <c r="BT29" s="119"/>
      <c r="BU29" s="119"/>
      <c r="BV29" s="119"/>
      <c r="BW29" s="119"/>
      <c r="BX29" s="120"/>
      <c r="BY29" s="20"/>
      <c r="BZ29" s="79"/>
      <c r="CA29" s="61">
        <f t="shared" si="8"/>
        <v>0</v>
      </c>
      <c r="CB29" s="65">
        <f>BL29</f>
        <v>0</v>
      </c>
      <c r="CC29" s="66">
        <f>SUM(H29:M29)*BM29</f>
        <v>0</v>
      </c>
      <c r="CD29" s="66">
        <f>SUM(N29:S29)*BN29</f>
        <v>0</v>
      </c>
      <c r="CE29" s="66"/>
      <c r="CF29" s="66">
        <f>SUM(W29:Z29)*BP29</f>
        <v>0</v>
      </c>
      <c r="CG29" s="66">
        <f>SUM(AA29:AC29)*BQ29</f>
        <v>0</v>
      </c>
      <c r="CH29" s="66">
        <f>SUM(AD29:AG29)*BR29</f>
        <v>0</v>
      </c>
      <c r="CI29" s="66">
        <f>SUM(AH29:AL29)*BS29</f>
        <v>0</v>
      </c>
      <c r="CJ29" s="66">
        <f>SUM(AM29:AP29)*BT29</f>
        <v>0</v>
      </c>
      <c r="CK29" s="66"/>
      <c r="CL29" s="66"/>
      <c r="CM29" s="66"/>
      <c r="CN29" s="66"/>
      <c r="CO29" s="67"/>
      <c r="CP29" s="12"/>
      <c r="CQ29" s="80"/>
      <c r="CR29" s="80"/>
      <c r="CS29" s="80"/>
      <c r="CT29" s="80"/>
      <c r="CU29" s="80"/>
      <c r="CV29" s="80"/>
    </row>
    <row r="30" spans="2:100" ht="19.5" hidden="1" customHeight="1">
      <c r="B30" s="89"/>
      <c r="C30" s="206"/>
      <c r="D30" s="90"/>
      <c r="E30" s="90"/>
      <c r="F30" s="91">
        <f>SUM(H30:BH30)</f>
        <v>0</v>
      </c>
      <c r="G30" s="72">
        <f>CO30*0.9</f>
        <v>0</v>
      </c>
      <c r="H30" s="92"/>
      <c r="I30" s="93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9"/>
      <c r="BI30" s="75"/>
      <c r="BJ30" s="75"/>
      <c r="BK30" s="61">
        <v>784451</v>
      </c>
      <c r="BL30" s="71">
        <f t="shared" ref="BL30:BL38" si="9">D30</f>
        <v>0</v>
      </c>
      <c r="BM30" s="82"/>
      <c r="BN30" s="83"/>
      <c r="BO30" s="124"/>
      <c r="BP30" s="124"/>
      <c r="BQ30" s="124"/>
      <c r="BR30" s="124"/>
      <c r="BS30" s="124"/>
      <c r="BT30" s="124"/>
      <c r="BU30" s="124"/>
      <c r="BV30" s="124"/>
      <c r="BW30" s="124"/>
      <c r="BX30" s="120"/>
      <c r="BY30" s="20"/>
      <c r="BZ30" s="79"/>
      <c r="CA30" s="61">
        <f t="shared" si="8"/>
        <v>0</v>
      </c>
      <c r="CB30" s="65">
        <f>BL30</f>
        <v>0</v>
      </c>
      <c r="CC30" s="66">
        <f>SUM(H30:M30)*BM30</f>
        <v>0</v>
      </c>
      <c r="CD30" s="66">
        <f>SUM(N30:S30)*BN30</f>
        <v>0</v>
      </c>
      <c r="CE30" s="66"/>
      <c r="CF30" s="66">
        <f>SUM(W30:Z30)*BP30</f>
        <v>0</v>
      </c>
      <c r="CG30" s="66">
        <f>SUM(AA30:AC30)*BQ30</f>
        <v>0</v>
      </c>
      <c r="CH30" s="66">
        <f>SUM(AD30:AG30)*BR30</f>
        <v>0</v>
      </c>
      <c r="CI30" s="66">
        <f>SUM(AH30:AM30)*BS30</f>
        <v>0</v>
      </c>
      <c r="CJ30" s="66">
        <f>SUM(AN30:AP30)*BT30</f>
        <v>0</v>
      </c>
      <c r="CK30" s="66">
        <f>SUM(AQ30:AV30)*BU30</f>
        <v>0</v>
      </c>
      <c r="CL30" s="66">
        <f>SUM(AX30:AZ30)*BV30</f>
        <v>0</v>
      </c>
      <c r="CM30" s="66">
        <f>SUM(BA30:BC30)*BW30</f>
        <v>0</v>
      </c>
      <c r="CN30" s="66">
        <f>SUM(BD30:BH30)*BX30</f>
        <v>0</v>
      </c>
      <c r="CO30" s="67">
        <f t="shared" ref="CO30:CO35" si="10">SUM(CC30:CN30)</f>
        <v>0</v>
      </c>
      <c r="CP30" s="12"/>
      <c r="CQ30" s="80"/>
      <c r="CR30" s="80"/>
      <c r="CS30" s="80"/>
      <c r="CT30" s="80"/>
      <c r="CU30" s="80"/>
      <c r="CV30" s="80"/>
    </row>
    <row r="31" spans="2:100" ht="19.5" hidden="1" customHeight="1">
      <c r="B31" s="94" t="s">
        <v>29</v>
      </c>
      <c r="C31" s="207"/>
      <c r="D31" s="95"/>
      <c r="E31" s="95"/>
      <c r="F31" s="96"/>
      <c r="G31" s="97">
        <f>CO31*0.9</f>
        <v>2648227.8583574998</v>
      </c>
      <c r="H31" s="682">
        <f>CC31*0.9</f>
        <v>0</v>
      </c>
      <c r="I31" s="683"/>
      <c r="J31" s="683"/>
      <c r="K31" s="683"/>
      <c r="L31" s="684"/>
      <c r="M31" s="685">
        <f>CD31*0.9</f>
        <v>0</v>
      </c>
      <c r="N31" s="686"/>
      <c r="O31" s="686"/>
      <c r="P31" s="687"/>
      <c r="Q31" s="685">
        <f>CE31*0.9</f>
        <v>692848.93910624995</v>
      </c>
      <c r="R31" s="686"/>
      <c r="S31" s="686"/>
      <c r="T31" s="687"/>
      <c r="U31" s="685">
        <f>CF31*0.9</f>
        <v>0</v>
      </c>
      <c r="V31" s="686"/>
      <c r="W31" s="686"/>
      <c r="X31" s="686"/>
      <c r="Y31" s="687"/>
      <c r="Z31" s="688">
        <f>CG31*0.9</f>
        <v>0</v>
      </c>
      <c r="AA31" s="683"/>
      <c r="AB31" s="683"/>
      <c r="AC31" s="684"/>
      <c r="AD31" s="676">
        <f>CH31*0.9</f>
        <v>0</v>
      </c>
      <c r="AE31" s="677"/>
      <c r="AF31" s="677"/>
      <c r="AG31" s="678"/>
      <c r="AH31" s="676">
        <f>SUM(CI31*0.9)</f>
        <v>0</v>
      </c>
      <c r="AI31" s="677"/>
      <c r="AJ31" s="677"/>
      <c r="AK31" s="677"/>
      <c r="AL31" s="678"/>
      <c r="AM31" s="676">
        <f>SUM(CJ31*0.9)</f>
        <v>712825.86082781246</v>
      </c>
      <c r="AN31" s="677"/>
      <c r="AO31" s="677"/>
      <c r="AP31" s="678"/>
      <c r="AQ31" s="676">
        <f>SUM(CK31*0.9)</f>
        <v>454049.67646125</v>
      </c>
      <c r="AR31" s="677"/>
      <c r="AS31" s="677"/>
      <c r="AT31" s="677"/>
      <c r="AU31" s="678"/>
      <c r="AV31" s="676">
        <f>SUM(CL31*0.9)</f>
        <v>440351.72524968744</v>
      </c>
      <c r="AW31" s="677"/>
      <c r="AX31" s="677"/>
      <c r="AY31" s="678"/>
      <c r="AZ31" s="676">
        <f>SUM(CM31*0.9)</f>
        <v>348151.65671250003</v>
      </c>
      <c r="BA31" s="677"/>
      <c r="BB31" s="677"/>
      <c r="BC31" s="678"/>
      <c r="BD31" s="679">
        <f>SUM(CN31*0.9)</f>
        <v>0</v>
      </c>
      <c r="BE31" s="680"/>
      <c r="BF31" s="680"/>
      <c r="BG31" s="680"/>
      <c r="BH31" s="681"/>
      <c r="BI31" s="75"/>
      <c r="BJ31" s="75"/>
      <c r="BK31" s="61" t="str">
        <f t="shared" ref="BK31:BK49" si="11">B31</f>
        <v>PLANNED TOTAL MTV</v>
      </c>
      <c r="BL31" s="71">
        <f t="shared" si="9"/>
        <v>0</v>
      </c>
      <c r="BM31" s="82"/>
      <c r="BN31" s="83"/>
      <c r="BO31" s="77"/>
      <c r="BP31" s="77"/>
      <c r="BQ31" s="77"/>
      <c r="BR31" s="77"/>
      <c r="BS31" s="77"/>
      <c r="BT31" s="77"/>
      <c r="BU31" s="77"/>
      <c r="BV31" s="77"/>
      <c r="BW31" s="77"/>
      <c r="BX31" s="120"/>
      <c r="BY31" s="20"/>
      <c r="BZ31" s="79"/>
      <c r="CA31" s="61" t="str">
        <f t="shared" si="8"/>
        <v>PLANNED TOTAL MTV</v>
      </c>
      <c r="CB31" s="99"/>
      <c r="CC31" s="100">
        <v>0</v>
      </c>
      <c r="CD31" s="100">
        <v>0</v>
      </c>
      <c r="CE31" s="100">
        <v>769832.15456249996</v>
      </c>
      <c r="CF31" s="100">
        <v>0</v>
      </c>
      <c r="CG31" s="100"/>
      <c r="CH31" s="100"/>
      <c r="CI31" s="100"/>
      <c r="CJ31" s="100">
        <v>792028.73425312492</v>
      </c>
      <c r="CK31" s="100">
        <v>504499.64051250002</v>
      </c>
      <c r="CL31" s="100">
        <v>489279.69472187496</v>
      </c>
      <c r="CM31" s="100">
        <v>386835.17412500002</v>
      </c>
      <c r="CN31" s="100">
        <v>0</v>
      </c>
      <c r="CO31" s="5">
        <f>SUM(CC31:CN31)</f>
        <v>2942475.3981749997</v>
      </c>
      <c r="CP31" s="101"/>
      <c r="CQ31" s="102"/>
      <c r="CR31" s="12"/>
      <c r="CS31" s="12"/>
      <c r="CT31" s="12"/>
      <c r="CU31" s="12"/>
    </row>
    <row r="32" spans="2:100" ht="19.5" hidden="1" customHeight="1">
      <c r="B32" s="94" t="s">
        <v>28</v>
      </c>
      <c r="C32" s="207"/>
      <c r="D32" s="95"/>
      <c r="E32" s="95"/>
      <c r="F32" s="96"/>
      <c r="G32" s="97">
        <f>CO32*0.9</f>
        <v>0</v>
      </c>
      <c r="H32" s="682">
        <f>CC32*0.9</f>
        <v>0</v>
      </c>
      <c r="I32" s="683"/>
      <c r="J32" s="683"/>
      <c r="K32" s="683"/>
      <c r="L32" s="684"/>
      <c r="M32" s="685">
        <f>CD32*0.9</f>
        <v>0</v>
      </c>
      <c r="N32" s="686"/>
      <c r="O32" s="686"/>
      <c r="P32" s="687"/>
      <c r="Q32" s="685">
        <f>CE32*0.9</f>
        <v>0</v>
      </c>
      <c r="R32" s="686"/>
      <c r="S32" s="686"/>
      <c r="T32" s="687"/>
      <c r="U32" s="685">
        <f>CF32*0.9</f>
        <v>0</v>
      </c>
      <c r="V32" s="686"/>
      <c r="W32" s="686"/>
      <c r="X32" s="686"/>
      <c r="Y32" s="687"/>
      <c r="Z32" s="688">
        <f>CG32*0.9</f>
        <v>0</v>
      </c>
      <c r="AA32" s="683"/>
      <c r="AB32" s="683"/>
      <c r="AC32" s="684"/>
      <c r="AD32" s="676">
        <f>CH32*0.9</f>
        <v>0</v>
      </c>
      <c r="AE32" s="677"/>
      <c r="AF32" s="677"/>
      <c r="AG32" s="678"/>
      <c r="AH32" s="676">
        <f>SUM(CI32*0.9)</f>
        <v>0</v>
      </c>
      <c r="AI32" s="677"/>
      <c r="AJ32" s="677"/>
      <c r="AK32" s="677"/>
      <c r="AL32" s="678"/>
      <c r="AM32" s="676">
        <f>SUM(CJ32*0.9)</f>
        <v>0</v>
      </c>
      <c r="AN32" s="677"/>
      <c r="AO32" s="677"/>
      <c r="AP32" s="678"/>
      <c r="AQ32" s="676">
        <f>SUM(CK32*0.9)</f>
        <v>0</v>
      </c>
      <c r="AR32" s="677"/>
      <c r="AS32" s="677"/>
      <c r="AT32" s="677"/>
      <c r="AU32" s="678"/>
      <c r="AV32" s="676">
        <f>SUM(CL32*0.9)</f>
        <v>0</v>
      </c>
      <c r="AW32" s="677"/>
      <c r="AX32" s="677"/>
      <c r="AY32" s="678"/>
      <c r="AZ32" s="676">
        <f>SUM(CM32*0.9)</f>
        <v>0</v>
      </c>
      <c r="BA32" s="677"/>
      <c r="BB32" s="677"/>
      <c r="BC32" s="678"/>
      <c r="BD32" s="679">
        <f>SUM(CN32*0.9)</f>
        <v>0</v>
      </c>
      <c r="BE32" s="680"/>
      <c r="BF32" s="680"/>
      <c r="BG32" s="680"/>
      <c r="BH32" s="681"/>
      <c r="BI32" s="75"/>
      <c r="BJ32" s="75"/>
      <c r="BK32" s="61" t="str">
        <f t="shared" si="11"/>
        <v>FORECASTED TOTAL MTV</v>
      </c>
      <c r="BL32" s="71">
        <f t="shared" si="9"/>
        <v>0</v>
      </c>
      <c r="BM32" s="82"/>
      <c r="BN32" s="83"/>
      <c r="BO32" s="77"/>
      <c r="BP32" s="77"/>
      <c r="BQ32" s="77"/>
      <c r="BR32" s="77"/>
      <c r="BS32" s="77"/>
      <c r="BT32" s="77"/>
      <c r="BU32" s="77"/>
      <c r="BV32" s="77"/>
      <c r="BW32" s="77"/>
      <c r="BX32" s="98"/>
      <c r="BY32" s="20"/>
      <c r="BZ32" s="79"/>
      <c r="CA32" s="61" t="str">
        <f t="shared" si="8"/>
        <v>FORECASTED TOTAL MTV</v>
      </c>
      <c r="CB32" s="99"/>
      <c r="CC32" s="103"/>
      <c r="CD32" s="103">
        <f t="shared" ref="CD32:CN32" si="12">SUM(CD28:CD30)</f>
        <v>0</v>
      </c>
      <c r="CE32" s="103">
        <f t="shared" si="12"/>
        <v>0</v>
      </c>
      <c r="CF32" s="103">
        <f t="shared" si="12"/>
        <v>0</v>
      </c>
      <c r="CG32" s="103">
        <f t="shared" si="12"/>
        <v>0</v>
      </c>
      <c r="CH32" s="103">
        <f t="shared" si="12"/>
        <v>0</v>
      </c>
      <c r="CI32" s="103">
        <f t="shared" si="12"/>
        <v>0</v>
      </c>
      <c r="CJ32" s="103">
        <f t="shared" si="12"/>
        <v>0</v>
      </c>
      <c r="CK32" s="103">
        <f t="shared" si="12"/>
        <v>0</v>
      </c>
      <c r="CL32" s="103">
        <f t="shared" si="12"/>
        <v>0</v>
      </c>
      <c r="CM32" s="103">
        <f t="shared" si="12"/>
        <v>0</v>
      </c>
      <c r="CN32" s="103">
        <f t="shared" si="12"/>
        <v>0</v>
      </c>
      <c r="CO32" s="5">
        <f>SUM(CC32:CN32)</f>
        <v>0</v>
      </c>
      <c r="CP32" s="288">
        <f>CO31-CO33</f>
        <v>2942475.3981749997</v>
      </c>
      <c r="CQ32" s="102"/>
      <c r="CR32" s="12"/>
      <c r="CS32" s="12"/>
      <c r="CT32" s="12"/>
      <c r="CU32" s="12"/>
    </row>
    <row r="33" spans="2:100" ht="19.5" hidden="1" customHeight="1">
      <c r="B33" s="94" t="s">
        <v>30</v>
      </c>
      <c r="C33" s="207"/>
      <c r="D33" s="95"/>
      <c r="E33" s="95"/>
      <c r="F33" s="96"/>
      <c r="G33" s="97">
        <f>CO33*0.9</f>
        <v>0</v>
      </c>
      <c r="H33" s="682">
        <f>CC33*0.9</f>
        <v>0</v>
      </c>
      <c r="I33" s="683"/>
      <c r="J33" s="683"/>
      <c r="K33" s="683"/>
      <c r="L33" s="684"/>
      <c r="M33" s="685">
        <f>CD33*0.9</f>
        <v>0</v>
      </c>
      <c r="N33" s="686"/>
      <c r="O33" s="686"/>
      <c r="P33" s="687"/>
      <c r="Q33" s="685">
        <f>CE33*0.9</f>
        <v>0</v>
      </c>
      <c r="R33" s="686"/>
      <c r="S33" s="686"/>
      <c r="T33" s="687"/>
      <c r="U33" s="685">
        <f>CF33*0.9</f>
        <v>0</v>
      </c>
      <c r="V33" s="686"/>
      <c r="W33" s="686"/>
      <c r="X33" s="686"/>
      <c r="Y33" s="687"/>
      <c r="Z33" s="688">
        <f>CG33*0.9</f>
        <v>0</v>
      </c>
      <c r="AA33" s="683"/>
      <c r="AB33" s="683"/>
      <c r="AC33" s="684"/>
      <c r="AD33" s="676">
        <f>CH33*0.9</f>
        <v>0</v>
      </c>
      <c r="AE33" s="677"/>
      <c r="AF33" s="677"/>
      <c r="AG33" s="678"/>
      <c r="AH33" s="676">
        <f>SUM(CI33*0.9)</f>
        <v>0</v>
      </c>
      <c r="AI33" s="677"/>
      <c r="AJ33" s="677"/>
      <c r="AK33" s="677"/>
      <c r="AL33" s="678"/>
      <c r="AM33" s="676">
        <f>SUM(CJ33*0.9)</f>
        <v>0</v>
      </c>
      <c r="AN33" s="677"/>
      <c r="AO33" s="677"/>
      <c r="AP33" s="678"/>
      <c r="AQ33" s="676">
        <f>SUM(CK33*0.9)</f>
        <v>0</v>
      </c>
      <c r="AR33" s="677"/>
      <c r="AS33" s="677"/>
      <c r="AT33" s="677"/>
      <c r="AU33" s="678"/>
      <c r="AV33" s="676">
        <f>SUM(CL33*0.9)</f>
        <v>0</v>
      </c>
      <c r="AW33" s="677"/>
      <c r="AX33" s="677"/>
      <c r="AY33" s="678"/>
      <c r="AZ33" s="676">
        <f>SUM(CM33*0.9)</f>
        <v>0</v>
      </c>
      <c r="BA33" s="677"/>
      <c r="BB33" s="677"/>
      <c r="BC33" s="678"/>
      <c r="BD33" s="679">
        <f>SUM(CN33*0.9)</f>
        <v>0</v>
      </c>
      <c r="BE33" s="680"/>
      <c r="BF33" s="680"/>
      <c r="BG33" s="680"/>
      <c r="BH33" s="681"/>
      <c r="BI33" s="75"/>
      <c r="BJ33" s="75"/>
      <c r="BK33" s="61" t="str">
        <f t="shared" si="11"/>
        <v>ACTUAL TOTAL MTV</v>
      </c>
      <c r="BL33" s="71">
        <f t="shared" si="9"/>
        <v>0</v>
      </c>
      <c r="BM33" s="82"/>
      <c r="BN33" s="83"/>
      <c r="BO33" s="77"/>
      <c r="BP33" s="77"/>
      <c r="BQ33" s="77"/>
      <c r="BR33" s="77"/>
      <c r="BS33" s="77"/>
      <c r="BT33" s="77"/>
      <c r="BU33" s="77"/>
      <c r="BV33" s="77"/>
      <c r="BW33" s="77"/>
      <c r="BX33" s="98"/>
      <c r="BY33" s="20"/>
      <c r="BZ33" s="79"/>
      <c r="CA33" s="61" t="str">
        <f t="shared" si="8"/>
        <v>ACTUAL TOTAL MTV</v>
      </c>
      <c r="CB33" s="99"/>
      <c r="CC33" s="104">
        <f>CC31</f>
        <v>0</v>
      </c>
      <c r="CD33" s="100">
        <f>CD32</f>
        <v>0</v>
      </c>
      <c r="CE33" s="100">
        <f>CE32</f>
        <v>0</v>
      </c>
      <c r="CF33" s="100">
        <f>CF32</f>
        <v>0</v>
      </c>
      <c r="CG33" s="100">
        <f t="shared" ref="CG33:CN33" si="13">CG32</f>
        <v>0</v>
      </c>
      <c r="CH33" s="100">
        <f t="shared" si="13"/>
        <v>0</v>
      </c>
      <c r="CI33" s="100">
        <f t="shared" si="13"/>
        <v>0</v>
      </c>
      <c r="CJ33" s="100">
        <f t="shared" si="13"/>
        <v>0</v>
      </c>
      <c r="CK33" s="100">
        <f t="shared" si="13"/>
        <v>0</v>
      </c>
      <c r="CL33" s="100">
        <f t="shared" si="13"/>
        <v>0</v>
      </c>
      <c r="CM33" s="100">
        <f t="shared" si="13"/>
        <v>0</v>
      </c>
      <c r="CN33" s="100">
        <f t="shared" si="13"/>
        <v>0</v>
      </c>
      <c r="CO33" s="5">
        <f>SUM(CC33:CN33)</f>
        <v>0</v>
      </c>
      <c r="CP33" s="692">
        <f>CO31-CO33</f>
        <v>2942475.3981749997</v>
      </c>
      <c r="CQ33" s="693"/>
      <c r="CR33" s="693"/>
      <c r="CS33" s="102"/>
      <c r="CT33" s="102"/>
      <c r="CU33" s="102"/>
      <c r="CV33" s="102"/>
    </row>
    <row r="34" spans="2:100" ht="19.5" hidden="1" customHeight="1">
      <c r="B34" s="105" t="s">
        <v>32</v>
      </c>
      <c r="C34" s="208"/>
      <c r="D34" s="106"/>
      <c r="E34" s="106"/>
      <c r="F34" s="107"/>
      <c r="G34" s="108">
        <f>SUM(H34:BH34)</f>
        <v>2689347.9891110072</v>
      </c>
      <c r="H34" s="578">
        <f>CC34*0.9</f>
        <v>0</v>
      </c>
      <c r="I34" s="572"/>
      <c r="J34" s="572"/>
      <c r="K34" s="572"/>
      <c r="L34" s="573"/>
      <c r="M34" s="571">
        <f>CD34*0.9</f>
        <v>0</v>
      </c>
      <c r="N34" s="572"/>
      <c r="O34" s="572"/>
      <c r="P34" s="573"/>
      <c r="Q34" s="571">
        <f>CE34*0.9</f>
        <v>703607.09153583285</v>
      </c>
      <c r="R34" s="572"/>
      <c r="S34" s="572"/>
      <c r="T34" s="573"/>
      <c r="U34" s="571">
        <f>CF34*0.9</f>
        <v>0</v>
      </c>
      <c r="V34" s="572"/>
      <c r="W34" s="572"/>
      <c r="X34" s="572"/>
      <c r="Y34" s="573"/>
      <c r="Z34" s="571">
        <f>CG34*0.9</f>
        <v>0</v>
      </c>
      <c r="AA34" s="572"/>
      <c r="AB34" s="572"/>
      <c r="AC34" s="573"/>
      <c r="AD34" s="616">
        <f>CH34*0.9</f>
        <v>0</v>
      </c>
      <c r="AE34" s="617"/>
      <c r="AF34" s="617"/>
      <c r="AG34" s="618"/>
      <c r="AH34" s="616">
        <f>SUM(CI34*0.9)</f>
        <v>0</v>
      </c>
      <c r="AI34" s="617"/>
      <c r="AJ34" s="617"/>
      <c r="AK34" s="617"/>
      <c r="AL34" s="618"/>
      <c r="AM34" s="616">
        <f>SUM(CJ34*0.9)</f>
        <v>723894.20319465874</v>
      </c>
      <c r="AN34" s="617"/>
      <c r="AO34" s="617"/>
      <c r="AP34" s="618"/>
      <c r="AQ34" s="616">
        <f>SUM(CK34*0.9)</f>
        <v>461099.89383803355</v>
      </c>
      <c r="AR34" s="617"/>
      <c r="AS34" s="617"/>
      <c r="AT34" s="617"/>
      <c r="AU34" s="618"/>
      <c r="AV34" s="616">
        <f>SUM(CL34*0.9)</f>
        <v>447189.24886483076</v>
      </c>
      <c r="AW34" s="617"/>
      <c r="AX34" s="617"/>
      <c r="AY34" s="618"/>
      <c r="AZ34" s="616">
        <f>SUM(CM34*0.9)</f>
        <v>353557.5516776513</v>
      </c>
      <c r="BA34" s="617"/>
      <c r="BB34" s="617"/>
      <c r="BC34" s="618"/>
      <c r="BD34" s="616">
        <f>SUM(CN34*0.9)</f>
        <v>0</v>
      </c>
      <c r="BE34" s="617"/>
      <c r="BF34" s="617"/>
      <c r="BG34" s="617"/>
      <c r="BH34" s="621"/>
      <c r="BI34" s="75"/>
      <c r="BJ34" s="75"/>
      <c r="BK34" s="61" t="str">
        <f t="shared" si="11"/>
        <v xml:space="preserve">$USD PLANNED TOTAL MTV </v>
      </c>
      <c r="BL34" s="71">
        <f t="shared" si="9"/>
        <v>0</v>
      </c>
      <c r="BM34" s="82"/>
      <c r="BN34" s="83"/>
      <c r="BO34" s="77">
        <v>0</v>
      </c>
      <c r="BP34" s="77">
        <v>0</v>
      </c>
      <c r="BQ34" s="77">
        <v>0</v>
      </c>
      <c r="BR34" s="77">
        <v>0</v>
      </c>
      <c r="BS34" s="77">
        <v>0</v>
      </c>
      <c r="BT34" s="77">
        <v>0</v>
      </c>
      <c r="BU34" s="77">
        <v>0</v>
      </c>
      <c r="BV34" s="77">
        <v>0</v>
      </c>
      <c r="BW34" s="77">
        <v>0</v>
      </c>
      <c r="BX34" s="78">
        <v>0</v>
      </c>
      <c r="BY34" s="20"/>
      <c r="BZ34" s="79"/>
      <c r="CA34" s="109" t="str">
        <f t="shared" si="8"/>
        <v xml:space="preserve">$USD PLANNED TOTAL MTV </v>
      </c>
      <c r="CB34" s="110"/>
      <c r="CC34" s="111">
        <f t="shared" ref="CC34:CN34" si="14">CC31/$AN$4</f>
        <v>0</v>
      </c>
      <c r="CD34" s="111">
        <f t="shared" si="14"/>
        <v>0</v>
      </c>
      <c r="CE34" s="111">
        <f t="shared" si="14"/>
        <v>781785.65726203646</v>
      </c>
      <c r="CF34" s="111">
        <f t="shared" si="14"/>
        <v>0</v>
      </c>
      <c r="CG34" s="111">
        <f t="shared" si="14"/>
        <v>0</v>
      </c>
      <c r="CH34" s="111">
        <f t="shared" si="14"/>
        <v>0</v>
      </c>
      <c r="CI34" s="111">
        <f t="shared" si="14"/>
        <v>0</v>
      </c>
      <c r="CJ34" s="111">
        <f t="shared" si="14"/>
        <v>804326.89243850973</v>
      </c>
      <c r="CK34" s="111">
        <f t="shared" si="14"/>
        <v>512333.21537559282</v>
      </c>
      <c r="CL34" s="111">
        <f t="shared" si="14"/>
        <v>496876.94318314525</v>
      </c>
      <c r="CM34" s="111">
        <f t="shared" si="14"/>
        <v>392841.72408627922</v>
      </c>
      <c r="CN34" s="111">
        <f t="shared" si="14"/>
        <v>0</v>
      </c>
      <c r="CO34" s="112">
        <f t="shared" si="10"/>
        <v>2988164.4323455635</v>
      </c>
      <c r="CP34" s="101"/>
      <c r="CQ34" s="80"/>
      <c r="CR34" s="80"/>
      <c r="CS34" s="80"/>
      <c r="CT34" s="80"/>
      <c r="CU34" s="80"/>
      <c r="CV34" s="80"/>
    </row>
    <row r="35" spans="2:100" ht="19.5" hidden="1" customHeight="1">
      <c r="B35" s="105" t="s">
        <v>33</v>
      </c>
      <c r="C35" s="208"/>
      <c r="D35" s="106"/>
      <c r="E35" s="106"/>
      <c r="F35" s="107"/>
      <c r="G35" s="108">
        <f>SUM(H35:BH35)</f>
        <v>0</v>
      </c>
      <c r="H35" s="578">
        <f>CC35*0.9</f>
        <v>0</v>
      </c>
      <c r="I35" s="572"/>
      <c r="J35" s="572"/>
      <c r="K35" s="572"/>
      <c r="L35" s="573"/>
      <c r="M35" s="571">
        <f>CD35*0.9</f>
        <v>0</v>
      </c>
      <c r="N35" s="572"/>
      <c r="O35" s="572"/>
      <c r="P35" s="573"/>
      <c r="Q35" s="571">
        <f>CE35*0.9</f>
        <v>0</v>
      </c>
      <c r="R35" s="572"/>
      <c r="S35" s="572"/>
      <c r="T35" s="573"/>
      <c r="U35" s="571">
        <f>CF35*0.9</f>
        <v>0</v>
      </c>
      <c r="V35" s="572"/>
      <c r="W35" s="572"/>
      <c r="X35" s="572"/>
      <c r="Y35" s="573"/>
      <c r="Z35" s="571">
        <f>CG35*0.9</f>
        <v>0</v>
      </c>
      <c r="AA35" s="572"/>
      <c r="AB35" s="572"/>
      <c r="AC35" s="573"/>
      <c r="AD35" s="616">
        <f>CH35*0.9</f>
        <v>0</v>
      </c>
      <c r="AE35" s="617"/>
      <c r="AF35" s="617"/>
      <c r="AG35" s="618"/>
      <c r="AH35" s="616">
        <f>SUM(CI35*0.9)</f>
        <v>0</v>
      </c>
      <c r="AI35" s="617"/>
      <c r="AJ35" s="617"/>
      <c r="AK35" s="617"/>
      <c r="AL35" s="618"/>
      <c r="AM35" s="616">
        <f>SUM(CJ35*0.9)</f>
        <v>0</v>
      </c>
      <c r="AN35" s="617"/>
      <c r="AO35" s="617"/>
      <c r="AP35" s="618"/>
      <c r="AQ35" s="616">
        <f>SUM(CK35*0.9)</f>
        <v>0</v>
      </c>
      <c r="AR35" s="617"/>
      <c r="AS35" s="617"/>
      <c r="AT35" s="617"/>
      <c r="AU35" s="618"/>
      <c r="AV35" s="616">
        <f>SUM(CL35*0.9)</f>
        <v>0</v>
      </c>
      <c r="AW35" s="617"/>
      <c r="AX35" s="617"/>
      <c r="AY35" s="618"/>
      <c r="AZ35" s="616">
        <f>SUM(CM35*0.9)</f>
        <v>0</v>
      </c>
      <c r="BA35" s="617"/>
      <c r="BB35" s="617"/>
      <c r="BC35" s="618"/>
      <c r="BD35" s="616">
        <f>SUM(CN35*0.9)</f>
        <v>0</v>
      </c>
      <c r="BE35" s="617"/>
      <c r="BF35" s="617"/>
      <c r="BG35" s="617"/>
      <c r="BH35" s="621"/>
      <c r="BI35" s="75"/>
      <c r="BJ35" s="75"/>
      <c r="BK35" s="61" t="str">
        <f t="shared" si="11"/>
        <v xml:space="preserve">$USD ACTUAL TOTAL MTV </v>
      </c>
      <c r="BL35" s="71">
        <f t="shared" si="9"/>
        <v>0</v>
      </c>
      <c r="BM35" s="82"/>
      <c r="BN35" s="83"/>
      <c r="BO35" s="77">
        <v>0</v>
      </c>
      <c r="BP35" s="77">
        <v>0</v>
      </c>
      <c r="BQ35" s="77">
        <v>0</v>
      </c>
      <c r="BR35" s="77">
        <v>0</v>
      </c>
      <c r="BS35" s="77">
        <v>0</v>
      </c>
      <c r="BT35" s="77">
        <v>0</v>
      </c>
      <c r="BU35" s="77">
        <v>0</v>
      </c>
      <c r="BV35" s="77">
        <v>0</v>
      </c>
      <c r="BW35" s="77">
        <v>0</v>
      </c>
      <c r="BX35" s="78">
        <v>0</v>
      </c>
      <c r="BY35" s="20"/>
      <c r="BZ35" s="79"/>
      <c r="CA35" s="109" t="str">
        <f t="shared" si="8"/>
        <v xml:space="preserve">$USD ACTUAL TOTAL MTV </v>
      </c>
      <c r="CB35" s="110"/>
      <c r="CC35" s="113">
        <f t="shared" ref="CC35:CN35" si="15">CC33/$AN$4</f>
        <v>0</v>
      </c>
      <c r="CD35" s="113">
        <f t="shared" si="15"/>
        <v>0</v>
      </c>
      <c r="CE35" s="113">
        <f t="shared" si="15"/>
        <v>0</v>
      </c>
      <c r="CF35" s="113">
        <f t="shared" si="15"/>
        <v>0</v>
      </c>
      <c r="CG35" s="113">
        <f t="shared" si="15"/>
        <v>0</v>
      </c>
      <c r="CH35" s="113">
        <f t="shared" si="15"/>
        <v>0</v>
      </c>
      <c r="CI35" s="113">
        <f t="shared" si="15"/>
        <v>0</v>
      </c>
      <c r="CJ35" s="113">
        <f t="shared" si="15"/>
        <v>0</v>
      </c>
      <c r="CK35" s="113">
        <f t="shared" si="15"/>
        <v>0</v>
      </c>
      <c r="CL35" s="113">
        <f t="shared" si="15"/>
        <v>0</v>
      </c>
      <c r="CM35" s="113">
        <f t="shared" si="15"/>
        <v>0</v>
      </c>
      <c r="CN35" s="113">
        <f t="shared" si="15"/>
        <v>0</v>
      </c>
      <c r="CO35" s="112">
        <f t="shared" si="10"/>
        <v>0</v>
      </c>
      <c r="CP35" s="114"/>
      <c r="CQ35" s="80"/>
      <c r="CR35" s="80"/>
      <c r="CS35" s="80"/>
      <c r="CT35" s="80"/>
      <c r="CU35" s="80"/>
      <c r="CV35" s="80"/>
    </row>
    <row r="36" spans="2:100" ht="19.5" hidden="1" customHeight="1">
      <c r="B36" s="56"/>
      <c r="C36" s="202"/>
      <c r="D36" s="90"/>
      <c r="E36" s="90"/>
      <c r="F36" s="91">
        <f>SUM(H36:BH36)</f>
        <v>0</v>
      </c>
      <c r="G36" s="72">
        <f>CO36*0.9</f>
        <v>0</v>
      </c>
      <c r="H36" s="73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9"/>
      <c r="BI36" s="75"/>
      <c r="BJ36" s="75"/>
      <c r="BK36" s="61">
        <f t="shared" si="11"/>
        <v>0</v>
      </c>
      <c r="BL36" s="71">
        <f t="shared" si="9"/>
        <v>0</v>
      </c>
      <c r="BM36" s="82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7"/>
      <c r="BY36" s="20"/>
      <c r="BZ36" s="79"/>
      <c r="CA36" s="61">
        <f t="shared" si="8"/>
        <v>0</v>
      </c>
      <c r="CB36" s="65">
        <f>BL36</f>
        <v>0</v>
      </c>
      <c r="CC36" s="66">
        <f>SUM(H36:M36)*BM36</f>
        <v>0</v>
      </c>
      <c r="CD36" s="66">
        <f>SUM(N36:S36)*BN36</f>
        <v>0</v>
      </c>
      <c r="CE36" s="66"/>
      <c r="CF36" s="66">
        <f>SUM(V36:Z36)*BP36</f>
        <v>0</v>
      </c>
      <c r="CG36" s="66">
        <f>SUM(AA36:AC36)*BQ36</f>
        <v>0</v>
      </c>
      <c r="CH36" s="66">
        <f>SUM(AD36:AG36)*BR36</f>
        <v>0</v>
      </c>
      <c r="CI36" s="66">
        <f>SUM(AH36:AM36)*BS36</f>
        <v>0</v>
      </c>
      <c r="CJ36" s="66">
        <f>SUM(AN36:AP36)*BT36</f>
        <v>0</v>
      </c>
      <c r="CK36" s="66">
        <f>SUM(AQ36:AV36)*BU36</f>
        <v>0</v>
      </c>
      <c r="CL36" s="66">
        <f>SUM(AX36:AZ36)*BV36</f>
        <v>0</v>
      </c>
      <c r="CM36" s="66">
        <f>SUM(BA36:BC36)*BW36</f>
        <v>0</v>
      </c>
      <c r="CN36" s="66">
        <f>SUM(BD36:BH36)*BX36</f>
        <v>0</v>
      </c>
      <c r="CO36" s="67">
        <f>SUM(CC36:CN36)</f>
        <v>0</v>
      </c>
      <c r="CP36" s="12"/>
      <c r="CQ36" s="8"/>
      <c r="CR36" s="8"/>
      <c r="CS36" s="8"/>
      <c r="CT36" s="80"/>
      <c r="CU36" s="123"/>
      <c r="CV36" s="123"/>
    </row>
    <row r="37" spans="2:100" ht="14.25" hidden="1" customHeight="1">
      <c r="B37" s="115" t="s">
        <v>68</v>
      </c>
      <c r="C37" s="209"/>
      <c r="D37" s="287"/>
      <c r="E37" s="287"/>
      <c r="F37" s="57">
        <f>SUM(H37:BH37)*10</f>
        <v>0</v>
      </c>
      <c r="G37" s="58"/>
      <c r="H37" s="59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8"/>
      <c r="AW37" s="60"/>
      <c r="AX37" s="60"/>
      <c r="AY37" s="60"/>
      <c r="AZ37" s="196"/>
      <c r="BA37" s="60"/>
      <c r="BB37" s="195"/>
      <c r="BC37" s="195"/>
      <c r="BD37" s="60"/>
      <c r="BE37" s="60"/>
      <c r="BF37" s="60"/>
      <c r="BG37" s="196"/>
      <c r="BH37" s="69"/>
      <c r="BI37" s="70"/>
      <c r="BK37" s="61" t="str">
        <f t="shared" si="11"/>
        <v>RADIO</v>
      </c>
      <c r="BL37" s="71">
        <f t="shared" si="9"/>
        <v>0</v>
      </c>
      <c r="BM37" s="62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127"/>
      <c r="BY37" s="20"/>
      <c r="BZ37" s="20"/>
      <c r="CA37" s="61" t="str">
        <f t="shared" si="8"/>
        <v>RADIO</v>
      </c>
      <c r="CB37" s="65">
        <f>BL37</f>
        <v>0</v>
      </c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7"/>
      <c r="CP37" s="12"/>
      <c r="CQ37" s="12"/>
      <c r="CR37" s="12"/>
      <c r="CS37" s="12"/>
      <c r="CT37" s="12"/>
      <c r="CU37" s="12"/>
    </row>
    <row r="38" spans="2:100" ht="20.25" hidden="1" customHeight="1">
      <c r="B38" s="115"/>
      <c r="C38" s="209"/>
      <c r="D38" s="287"/>
      <c r="E38" s="287"/>
      <c r="F38" s="57">
        <f>SUM(H38:BH38)*10</f>
        <v>0</v>
      </c>
      <c r="G38" s="128">
        <f>CO38*0.9</f>
        <v>0</v>
      </c>
      <c r="H38" s="73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74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116"/>
      <c r="AW38" s="116"/>
      <c r="AX38" s="116"/>
      <c r="AY38" s="116"/>
      <c r="AZ38" s="60"/>
      <c r="BA38" s="60"/>
      <c r="BB38" s="60"/>
      <c r="BC38" s="60"/>
      <c r="BD38" s="60"/>
      <c r="BE38" s="60"/>
      <c r="BF38" s="60"/>
      <c r="BG38" s="60"/>
      <c r="BH38" s="69"/>
      <c r="BI38" s="75"/>
      <c r="BJ38" s="75"/>
      <c r="BK38" s="61">
        <f t="shared" si="11"/>
        <v>0</v>
      </c>
      <c r="BL38" s="71">
        <f t="shared" si="9"/>
        <v>0</v>
      </c>
      <c r="BM38" s="76"/>
      <c r="BN38" s="77"/>
      <c r="BO38" s="77">
        <v>0</v>
      </c>
      <c r="BP38" s="77">
        <v>0</v>
      </c>
      <c r="BQ38" s="77">
        <v>0</v>
      </c>
      <c r="BR38" s="77">
        <v>0</v>
      </c>
      <c r="BS38" s="77">
        <v>0</v>
      </c>
      <c r="BT38" s="77">
        <v>0</v>
      </c>
      <c r="BU38" s="77">
        <v>0</v>
      </c>
      <c r="BV38" s="77">
        <v>0</v>
      </c>
      <c r="BW38" s="77">
        <v>0</v>
      </c>
      <c r="BX38" s="127"/>
      <c r="BY38" s="20"/>
      <c r="BZ38" s="79"/>
      <c r="CA38" s="61">
        <f t="shared" si="8"/>
        <v>0</v>
      </c>
      <c r="CB38" s="65">
        <f>BL38</f>
        <v>0</v>
      </c>
      <c r="CC38" s="66">
        <f>SUM(H38:M38)*BM38</f>
        <v>0</v>
      </c>
      <c r="CD38" s="66">
        <f>SUM(N38:S38)*BN38</f>
        <v>0</v>
      </c>
      <c r="CE38" s="66"/>
      <c r="CF38" s="66"/>
      <c r="CG38" s="66">
        <f>SUM(AA38:AC38)*BQ38</f>
        <v>0</v>
      </c>
      <c r="CH38" s="66">
        <f>SUM(AD38:AG38)*BR38</f>
        <v>0</v>
      </c>
      <c r="CI38" s="66">
        <f>SUM(AH38:AM38)*BS38</f>
        <v>0</v>
      </c>
      <c r="CJ38" s="66">
        <f>SUM(AN38:AP38)*BT38</f>
        <v>0</v>
      </c>
      <c r="CK38" s="66">
        <f>SUM(AQ38:AV38)*BU38</f>
        <v>0</v>
      </c>
      <c r="CL38" s="66">
        <f>SUM(AX38:AZ38)*BV38</f>
        <v>0</v>
      </c>
      <c r="CM38" s="66">
        <f>SUM(BA38:BC38)*BW38</f>
        <v>0</v>
      </c>
      <c r="CN38" s="66">
        <f>SUM(BD38:BH38)*BX38</f>
        <v>0</v>
      </c>
      <c r="CO38" s="67"/>
      <c r="CP38" s="12"/>
      <c r="CQ38" s="80"/>
      <c r="CR38" s="80"/>
      <c r="CS38" s="80"/>
      <c r="CT38" s="80"/>
      <c r="CU38" s="80"/>
      <c r="CV38" s="80"/>
    </row>
    <row r="39" spans="2:100" ht="20.25" hidden="1" customHeight="1">
      <c r="B39" s="193"/>
      <c r="C39" s="90"/>
      <c r="D39" s="287"/>
      <c r="E39" s="287"/>
      <c r="F39" s="57"/>
      <c r="G39" s="72">
        <f>CO39*0.9</f>
        <v>0</v>
      </c>
      <c r="H39" s="121"/>
      <c r="I39" s="195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74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116"/>
      <c r="AW39" s="116"/>
      <c r="AX39" s="116"/>
      <c r="AY39" s="116"/>
      <c r="AZ39" s="60"/>
      <c r="BA39" s="60"/>
      <c r="BB39" s="60"/>
      <c r="BC39" s="60"/>
      <c r="BD39" s="60"/>
      <c r="BE39" s="60"/>
      <c r="BF39" s="60"/>
      <c r="BG39" s="60"/>
      <c r="BH39" s="69"/>
      <c r="BI39" s="75"/>
      <c r="BJ39" s="75"/>
      <c r="BK39" s="61">
        <f t="shared" si="11"/>
        <v>0</v>
      </c>
      <c r="BL39" s="71"/>
      <c r="BM39" s="76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127"/>
      <c r="BY39" s="20"/>
      <c r="BZ39" s="79"/>
      <c r="CA39" s="61"/>
      <c r="CB39" s="65"/>
      <c r="CC39" s="66"/>
      <c r="CD39" s="66"/>
      <c r="CE39" s="66">
        <f>SUM(Q39:T39)*BO39</f>
        <v>0</v>
      </c>
      <c r="CF39" s="66">
        <f>SUM(U39:Y39)*BP39</f>
        <v>0</v>
      </c>
      <c r="CG39" s="66">
        <f t="shared" ref="CG39:CL42" si="16">SUM(S39:V39)*BQ39</f>
        <v>0</v>
      </c>
      <c r="CH39" s="66">
        <f t="shared" si="16"/>
        <v>0</v>
      </c>
      <c r="CI39" s="66">
        <f t="shared" si="16"/>
        <v>0</v>
      </c>
      <c r="CJ39" s="66">
        <f t="shared" si="16"/>
        <v>0</v>
      </c>
      <c r="CK39" s="66">
        <f t="shared" si="16"/>
        <v>0</v>
      </c>
      <c r="CL39" s="66">
        <f t="shared" si="16"/>
        <v>0</v>
      </c>
      <c r="CM39" s="66"/>
      <c r="CN39" s="66"/>
      <c r="CO39" s="67">
        <f>SUM(CC39:CN39)</f>
        <v>0</v>
      </c>
      <c r="CP39" s="12"/>
      <c r="CQ39" s="80"/>
      <c r="CR39" s="80"/>
      <c r="CS39" s="80"/>
      <c r="CT39" s="80"/>
      <c r="CU39" s="80"/>
      <c r="CV39" s="80"/>
    </row>
    <row r="40" spans="2:100" ht="20.25" hidden="1" customHeight="1">
      <c r="B40" s="193"/>
      <c r="C40" s="90"/>
      <c r="D40" s="287"/>
      <c r="E40" s="287"/>
      <c r="F40" s="57"/>
      <c r="G40" s="72">
        <f>CO40*0.9</f>
        <v>0</v>
      </c>
      <c r="H40" s="121"/>
      <c r="I40" s="195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74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116"/>
      <c r="AW40" s="116"/>
      <c r="AX40" s="116"/>
      <c r="AY40" s="116"/>
      <c r="AZ40" s="60"/>
      <c r="BA40" s="60"/>
      <c r="BB40" s="60"/>
      <c r="BC40" s="60"/>
      <c r="BD40" s="60"/>
      <c r="BE40" s="60"/>
      <c r="BF40" s="60"/>
      <c r="BG40" s="60"/>
      <c r="BH40" s="69"/>
      <c r="BI40" s="75"/>
      <c r="BJ40" s="75"/>
      <c r="BK40" s="61">
        <f t="shared" si="11"/>
        <v>0</v>
      </c>
      <c r="BL40" s="71"/>
      <c r="BM40" s="76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127"/>
      <c r="BY40" s="20"/>
      <c r="BZ40" s="79"/>
      <c r="CA40" s="61"/>
      <c r="CB40" s="65"/>
      <c r="CC40" s="66"/>
      <c r="CD40" s="66"/>
      <c r="CE40" s="66">
        <f>SUM(Q40:T40)*BO40</f>
        <v>0</v>
      </c>
      <c r="CF40" s="66">
        <f>SUM(U40:Y40)*BP40</f>
        <v>0</v>
      </c>
      <c r="CG40" s="66">
        <f t="shared" si="16"/>
        <v>0</v>
      </c>
      <c r="CH40" s="66">
        <f t="shared" si="16"/>
        <v>0</v>
      </c>
      <c r="CI40" s="66">
        <f t="shared" si="16"/>
        <v>0</v>
      </c>
      <c r="CJ40" s="66">
        <f t="shared" si="16"/>
        <v>0</v>
      </c>
      <c r="CK40" s="66">
        <f t="shared" si="16"/>
        <v>0</v>
      </c>
      <c r="CL40" s="66">
        <f t="shared" si="16"/>
        <v>0</v>
      </c>
      <c r="CM40" s="66"/>
      <c r="CN40" s="66"/>
      <c r="CO40" s="67">
        <f>SUM(CC40:CN40)</f>
        <v>0</v>
      </c>
      <c r="CP40" s="12"/>
      <c r="CQ40" s="80"/>
      <c r="CR40" s="80"/>
      <c r="CS40" s="80"/>
      <c r="CT40" s="80"/>
      <c r="CU40" s="80"/>
      <c r="CV40" s="80"/>
    </row>
    <row r="41" spans="2:100" ht="20.25" hidden="1" customHeight="1">
      <c r="B41" s="193"/>
      <c r="C41" s="90"/>
      <c r="D41" s="287"/>
      <c r="E41" s="287"/>
      <c r="F41" s="57"/>
      <c r="G41" s="72">
        <f>CO41*0.9</f>
        <v>0</v>
      </c>
      <c r="H41" s="121"/>
      <c r="I41" s="195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74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116"/>
      <c r="AW41" s="116"/>
      <c r="AX41" s="116"/>
      <c r="AY41" s="116"/>
      <c r="AZ41" s="60"/>
      <c r="BA41" s="60"/>
      <c r="BB41" s="60"/>
      <c r="BC41" s="60"/>
      <c r="BD41" s="60"/>
      <c r="BE41" s="60"/>
      <c r="BF41" s="60"/>
      <c r="BG41" s="60"/>
      <c r="BH41" s="69"/>
      <c r="BI41" s="75"/>
      <c r="BJ41" s="75"/>
      <c r="BK41" s="61">
        <f t="shared" si="11"/>
        <v>0</v>
      </c>
      <c r="BL41" s="71"/>
      <c r="BM41" s="76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127"/>
      <c r="BY41" s="20"/>
      <c r="BZ41" s="79"/>
      <c r="CA41" s="61"/>
      <c r="CB41" s="65"/>
      <c r="CC41" s="66"/>
      <c r="CD41" s="66"/>
      <c r="CE41" s="66">
        <f>SUM(Q41:T41)*BO41</f>
        <v>0</v>
      </c>
      <c r="CF41" s="66">
        <f>SUM(U41:Y41)*BP41</f>
        <v>0</v>
      </c>
      <c r="CG41" s="66">
        <f t="shared" si="16"/>
        <v>0</v>
      </c>
      <c r="CH41" s="66">
        <f t="shared" si="16"/>
        <v>0</v>
      </c>
      <c r="CI41" s="66">
        <f t="shared" si="16"/>
        <v>0</v>
      </c>
      <c r="CJ41" s="66">
        <f t="shared" si="16"/>
        <v>0</v>
      </c>
      <c r="CK41" s="66">
        <f t="shared" si="16"/>
        <v>0</v>
      </c>
      <c r="CL41" s="66">
        <f t="shared" si="16"/>
        <v>0</v>
      </c>
      <c r="CM41" s="66"/>
      <c r="CN41" s="66"/>
      <c r="CO41" s="67">
        <f>SUM(CC41:CN41)</f>
        <v>0</v>
      </c>
      <c r="CP41" s="12"/>
      <c r="CQ41" s="80"/>
      <c r="CR41" s="80"/>
      <c r="CS41" s="80"/>
      <c r="CT41" s="80"/>
      <c r="CU41" s="80"/>
      <c r="CV41" s="80"/>
    </row>
    <row r="42" spans="2:100" ht="20.25" hidden="1" customHeight="1">
      <c r="B42" s="193"/>
      <c r="C42" s="90"/>
      <c r="D42" s="287"/>
      <c r="E42" s="287"/>
      <c r="F42" s="57"/>
      <c r="G42" s="72">
        <f>CO42*0.9</f>
        <v>0</v>
      </c>
      <c r="H42" s="121"/>
      <c r="I42" s="195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74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116"/>
      <c r="AW42" s="116"/>
      <c r="AX42" s="116"/>
      <c r="AY42" s="116"/>
      <c r="AZ42" s="60"/>
      <c r="BA42" s="60"/>
      <c r="BB42" s="60"/>
      <c r="BC42" s="60"/>
      <c r="BD42" s="60"/>
      <c r="BE42" s="60"/>
      <c r="BF42" s="60"/>
      <c r="BG42" s="60"/>
      <c r="BH42" s="69"/>
      <c r="BI42" s="75"/>
      <c r="BJ42" s="75"/>
      <c r="BK42" s="61">
        <f t="shared" si="11"/>
        <v>0</v>
      </c>
      <c r="BL42" s="71"/>
      <c r="BM42" s="76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127"/>
      <c r="BY42" s="20"/>
      <c r="BZ42" s="79"/>
      <c r="CA42" s="61"/>
      <c r="CB42" s="65"/>
      <c r="CC42" s="66"/>
      <c r="CD42" s="66"/>
      <c r="CE42" s="66">
        <f>SUM(Q42:T42)*BO42</f>
        <v>0</v>
      </c>
      <c r="CF42" s="66">
        <f>SUM(U42:Y42)*BP42</f>
        <v>0</v>
      </c>
      <c r="CG42" s="66">
        <f t="shared" si="16"/>
        <v>0</v>
      </c>
      <c r="CH42" s="66">
        <f t="shared" si="16"/>
        <v>0</v>
      </c>
      <c r="CI42" s="66">
        <f t="shared" si="16"/>
        <v>0</v>
      </c>
      <c r="CJ42" s="66">
        <f t="shared" si="16"/>
        <v>0</v>
      </c>
      <c r="CK42" s="66">
        <f t="shared" si="16"/>
        <v>0</v>
      </c>
      <c r="CL42" s="66">
        <f t="shared" si="16"/>
        <v>0</v>
      </c>
      <c r="CM42" s="66"/>
      <c r="CN42" s="66"/>
      <c r="CO42" s="67">
        <f>SUM(CC42:CN42)</f>
        <v>0</v>
      </c>
      <c r="CP42" s="12"/>
      <c r="CQ42" s="80"/>
      <c r="CR42" s="80"/>
      <c r="CS42" s="80"/>
      <c r="CT42" s="80"/>
      <c r="CU42" s="80"/>
      <c r="CV42" s="80"/>
    </row>
    <row r="43" spans="2:100" ht="20.25" hidden="1" customHeight="1">
      <c r="B43" s="193"/>
      <c r="C43" s="90"/>
      <c r="D43" s="287"/>
      <c r="E43" s="287"/>
      <c r="F43" s="57"/>
      <c r="G43" s="128"/>
      <c r="H43" s="121"/>
      <c r="I43" s="195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74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116"/>
      <c r="AW43" s="116"/>
      <c r="AX43" s="116"/>
      <c r="AY43" s="116"/>
      <c r="AZ43" s="60"/>
      <c r="BA43" s="60"/>
      <c r="BB43" s="60"/>
      <c r="BC43" s="60"/>
      <c r="BD43" s="60"/>
      <c r="BE43" s="60"/>
      <c r="BF43" s="60"/>
      <c r="BG43" s="60"/>
      <c r="BH43" s="69"/>
      <c r="BI43" s="75"/>
      <c r="BJ43" s="75"/>
      <c r="BK43" s="61">
        <f t="shared" si="11"/>
        <v>0</v>
      </c>
      <c r="BL43" s="71"/>
      <c r="BM43" s="76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127"/>
      <c r="BY43" s="20"/>
      <c r="BZ43" s="79"/>
      <c r="CA43" s="61"/>
      <c r="CB43" s="65"/>
      <c r="CC43" s="66"/>
      <c r="CD43" s="66"/>
      <c r="CE43" s="66"/>
      <c r="CF43" s="66">
        <f>SUM(U43:Y43)*BP43</f>
        <v>0</v>
      </c>
      <c r="CG43" s="66"/>
      <c r="CH43" s="66"/>
      <c r="CI43" s="66"/>
      <c r="CJ43" s="66"/>
      <c r="CK43" s="66"/>
      <c r="CL43" s="66"/>
      <c r="CM43" s="66"/>
      <c r="CN43" s="66"/>
      <c r="CO43" s="67"/>
      <c r="CP43" s="12"/>
      <c r="CQ43" s="80"/>
      <c r="CR43" s="80"/>
      <c r="CS43" s="80"/>
      <c r="CT43" s="80"/>
      <c r="CU43" s="80"/>
      <c r="CV43" s="80"/>
    </row>
    <row r="44" spans="2:100" ht="19.5" hidden="1" customHeight="1">
      <c r="B44" s="201"/>
      <c r="C44" s="206"/>
      <c r="D44" s="90"/>
      <c r="E44" s="90"/>
      <c r="F44" s="91">
        <f>SUM(H44:BH44)</f>
        <v>0</v>
      </c>
      <c r="G44" s="72">
        <f t="shared" ref="G44:G49" si="17">CO44*0.9</f>
        <v>0</v>
      </c>
      <c r="H44" s="92"/>
      <c r="I44" s="93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9"/>
      <c r="BI44" s="75"/>
      <c r="BJ44" s="75"/>
      <c r="BK44" s="61">
        <f t="shared" si="11"/>
        <v>0</v>
      </c>
      <c r="BL44" s="71">
        <f t="shared" ref="BL44:BL49" si="18">D44</f>
        <v>0</v>
      </c>
      <c r="BM44" s="82"/>
      <c r="BN44" s="83"/>
      <c r="BO44" s="77">
        <v>0</v>
      </c>
      <c r="BP44" s="77">
        <v>0</v>
      </c>
      <c r="BQ44" s="77">
        <v>0</v>
      </c>
      <c r="BR44" s="77">
        <v>0</v>
      </c>
      <c r="BS44" s="77">
        <v>0</v>
      </c>
      <c r="BT44" s="77">
        <v>0</v>
      </c>
      <c r="BU44" s="77">
        <v>0</v>
      </c>
      <c r="BV44" s="77">
        <v>0</v>
      </c>
      <c r="BW44" s="77">
        <v>0</v>
      </c>
      <c r="BX44" s="127"/>
      <c r="BY44" s="20"/>
      <c r="BZ44" s="79"/>
      <c r="CA44" s="61">
        <f t="shared" ref="CA44:CA49" si="19">B44</f>
        <v>0</v>
      </c>
      <c r="CB44" s="65">
        <f>BL44</f>
        <v>0</v>
      </c>
      <c r="CC44" s="66">
        <f>SUM(H44:M44)*BM44</f>
        <v>0</v>
      </c>
      <c r="CD44" s="66">
        <f>SUM(N44:S44)*BN44</f>
        <v>0</v>
      </c>
      <c r="CE44" s="66"/>
      <c r="CF44" s="66"/>
      <c r="CG44" s="66"/>
      <c r="CH44" s="66"/>
      <c r="CI44" s="66"/>
      <c r="CJ44" s="66"/>
      <c r="CK44" s="66"/>
      <c r="CL44" s="66"/>
      <c r="CM44" s="66">
        <f>SUM(BA44:BC44)*BW44</f>
        <v>0</v>
      </c>
      <c r="CN44" s="66">
        <f>SUM(BD44:BH44)*BX44</f>
        <v>0</v>
      </c>
      <c r="CO44" s="67">
        <f t="shared" ref="CO44:CO49" si="20">SUM(CC44:CN44)</f>
        <v>0</v>
      </c>
      <c r="CP44" s="12"/>
      <c r="CQ44" s="80"/>
      <c r="CR44" s="80"/>
      <c r="CS44" s="80"/>
      <c r="CT44" s="80"/>
      <c r="CU44" s="80"/>
      <c r="CV44" s="80"/>
    </row>
    <row r="45" spans="2:100" ht="19.5" hidden="1" customHeight="1">
      <c r="B45" s="94" t="s">
        <v>69</v>
      </c>
      <c r="C45" s="207"/>
      <c r="D45" s="95"/>
      <c r="E45" s="95"/>
      <c r="F45" s="96"/>
      <c r="G45" s="97">
        <f>CO45*0.9</f>
        <v>0</v>
      </c>
      <c r="H45" s="682">
        <f>CC45*0.9</f>
        <v>0</v>
      </c>
      <c r="I45" s="683"/>
      <c r="J45" s="683"/>
      <c r="K45" s="683"/>
      <c r="L45" s="684"/>
      <c r="M45" s="685">
        <f>CD45*0.9</f>
        <v>0</v>
      </c>
      <c r="N45" s="686"/>
      <c r="O45" s="686"/>
      <c r="P45" s="687"/>
      <c r="Q45" s="685">
        <f>CE45*0.9</f>
        <v>0</v>
      </c>
      <c r="R45" s="686"/>
      <c r="S45" s="686"/>
      <c r="T45" s="687"/>
      <c r="U45" s="685">
        <f>CF45*0.9</f>
        <v>0</v>
      </c>
      <c r="V45" s="686"/>
      <c r="W45" s="686"/>
      <c r="X45" s="686"/>
      <c r="Y45" s="687"/>
      <c r="Z45" s="688">
        <f>CG45*0.9</f>
        <v>0</v>
      </c>
      <c r="AA45" s="683"/>
      <c r="AB45" s="683"/>
      <c r="AC45" s="684"/>
      <c r="AD45" s="676">
        <f>CH45*0.9</f>
        <v>0</v>
      </c>
      <c r="AE45" s="677"/>
      <c r="AF45" s="677"/>
      <c r="AG45" s="678"/>
      <c r="AH45" s="676">
        <f>SUM(CI45*0.9)</f>
        <v>0</v>
      </c>
      <c r="AI45" s="677"/>
      <c r="AJ45" s="677"/>
      <c r="AK45" s="677"/>
      <c r="AL45" s="678"/>
      <c r="AM45" s="676">
        <f>SUM(CJ45*0.9)</f>
        <v>0</v>
      </c>
      <c r="AN45" s="677"/>
      <c r="AO45" s="677"/>
      <c r="AP45" s="678"/>
      <c r="AQ45" s="676">
        <f>SUM(CK45*0.9)</f>
        <v>0</v>
      </c>
      <c r="AR45" s="677"/>
      <c r="AS45" s="677"/>
      <c r="AT45" s="677"/>
      <c r="AU45" s="678"/>
      <c r="AV45" s="676">
        <f>SUM(CL45*0.9)</f>
        <v>0</v>
      </c>
      <c r="AW45" s="677"/>
      <c r="AX45" s="677"/>
      <c r="AY45" s="678"/>
      <c r="AZ45" s="676">
        <f>SUM(CM45*0.9)</f>
        <v>0</v>
      </c>
      <c r="BA45" s="677"/>
      <c r="BB45" s="677"/>
      <c r="BC45" s="678"/>
      <c r="BD45" s="679">
        <f>SUM(CN45*0.9)</f>
        <v>0</v>
      </c>
      <c r="BE45" s="680"/>
      <c r="BF45" s="680"/>
      <c r="BG45" s="680"/>
      <c r="BH45" s="681"/>
      <c r="BI45" s="75"/>
      <c r="BJ45" s="75"/>
      <c r="BK45" s="61" t="str">
        <f t="shared" si="11"/>
        <v>PLANNED TOTAL RADIO</v>
      </c>
      <c r="BL45" s="71">
        <f t="shared" si="18"/>
        <v>0</v>
      </c>
      <c r="BM45" s="82"/>
      <c r="BN45" s="83"/>
      <c r="BO45" s="77"/>
      <c r="BP45" s="77"/>
      <c r="BQ45" s="77"/>
      <c r="BR45" s="77"/>
      <c r="BS45" s="77"/>
      <c r="BT45" s="77"/>
      <c r="BU45" s="77"/>
      <c r="BV45" s="77"/>
      <c r="BW45" s="77"/>
      <c r="BX45" s="127"/>
      <c r="BY45" s="20"/>
      <c r="BZ45" s="79"/>
      <c r="CA45" s="61" t="str">
        <f t="shared" si="19"/>
        <v>PLANNED TOTAL RADIO</v>
      </c>
      <c r="CB45" s="99"/>
      <c r="CC45" s="100">
        <f>SUM(CC44:CC44)</f>
        <v>0</v>
      </c>
      <c r="CD45" s="100">
        <f>SUM(CD44:CD44)</f>
        <v>0</v>
      </c>
      <c r="CE45" s="100">
        <f>SUM(CE44:CE44)</f>
        <v>0</v>
      </c>
      <c r="CF45" s="100">
        <f t="shared" ref="CF45:CL45" si="21">SUM(CF44:CF44)</f>
        <v>0</v>
      </c>
      <c r="CG45" s="100">
        <f t="shared" si="21"/>
        <v>0</v>
      </c>
      <c r="CH45" s="100">
        <f t="shared" si="21"/>
        <v>0</v>
      </c>
      <c r="CI45" s="100">
        <f t="shared" si="21"/>
        <v>0</v>
      </c>
      <c r="CJ45" s="100">
        <f t="shared" si="21"/>
        <v>0</v>
      </c>
      <c r="CK45" s="100">
        <f t="shared" si="21"/>
        <v>0</v>
      </c>
      <c r="CL45" s="100">
        <f t="shared" si="21"/>
        <v>0</v>
      </c>
      <c r="CM45" s="100">
        <f>SUM(CM44:CM44)</f>
        <v>0</v>
      </c>
      <c r="CN45" s="100">
        <f>SUM(CN44:CN44)</f>
        <v>0</v>
      </c>
      <c r="CO45" s="5">
        <f t="shared" si="20"/>
        <v>0</v>
      </c>
      <c r="CP45" s="101"/>
      <c r="CQ45" s="102"/>
      <c r="CR45" s="12"/>
      <c r="CS45" s="12"/>
      <c r="CT45" s="12"/>
      <c r="CU45" s="12"/>
    </row>
    <row r="46" spans="2:100" ht="19.5" hidden="1" customHeight="1">
      <c r="B46" s="94" t="s">
        <v>70</v>
      </c>
      <c r="C46" s="207"/>
      <c r="D46" s="95"/>
      <c r="E46" s="95"/>
      <c r="F46" s="96"/>
      <c r="G46" s="97">
        <f>CO46*0.9</f>
        <v>0</v>
      </c>
      <c r="H46" s="682">
        <f>CC46*0.9</f>
        <v>0</v>
      </c>
      <c r="I46" s="683"/>
      <c r="J46" s="683"/>
      <c r="K46" s="683"/>
      <c r="L46" s="684"/>
      <c r="M46" s="685">
        <f>CD46*0.9</f>
        <v>0</v>
      </c>
      <c r="N46" s="686"/>
      <c r="O46" s="686"/>
      <c r="P46" s="687"/>
      <c r="Q46" s="685">
        <f>CE46*0.9</f>
        <v>0</v>
      </c>
      <c r="R46" s="686"/>
      <c r="S46" s="686"/>
      <c r="T46" s="687"/>
      <c r="U46" s="685">
        <f>CF46*0.9</f>
        <v>0</v>
      </c>
      <c r="V46" s="686"/>
      <c r="W46" s="686"/>
      <c r="X46" s="686"/>
      <c r="Y46" s="687"/>
      <c r="Z46" s="688">
        <f>CG46*0.9</f>
        <v>0</v>
      </c>
      <c r="AA46" s="683"/>
      <c r="AB46" s="683"/>
      <c r="AC46" s="684"/>
      <c r="AD46" s="676">
        <f>CH46*0.9</f>
        <v>0</v>
      </c>
      <c r="AE46" s="677"/>
      <c r="AF46" s="677"/>
      <c r="AG46" s="678"/>
      <c r="AH46" s="676">
        <v>0</v>
      </c>
      <c r="AI46" s="677"/>
      <c r="AJ46" s="677"/>
      <c r="AK46" s="677"/>
      <c r="AL46" s="678"/>
      <c r="AM46" s="676">
        <f>SUM(CJ46*0.9)</f>
        <v>0</v>
      </c>
      <c r="AN46" s="677"/>
      <c r="AO46" s="677"/>
      <c r="AP46" s="678"/>
      <c r="AQ46" s="676">
        <f>SUM(CK46*0.9)</f>
        <v>0</v>
      </c>
      <c r="AR46" s="677"/>
      <c r="AS46" s="677"/>
      <c r="AT46" s="677"/>
      <c r="AU46" s="678"/>
      <c r="AV46" s="676">
        <f>SUM(CL46*0.9)</f>
        <v>0</v>
      </c>
      <c r="AW46" s="677"/>
      <c r="AX46" s="677"/>
      <c r="AY46" s="678"/>
      <c r="AZ46" s="676">
        <f>SUM(CM46*0.9)</f>
        <v>0</v>
      </c>
      <c r="BA46" s="677"/>
      <c r="BB46" s="677"/>
      <c r="BC46" s="678"/>
      <c r="BD46" s="679">
        <f>SUM(CN46*0.9)</f>
        <v>0</v>
      </c>
      <c r="BE46" s="680"/>
      <c r="BF46" s="680"/>
      <c r="BG46" s="680"/>
      <c r="BH46" s="681"/>
      <c r="BI46" s="75"/>
      <c r="BJ46" s="75"/>
      <c r="BK46" s="61" t="str">
        <f t="shared" si="11"/>
        <v>FORECASTED TOTAL RADIO</v>
      </c>
      <c r="BL46" s="71">
        <f t="shared" si="18"/>
        <v>0</v>
      </c>
      <c r="BM46" s="82"/>
      <c r="BN46" s="83"/>
      <c r="BO46" s="77"/>
      <c r="BP46" s="77"/>
      <c r="BQ46" s="77"/>
      <c r="BR46" s="77"/>
      <c r="BS46" s="77"/>
      <c r="BT46" s="77"/>
      <c r="BU46" s="77"/>
      <c r="BV46" s="77"/>
      <c r="BW46" s="77"/>
      <c r="BX46" s="127"/>
      <c r="BY46" s="20"/>
      <c r="BZ46" s="79"/>
      <c r="CA46" s="61" t="str">
        <f t="shared" si="19"/>
        <v>FORECASTED TOTAL RADIO</v>
      </c>
      <c r="CB46" s="99"/>
      <c r="CC46" s="103">
        <f>CC45</f>
        <v>0</v>
      </c>
      <c r="CD46" s="103">
        <f>CD45</f>
        <v>0</v>
      </c>
      <c r="CE46" s="103">
        <f>SUM(CE36:CE43)</f>
        <v>0</v>
      </c>
      <c r="CF46" s="103">
        <f t="shared" ref="CF46:CL46" si="22">SUM(CF36:CF43)</f>
        <v>0</v>
      </c>
      <c r="CG46" s="103">
        <f t="shared" si="22"/>
        <v>0</v>
      </c>
      <c r="CH46" s="103">
        <f t="shared" si="22"/>
        <v>0</v>
      </c>
      <c r="CI46" s="103">
        <f t="shared" si="22"/>
        <v>0</v>
      </c>
      <c r="CJ46" s="103">
        <f t="shared" si="22"/>
        <v>0</v>
      </c>
      <c r="CK46" s="103">
        <f t="shared" si="22"/>
        <v>0</v>
      </c>
      <c r="CL46" s="103">
        <f t="shared" si="22"/>
        <v>0</v>
      </c>
      <c r="CM46" s="103">
        <f>CM45</f>
        <v>0</v>
      </c>
      <c r="CN46" s="103">
        <f>CN45</f>
        <v>0</v>
      </c>
      <c r="CO46" s="5">
        <f t="shared" si="20"/>
        <v>0</v>
      </c>
      <c r="CP46" s="288" t="e">
        <f>SUM(#REF!)</f>
        <v>#REF!</v>
      </c>
      <c r="CQ46" s="102"/>
      <c r="CR46" s="12"/>
      <c r="CS46" s="12"/>
      <c r="CT46" s="12"/>
      <c r="CU46" s="12"/>
    </row>
    <row r="47" spans="2:100" ht="19.5" hidden="1" customHeight="1">
      <c r="B47" s="94" t="s">
        <v>71</v>
      </c>
      <c r="C47" s="207"/>
      <c r="D47" s="95"/>
      <c r="E47" s="95"/>
      <c r="F47" s="96"/>
      <c r="G47" s="97">
        <f t="shared" si="17"/>
        <v>0</v>
      </c>
      <c r="H47" s="682">
        <f>CC47*0.9</f>
        <v>0</v>
      </c>
      <c r="I47" s="683"/>
      <c r="J47" s="683"/>
      <c r="K47" s="683"/>
      <c r="L47" s="684"/>
      <c r="M47" s="685">
        <f>CD47*0.9</f>
        <v>0</v>
      </c>
      <c r="N47" s="686"/>
      <c r="O47" s="686"/>
      <c r="P47" s="687"/>
      <c r="Q47" s="685">
        <f>CE47*0.9</f>
        <v>0</v>
      </c>
      <c r="R47" s="686"/>
      <c r="S47" s="686"/>
      <c r="T47" s="687"/>
      <c r="U47" s="685">
        <f>CF47*0.9</f>
        <v>0</v>
      </c>
      <c r="V47" s="686"/>
      <c r="W47" s="686"/>
      <c r="X47" s="686"/>
      <c r="Y47" s="687"/>
      <c r="Z47" s="688">
        <f>CG47*0.9</f>
        <v>0</v>
      </c>
      <c r="AA47" s="683"/>
      <c r="AB47" s="683"/>
      <c r="AC47" s="684"/>
      <c r="AD47" s="676">
        <f>CH47*0.9</f>
        <v>0</v>
      </c>
      <c r="AE47" s="677"/>
      <c r="AF47" s="677"/>
      <c r="AG47" s="678"/>
      <c r="AH47" s="676">
        <v>0</v>
      </c>
      <c r="AI47" s="677"/>
      <c r="AJ47" s="677"/>
      <c r="AK47" s="677"/>
      <c r="AL47" s="678"/>
      <c r="AM47" s="676">
        <f>SUM(CJ47*0.9)</f>
        <v>0</v>
      </c>
      <c r="AN47" s="677"/>
      <c r="AO47" s="677"/>
      <c r="AP47" s="678"/>
      <c r="AQ47" s="676">
        <f>SUM(CK47*0.9)</f>
        <v>0</v>
      </c>
      <c r="AR47" s="677"/>
      <c r="AS47" s="677"/>
      <c r="AT47" s="677"/>
      <c r="AU47" s="678"/>
      <c r="AV47" s="676">
        <f>SUM(CL47*0.9)</f>
        <v>0</v>
      </c>
      <c r="AW47" s="677"/>
      <c r="AX47" s="677"/>
      <c r="AY47" s="678"/>
      <c r="AZ47" s="676">
        <f>SUM(CM47*0.9)</f>
        <v>0</v>
      </c>
      <c r="BA47" s="677"/>
      <c r="BB47" s="677"/>
      <c r="BC47" s="678"/>
      <c r="BD47" s="679">
        <f>SUM(CN47*0.9)</f>
        <v>0</v>
      </c>
      <c r="BE47" s="680"/>
      <c r="BF47" s="680"/>
      <c r="BG47" s="680"/>
      <c r="BH47" s="681"/>
      <c r="BI47" s="75"/>
      <c r="BJ47" s="75"/>
      <c r="BK47" s="61" t="str">
        <f t="shared" si="11"/>
        <v>ACTUAL TOTAL RADIO</v>
      </c>
      <c r="BL47" s="71">
        <f t="shared" si="18"/>
        <v>0</v>
      </c>
      <c r="BM47" s="82"/>
      <c r="BN47" s="83"/>
      <c r="BO47" s="77"/>
      <c r="BP47" s="77"/>
      <c r="BQ47" s="77"/>
      <c r="BR47" s="77"/>
      <c r="BS47" s="77"/>
      <c r="BT47" s="77"/>
      <c r="BU47" s="77"/>
      <c r="BV47" s="77"/>
      <c r="BW47" s="77"/>
      <c r="BX47" s="127"/>
      <c r="BY47" s="20"/>
      <c r="BZ47" s="79"/>
      <c r="CA47" s="61" t="str">
        <f t="shared" si="19"/>
        <v>ACTUAL TOTAL RADIO</v>
      </c>
      <c r="CB47" s="99"/>
      <c r="CC47" s="104">
        <f>CC45</f>
        <v>0</v>
      </c>
      <c r="CD47" s="100">
        <f>CD45</f>
        <v>0</v>
      </c>
      <c r="CE47" s="125">
        <f>CE46</f>
        <v>0</v>
      </c>
      <c r="CF47" s="125">
        <f t="shared" ref="CF47:CL47" si="23">CF46</f>
        <v>0</v>
      </c>
      <c r="CG47" s="125">
        <f t="shared" si="23"/>
        <v>0</v>
      </c>
      <c r="CH47" s="125">
        <f t="shared" si="23"/>
        <v>0</v>
      </c>
      <c r="CI47" s="125">
        <f t="shared" si="23"/>
        <v>0</v>
      </c>
      <c r="CJ47" s="125">
        <f t="shared" si="23"/>
        <v>0</v>
      </c>
      <c r="CK47" s="125">
        <f t="shared" si="23"/>
        <v>0</v>
      </c>
      <c r="CL47" s="125">
        <f t="shared" si="23"/>
        <v>0</v>
      </c>
      <c r="CM47" s="100">
        <f>CM45</f>
        <v>0</v>
      </c>
      <c r="CN47" s="100">
        <f>CN45</f>
        <v>0</v>
      </c>
      <c r="CO47" s="5">
        <f t="shared" si="20"/>
        <v>0</v>
      </c>
      <c r="CP47" s="692" t="s">
        <v>74</v>
      </c>
      <c r="CQ47" s="694"/>
      <c r="CR47" s="694"/>
      <c r="CS47" s="102"/>
      <c r="CT47" s="102"/>
      <c r="CU47" s="102"/>
      <c r="CV47" s="102"/>
    </row>
    <row r="48" spans="2:100" ht="19.5" hidden="1" customHeight="1">
      <c r="B48" s="105" t="s">
        <v>72</v>
      </c>
      <c r="C48" s="208"/>
      <c r="D48" s="106"/>
      <c r="E48" s="106"/>
      <c r="F48" s="107"/>
      <c r="G48" s="108">
        <f t="shared" si="17"/>
        <v>0</v>
      </c>
      <c r="H48" s="578">
        <f>CC48*0.9</f>
        <v>0</v>
      </c>
      <c r="I48" s="572"/>
      <c r="J48" s="572"/>
      <c r="K48" s="572"/>
      <c r="L48" s="573"/>
      <c r="M48" s="571">
        <f>CD48*0.9</f>
        <v>0</v>
      </c>
      <c r="N48" s="572"/>
      <c r="O48" s="572"/>
      <c r="P48" s="573"/>
      <c r="Q48" s="571">
        <f>CE48*0.9</f>
        <v>0</v>
      </c>
      <c r="R48" s="572"/>
      <c r="S48" s="572"/>
      <c r="T48" s="573"/>
      <c r="U48" s="571">
        <f>CF48*0.9</f>
        <v>0</v>
      </c>
      <c r="V48" s="572"/>
      <c r="W48" s="572"/>
      <c r="X48" s="572"/>
      <c r="Y48" s="573"/>
      <c r="Z48" s="571">
        <f>CG48*0.9</f>
        <v>0</v>
      </c>
      <c r="AA48" s="572"/>
      <c r="AB48" s="572"/>
      <c r="AC48" s="573"/>
      <c r="AD48" s="616">
        <f>CH48*0.9</f>
        <v>0</v>
      </c>
      <c r="AE48" s="617"/>
      <c r="AF48" s="617"/>
      <c r="AG48" s="618"/>
      <c r="AH48" s="616">
        <f>SUM(CI48*0.9)</f>
        <v>0</v>
      </c>
      <c r="AI48" s="617"/>
      <c r="AJ48" s="617"/>
      <c r="AK48" s="617"/>
      <c r="AL48" s="618"/>
      <c r="AM48" s="616">
        <f>SUM(CJ48*0.9)</f>
        <v>0</v>
      </c>
      <c r="AN48" s="617"/>
      <c r="AO48" s="617"/>
      <c r="AP48" s="618"/>
      <c r="AQ48" s="616">
        <f>SUM(CK48*0.9)</f>
        <v>0</v>
      </c>
      <c r="AR48" s="617"/>
      <c r="AS48" s="617"/>
      <c r="AT48" s="617"/>
      <c r="AU48" s="618"/>
      <c r="AV48" s="616">
        <f>SUM(CL48*0.9)</f>
        <v>0</v>
      </c>
      <c r="AW48" s="617"/>
      <c r="AX48" s="617"/>
      <c r="AY48" s="618"/>
      <c r="AZ48" s="616">
        <f>SUM(CM48*0.9)</f>
        <v>0</v>
      </c>
      <c r="BA48" s="617"/>
      <c r="BB48" s="617"/>
      <c r="BC48" s="618"/>
      <c r="BD48" s="616">
        <f>SUM(CN48*0.9)</f>
        <v>0</v>
      </c>
      <c r="BE48" s="617"/>
      <c r="BF48" s="617"/>
      <c r="BG48" s="617"/>
      <c r="BH48" s="621"/>
      <c r="BI48" s="75"/>
      <c r="BJ48" s="75"/>
      <c r="BK48" s="61" t="str">
        <f t="shared" si="11"/>
        <v>$USD PLANNED TOTAL RADIO</v>
      </c>
      <c r="BL48" s="71">
        <f t="shared" si="18"/>
        <v>0</v>
      </c>
      <c r="BM48" s="82"/>
      <c r="BN48" s="83"/>
      <c r="BO48" s="77">
        <v>0</v>
      </c>
      <c r="BP48" s="77">
        <v>0</v>
      </c>
      <c r="BQ48" s="77">
        <v>0</v>
      </c>
      <c r="BR48" s="77">
        <v>0</v>
      </c>
      <c r="BS48" s="77">
        <v>0</v>
      </c>
      <c r="BT48" s="77">
        <v>0</v>
      </c>
      <c r="BU48" s="77">
        <v>0</v>
      </c>
      <c r="BV48" s="77">
        <v>0</v>
      </c>
      <c r="BW48" s="77">
        <v>0</v>
      </c>
      <c r="BX48" s="127"/>
      <c r="BY48" s="20"/>
      <c r="BZ48" s="79"/>
      <c r="CA48" s="109" t="str">
        <f t="shared" si="19"/>
        <v>$USD PLANNED TOTAL RADIO</v>
      </c>
      <c r="CB48" s="110"/>
      <c r="CC48" s="111">
        <f>CC45/$AN$4</f>
        <v>0</v>
      </c>
      <c r="CD48" s="111">
        <f>CD45/$AN$4</f>
        <v>0</v>
      </c>
      <c r="CE48" s="111">
        <f>CE45/$AN$4</f>
        <v>0</v>
      </c>
      <c r="CF48" s="111">
        <f t="shared" ref="CF48:CL48" si="24">CF45/$AN$4</f>
        <v>0</v>
      </c>
      <c r="CG48" s="111">
        <f t="shared" si="24"/>
        <v>0</v>
      </c>
      <c r="CH48" s="111">
        <f t="shared" si="24"/>
        <v>0</v>
      </c>
      <c r="CI48" s="111">
        <f t="shared" si="24"/>
        <v>0</v>
      </c>
      <c r="CJ48" s="111">
        <f t="shared" si="24"/>
        <v>0</v>
      </c>
      <c r="CK48" s="111">
        <f t="shared" si="24"/>
        <v>0</v>
      </c>
      <c r="CL48" s="111">
        <f t="shared" si="24"/>
        <v>0</v>
      </c>
      <c r="CM48" s="111">
        <f>CM45/$AN$4</f>
        <v>0</v>
      </c>
      <c r="CN48" s="111">
        <f>CN45/$AN$4</f>
        <v>0</v>
      </c>
      <c r="CO48" s="112">
        <f t="shared" si="20"/>
        <v>0</v>
      </c>
      <c r="CP48" s="101"/>
      <c r="CQ48" s="80"/>
      <c r="CR48" s="80"/>
      <c r="CS48" s="80"/>
      <c r="CT48" s="80"/>
      <c r="CU48" s="80"/>
      <c r="CV48" s="80"/>
    </row>
    <row r="49" spans="2:100" ht="19.5" hidden="1" customHeight="1">
      <c r="B49" s="105" t="s">
        <v>73</v>
      </c>
      <c r="C49" s="208"/>
      <c r="D49" s="106"/>
      <c r="E49" s="106"/>
      <c r="F49" s="107"/>
      <c r="G49" s="108">
        <f t="shared" si="17"/>
        <v>0</v>
      </c>
      <c r="H49" s="578">
        <f>CC49*0.9</f>
        <v>0</v>
      </c>
      <c r="I49" s="572"/>
      <c r="J49" s="572"/>
      <c r="K49" s="572"/>
      <c r="L49" s="573"/>
      <c r="M49" s="571">
        <f>CD49*0.9</f>
        <v>0</v>
      </c>
      <c r="N49" s="572"/>
      <c r="O49" s="572"/>
      <c r="P49" s="573"/>
      <c r="Q49" s="571">
        <f>CE49*0.9</f>
        <v>0</v>
      </c>
      <c r="R49" s="572"/>
      <c r="S49" s="572"/>
      <c r="T49" s="573"/>
      <c r="U49" s="571">
        <f>CF49*0.9</f>
        <v>0</v>
      </c>
      <c r="V49" s="572"/>
      <c r="W49" s="572"/>
      <c r="X49" s="572"/>
      <c r="Y49" s="573"/>
      <c r="Z49" s="571">
        <f>CG49*0.9</f>
        <v>0</v>
      </c>
      <c r="AA49" s="572"/>
      <c r="AB49" s="572"/>
      <c r="AC49" s="573"/>
      <c r="AD49" s="616">
        <f>CH49*0.9</f>
        <v>0</v>
      </c>
      <c r="AE49" s="617"/>
      <c r="AF49" s="617"/>
      <c r="AG49" s="618"/>
      <c r="AH49" s="616">
        <v>0</v>
      </c>
      <c r="AI49" s="617"/>
      <c r="AJ49" s="617"/>
      <c r="AK49" s="617"/>
      <c r="AL49" s="618"/>
      <c r="AM49" s="616">
        <f>SUM(CJ49*0.9)</f>
        <v>0</v>
      </c>
      <c r="AN49" s="617"/>
      <c r="AO49" s="617"/>
      <c r="AP49" s="618"/>
      <c r="AQ49" s="616">
        <f>SUM(CK49*0.9)</f>
        <v>0</v>
      </c>
      <c r="AR49" s="617"/>
      <c r="AS49" s="617"/>
      <c r="AT49" s="617"/>
      <c r="AU49" s="618"/>
      <c r="AV49" s="616">
        <f>SUM(CL49*0.9)</f>
        <v>0</v>
      </c>
      <c r="AW49" s="617"/>
      <c r="AX49" s="617"/>
      <c r="AY49" s="618"/>
      <c r="AZ49" s="616">
        <f>SUM(CM49*0.9)</f>
        <v>0</v>
      </c>
      <c r="BA49" s="617"/>
      <c r="BB49" s="617"/>
      <c r="BC49" s="618"/>
      <c r="BD49" s="616">
        <f>SUM(CN49*0.9)</f>
        <v>0</v>
      </c>
      <c r="BE49" s="617"/>
      <c r="BF49" s="617"/>
      <c r="BG49" s="617"/>
      <c r="BH49" s="621"/>
      <c r="BI49" s="75"/>
      <c r="BJ49" s="75"/>
      <c r="BK49" s="61" t="str">
        <f t="shared" si="11"/>
        <v>$USD ACTUAL TOTAL RADIO</v>
      </c>
      <c r="BL49" s="71">
        <f t="shared" si="18"/>
        <v>0</v>
      </c>
      <c r="BM49" s="82"/>
      <c r="BN49" s="83"/>
      <c r="BO49" s="77">
        <v>0</v>
      </c>
      <c r="BP49" s="77">
        <v>0</v>
      </c>
      <c r="BQ49" s="77">
        <v>0</v>
      </c>
      <c r="BR49" s="77">
        <v>0</v>
      </c>
      <c r="BS49" s="77">
        <v>0</v>
      </c>
      <c r="BT49" s="77">
        <v>0</v>
      </c>
      <c r="BU49" s="77">
        <v>0</v>
      </c>
      <c r="BV49" s="77">
        <v>0</v>
      </c>
      <c r="BW49" s="77">
        <v>0</v>
      </c>
      <c r="BX49" s="78">
        <v>0</v>
      </c>
      <c r="BY49" s="20"/>
      <c r="BZ49" s="79"/>
      <c r="CA49" s="109" t="str">
        <f t="shared" si="19"/>
        <v>$USD ACTUAL TOTAL RADIO</v>
      </c>
      <c r="CB49" s="110"/>
      <c r="CC49" s="113">
        <f>CC47/$AN$4</f>
        <v>0</v>
      </c>
      <c r="CD49" s="113">
        <f>CD47/$AN$4</f>
        <v>0</v>
      </c>
      <c r="CE49" s="113">
        <f>CE47/$AN$4</f>
        <v>0</v>
      </c>
      <c r="CF49" s="113">
        <f t="shared" ref="CF49:CL49" si="25">CF47/$AN$4</f>
        <v>0</v>
      </c>
      <c r="CG49" s="113">
        <f t="shared" si="25"/>
        <v>0</v>
      </c>
      <c r="CH49" s="113">
        <f t="shared" si="25"/>
        <v>0</v>
      </c>
      <c r="CI49" s="113">
        <f t="shared" si="25"/>
        <v>0</v>
      </c>
      <c r="CJ49" s="113">
        <f t="shared" si="25"/>
        <v>0</v>
      </c>
      <c r="CK49" s="113">
        <f t="shared" si="25"/>
        <v>0</v>
      </c>
      <c r="CL49" s="113">
        <f t="shared" si="25"/>
        <v>0</v>
      </c>
      <c r="CM49" s="113">
        <f>CM47/$AN$4</f>
        <v>0</v>
      </c>
      <c r="CN49" s="113">
        <f>CN47/$AN$4</f>
        <v>0</v>
      </c>
      <c r="CO49" s="112">
        <f t="shared" si="20"/>
        <v>0</v>
      </c>
      <c r="CP49" s="114"/>
      <c r="CQ49" s="80"/>
      <c r="CR49" s="80"/>
      <c r="CS49" s="80"/>
      <c r="CT49" s="80"/>
      <c r="CU49" s="80"/>
      <c r="CV49" s="80"/>
    </row>
    <row r="50" spans="2:100" ht="19.5" customHeight="1">
      <c r="B50" s="61"/>
      <c r="C50" s="210"/>
      <c r="D50" s="71"/>
      <c r="E50" s="71"/>
      <c r="F50" s="57"/>
      <c r="G50" s="58"/>
      <c r="H50" s="129"/>
      <c r="I50" s="130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1"/>
      <c r="BH50" s="133"/>
      <c r="BK50" s="122"/>
      <c r="BL50" s="134"/>
      <c r="BM50" s="56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5"/>
      <c r="CA50" s="136"/>
      <c r="CB50" s="137"/>
      <c r="CC50" s="66">
        <f t="shared" ref="CC50:CC56" si="26">SUM(H50:L50)*BM50</f>
        <v>0</v>
      </c>
      <c r="CD50" s="66">
        <f t="shared" ref="CD50:CD56" si="27">SUM(M50:P50)*BN50</f>
        <v>0</v>
      </c>
      <c r="CE50" s="66">
        <f t="shared" ref="CE50:CE56" si="28">SUM(Q50:T50)*BO50</f>
        <v>0</v>
      </c>
      <c r="CF50" s="66">
        <f t="shared" ref="CF50:CF56" si="29">SUM(U50:Y50)*BP50</f>
        <v>0</v>
      </c>
      <c r="CG50" s="66">
        <f>SUM(Z50:AC50)*BQ50</f>
        <v>0</v>
      </c>
      <c r="CH50" s="66">
        <f>SUM(AD50:AG50)*BR50</f>
        <v>0</v>
      </c>
      <c r="CI50" s="66">
        <f>SUM(AH50:AL50)*BS50</f>
        <v>0</v>
      </c>
      <c r="CJ50" s="66">
        <f>SUM(AM50:AP50)*BT50</f>
        <v>0</v>
      </c>
      <c r="CK50" s="66">
        <f>SUM(AQ50:AU50)*BU50</f>
        <v>0</v>
      </c>
      <c r="CL50" s="66">
        <f>SUM(AV50:AY50)*BV50</f>
        <v>0</v>
      </c>
      <c r="CM50" s="66">
        <f>SUM(AZ50:BC50)*BW50</f>
        <v>0</v>
      </c>
      <c r="CN50" s="138"/>
      <c r="CO50" s="139"/>
    </row>
    <row r="51" spans="2:100" ht="14.25" customHeight="1">
      <c r="B51" s="115" t="s">
        <v>54</v>
      </c>
      <c r="C51" s="209"/>
      <c r="D51" s="287"/>
      <c r="E51" s="287"/>
      <c r="F51" s="57">
        <f>SUM(H51:BH51)*10</f>
        <v>0</v>
      </c>
      <c r="G51" s="58"/>
      <c r="H51" s="59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8"/>
      <c r="AW51" s="60"/>
      <c r="AX51" s="60"/>
      <c r="AY51" s="60"/>
      <c r="AZ51" s="196"/>
      <c r="BA51" s="60"/>
      <c r="BB51" s="195"/>
      <c r="BC51" s="195"/>
      <c r="BD51" s="60"/>
      <c r="BE51" s="60"/>
      <c r="BF51" s="60"/>
      <c r="BG51" s="196"/>
      <c r="BH51" s="69"/>
      <c r="BI51" s="70"/>
      <c r="BK51" s="61" t="str">
        <f>B51</f>
        <v>OUTDOOR</v>
      </c>
      <c r="BL51" s="71">
        <f>D51</f>
        <v>0</v>
      </c>
      <c r="BM51" s="62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127"/>
      <c r="BY51" s="20"/>
      <c r="BZ51" s="20"/>
      <c r="CA51" s="61" t="str">
        <f>B51</f>
        <v>OUTDOOR</v>
      </c>
      <c r="CB51" s="65">
        <f>BL51</f>
        <v>0</v>
      </c>
      <c r="CC51" s="66">
        <f t="shared" si="26"/>
        <v>0</v>
      </c>
      <c r="CD51" s="66">
        <f t="shared" si="27"/>
        <v>0</v>
      </c>
      <c r="CE51" s="66">
        <f t="shared" si="28"/>
        <v>0</v>
      </c>
      <c r="CF51" s="66">
        <f t="shared" si="29"/>
        <v>0</v>
      </c>
      <c r="CG51" s="66">
        <f>SUM(Z51:AC51)*BQ51</f>
        <v>0</v>
      </c>
      <c r="CH51" s="66">
        <f>SUM(AD51:AG51)*BR51</f>
        <v>0</v>
      </c>
      <c r="CI51" s="66">
        <f>SUM(AH51:AL51)*BS51</f>
        <v>0</v>
      </c>
      <c r="CJ51" s="66">
        <f>SUM(AM51:AP51)*BT51</f>
        <v>0</v>
      </c>
      <c r="CK51" s="66">
        <f>SUM(AQ51:AU51)*BU51</f>
        <v>0</v>
      </c>
      <c r="CL51" s="66">
        <f>SUM(AV51:AY51)*BV51</f>
        <v>0</v>
      </c>
      <c r="CM51" s="66">
        <f>SUM(AZ51:BC51)*BW51</f>
        <v>0</v>
      </c>
      <c r="CN51" s="66"/>
      <c r="CO51" s="67"/>
      <c r="CP51" s="12"/>
      <c r="CQ51" s="12"/>
      <c r="CR51" s="12"/>
      <c r="CS51" s="12"/>
      <c r="CT51" s="12"/>
      <c r="CU51" s="12"/>
    </row>
    <row r="52" spans="2:100" ht="14.25" customHeight="1">
      <c r="B52" s="115"/>
      <c r="C52" s="209"/>
      <c r="D52" s="287"/>
      <c r="E52" s="287"/>
      <c r="F52" s="57"/>
      <c r="G52" s="58"/>
      <c r="H52" s="5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 t="s">
        <v>181</v>
      </c>
      <c r="AH52" s="60"/>
      <c r="AI52" s="60"/>
      <c r="AJ52" s="60"/>
      <c r="AK52" s="195"/>
      <c r="AL52" s="195"/>
      <c r="AM52" s="60"/>
      <c r="AN52" s="60" t="s">
        <v>182</v>
      </c>
      <c r="AO52" s="60"/>
      <c r="AP52" s="60"/>
      <c r="AQ52" s="60"/>
      <c r="AR52" s="60"/>
      <c r="AS52" s="60"/>
      <c r="AT52" s="60" t="s">
        <v>182</v>
      </c>
      <c r="AU52" s="60"/>
      <c r="AV52" s="68"/>
      <c r="AW52" s="60"/>
      <c r="AX52" s="60"/>
      <c r="AY52" s="60"/>
      <c r="AZ52" s="196"/>
      <c r="BA52" s="60" t="s">
        <v>181</v>
      </c>
      <c r="BB52" s="60"/>
      <c r="BC52" s="60"/>
      <c r="BD52" s="60"/>
      <c r="BE52" s="60"/>
      <c r="BF52" s="60"/>
      <c r="BG52" s="196"/>
      <c r="BH52" s="69"/>
      <c r="BI52" s="70"/>
      <c r="BK52" s="61">
        <f>B52</f>
        <v>0</v>
      </c>
      <c r="BL52" s="71"/>
      <c r="BM52" s="62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127"/>
      <c r="BY52" s="20"/>
      <c r="BZ52" s="20"/>
      <c r="CA52" s="61">
        <f>B52</f>
        <v>0</v>
      </c>
      <c r="CB52" s="65"/>
      <c r="CC52" s="66">
        <f t="shared" si="26"/>
        <v>0</v>
      </c>
      <c r="CD52" s="66">
        <f t="shared" si="27"/>
        <v>0</v>
      </c>
      <c r="CE52" s="66">
        <f t="shared" si="28"/>
        <v>0</v>
      </c>
      <c r="CF52" s="66">
        <f t="shared" si="29"/>
        <v>0</v>
      </c>
      <c r="CG52" s="66">
        <f>SUM(Z52:AC52)*BQ52</f>
        <v>0</v>
      </c>
      <c r="CH52" s="66">
        <f>SUM(AD52:AG52)*BR52</f>
        <v>0</v>
      </c>
      <c r="CI52" s="66">
        <f>SUM(AH52:AL52)*BS52</f>
        <v>0</v>
      </c>
      <c r="CJ52" s="66">
        <f>SUM(AM52:AP52)*BT52</f>
        <v>0</v>
      </c>
      <c r="CK52" s="66">
        <f>SUM(AQ52:AU52)*BU52</f>
        <v>0</v>
      </c>
      <c r="CL52" s="66">
        <f>SUM(AV52:AY52)*BV52</f>
        <v>0</v>
      </c>
      <c r="CM52" s="66">
        <f>SUM(AZ52:BC52)*BW52</f>
        <v>0</v>
      </c>
      <c r="CN52" s="66"/>
      <c r="CO52" s="67"/>
      <c r="CP52" s="12"/>
      <c r="CQ52" s="12"/>
      <c r="CR52" s="12"/>
      <c r="CS52" s="12"/>
      <c r="CT52" s="12"/>
      <c r="CU52" s="12"/>
    </row>
    <row r="53" spans="2:100" ht="19.5" customHeight="1">
      <c r="B53" s="194" t="s">
        <v>136</v>
      </c>
      <c r="C53" s="695" t="s">
        <v>145</v>
      </c>
      <c r="D53" s="696"/>
      <c r="E53" s="81"/>
      <c r="F53" s="57">
        <f>SUM(H53:BH53)</f>
        <v>8</v>
      </c>
      <c r="G53" s="72">
        <f>CO53*0.90035</f>
        <v>720280</v>
      </c>
      <c r="H53" s="59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7"/>
      <c r="Y53" s="60"/>
      <c r="Z53" s="60"/>
      <c r="AA53" s="60"/>
      <c r="AB53" s="289"/>
      <c r="AC53" s="60"/>
      <c r="AD53" s="289"/>
      <c r="AE53" s="60"/>
      <c r="AF53" s="303">
        <v>1</v>
      </c>
      <c r="AG53" s="60"/>
      <c r="AH53" s="303">
        <v>1</v>
      </c>
      <c r="AI53" s="60"/>
      <c r="AJ53" s="60"/>
      <c r="AK53" s="195"/>
      <c r="AL53" s="195"/>
      <c r="AM53" s="227">
        <v>1</v>
      </c>
      <c r="AN53" s="60"/>
      <c r="AO53" s="227">
        <v>1</v>
      </c>
      <c r="AP53" s="60"/>
      <c r="AQ53" s="60"/>
      <c r="AR53" s="60"/>
      <c r="AS53" s="227">
        <v>1</v>
      </c>
      <c r="AT53" s="60"/>
      <c r="AU53" s="227">
        <v>1</v>
      </c>
      <c r="AV53" s="68"/>
      <c r="AW53" s="116"/>
      <c r="AX53" s="116"/>
      <c r="AZ53" s="227">
        <v>1</v>
      </c>
      <c r="BA53" s="60"/>
      <c r="BB53" s="227">
        <v>1</v>
      </c>
      <c r="BC53" s="60"/>
      <c r="BD53" s="60"/>
      <c r="BE53" s="60"/>
      <c r="BF53" s="60"/>
      <c r="BG53" s="196"/>
      <c r="BH53" s="69"/>
      <c r="BI53" s="85"/>
      <c r="BK53" s="61" t="str">
        <f>B53</f>
        <v>JC Decaux</v>
      </c>
      <c r="BL53" s="71"/>
      <c r="BM53" s="86"/>
      <c r="BN53" s="87"/>
      <c r="BO53" s="87"/>
      <c r="BP53" s="87">
        <v>100000</v>
      </c>
      <c r="BQ53" s="87">
        <v>100000</v>
      </c>
      <c r="BR53" s="87">
        <v>100000</v>
      </c>
      <c r="BS53" s="87">
        <v>100000</v>
      </c>
      <c r="BT53" s="87">
        <v>100000</v>
      </c>
      <c r="BU53" s="87">
        <v>100000</v>
      </c>
      <c r="BV53" s="87">
        <v>100000</v>
      </c>
      <c r="BW53" s="87">
        <v>100000</v>
      </c>
      <c r="BX53" s="127"/>
      <c r="BY53" s="20"/>
      <c r="BZ53" s="20"/>
      <c r="CA53" s="61" t="str">
        <f>B53</f>
        <v>JC Decaux</v>
      </c>
      <c r="CB53" s="65"/>
      <c r="CC53" s="66">
        <f t="shared" si="26"/>
        <v>0</v>
      </c>
      <c r="CD53" s="66">
        <f t="shared" si="27"/>
        <v>0</v>
      </c>
      <c r="CE53" s="66">
        <f t="shared" si="28"/>
        <v>0</v>
      </c>
      <c r="CF53" s="66">
        <f t="shared" si="29"/>
        <v>0</v>
      </c>
      <c r="CG53" s="66">
        <f>SUM(Z53:AC53)*BQ53</f>
        <v>0</v>
      </c>
      <c r="CH53" s="66">
        <f>SUM(AD53:AG53)*BR53</f>
        <v>100000</v>
      </c>
      <c r="CI53" s="66">
        <f>SUM(AH53:AL53)*BS53</f>
        <v>100000</v>
      </c>
      <c r="CJ53" s="66">
        <f>SUM(AM53:AP53)*BT53</f>
        <v>200000</v>
      </c>
      <c r="CK53" s="66">
        <f>SUM(AQ53:AU53)*BU53</f>
        <v>200000</v>
      </c>
      <c r="CL53" s="66">
        <f>SUM(AV53:AY53)*BV53</f>
        <v>0</v>
      </c>
      <c r="CM53" s="66">
        <f>SUM(AZ53:BC53)*BW53</f>
        <v>200000</v>
      </c>
      <c r="CN53" s="66">
        <f>SUM(BD53:BH53)*BX53</f>
        <v>0</v>
      </c>
      <c r="CO53" s="67">
        <f>SUM(CC53:CN53)</f>
        <v>800000</v>
      </c>
      <c r="CP53" s="12"/>
      <c r="CQ53" s="12"/>
      <c r="CR53" s="12"/>
      <c r="CS53" s="12"/>
      <c r="CT53" s="12"/>
      <c r="CU53" s="12"/>
    </row>
    <row r="54" spans="2:100" ht="19.5" customHeight="1">
      <c r="B54" s="194" t="s">
        <v>138</v>
      </c>
      <c r="C54" s="695"/>
      <c r="D54" s="696"/>
      <c r="E54" s="81"/>
      <c r="F54" s="57">
        <v>7</v>
      </c>
      <c r="G54" s="72">
        <f>CO54*0.90035</f>
        <v>0</v>
      </c>
      <c r="H54" s="59"/>
      <c r="I54" s="195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7"/>
      <c r="Y54" s="60"/>
      <c r="Z54" s="60"/>
      <c r="AA54" s="60"/>
      <c r="AB54" s="290"/>
      <c r="AC54" s="291"/>
      <c r="AD54" s="291"/>
      <c r="AE54" s="292"/>
      <c r="AF54" s="293"/>
      <c r="AG54" s="291"/>
      <c r="AH54" s="291"/>
      <c r="AI54" s="292"/>
      <c r="AJ54" s="60"/>
      <c r="AK54" s="195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116"/>
      <c r="AW54" s="116"/>
      <c r="AX54" s="116"/>
      <c r="AY54" s="116"/>
      <c r="AZ54" s="60"/>
      <c r="BA54" s="60"/>
      <c r="BB54" s="60"/>
      <c r="BC54" s="60"/>
      <c r="BD54" s="60"/>
      <c r="BE54" s="60"/>
      <c r="BF54" s="60"/>
      <c r="BG54" s="196"/>
      <c r="BH54" s="69"/>
      <c r="BI54" s="85"/>
      <c r="BK54" s="61" t="str">
        <f>B54</f>
        <v>Large Format</v>
      </c>
      <c r="BL54" s="71"/>
      <c r="BM54" s="86"/>
      <c r="BN54" s="87"/>
      <c r="BO54" s="88"/>
      <c r="BP54" s="88"/>
      <c r="BQ54" s="88"/>
      <c r="BR54" s="88"/>
      <c r="BS54" s="88"/>
      <c r="BT54" s="88"/>
      <c r="BU54" s="88"/>
      <c r="BV54" s="88"/>
      <c r="BW54" s="88"/>
      <c r="BX54" s="127"/>
      <c r="BY54" s="20"/>
      <c r="BZ54" s="20"/>
      <c r="CA54" s="61" t="str">
        <f t="shared" ref="CA54:CA60" si="30">B54</f>
        <v>Large Format</v>
      </c>
      <c r="CB54" s="65"/>
      <c r="CC54" s="66">
        <f t="shared" si="26"/>
        <v>0</v>
      </c>
      <c r="CD54" s="66">
        <f t="shared" si="27"/>
        <v>0</v>
      </c>
      <c r="CE54" s="66">
        <f t="shared" si="28"/>
        <v>0</v>
      </c>
      <c r="CF54" s="66">
        <f t="shared" si="29"/>
        <v>0</v>
      </c>
      <c r="CG54" s="66"/>
      <c r="CH54" s="66"/>
      <c r="CI54" s="244"/>
      <c r="CJ54" s="66"/>
      <c r="CK54" s="66"/>
      <c r="CL54" s="66"/>
      <c r="CM54" s="66"/>
      <c r="CN54" s="66">
        <f>SUM(BD54:BH54)*BX54</f>
        <v>0</v>
      </c>
      <c r="CO54" s="67">
        <f>SUM(CC54:CN54)</f>
        <v>0</v>
      </c>
      <c r="CP54" s="12"/>
      <c r="CQ54" s="12"/>
      <c r="CR54" s="12"/>
      <c r="CS54" s="12"/>
      <c r="CT54" s="12"/>
      <c r="CU54" s="12"/>
    </row>
    <row r="55" spans="2:100" ht="19.5" customHeight="1">
      <c r="B55" s="194" t="s">
        <v>139</v>
      </c>
      <c r="C55" s="695"/>
      <c r="D55" s="696"/>
      <c r="E55" s="81"/>
      <c r="F55" s="57"/>
      <c r="G55" s="72"/>
      <c r="H55" s="59"/>
      <c r="I55" s="195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131"/>
      <c r="Z55" s="60"/>
      <c r="AA55" s="60"/>
      <c r="AB55" s="60"/>
      <c r="AC55" s="60"/>
      <c r="AD55" s="294"/>
      <c r="AE55" s="295"/>
      <c r="AF55" s="295"/>
      <c r="AG55" s="296"/>
      <c r="AH55" s="294"/>
      <c r="AI55" s="295"/>
      <c r="AJ55" s="295"/>
      <c r="AK55" s="295"/>
      <c r="AL55" s="295"/>
      <c r="AM55" s="295"/>
      <c r="AN55" s="295"/>
      <c r="AO55" s="295"/>
      <c r="AP55" s="296"/>
      <c r="AQ55" s="294"/>
      <c r="AR55" s="295"/>
      <c r="AS55" s="295"/>
      <c r="AT55" s="295"/>
      <c r="AU55" s="295"/>
      <c r="AV55" s="295"/>
      <c r="AW55" s="297"/>
      <c r="AX55" s="297"/>
      <c r="AY55" s="297"/>
      <c r="AZ55" s="60"/>
      <c r="BA55" s="60"/>
      <c r="BB55" s="60"/>
      <c r="BC55" s="60"/>
      <c r="BD55" s="60"/>
      <c r="BE55" s="60"/>
      <c r="BF55" s="60"/>
      <c r="BG55" s="196"/>
      <c r="BH55" s="69"/>
      <c r="BI55" s="85"/>
      <c r="BK55" s="61"/>
      <c r="BL55" s="71"/>
      <c r="BM55" s="86"/>
      <c r="BN55" s="87"/>
      <c r="BO55" s="88"/>
      <c r="BP55" s="88"/>
      <c r="BQ55" s="88"/>
      <c r="BR55" s="88"/>
      <c r="BS55" s="88"/>
      <c r="BT55" s="88"/>
      <c r="BU55" s="88"/>
      <c r="BV55" s="88"/>
      <c r="BW55" s="88"/>
      <c r="BX55" s="127"/>
      <c r="BY55" s="20"/>
      <c r="BZ55" s="20"/>
      <c r="CA55" s="61" t="str">
        <f t="shared" si="30"/>
        <v>Airport</v>
      </c>
      <c r="CB55" s="65"/>
      <c r="CC55" s="66">
        <f t="shared" si="26"/>
        <v>0</v>
      </c>
      <c r="CD55" s="66">
        <f t="shared" si="27"/>
        <v>0</v>
      </c>
      <c r="CE55" s="66">
        <f t="shared" si="28"/>
        <v>0</v>
      </c>
      <c r="CF55" s="66">
        <f t="shared" si="29"/>
        <v>0</v>
      </c>
      <c r="CG55" s="66">
        <f>SUM(Z55:AC55)*BQ55</f>
        <v>0</v>
      </c>
      <c r="CH55" s="66">
        <f>SUM(AD55:AG55)*BR55</f>
        <v>0</v>
      </c>
      <c r="CI55" s="66">
        <f>SUM(AH55:AL55)*BS55</f>
        <v>0</v>
      </c>
      <c r="CJ55" s="66">
        <f>SUM(AM55:AP55)*BT55</f>
        <v>0</v>
      </c>
      <c r="CK55" s="66">
        <f>SUM(AQ55:AU55)*BU55</f>
        <v>0</v>
      </c>
      <c r="CL55" s="66">
        <f>SUM(AV55:AY55)*BV55</f>
        <v>0</v>
      </c>
      <c r="CM55" s="66">
        <f>SUM(AZ55:BC55)*BW55</f>
        <v>0</v>
      </c>
      <c r="CN55" s="66">
        <f>SUM(BD55:BH55)*BX55</f>
        <v>0</v>
      </c>
      <c r="CO55" s="67"/>
      <c r="CP55" s="12"/>
      <c r="CQ55" s="12"/>
      <c r="CR55" s="12"/>
      <c r="CS55" s="12"/>
      <c r="CT55" s="12"/>
      <c r="CU55" s="12"/>
    </row>
    <row r="56" spans="2:100" ht="19.5" customHeight="1">
      <c r="B56" s="201"/>
      <c r="C56" s="206"/>
      <c r="D56" s="90"/>
      <c r="E56" s="90"/>
      <c r="F56" s="91">
        <f>SUM(H56:BH56)</f>
        <v>0</v>
      </c>
      <c r="G56" s="72">
        <f>CO56*0.9</f>
        <v>0</v>
      </c>
      <c r="H56" s="92"/>
      <c r="I56" s="93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9"/>
      <c r="BI56" s="75"/>
      <c r="BJ56" s="75"/>
      <c r="BK56" s="61">
        <f>B56</f>
        <v>0</v>
      </c>
      <c r="BL56" s="71">
        <f>D56</f>
        <v>0</v>
      </c>
      <c r="BM56" s="82"/>
      <c r="BN56" s="83"/>
      <c r="BO56" s="77">
        <v>0</v>
      </c>
      <c r="BP56" s="77">
        <v>0</v>
      </c>
      <c r="BQ56" s="77">
        <v>0</v>
      </c>
      <c r="BR56" s="77">
        <v>0</v>
      </c>
      <c r="BS56" s="77">
        <v>0</v>
      </c>
      <c r="BT56" s="77">
        <v>0</v>
      </c>
      <c r="BU56" s="77">
        <v>0</v>
      </c>
      <c r="BV56" s="77">
        <v>0</v>
      </c>
      <c r="BW56" s="77">
        <v>0</v>
      </c>
      <c r="BX56" s="127"/>
      <c r="BY56" s="20"/>
      <c r="BZ56" s="79"/>
      <c r="CA56" s="61">
        <f t="shared" si="30"/>
        <v>0</v>
      </c>
      <c r="CB56" s="65">
        <f>BL56</f>
        <v>0</v>
      </c>
      <c r="CC56" s="66">
        <f t="shared" si="26"/>
        <v>0</v>
      </c>
      <c r="CD56" s="66">
        <f t="shared" si="27"/>
        <v>0</v>
      </c>
      <c r="CE56" s="66">
        <f t="shared" si="28"/>
        <v>0</v>
      </c>
      <c r="CF56" s="66">
        <f t="shared" si="29"/>
        <v>0</v>
      </c>
      <c r="CG56" s="66">
        <f>SUM(Z56:AC56)*BQ56</f>
        <v>0</v>
      </c>
      <c r="CH56" s="66">
        <f>SUM(AD56:AG56)*BR56</f>
        <v>0</v>
      </c>
      <c r="CI56" s="66">
        <f>SUM(AH56:AL56)*BS56</f>
        <v>0</v>
      </c>
      <c r="CJ56" s="66">
        <f>SUM(AM56:AP56)*BT56</f>
        <v>0</v>
      </c>
      <c r="CK56" s="66">
        <f>SUM(AQ56:AU56)*BU56</f>
        <v>0</v>
      </c>
      <c r="CL56" s="66">
        <f>SUM(AV56:AY56)*BV56</f>
        <v>0</v>
      </c>
      <c r="CM56" s="66">
        <f>SUM(AZ56:BC56)*BW56</f>
        <v>0</v>
      </c>
      <c r="CN56" s="66">
        <f>SUM(BD56:BH56)*BX56</f>
        <v>0</v>
      </c>
      <c r="CO56" s="67">
        <f>SUM(CC56:CN56)</f>
        <v>0</v>
      </c>
      <c r="CP56" s="12"/>
      <c r="CQ56" s="80"/>
      <c r="CR56" s="80"/>
      <c r="CS56" s="80"/>
      <c r="CT56" s="80"/>
      <c r="CU56" s="80"/>
      <c r="CV56" s="80"/>
    </row>
    <row r="57" spans="2:100" ht="19.5" customHeight="1">
      <c r="B57" s="94" t="s">
        <v>34</v>
      </c>
      <c r="C57" s="207"/>
      <c r="D57" s="95"/>
      <c r="E57" s="95"/>
      <c r="F57" s="96"/>
      <c r="G57" s="97">
        <f>CO57*0.90035</f>
        <v>720280</v>
      </c>
      <c r="H57" s="682">
        <f>CC57*0.90035</f>
        <v>0</v>
      </c>
      <c r="I57" s="683"/>
      <c r="J57" s="683"/>
      <c r="K57" s="683"/>
      <c r="L57" s="684"/>
      <c r="M57" s="685">
        <f>CD57*0.90035</f>
        <v>0</v>
      </c>
      <c r="N57" s="686"/>
      <c r="O57" s="686"/>
      <c r="P57" s="687"/>
      <c r="Q57" s="685">
        <f>CE57*0.90035</f>
        <v>0</v>
      </c>
      <c r="R57" s="686"/>
      <c r="S57" s="686"/>
      <c r="T57" s="687"/>
      <c r="U57" s="685">
        <f>CF57*0.90035</f>
        <v>0</v>
      </c>
      <c r="V57" s="686"/>
      <c r="W57" s="686"/>
      <c r="X57" s="686"/>
      <c r="Y57" s="687"/>
      <c r="Z57" s="688">
        <f>CG57*0.90035</f>
        <v>0</v>
      </c>
      <c r="AA57" s="683"/>
      <c r="AB57" s="683"/>
      <c r="AC57" s="684"/>
      <c r="AD57" s="676">
        <f>CH57*0.90035</f>
        <v>90035</v>
      </c>
      <c r="AE57" s="677"/>
      <c r="AF57" s="677"/>
      <c r="AG57" s="678"/>
      <c r="AH57" s="676">
        <f>SUM(CI57*0.90035)</f>
        <v>90035</v>
      </c>
      <c r="AI57" s="677"/>
      <c r="AJ57" s="677"/>
      <c r="AK57" s="677"/>
      <c r="AL57" s="678"/>
      <c r="AM57" s="676">
        <f>SUM(CJ57*0.90035)</f>
        <v>180070</v>
      </c>
      <c r="AN57" s="677"/>
      <c r="AO57" s="677"/>
      <c r="AP57" s="678"/>
      <c r="AQ57" s="676">
        <f>SUM(CK57*0.90035)</f>
        <v>180070</v>
      </c>
      <c r="AR57" s="677"/>
      <c r="AS57" s="677"/>
      <c r="AT57" s="677"/>
      <c r="AU57" s="678"/>
      <c r="AV57" s="676">
        <f>SUM(CL57*0.90035)</f>
        <v>0</v>
      </c>
      <c r="AW57" s="677"/>
      <c r="AX57" s="677"/>
      <c r="AY57" s="678"/>
      <c r="AZ57" s="676">
        <f>SUM(CM57*0.90035)</f>
        <v>180070</v>
      </c>
      <c r="BA57" s="677"/>
      <c r="BB57" s="677"/>
      <c r="BC57" s="678"/>
      <c r="BD57" s="679">
        <f>SUM(CN57*0.90035)</f>
        <v>0</v>
      </c>
      <c r="BE57" s="680"/>
      <c r="BF57" s="680"/>
      <c r="BG57" s="680"/>
      <c r="BH57" s="681"/>
      <c r="BI57" s="75"/>
      <c r="BJ57" s="75"/>
      <c r="BK57" s="234" t="str">
        <f>B57</f>
        <v>PLANNED TOTAL OOH</v>
      </c>
      <c r="BL57" s="235">
        <f>D57</f>
        <v>0</v>
      </c>
      <c r="BM57" s="236"/>
      <c r="BN57" s="237"/>
      <c r="BO57" s="238"/>
      <c r="BP57" s="238"/>
      <c r="BQ57" s="238"/>
      <c r="BR57" s="238"/>
      <c r="BS57" s="238"/>
      <c r="BT57" s="238"/>
      <c r="BU57" s="238"/>
      <c r="BV57" s="238"/>
      <c r="BW57" s="238"/>
      <c r="BX57" s="239"/>
      <c r="BY57" s="20"/>
      <c r="BZ57" s="20"/>
      <c r="CA57" s="240" t="str">
        <f t="shared" si="30"/>
        <v>PLANNED TOTAL OOH</v>
      </c>
      <c r="CB57" s="99"/>
      <c r="CC57" s="100">
        <f>SUM(CC50:CC56)</f>
        <v>0</v>
      </c>
      <c r="CD57" s="100">
        <f>SUM(CD50:CD56)</f>
        <v>0</v>
      </c>
      <c r="CE57" s="100">
        <f>SUM(CE50:CE56)</f>
        <v>0</v>
      </c>
      <c r="CF57" s="100">
        <f>SUM(CF50:CF56)</f>
        <v>0</v>
      </c>
      <c r="CG57" s="100">
        <f t="shared" ref="CG57:CM57" si="31">SUM(CG50:CG56)</f>
        <v>0</v>
      </c>
      <c r="CH57" s="100">
        <f t="shared" si="31"/>
        <v>100000</v>
      </c>
      <c r="CI57" s="100">
        <f t="shared" si="31"/>
        <v>100000</v>
      </c>
      <c r="CJ57" s="100">
        <f t="shared" si="31"/>
        <v>200000</v>
      </c>
      <c r="CK57" s="100">
        <f t="shared" si="31"/>
        <v>200000</v>
      </c>
      <c r="CL57" s="100">
        <f t="shared" si="31"/>
        <v>0</v>
      </c>
      <c r="CM57" s="100">
        <f t="shared" si="31"/>
        <v>200000</v>
      </c>
      <c r="CN57" s="100"/>
      <c r="CO57" s="5">
        <f>SUM(CC57:CN57)</f>
        <v>800000</v>
      </c>
      <c r="CP57" s="101"/>
      <c r="CQ57" s="102"/>
      <c r="CR57" s="12"/>
      <c r="CS57" s="12"/>
      <c r="CT57" s="12"/>
      <c r="CU57" s="12"/>
    </row>
    <row r="58" spans="2:100" ht="19.5" customHeight="1">
      <c r="B58" s="94" t="s">
        <v>35</v>
      </c>
      <c r="C58" s="207"/>
      <c r="D58" s="95"/>
      <c r="E58" s="95"/>
      <c r="F58" s="96"/>
      <c r="G58" s="97">
        <f>CO58*0.90035</f>
        <v>720280</v>
      </c>
      <c r="H58" s="682">
        <f>CC58*0.90035</f>
        <v>0</v>
      </c>
      <c r="I58" s="683"/>
      <c r="J58" s="683"/>
      <c r="K58" s="683"/>
      <c r="L58" s="684"/>
      <c r="M58" s="685">
        <f>CD58*0.90035</f>
        <v>0</v>
      </c>
      <c r="N58" s="686"/>
      <c r="O58" s="686"/>
      <c r="P58" s="687"/>
      <c r="Q58" s="685">
        <f>CE58*0.90035</f>
        <v>0</v>
      </c>
      <c r="R58" s="686"/>
      <c r="S58" s="686"/>
      <c r="T58" s="687"/>
      <c r="U58" s="685">
        <f>CF58*0.90035</f>
        <v>0</v>
      </c>
      <c r="V58" s="686"/>
      <c r="W58" s="686"/>
      <c r="X58" s="686"/>
      <c r="Y58" s="687"/>
      <c r="Z58" s="688">
        <f>CG58*0.90035</f>
        <v>0</v>
      </c>
      <c r="AA58" s="683"/>
      <c r="AB58" s="683"/>
      <c r="AC58" s="684"/>
      <c r="AD58" s="676">
        <f>CH58*0.90035</f>
        <v>90035</v>
      </c>
      <c r="AE58" s="677"/>
      <c r="AF58" s="677"/>
      <c r="AG58" s="678"/>
      <c r="AH58" s="676">
        <f>SUM(CI58*0.90035)</f>
        <v>90035</v>
      </c>
      <c r="AI58" s="677"/>
      <c r="AJ58" s="677"/>
      <c r="AK58" s="677"/>
      <c r="AL58" s="678"/>
      <c r="AM58" s="676">
        <f>SUM(CJ58*0.90035)</f>
        <v>180070</v>
      </c>
      <c r="AN58" s="677"/>
      <c r="AO58" s="677"/>
      <c r="AP58" s="678"/>
      <c r="AQ58" s="676">
        <f>SUM(CK58*0.90035)</f>
        <v>180070</v>
      </c>
      <c r="AR58" s="677"/>
      <c r="AS58" s="677"/>
      <c r="AT58" s="677"/>
      <c r="AU58" s="678"/>
      <c r="AV58" s="676">
        <f>SUM(CL58*0.90035)</f>
        <v>0</v>
      </c>
      <c r="AW58" s="677"/>
      <c r="AX58" s="677"/>
      <c r="AY58" s="678"/>
      <c r="AZ58" s="676">
        <f>SUM(CM58*0.90035)</f>
        <v>180070</v>
      </c>
      <c r="BA58" s="677"/>
      <c r="BB58" s="677"/>
      <c r="BC58" s="678"/>
      <c r="BD58" s="679">
        <f>SUM(CN58*0.90035)</f>
        <v>0</v>
      </c>
      <c r="BE58" s="680"/>
      <c r="BF58" s="680"/>
      <c r="BG58" s="680"/>
      <c r="BH58" s="681"/>
      <c r="BI58" s="75"/>
      <c r="BJ58" s="75"/>
      <c r="BK58" s="234" t="str">
        <f>B58</f>
        <v>ACTUAL TOTAL OOH</v>
      </c>
      <c r="BL58" s="235">
        <f>D58</f>
        <v>0</v>
      </c>
      <c r="BM58" s="236"/>
      <c r="BN58" s="237"/>
      <c r="BO58" s="238"/>
      <c r="BP58" s="238"/>
      <c r="BQ58" s="238"/>
      <c r="BR58" s="238"/>
      <c r="BS58" s="238"/>
      <c r="BT58" s="238"/>
      <c r="BU58" s="238"/>
      <c r="BV58" s="238"/>
      <c r="BW58" s="238"/>
      <c r="BX58" s="239"/>
      <c r="BY58" s="20"/>
      <c r="BZ58" s="20"/>
      <c r="CA58" s="240" t="str">
        <f t="shared" si="30"/>
        <v>ACTUAL TOTAL OOH</v>
      </c>
      <c r="CB58" s="99"/>
      <c r="CC58" s="100">
        <f t="shared" ref="CC58:CN58" si="32">CC57</f>
        <v>0</v>
      </c>
      <c r="CD58" s="100">
        <f t="shared" si="32"/>
        <v>0</v>
      </c>
      <c r="CE58" s="100">
        <f t="shared" si="32"/>
        <v>0</v>
      </c>
      <c r="CF58" s="100">
        <f t="shared" si="32"/>
        <v>0</v>
      </c>
      <c r="CG58" s="100">
        <f t="shared" si="32"/>
        <v>0</v>
      </c>
      <c r="CH58" s="100">
        <f t="shared" si="32"/>
        <v>100000</v>
      </c>
      <c r="CI58" s="100">
        <f t="shared" si="32"/>
        <v>100000</v>
      </c>
      <c r="CJ58" s="100">
        <f t="shared" si="32"/>
        <v>200000</v>
      </c>
      <c r="CK58" s="100">
        <f t="shared" si="32"/>
        <v>200000</v>
      </c>
      <c r="CL58" s="100">
        <f t="shared" si="32"/>
        <v>0</v>
      </c>
      <c r="CM58" s="100">
        <f>CM57</f>
        <v>200000</v>
      </c>
      <c r="CN58" s="100">
        <f t="shared" si="32"/>
        <v>0</v>
      </c>
      <c r="CO58" s="5">
        <f>SUM(CC58:CN58)</f>
        <v>800000</v>
      </c>
      <c r="CP58" s="625" t="e">
        <f>#REF!-CO58</f>
        <v>#REF!</v>
      </c>
      <c r="CQ58" s="626"/>
      <c r="CR58" s="626"/>
      <c r="CS58" s="102"/>
      <c r="CT58" s="102"/>
      <c r="CU58" s="102"/>
      <c r="CV58" s="102"/>
    </row>
    <row r="59" spans="2:100" ht="19.5" customHeight="1">
      <c r="B59" s="105" t="s">
        <v>36</v>
      </c>
      <c r="C59" s="208"/>
      <c r="D59" s="106"/>
      <c r="E59" s="106"/>
      <c r="F59" s="107"/>
      <c r="G59" s="108">
        <f>SUM(H59:BH59)</f>
        <v>731464.08587299811</v>
      </c>
      <c r="H59" s="578">
        <f>CC59*0.90035</f>
        <v>0</v>
      </c>
      <c r="I59" s="572"/>
      <c r="J59" s="572"/>
      <c r="K59" s="572"/>
      <c r="L59" s="573"/>
      <c r="M59" s="571">
        <f>CD59*0.90035</f>
        <v>0</v>
      </c>
      <c r="N59" s="572"/>
      <c r="O59" s="572"/>
      <c r="P59" s="573"/>
      <c r="Q59" s="571">
        <f>CE59*0.90035</f>
        <v>0</v>
      </c>
      <c r="R59" s="572"/>
      <c r="S59" s="572"/>
      <c r="T59" s="573"/>
      <c r="U59" s="571">
        <f>CF59*0.90035</f>
        <v>0</v>
      </c>
      <c r="V59" s="572"/>
      <c r="W59" s="572"/>
      <c r="X59" s="572"/>
      <c r="Y59" s="573"/>
      <c r="Z59" s="571">
        <f>CG59*0.90035</f>
        <v>0</v>
      </c>
      <c r="AA59" s="572"/>
      <c r="AB59" s="572"/>
      <c r="AC59" s="573"/>
      <c r="AD59" s="616">
        <f>CH59*0.90035</f>
        <v>91433.010734124764</v>
      </c>
      <c r="AE59" s="617"/>
      <c r="AF59" s="617"/>
      <c r="AG59" s="618"/>
      <c r="AH59" s="616">
        <f>SUM(CI59*0.90035)</f>
        <v>91433.010734124764</v>
      </c>
      <c r="AI59" s="617"/>
      <c r="AJ59" s="617"/>
      <c r="AK59" s="617"/>
      <c r="AL59" s="618"/>
      <c r="AM59" s="616">
        <f>SUM(CJ59*0.90035)</f>
        <v>182866.02146824953</v>
      </c>
      <c r="AN59" s="617"/>
      <c r="AO59" s="617"/>
      <c r="AP59" s="618"/>
      <c r="AQ59" s="616">
        <f>SUM(CK59*0.90035)</f>
        <v>182866.02146824953</v>
      </c>
      <c r="AR59" s="617"/>
      <c r="AS59" s="617"/>
      <c r="AT59" s="617"/>
      <c r="AU59" s="618"/>
      <c r="AV59" s="616">
        <f>SUM(CL59*0.90035)</f>
        <v>0</v>
      </c>
      <c r="AW59" s="617"/>
      <c r="AX59" s="617"/>
      <c r="AY59" s="618"/>
      <c r="AZ59" s="616">
        <f>SUM(CM59*0.90035)</f>
        <v>182866.02146824953</v>
      </c>
      <c r="BA59" s="617"/>
      <c r="BB59" s="617"/>
      <c r="BC59" s="618"/>
      <c r="BD59" s="616">
        <f>SUM(CN59*0.90035)</f>
        <v>0</v>
      </c>
      <c r="BE59" s="617"/>
      <c r="BF59" s="617"/>
      <c r="BG59" s="617"/>
      <c r="BH59" s="621"/>
      <c r="BI59" s="75"/>
      <c r="BJ59" s="75"/>
      <c r="BK59" s="234" t="str">
        <f>B59</f>
        <v>$USD PLANNED TOTAL OOH</v>
      </c>
      <c r="BL59" s="235">
        <f>D59</f>
        <v>0</v>
      </c>
      <c r="BM59" s="236"/>
      <c r="BN59" s="237"/>
      <c r="BO59" s="238">
        <v>0</v>
      </c>
      <c r="BP59" s="238">
        <v>0</v>
      </c>
      <c r="BQ59" s="238">
        <v>0</v>
      </c>
      <c r="BR59" s="238">
        <v>0</v>
      </c>
      <c r="BS59" s="238">
        <v>0</v>
      </c>
      <c r="BT59" s="238">
        <v>0</v>
      </c>
      <c r="BU59" s="238">
        <v>0</v>
      </c>
      <c r="BV59" s="238">
        <v>0</v>
      </c>
      <c r="BW59" s="238">
        <v>0</v>
      </c>
      <c r="BX59" s="239"/>
      <c r="BY59" s="20"/>
      <c r="BZ59" s="20"/>
      <c r="CA59" s="241" t="str">
        <f t="shared" si="30"/>
        <v>$USD PLANNED TOTAL OOH</v>
      </c>
      <c r="CB59" s="110"/>
      <c r="CC59" s="111">
        <f t="shared" ref="CC59:CN60" si="33">CC57/$AN$4</f>
        <v>0</v>
      </c>
      <c r="CD59" s="111">
        <f t="shared" si="33"/>
        <v>0</v>
      </c>
      <c r="CE59" s="111">
        <f t="shared" si="33"/>
        <v>0</v>
      </c>
      <c r="CF59" s="111">
        <f t="shared" si="33"/>
        <v>0</v>
      </c>
      <c r="CG59" s="111">
        <f t="shared" si="33"/>
        <v>0</v>
      </c>
      <c r="CH59" s="111">
        <f t="shared" si="33"/>
        <v>101552.74141625453</v>
      </c>
      <c r="CI59" s="111">
        <f t="shared" si="33"/>
        <v>101552.74141625453</v>
      </c>
      <c r="CJ59" s="111">
        <f t="shared" si="33"/>
        <v>203105.48283250906</v>
      </c>
      <c r="CK59" s="111">
        <f t="shared" si="33"/>
        <v>203105.48283250906</v>
      </c>
      <c r="CL59" s="111">
        <f t="shared" si="33"/>
        <v>0</v>
      </c>
      <c r="CM59" s="111">
        <f t="shared" si="33"/>
        <v>203105.48283250906</v>
      </c>
      <c r="CN59" s="111">
        <f t="shared" si="33"/>
        <v>0</v>
      </c>
      <c r="CO59" s="112">
        <f>SUM(CC59:CN59)</f>
        <v>812421.93133003626</v>
      </c>
      <c r="CP59" s="101"/>
      <c r="CQ59" s="80"/>
      <c r="CR59" s="80"/>
      <c r="CS59" s="80"/>
      <c r="CT59" s="80"/>
      <c r="CU59" s="80"/>
      <c r="CV59" s="80"/>
    </row>
    <row r="60" spans="2:100" ht="19.5" customHeight="1">
      <c r="B60" s="105" t="s">
        <v>37</v>
      </c>
      <c r="C60" s="208"/>
      <c r="D60" s="106"/>
      <c r="E60" s="106"/>
      <c r="F60" s="107"/>
      <c r="G60" s="108">
        <f>SUM(H60:BH60)</f>
        <v>731464.08587299811</v>
      </c>
      <c r="H60" s="578">
        <f>CC60*0.90035</f>
        <v>0</v>
      </c>
      <c r="I60" s="572"/>
      <c r="J60" s="572"/>
      <c r="K60" s="572"/>
      <c r="L60" s="573"/>
      <c r="M60" s="571">
        <f>CD60*0.90035</f>
        <v>0</v>
      </c>
      <c r="N60" s="572"/>
      <c r="O60" s="572"/>
      <c r="P60" s="573"/>
      <c r="Q60" s="571">
        <f>CE60*0.90035</f>
        <v>0</v>
      </c>
      <c r="R60" s="572"/>
      <c r="S60" s="572"/>
      <c r="T60" s="573"/>
      <c r="U60" s="571">
        <f>CF60*0.90035</f>
        <v>0</v>
      </c>
      <c r="V60" s="572"/>
      <c r="W60" s="572"/>
      <c r="X60" s="572"/>
      <c r="Y60" s="573"/>
      <c r="Z60" s="571">
        <f>CG60*0.90035</f>
        <v>0</v>
      </c>
      <c r="AA60" s="572"/>
      <c r="AB60" s="572"/>
      <c r="AC60" s="573"/>
      <c r="AD60" s="616">
        <f>CH60*0.90035</f>
        <v>91433.010734124764</v>
      </c>
      <c r="AE60" s="617"/>
      <c r="AF60" s="617"/>
      <c r="AG60" s="618"/>
      <c r="AH60" s="616">
        <f>SUM(CI60*0.90035)</f>
        <v>91433.010734124764</v>
      </c>
      <c r="AI60" s="617"/>
      <c r="AJ60" s="617"/>
      <c r="AK60" s="617"/>
      <c r="AL60" s="618"/>
      <c r="AM60" s="616">
        <f>SUM(CJ60*0.90035)</f>
        <v>182866.02146824953</v>
      </c>
      <c r="AN60" s="617"/>
      <c r="AO60" s="617"/>
      <c r="AP60" s="618"/>
      <c r="AQ60" s="616">
        <f>SUM(CK60*0.90035)</f>
        <v>182866.02146824953</v>
      </c>
      <c r="AR60" s="617"/>
      <c r="AS60" s="617"/>
      <c r="AT60" s="617"/>
      <c r="AU60" s="618"/>
      <c r="AV60" s="616">
        <f>SUM(CL60*0.90035)</f>
        <v>0</v>
      </c>
      <c r="AW60" s="617"/>
      <c r="AX60" s="617"/>
      <c r="AY60" s="618"/>
      <c r="AZ60" s="616">
        <f>SUM(CM60*0.90035)</f>
        <v>182866.02146824953</v>
      </c>
      <c r="BA60" s="617"/>
      <c r="BB60" s="617"/>
      <c r="BC60" s="618"/>
      <c r="BD60" s="616">
        <f>SUM(CN60*0.90035)</f>
        <v>0</v>
      </c>
      <c r="BE60" s="617"/>
      <c r="BF60" s="617"/>
      <c r="BG60" s="617"/>
      <c r="BH60" s="621"/>
      <c r="BI60" s="75"/>
      <c r="BJ60" s="75"/>
      <c r="BK60" s="234" t="str">
        <f>B60</f>
        <v>$USD ACTUAL TOTAL OOH</v>
      </c>
      <c r="BL60" s="235">
        <f>D60</f>
        <v>0</v>
      </c>
      <c r="BM60" s="236"/>
      <c r="BN60" s="237"/>
      <c r="BO60" s="238">
        <v>0</v>
      </c>
      <c r="BP60" s="238">
        <v>0</v>
      </c>
      <c r="BQ60" s="238">
        <v>0</v>
      </c>
      <c r="BR60" s="238">
        <v>0</v>
      </c>
      <c r="BS60" s="238">
        <v>0</v>
      </c>
      <c r="BT60" s="238">
        <v>0</v>
      </c>
      <c r="BU60" s="238">
        <v>0</v>
      </c>
      <c r="BV60" s="238">
        <v>0</v>
      </c>
      <c r="BW60" s="238">
        <v>0</v>
      </c>
      <c r="BX60" s="242">
        <v>0</v>
      </c>
      <c r="BY60" s="20"/>
      <c r="BZ60" s="20"/>
      <c r="CA60" s="241" t="str">
        <f t="shared" si="30"/>
        <v>$USD ACTUAL TOTAL OOH</v>
      </c>
      <c r="CB60" s="110"/>
      <c r="CC60" s="113">
        <f t="shared" si="33"/>
        <v>0</v>
      </c>
      <c r="CD60" s="113">
        <f t="shared" si="33"/>
        <v>0</v>
      </c>
      <c r="CE60" s="113">
        <f t="shared" si="33"/>
        <v>0</v>
      </c>
      <c r="CF60" s="113">
        <f t="shared" si="33"/>
        <v>0</v>
      </c>
      <c r="CG60" s="113">
        <f t="shared" si="33"/>
        <v>0</v>
      </c>
      <c r="CH60" s="113">
        <f t="shared" si="33"/>
        <v>101552.74141625453</v>
      </c>
      <c r="CI60" s="113">
        <f t="shared" si="33"/>
        <v>101552.74141625453</v>
      </c>
      <c r="CJ60" s="113">
        <f t="shared" si="33"/>
        <v>203105.48283250906</v>
      </c>
      <c r="CK60" s="113">
        <f t="shared" si="33"/>
        <v>203105.48283250906</v>
      </c>
      <c r="CL60" s="113">
        <f>CL58/$AN$4</f>
        <v>0</v>
      </c>
      <c r="CM60" s="113">
        <f>CM58/$AN$4</f>
        <v>203105.48283250906</v>
      </c>
      <c r="CN60" s="113">
        <f>CN58/$AN$4</f>
        <v>0</v>
      </c>
      <c r="CO60" s="112">
        <f>SUM(CC60:CN60)</f>
        <v>812421.93133003626</v>
      </c>
      <c r="CP60" s="114"/>
      <c r="CQ60" s="80"/>
      <c r="CR60" s="80"/>
      <c r="CS60" s="80"/>
      <c r="CT60" s="80"/>
      <c r="CU60" s="80"/>
      <c r="CV60" s="80"/>
    </row>
    <row r="61" spans="2:100" ht="19.5" customHeight="1">
      <c r="B61" s="61"/>
      <c r="C61" s="210"/>
      <c r="D61" s="71"/>
      <c r="E61" s="71"/>
      <c r="F61" s="57"/>
      <c r="G61" s="58"/>
      <c r="H61" s="129"/>
      <c r="I61" s="130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1"/>
      <c r="BH61" s="133"/>
      <c r="BK61" s="122"/>
      <c r="BL61" s="134"/>
      <c r="BM61" s="56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5"/>
      <c r="CA61" s="136"/>
      <c r="CB61" s="137"/>
      <c r="CC61" s="66">
        <f t="shared" ref="CC61:CC66" si="34">SUM(H61:L61)*BM61</f>
        <v>0</v>
      </c>
      <c r="CD61" s="66">
        <f t="shared" ref="CD61:CD66" si="35">SUM(M61:P61)*BN61</f>
        <v>0</v>
      </c>
      <c r="CE61" s="66">
        <f t="shared" ref="CE61:CE66" si="36">SUM(Q61:T61)*BO61</f>
        <v>0</v>
      </c>
      <c r="CF61" s="138"/>
      <c r="CG61" s="138"/>
      <c r="CH61" s="138"/>
      <c r="CI61" s="138"/>
      <c r="CJ61" s="138"/>
      <c r="CK61" s="138"/>
      <c r="CL61" s="138"/>
      <c r="CM61" s="138"/>
      <c r="CN61" s="138"/>
      <c r="CO61" s="139"/>
    </row>
    <row r="62" spans="2:100" ht="14.25" customHeight="1">
      <c r="B62" s="115" t="s">
        <v>80</v>
      </c>
      <c r="C62" s="209"/>
      <c r="D62" s="287"/>
      <c r="E62" s="287"/>
      <c r="F62" s="57">
        <f>SUM(H62:BH62)*10</f>
        <v>0</v>
      </c>
      <c r="G62" s="58"/>
      <c r="H62" s="59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8"/>
      <c r="AW62" s="60"/>
      <c r="AX62" s="60"/>
      <c r="AY62" s="60"/>
      <c r="AZ62" s="196"/>
      <c r="BA62" s="60"/>
      <c r="BB62" s="195"/>
      <c r="BC62" s="195"/>
      <c r="BD62" s="60"/>
      <c r="BE62" s="60"/>
      <c r="BF62" s="60"/>
      <c r="BG62" s="196"/>
      <c r="BH62" s="69"/>
      <c r="BI62" s="70"/>
      <c r="BK62" s="61" t="str">
        <f t="shared" ref="BK62:BK70" si="37">B62</f>
        <v>PRESS</v>
      </c>
      <c r="BL62" s="71">
        <f t="shared" ref="BL62:BL70" si="38">D62</f>
        <v>0</v>
      </c>
      <c r="BM62" s="62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127"/>
      <c r="BY62" s="20"/>
      <c r="BZ62" s="20"/>
      <c r="CA62" s="61" t="str">
        <f t="shared" ref="CA62:CA70" si="39">B62</f>
        <v>PRESS</v>
      </c>
      <c r="CB62" s="65">
        <f t="shared" ref="CB62:CB82" si="40">BL62</f>
        <v>0</v>
      </c>
      <c r="CC62" s="66">
        <f t="shared" si="34"/>
        <v>0</v>
      </c>
      <c r="CD62" s="66">
        <f t="shared" si="35"/>
        <v>0</v>
      </c>
      <c r="CE62" s="66">
        <f t="shared" si="36"/>
        <v>0</v>
      </c>
      <c r="CF62" s="66">
        <f>SUM(U62:Y62)*BP62</f>
        <v>0</v>
      </c>
      <c r="CG62" s="66"/>
      <c r="CH62" s="66"/>
      <c r="CI62" s="66"/>
      <c r="CJ62" s="66"/>
      <c r="CK62" s="66"/>
      <c r="CL62" s="66"/>
      <c r="CM62" s="66"/>
      <c r="CN62" s="66"/>
      <c r="CO62" s="67"/>
      <c r="CP62" s="12"/>
      <c r="CQ62" s="12"/>
      <c r="CR62" s="12"/>
      <c r="CS62" s="12"/>
      <c r="CT62" s="12"/>
      <c r="CU62" s="12"/>
    </row>
    <row r="63" spans="2:100" ht="19.5" customHeight="1">
      <c r="B63" s="115"/>
      <c r="C63" s="209"/>
      <c r="D63" s="287"/>
      <c r="E63" s="287"/>
      <c r="F63" s="57">
        <f>SUM(H63:BH63)*10</f>
        <v>0</v>
      </c>
      <c r="G63" s="72">
        <f t="shared" ref="G63:G79" si="41">CO63*0.9</f>
        <v>0</v>
      </c>
      <c r="H63" s="73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74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116"/>
      <c r="AW63" s="116"/>
      <c r="AX63" s="116"/>
      <c r="AY63" s="116"/>
      <c r="AZ63" s="60"/>
      <c r="BA63" s="60"/>
      <c r="BB63" s="60"/>
      <c r="BC63" s="140"/>
      <c r="BD63" s="60"/>
      <c r="BE63" s="60"/>
      <c r="BF63" s="60"/>
      <c r="BG63" s="196"/>
      <c r="BH63" s="69"/>
      <c r="BI63" s="75"/>
      <c r="BJ63" s="75"/>
      <c r="BK63" s="61">
        <f t="shared" si="37"/>
        <v>0</v>
      </c>
      <c r="BL63" s="71">
        <f t="shared" si="38"/>
        <v>0</v>
      </c>
      <c r="BM63" s="76"/>
      <c r="BN63" s="77"/>
      <c r="BO63" s="77">
        <v>0</v>
      </c>
      <c r="BP63" s="77">
        <v>0</v>
      </c>
      <c r="BQ63" s="77">
        <v>0</v>
      </c>
      <c r="BR63" s="77">
        <v>0</v>
      </c>
      <c r="BS63" s="77">
        <v>0</v>
      </c>
      <c r="BT63" s="77">
        <v>0</v>
      </c>
      <c r="BU63" s="77">
        <v>0</v>
      </c>
      <c r="BV63" s="77">
        <v>0</v>
      </c>
      <c r="BW63" s="77">
        <v>0</v>
      </c>
      <c r="BX63" s="127"/>
      <c r="BY63" s="20"/>
      <c r="BZ63" s="79"/>
      <c r="CA63" s="61">
        <f t="shared" si="39"/>
        <v>0</v>
      </c>
      <c r="CB63" s="65">
        <f t="shared" si="40"/>
        <v>0</v>
      </c>
      <c r="CC63" s="66">
        <f t="shared" si="34"/>
        <v>0</v>
      </c>
      <c r="CD63" s="66">
        <f t="shared" si="35"/>
        <v>0</v>
      </c>
      <c r="CE63" s="66">
        <f t="shared" si="36"/>
        <v>0</v>
      </c>
      <c r="CF63" s="66">
        <f>SUM(U63:Y63)*BP63</f>
        <v>0</v>
      </c>
      <c r="CG63" s="66">
        <f>SUM(AA63:AC63)*BQ63</f>
        <v>0</v>
      </c>
      <c r="CH63" s="66">
        <f>SUM(AD63:AG63)*BR63</f>
        <v>0</v>
      </c>
      <c r="CI63" s="66">
        <f>SUM(AH63:AM63)*BS63</f>
        <v>0</v>
      </c>
      <c r="CJ63" s="66">
        <f>SUM(AN63:AP63)*BT63</f>
        <v>0</v>
      </c>
      <c r="CK63" s="66">
        <f>SUM(AQ63:AV63)*BU63</f>
        <v>0</v>
      </c>
      <c r="CL63" s="66">
        <f>SUM(AX63:AZ63)*BV63</f>
        <v>0</v>
      </c>
      <c r="CM63" s="66">
        <f>SUM(BA63:BC63)*BW63</f>
        <v>0</v>
      </c>
      <c r="CN63" s="66">
        <f t="shared" ref="CN63:CN82" si="42">SUM(BD63:BH63)*BX63</f>
        <v>0</v>
      </c>
      <c r="CO63" s="67"/>
      <c r="CP63" s="12"/>
      <c r="CQ63" s="80"/>
      <c r="CR63" s="80"/>
      <c r="CS63" s="80"/>
      <c r="CT63" s="80"/>
      <c r="CU63" s="80"/>
      <c r="CV63" s="80"/>
    </row>
    <row r="64" spans="2:100" ht="20.25" customHeight="1">
      <c r="B64" s="200" t="s">
        <v>91</v>
      </c>
      <c r="C64" s="213"/>
      <c r="D64" s="197"/>
      <c r="E64" s="197"/>
      <c r="F64" s="198"/>
      <c r="G64" s="199">
        <f t="shared" si="41"/>
        <v>0</v>
      </c>
      <c r="H64" s="84"/>
      <c r="I64" s="60"/>
      <c r="J64" s="60"/>
      <c r="K64" s="60"/>
      <c r="L64" s="60"/>
      <c r="M64" s="195"/>
      <c r="N64" s="60"/>
      <c r="O64" s="60"/>
      <c r="P64" s="60"/>
      <c r="Q64" s="196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195"/>
      <c r="AL64" s="195"/>
      <c r="AM64" s="60"/>
      <c r="AN64" s="60"/>
      <c r="AO64" s="60"/>
      <c r="AP64" s="60"/>
      <c r="AQ64" s="60"/>
      <c r="AR64" s="60"/>
      <c r="AS64" s="60"/>
      <c r="AT64" s="60"/>
      <c r="AU64" s="60"/>
      <c r="AV64" s="116"/>
      <c r="AW64" s="116"/>
      <c r="AX64" s="116"/>
      <c r="AY64" s="116"/>
      <c r="AZ64" s="60"/>
      <c r="BA64" s="60"/>
      <c r="BB64" s="60"/>
      <c r="BC64" s="60"/>
      <c r="BD64" s="60"/>
      <c r="BE64" s="60"/>
      <c r="BF64" s="60"/>
      <c r="BG64" s="196"/>
      <c r="BH64" s="69"/>
      <c r="BI64" s="85"/>
      <c r="BK64" s="61" t="str">
        <f t="shared" si="37"/>
        <v>SYDNEY MORNING HERALD</v>
      </c>
      <c r="BL64" s="71">
        <f t="shared" si="38"/>
        <v>0</v>
      </c>
      <c r="BM64" s="86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8"/>
      <c r="BY64" s="20"/>
      <c r="BZ64" s="20"/>
      <c r="CA64" s="61" t="str">
        <f t="shared" si="39"/>
        <v>SYDNEY MORNING HERALD</v>
      </c>
      <c r="CB64" s="65">
        <f t="shared" si="40"/>
        <v>0</v>
      </c>
      <c r="CC64" s="66">
        <f t="shared" si="34"/>
        <v>0</v>
      </c>
      <c r="CD64" s="66">
        <f t="shared" si="35"/>
        <v>0</v>
      </c>
      <c r="CE64" s="66">
        <f t="shared" si="36"/>
        <v>0</v>
      </c>
      <c r="CF64" s="66">
        <f>SUM(U64:Y64)*BP64</f>
        <v>0</v>
      </c>
      <c r="CG64" s="66">
        <f>SUM(Z64:AC64)*BQ64</f>
        <v>0</v>
      </c>
      <c r="CH64" s="66"/>
      <c r="CI64" s="66">
        <f>SUM(AH64:AM64)*BS64</f>
        <v>0</v>
      </c>
      <c r="CJ64" s="66">
        <f>SUM(AM64:AP64)*BT64</f>
        <v>0</v>
      </c>
      <c r="CK64" s="66"/>
      <c r="CL64" s="66">
        <f>SUM(AV64:AY64)*BV64</f>
        <v>0</v>
      </c>
      <c r="CM64" s="66">
        <f>SUM(AZ64:BC64)*BW64</f>
        <v>0</v>
      </c>
      <c r="CN64" s="66">
        <f t="shared" si="42"/>
        <v>0</v>
      </c>
      <c r="CO64" s="67">
        <f>SUM(CC64:CN64)</f>
        <v>0</v>
      </c>
      <c r="CP64" s="12"/>
      <c r="CQ64" s="12"/>
      <c r="CR64" s="12"/>
      <c r="CS64" s="12"/>
      <c r="CT64" s="12"/>
      <c r="CU64" s="12"/>
    </row>
    <row r="65" spans="2:100" ht="19.5" customHeight="1">
      <c r="B65" s="122"/>
      <c r="C65" s="212"/>
      <c r="D65" s="81"/>
      <c r="E65" s="81"/>
      <c r="F65" s="57">
        <f>SUM(H65:BH65)</f>
        <v>0</v>
      </c>
      <c r="G65" s="72">
        <f t="shared" si="41"/>
        <v>0</v>
      </c>
      <c r="H65" s="59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279" t="s">
        <v>133</v>
      </c>
      <c r="Y65" s="60"/>
      <c r="Z65" s="60"/>
      <c r="AA65" s="60"/>
      <c r="AB65" s="60" t="s">
        <v>183</v>
      </c>
      <c r="AC65" s="60"/>
      <c r="AD65" s="60"/>
      <c r="AE65" s="60"/>
      <c r="AF65" s="60"/>
      <c r="AG65" s="60"/>
      <c r="AH65" s="60"/>
      <c r="AI65" s="60"/>
      <c r="AJ65" s="60"/>
      <c r="AK65" s="195"/>
      <c r="AL65" s="195"/>
      <c r="AM65" s="60"/>
      <c r="AN65" s="60"/>
      <c r="AO65" s="60"/>
      <c r="AP65" s="60"/>
      <c r="AQ65" s="60"/>
      <c r="AR65" s="60"/>
      <c r="AS65" s="60"/>
      <c r="AT65" s="60"/>
      <c r="AU65" s="60"/>
      <c r="AV65" s="116"/>
      <c r="AW65" s="116"/>
      <c r="AX65" s="116"/>
      <c r="AY65" s="116"/>
      <c r="AZ65" s="60"/>
      <c r="BA65" s="60"/>
      <c r="BB65" s="60"/>
      <c r="BC65" s="60"/>
      <c r="BD65" s="60"/>
      <c r="BE65" s="60"/>
      <c r="BF65" s="60"/>
      <c r="BG65" s="60"/>
      <c r="BH65" s="69"/>
      <c r="BI65" s="85"/>
      <c r="BK65" s="61">
        <f t="shared" si="37"/>
        <v>0</v>
      </c>
      <c r="BL65" s="71">
        <f t="shared" si="38"/>
        <v>0</v>
      </c>
      <c r="BM65" s="86"/>
      <c r="BN65" s="87"/>
      <c r="BO65" s="88"/>
      <c r="BP65" s="88"/>
      <c r="BQ65" s="88"/>
      <c r="BR65" s="88"/>
      <c r="BS65" s="88"/>
      <c r="BT65" s="88"/>
      <c r="BU65" s="88"/>
      <c r="BV65" s="88"/>
      <c r="BW65" s="88"/>
      <c r="BX65" s="127"/>
      <c r="BY65" s="20"/>
      <c r="BZ65" s="20"/>
      <c r="CA65" s="61">
        <f t="shared" si="39"/>
        <v>0</v>
      </c>
      <c r="CB65" s="65">
        <f t="shared" si="40"/>
        <v>0</v>
      </c>
      <c r="CC65" s="66">
        <f t="shared" si="34"/>
        <v>0</v>
      </c>
      <c r="CD65" s="66">
        <f t="shared" si="35"/>
        <v>0</v>
      </c>
      <c r="CE65" s="66">
        <f t="shared" si="36"/>
        <v>0</v>
      </c>
      <c r="CF65" s="66">
        <f>SUM(U65:Y65)*BP65</f>
        <v>0</v>
      </c>
      <c r="CG65" s="66">
        <f>SUM(Z65:AC65)*BQ65</f>
        <v>0</v>
      </c>
      <c r="CH65" s="66">
        <f>SUM(AD65:AG65)*BR65</f>
        <v>0</v>
      </c>
      <c r="CI65" s="66">
        <f>SUM(AH65:AL65)*BS65</f>
        <v>0</v>
      </c>
      <c r="CJ65" s="66">
        <f>SUM(AM65:AP65)*BT65</f>
        <v>0</v>
      </c>
      <c r="CK65" s="66">
        <f>SUM(AQ65:AU65)*BU65</f>
        <v>0</v>
      </c>
      <c r="CL65" s="66">
        <f>SUM(AV65:AY65)*BV65</f>
        <v>0</v>
      </c>
      <c r="CM65" s="66">
        <f>SUM(AZ65:BC65)*BW65</f>
        <v>0</v>
      </c>
      <c r="CN65" s="66">
        <f t="shared" si="42"/>
        <v>0</v>
      </c>
      <c r="CO65" s="67">
        <f t="shared" ref="CO65:CO81" si="43">SUM(CC65:CN65)</f>
        <v>0</v>
      </c>
      <c r="CP65" s="12"/>
      <c r="CQ65" s="12"/>
      <c r="CR65" s="12"/>
      <c r="CS65" s="12"/>
      <c r="CT65" s="12"/>
      <c r="CU65" s="12"/>
    </row>
    <row r="66" spans="2:100" ht="19.5" customHeight="1">
      <c r="B66" s="193" t="s">
        <v>148</v>
      </c>
      <c r="C66" s="90" t="s">
        <v>149</v>
      </c>
      <c r="D66" s="90" t="s">
        <v>92</v>
      </c>
      <c r="E66" s="90"/>
      <c r="F66" s="57">
        <f>SUM(H66:BH66)</f>
        <v>1</v>
      </c>
      <c r="G66" s="72">
        <f>CO66*0.90035</f>
        <v>225087.5</v>
      </c>
      <c r="H66" s="73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299">
        <v>1</v>
      </c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116"/>
      <c r="AW66" s="116"/>
      <c r="AX66" s="116"/>
      <c r="AY66" s="116"/>
      <c r="AZ66" s="60"/>
      <c r="BA66" s="60"/>
      <c r="BB66" s="60"/>
      <c r="BC66" s="140"/>
      <c r="BD66" s="60"/>
      <c r="BE66" s="60"/>
      <c r="BF66" s="60"/>
      <c r="BG66" s="196"/>
      <c r="BH66" s="69"/>
      <c r="BI66" s="75"/>
      <c r="BJ66" s="75"/>
      <c r="BK66" s="61" t="str">
        <f t="shared" si="37"/>
        <v>Front Cover Transparent Wrap + Front/Back Page Strip + DPS</v>
      </c>
      <c r="BL66" s="71" t="str">
        <f t="shared" si="38"/>
        <v xml:space="preserve">Tuesday </v>
      </c>
      <c r="BM66" s="76"/>
      <c r="BN66" s="77"/>
      <c r="BO66" s="77">
        <v>0</v>
      </c>
      <c r="BP66" s="77">
        <v>250000</v>
      </c>
      <c r="BQ66" s="77">
        <v>250000</v>
      </c>
      <c r="BR66" s="77">
        <v>250000</v>
      </c>
      <c r="BS66" s="77">
        <v>250000</v>
      </c>
      <c r="BT66" s="77">
        <v>250000</v>
      </c>
      <c r="BU66" s="77">
        <v>250000</v>
      </c>
      <c r="BV66" s="77">
        <v>250000</v>
      </c>
      <c r="BW66" s="77">
        <v>250000</v>
      </c>
      <c r="BX66" s="127"/>
      <c r="BY66" s="20"/>
      <c r="BZ66" s="79"/>
      <c r="CA66" s="61" t="str">
        <f t="shared" si="39"/>
        <v>Front Cover Transparent Wrap + Front/Back Page Strip + DPS</v>
      </c>
      <c r="CB66" s="65" t="str">
        <f t="shared" si="40"/>
        <v xml:space="preserve">Tuesday </v>
      </c>
      <c r="CC66" s="66">
        <f t="shared" si="34"/>
        <v>0</v>
      </c>
      <c r="CD66" s="66">
        <f t="shared" si="35"/>
        <v>0</v>
      </c>
      <c r="CE66" s="66">
        <f t="shared" si="36"/>
        <v>0</v>
      </c>
      <c r="CF66" s="66">
        <f>SUM(U66:Y66)*BP66</f>
        <v>0</v>
      </c>
      <c r="CG66" s="66">
        <f>SUM(Z66:AC66)*BQ66</f>
        <v>250000</v>
      </c>
      <c r="CH66" s="66">
        <f>SUM(AD66:AG66)*BR66</f>
        <v>0</v>
      </c>
      <c r="CI66" s="66">
        <f>SUM(AH66:AL66)*BS66</f>
        <v>0</v>
      </c>
      <c r="CJ66" s="66">
        <f>SUM(AM66:AP66)*BT66</f>
        <v>0</v>
      </c>
      <c r="CK66" s="66">
        <f>SUM(AQ66:AU66)*BU66</f>
        <v>0</v>
      </c>
      <c r="CL66" s="66">
        <f>SUM(AV66:AY66)*BV66</f>
        <v>0</v>
      </c>
      <c r="CM66" s="66">
        <f>SUM(AZ66:BC66)*BW66</f>
        <v>0</v>
      </c>
      <c r="CN66" s="66">
        <f t="shared" si="42"/>
        <v>0</v>
      </c>
      <c r="CO66" s="67">
        <f t="shared" si="43"/>
        <v>250000</v>
      </c>
      <c r="CP66" s="12"/>
      <c r="CQ66" s="80"/>
      <c r="CR66" s="80"/>
      <c r="CS66" s="80"/>
      <c r="CT66" s="80"/>
      <c r="CU66" s="80"/>
      <c r="CV66" s="80"/>
    </row>
    <row r="67" spans="2:100" ht="20.25" customHeight="1">
      <c r="B67" s="194" t="s">
        <v>117</v>
      </c>
      <c r="C67" s="211" t="s">
        <v>110</v>
      </c>
      <c r="D67" s="211" t="s">
        <v>97</v>
      </c>
      <c r="E67" s="211"/>
      <c r="F67" s="57">
        <f>SUM(H67:BH67)</f>
        <v>2</v>
      </c>
      <c r="G67" s="72">
        <f>CO67*0.90035</f>
        <v>76435.051187000005</v>
      </c>
      <c r="H67" s="84"/>
      <c r="I67" s="60"/>
      <c r="J67" s="60"/>
      <c r="K67" s="60"/>
      <c r="L67" s="60"/>
      <c r="M67" s="195"/>
      <c r="N67" s="60"/>
      <c r="O67" s="60"/>
      <c r="P67" s="60"/>
      <c r="Q67" s="196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299">
        <v>2</v>
      </c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196"/>
      <c r="BH67" s="69"/>
      <c r="BI67" s="85"/>
      <c r="BK67" s="61" t="str">
        <f t="shared" si="37"/>
        <v>Full Page Color (55x11)</v>
      </c>
      <c r="BL67" s="71" t="str">
        <f t="shared" si="38"/>
        <v>Wed &amp; Thu</v>
      </c>
      <c r="BM67" s="86"/>
      <c r="BN67" s="77"/>
      <c r="BO67" s="77"/>
      <c r="BP67" s="77">
        <v>42447.41</v>
      </c>
      <c r="BQ67" s="77">
        <v>42447.41</v>
      </c>
      <c r="BR67" s="77">
        <v>42447.41</v>
      </c>
      <c r="BS67" s="77">
        <v>42447.41</v>
      </c>
      <c r="BT67" s="77">
        <v>42447.41</v>
      </c>
      <c r="BU67" s="77">
        <v>42447.41</v>
      </c>
      <c r="BV67" s="77">
        <v>42447.41</v>
      </c>
      <c r="BW67" s="77">
        <v>42447.41</v>
      </c>
      <c r="BX67" s="78"/>
      <c r="BY67" s="20"/>
      <c r="BZ67" s="20"/>
      <c r="CA67" s="61" t="str">
        <f t="shared" si="39"/>
        <v>Full Page Color (55x11)</v>
      </c>
      <c r="CB67" s="65" t="str">
        <f t="shared" si="40"/>
        <v>Wed &amp; Thu</v>
      </c>
      <c r="CC67" s="66">
        <f t="shared" ref="CC67:CC83" si="44">SUM(H67:L67)*BM67</f>
        <v>0</v>
      </c>
      <c r="CD67" s="66">
        <f t="shared" ref="CD67:CD83" si="45">SUM(M67:P67)*BN67</f>
        <v>0</v>
      </c>
      <c r="CE67" s="66">
        <f t="shared" ref="CE67:CE83" si="46">SUM(Q67:T67)*BO67</f>
        <v>0</v>
      </c>
      <c r="CF67" s="66">
        <f t="shared" ref="CF67:CF83" si="47">SUM(U67:Y67)*BP67</f>
        <v>0</v>
      </c>
      <c r="CG67" s="66">
        <f t="shared" ref="CG67:CG73" si="48">SUM(Z67:AC67)*BQ67</f>
        <v>84894.82</v>
      </c>
      <c r="CH67" s="66">
        <f t="shared" ref="CH67:CH82" si="49">SUM(AD67:AG67)*BR67</f>
        <v>0</v>
      </c>
      <c r="CI67" s="66">
        <f>SUM(AH67:AL67)*BS67</f>
        <v>0</v>
      </c>
      <c r="CJ67" s="66">
        <f>SUM(AM67:AP67)*BT67</f>
        <v>0</v>
      </c>
      <c r="CK67" s="66">
        <f>SUM(AQ67:AU67)*BU67</f>
        <v>0</v>
      </c>
      <c r="CL67" s="66">
        <f>SUM(AV67:AY67)*BV67</f>
        <v>0</v>
      </c>
      <c r="CM67" s="66">
        <f t="shared" ref="CM67:CM82" si="50">SUM(AZ67:BC67)*BW67</f>
        <v>0</v>
      </c>
      <c r="CN67" s="66">
        <f t="shared" si="42"/>
        <v>0</v>
      </c>
      <c r="CO67" s="67">
        <f t="shared" si="43"/>
        <v>84894.82</v>
      </c>
      <c r="CP67" s="12"/>
      <c r="CQ67" s="12"/>
      <c r="CR67" s="12"/>
      <c r="CS67" s="12"/>
      <c r="CT67" s="12"/>
      <c r="CU67" s="12"/>
    </row>
    <row r="68" spans="2:100" ht="20.25" customHeight="1">
      <c r="B68" s="194" t="s">
        <v>117</v>
      </c>
      <c r="C68" s="211" t="s">
        <v>110</v>
      </c>
      <c r="D68" s="211" t="s">
        <v>96</v>
      </c>
      <c r="E68" s="211"/>
      <c r="F68" s="57">
        <f>SUM(H68:BH68)</f>
        <v>5</v>
      </c>
      <c r="G68" s="72">
        <f>CO68*0.90035</f>
        <v>191087.62796750001</v>
      </c>
      <c r="H68" s="84"/>
      <c r="I68" s="60"/>
      <c r="J68" s="60"/>
      <c r="K68" s="60"/>
      <c r="L68" s="60"/>
      <c r="M68" s="195"/>
      <c r="N68" s="60"/>
      <c r="O68" s="60"/>
      <c r="P68" s="60"/>
      <c r="Q68" s="196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299">
        <v>1</v>
      </c>
      <c r="AD68" s="60"/>
      <c r="AE68" s="60"/>
      <c r="AF68" s="227">
        <v>1</v>
      </c>
      <c r="AG68" s="60"/>
      <c r="AH68" s="60"/>
      <c r="AI68" s="60"/>
      <c r="AJ68" s="60"/>
      <c r="AK68" s="195"/>
      <c r="AL68" s="195"/>
      <c r="AM68" s="60"/>
      <c r="AN68" s="227">
        <v>1</v>
      </c>
      <c r="AO68" s="60"/>
      <c r="AP68" s="60"/>
      <c r="AQ68" s="60"/>
      <c r="AR68" s="60"/>
      <c r="AS68" s="227">
        <v>1</v>
      </c>
      <c r="AT68" s="60"/>
      <c r="AU68" s="60"/>
      <c r="AV68" s="60"/>
      <c r="AW68" s="60"/>
      <c r="AX68" s="60"/>
      <c r="AY68" s="60"/>
      <c r="AZ68" s="227">
        <v>1</v>
      </c>
      <c r="BA68" s="60"/>
      <c r="BB68" s="60"/>
      <c r="BC68" s="60"/>
      <c r="BD68" s="60"/>
      <c r="BE68" s="60"/>
      <c r="BF68" s="60"/>
      <c r="BG68" s="196"/>
      <c r="BH68" s="69"/>
      <c r="BI68" s="85"/>
      <c r="BK68" s="61" t="str">
        <f t="shared" si="37"/>
        <v>Full Page Color (55x11)</v>
      </c>
      <c r="BL68" s="71" t="str">
        <f t="shared" si="38"/>
        <v>Friday</v>
      </c>
      <c r="BM68" s="86"/>
      <c r="BN68" s="77"/>
      <c r="BO68" s="77"/>
      <c r="BP68" s="77">
        <v>42447.41</v>
      </c>
      <c r="BQ68" s="77">
        <v>42447.41</v>
      </c>
      <c r="BR68" s="77">
        <v>42447.41</v>
      </c>
      <c r="BS68" s="77">
        <v>42447.41</v>
      </c>
      <c r="BT68" s="77">
        <v>42447.41</v>
      </c>
      <c r="BU68" s="77">
        <v>42447.41</v>
      </c>
      <c r="BV68" s="77">
        <v>42447.41</v>
      </c>
      <c r="BW68" s="77">
        <v>42447.41</v>
      </c>
      <c r="BX68" s="78"/>
      <c r="BY68" s="20"/>
      <c r="BZ68" s="20"/>
      <c r="CA68" s="61" t="str">
        <f t="shared" si="39"/>
        <v>Full Page Color (55x11)</v>
      </c>
      <c r="CB68" s="65" t="str">
        <f t="shared" si="40"/>
        <v>Friday</v>
      </c>
      <c r="CC68" s="66">
        <f t="shared" si="44"/>
        <v>0</v>
      </c>
      <c r="CD68" s="66">
        <f t="shared" si="45"/>
        <v>0</v>
      </c>
      <c r="CE68" s="66">
        <f t="shared" si="46"/>
        <v>0</v>
      </c>
      <c r="CF68" s="66">
        <f t="shared" si="47"/>
        <v>0</v>
      </c>
      <c r="CG68" s="66">
        <f t="shared" si="48"/>
        <v>42447.41</v>
      </c>
      <c r="CH68" s="66">
        <f>SUM(AD68:AG68)*BR68</f>
        <v>42447.41</v>
      </c>
      <c r="CI68" s="66">
        <f>SUM(AH68:AL68)*BS68</f>
        <v>0</v>
      </c>
      <c r="CJ68" s="66">
        <f>SUM(AM68:AP68)*BT68</f>
        <v>42447.41</v>
      </c>
      <c r="CK68" s="66">
        <f>SUM(AQ68:AU68)*BU68</f>
        <v>42447.41</v>
      </c>
      <c r="CL68" s="66">
        <f>SUM(AV68:AY68)*BV68</f>
        <v>0</v>
      </c>
      <c r="CM68" s="66">
        <f>SUM(AZ68:BC68)*BW68</f>
        <v>42447.41</v>
      </c>
      <c r="CN68" s="66">
        <f t="shared" si="42"/>
        <v>0</v>
      </c>
      <c r="CO68" s="67">
        <f t="shared" si="43"/>
        <v>212237.05000000002</v>
      </c>
      <c r="CP68" s="12"/>
      <c r="CQ68" s="12"/>
      <c r="CR68" s="12"/>
      <c r="CS68" s="12"/>
      <c r="CT68" s="12"/>
      <c r="CU68" s="12"/>
    </row>
    <row r="69" spans="2:100" ht="20.25" customHeight="1">
      <c r="B69" s="194" t="s">
        <v>147</v>
      </c>
      <c r="C69" s="211" t="s">
        <v>110</v>
      </c>
      <c r="D69" s="211" t="s">
        <v>96</v>
      </c>
      <c r="E69" s="211"/>
      <c r="F69" s="57">
        <f>SUM(H69:BH69)</f>
        <v>4</v>
      </c>
      <c r="G69" s="72">
        <f>CO69*0.90035</f>
        <v>26404.816547999999</v>
      </c>
      <c r="H69" s="84"/>
      <c r="I69" s="60"/>
      <c r="J69" s="60"/>
      <c r="K69" s="60"/>
      <c r="L69" s="60"/>
      <c r="M69" s="195"/>
      <c r="N69" s="60"/>
      <c r="O69" s="60"/>
      <c r="P69" s="60"/>
      <c r="Q69" s="196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227">
        <v>1</v>
      </c>
      <c r="AH69" s="60"/>
      <c r="AI69" s="60"/>
      <c r="AJ69" s="60"/>
      <c r="AK69" s="195"/>
      <c r="AL69" s="195"/>
      <c r="AM69" s="60"/>
      <c r="AN69" s="60"/>
      <c r="AO69" s="227">
        <v>1</v>
      </c>
      <c r="AP69" s="60"/>
      <c r="AQ69" s="60"/>
      <c r="AR69" s="60"/>
      <c r="AS69" s="60"/>
      <c r="AT69" s="227">
        <v>1</v>
      </c>
      <c r="AU69" s="60"/>
      <c r="AV69" s="116"/>
      <c r="AW69" s="116"/>
      <c r="AX69" s="116"/>
      <c r="AY69" s="116"/>
      <c r="AZ69" s="60"/>
      <c r="BA69" s="227">
        <v>1</v>
      </c>
      <c r="BB69" s="60"/>
      <c r="BC69" s="60"/>
      <c r="BD69" s="60"/>
      <c r="BE69" s="60"/>
      <c r="BF69" s="60"/>
      <c r="BG69" s="196"/>
      <c r="BH69" s="69"/>
      <c r="BI69" s="85"/>
      <c r="BK69" s="61" t="str">
        <f t="shared" si="37"/>
        <v>Strips (10x11)</v>
      </c>
      <c r="BL69" s="71" t="str">
        <f t="shared" si="38"/>
        <v>Friday</v>
      </c>
      <c r="BM69" s="86"/>
      <c r="BN69" s="77"/>
      <c r="BO69" s="77"/>
      <c r="BP69" s="77">
        <v>7331.82</v>
      </c>
      <c r="BQ69" s="77">
        <v>7331.82</v>
      </c>
      <c r="BR69" s="77">
        <v>7331.82</v>
      </c>
      <c r="BS69" s="77">
        <v>7331.82</v>
      </c>
      <c r="BT69" s="77">
        <v>7331.82</v>
      </c>
      <c r="BU69" s="77">
        <v>7331.82</v>
      </c>
      <c r="BV69" s="77">
        <v>7331.82</v>
      </c>
      <c r="BW69" s="77">
        <v>7331.82</v>
      </c>
      <c r="BX69" s="78"/>
      <c r="BY69" s="20"/>
      <c r="BZ69" s="20"/>
      <c r="CA69" s="61" t="str">
        <f t="shared" si="39"/>
        <v>Strips (10x11)</v>
      </c>
      <c r="CB69" s="65" t="str">
        <f t="shared" si="40"/>
        <v>Friday</v>
      </c>
      <c r="CC69" s="66">
        <f t="shared" si="44"/>
        <v>0</v>
      </c>
      <c r="CD69" s="66">
        <f t="shared" si="45"/>
        <v>0</v>
      </c>
      <c r="CE69" s="66">
        <f t="shared" si="46"/>
        <v>0</v>
      </c>
      <c r="CF69" s="66">
        <f t="shared" si="47"/>
        <v>0</v>
      </c>
      <c r="CG69" s="66">
        <f t="shared" si="48"/>
        <v>0</v>
      </c>
      <c r="CH69" s="66">
        <f t="shared" si="49"/>
        <v>7331.82</v>
      </c>
      <c r="CI69" s="66">
        <f t="shared" ref="CI69:CI82" si="51">SUM(AH69:AL69)*BS69</f>
        <v>0</v>
      </c>
      <c r="CJ69" s="66">
        <f t="shared" ref="CJ69:CJ82" si="52">SUM(AM69:AP69)*BT69</f>
        <v>7331.82</v>
      </c>
      <c r="CK69" s="66">
        <f t="shared" ref="CK69:CK82" si="53">SUM(AQ69:AU69)*BU69</f>
        <v>7331.82</v>
      </c>
      <c r="CL69" s="66">
        <f t="shared" ref="CL69:CL82" si="54">SUM(AV69:AY69)*BV69</f>
        <v>0</v>
      </c>
      <c r="CM69" s="66">
        <f t="shared" si="50"/>
        <v>7331.82</v>
      </c>
      <c r="CN69" s="66">
        <f t="shared" si="42"/>
        <v>0</v>
      </c>
      <c r="CO69" s="67">
        <f t="shared" si="43"/>
        <v>29327.279999999999</v>
      </c>
      <c r="CP69" s="12"/>
      <c r="CQ69" s="12"/>
      <c r="CR69" s="12"/>
      <c r="CS69" s="12"/>
      <c r="CT69" s="12"/>
      <c r="CU69" s="12"/>
    </row>
    <row r="70" spans="2:100" ht="20.25" customHeight="1">
      <c r="B70" s="194" t="s">
        <v>95</v>
      </c>
      <c r="C70" s="211" t="s">
        <v>114</v>
      </c>
      <c r="D70" s="211" t="s">
        <v>96</v>
      </c>
      <c r="E70" s="211"/>
      <c r="F70" s="57">
        <v>9</v>
      </c>
      <c r="G70" s="72" t="s">
        <v>112</v>
      </c>
      <c r="H70" s="84"/>
      <c r="I70" s="60"/>
      <c r="J70" s="60"/>
      <c r="K70" s="60"/>
      <c r="L70" s="60"/>
      <c r="M70" s="195"/>
      <c r="N70" s="60"/>
      <c r="O70" s="60"/>
      <c r="P70" s="60"/>
      <c r="Q70" s="196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308" t="s">
        <v>111</v>
      </c>
      <c r="AC70" s="60"/>
      <c r="AD70" s="60"/>
      <c r="AE70" s="60"/>
      <c r="AF70" s="304" t="s">
        <v>111</v>
      </c>
      <c r="AG70" s="60"/>
      <c r="AH70" s="60"/>
      <c r="AI70" s="60"/>
      <c r="AJ70" s="60"/>
      <c r="AK70" s="304" t="s">
        <v>111</v>
      </c>
      <c r="AL70" s="195"/>
      <c r="AM70" s="60"/>
      <c r="AN70" s="60"/>
      <c r="AO70" s="304" t="s">
        <v>111</v>
      </c>
      <c r="AP70" s="60"/>
      <c r="AQ70" s="60"/>
      <c r="AR70" s="60"/>
      <c r="AS70" s="60"/>
      <c r="AT70" s="304" t="s">
        <v>111</v>
      </c>
      <c r="AU70" s="60"/>
      <c r="AV70" s="116"/>
      <c r="AW70" s="116"/>
      <c r="AX70" s="304" t="s">
        <v>111</v>
      </c>
      <c r="AY70" s="116"/>
      <c r="AZ70" s="60"/>
      <c r="BA70" s="60"/>
      <c r="BB70" s="304" t="s">
        <v>111</v>
      </c>
      <c r="BC70" s="60"/>
      <c r="BD70" s="60"/>
      <c r="BE70" s="60"/>
      <c r="BF70" s="60"/>
      <c r="BG70" s="304" t="s">
        <v>111</v>
      </c>
      <c r="BH70" s="69"/>
      <c r="BI70" s="85"/>
      <c r="BK70" s="61" t="str">
        <f t="shared" si="37"/>
        <v>Spinal Wrap</v>
      </c>
      <c r="BL70" s="71" t="str">
        <f t="shared" si="38"/>
        <v>Friday</v>
      </c>
      <c r="BM70" s="86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8"/>
      <c r="BY70" s="20"/>
      <c r="BZ70" s="20"/>
      <c r="CA70" s="61" t="str">
        <f t="shared" si="39"/>
        <v>Spinal Wrap</v>
      </c>
      <c r="CB70" s="65" t="str">
        <f t="shared" si="40"/>
        <v>Friday</v>
      </c>
      <c r="CC70" s="66">
        <f t="shared" si="44"/>
        <v>0</v>
      </c>
      <c r="CD70" s="66">
        <f t="shared" si="45"/>
        <v>0</v>
      </c>
      <c r="CE70" s="66">
        <f t="shared" si="46"/>
        <v>0</v>
      </c>
      <c r="CF70" s="66">
        <f t="shared" si="47"/>
        <v>0</v>
      </c>
      <c r="CG70" s="66">
        <f t="shared" si="48"/>
        <v>0</v>
      </c>
      <c r="CH70" s="66">
        <f t="shared" si="49"/>
        <v>0</v>
      </c>
      <c r="CI70" s="66">
        <f t="shared" si="51"/>
        <v>0</v>
      </c>
      <c r="CJ70" s="66">
        <f t="shared" si="52"/>
        <v>0</v>
      </c>
      <c r="CK70" s="66">
        <f t="shared" si="53"/>
        <v>0</v>
      </c>
      <c r="CL70" s="66">
        <f t="shared" si="54"/>
        <v>0</v>
      </c>
      <c r="CM70" s="66">
        <f t="shared" si="50"/>
        <v>0</v>
      </c>
      <c r="CN70" s="66">
        <f t="shared" si="42"/>
        <v>0</v>
      </c>
      <c r="CO70" s="67">
        <f t="shared" si="43"/>
        <v>0</v>
      </c>
      <c r="CP70" s="12"/>
      <c r="CQ70" s="12"/>
      <c r="CR70" s="12"/>
      <c r="CS70" s="12"/>
      <c r="CT70" s="12"/>
      <c r="CU70" s="12"/>
    </row>
    <row r="71" spans="2:100" ht="19.5" customHeight="1">
      <c r="B71" s="115"/>
      <c r="C71" s="209"/>
      <c r="D71" s="209"/>
      <c r="E71" s="209"/>
      <c r="F71" s="57">
        <f>SUM(H71:BH71)*10</f>
        <v>0</v>
      </c>
      <c r="G71" s="72">
        <f t="shared" si="41"/>
        <v>0</v>
      </c>
      <c r="H71" s="73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 t="s">
        <v>184</v>
      </c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116"/>
      <c r="AW71" s="116"/>
      <c r="AX71" s="116"/>
      <c r="AY71" s="116"/>
      <c r="AZ71" s="60"/>
      <c r="BA71" s="60"/>
      <c r="BB71" s="60"/>
      <c r="BC71" s="60"/>
      <c r="BD71" s="60"/>
      <c r="BE71" s="60"/>
      <c r="BF71" s="60"/>
      <c r="BG71" s="196"/>
      <c r="BH71" s="69"/>
      <c r="BI71" s="75"/>
      <c r="BJ71" s="75"/>
      <c r="BK71" s="61">
        <f t="shared" ref="BK71:BK82" si="55">B71</f>
        <v>0</v>
      </c>
      <c r="BL71" s="71">
        <f t="shared" ref="BL71:BL82" si="56">D71</f>
        <v>0</v>
      </c>
      <c r="BM71" s="76"/>
      <c r="BN71" s="77"/>
      <c r="BO71" s="77">
        <v>0</v>
      </c>
      <c r="BP71" s="77">
        <v>0</v>
      </c>
      <c r="BQ71" s="77">
        <v>0</v>
      </c>
      <c r="BR71" s="77">
        <v>0</v>
      </c>
      <c r="BS71" s="77">
        <v>0</v>
      </c>
      <c r="BT71" s="77">
        <v>0</v>
      </c>
      <c r="BU71" s="77">
        <v>0</v>
      </c>
      <c r="BV71" s="77">
        <v>0</v>
      </c>
      <c r="BW71" s="77">
        <v>0</v>
      </c>
      <c r="BX71" s="127"/>
      <c r="BY71" s="20"/>
      <c r="BZ71" s="79"/>
      <c r="CA71" s="61">
        <f t="shared" ref="CA71:CA82" si="57">B71</f>
        <v>0</v>
      </c>
      <c r="CB71" s="65">
        <f t="shared" si="40"/>
        <v>0</v>
      </c>
      <c r="CC71" s="66">
        <f t="shared" si="44"/>
        <v>0</v>
      </c>
      <c r="CD71" s="66">
        <f t="shared" si="45"/>
        <v>0</v>
      </c>
      <c r="CE71" s="66">
        <f t="shared" si="46"/>
        <v>0</v>
      </c>
      <c r="CF71" s="66">
        <f t="shared" si="47"/>
        <v>0</v>
      </c>
      <c r="CG71" s="66">
        <f t="shared" si="48"/>
        <v>0</v>
      </c>
      <c r="CH71" s="66">
        <f t="shared" si="49"/>
        <v>0</v>
      </c>
      <c r="CI71" s="66">
        <f t="shared" si="51"/>
        <v>0</v>
      </c>
      <c r="CJ71" s="66">
        <f t="shared" si="52"/>
        <v>0</v>
      </c>
      <c r="CK71" s="66">
        <f t="shared" si="53"/>
        <v>0</v>
      </c>
      <c r="CL71" s="66">
        <f t="shared" si="54"/>
        <v>0</v>
      </c>
      <c r="CM71" s="66">
        <f t="shared" si="50"/>
        <v>0</v>
      </c>
      <c r="CN71" s="66">
        <f t="shared" si="42"/>
        <v>0</v>
      </c>
      <c r="CO71" s="67">
        <f t="shared" si="43"/>
        <v>0</v>
      </c>
      <c r="CP71" s="12"/>
      <c r="CQ71" s="80"/>
      <c r="CR71" s="80"/>
      <c r="CS71" s="80"/>
      <c r="CT71" s="80"/>
      <c r="CU71" s="80"/>
      <c r="CV71" s="80"/>
    </row>
    <row r="72" spans="2:100" ht="20.25" customHeight="1">
      <c r="B72" s="200" t="s">
        <v>93</v>
      </c>
      <c r="C72" s="213"/>
      <c r="D72" s="213"/>
      <c r="E72" s="213"/>
      <c r="F72" s="198"/>
      <c r="G72" s="199">
        <f t="shared" si="41"/>
        <v>0</v>
      </c>
      <c r="H72" s="84"/>
      <c r="I72" s="60"/>
      <c r="J72" s="60"/>
      <c r="K72" s="60"/>
      <c r="L72" s="60"/>
      <c r="M72" s="195"/>
      <c r="N72" s="60"/>
      <c r="O72" s="60"/>
      <c r="P72" s="60"/>
      <c r="Q72" s="196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195"/>
      <c r="AL72" s="195"/>
      <c r="AM72" s="60"/>
      <c r="AN72" s="60"/>
      <c r="AO72" s="60"/>
      <c r="AP72" s="60"/>
      <c r="AQ72" s="60"/>
      <c r="AR72" s="60"/>
      <c r="AS72" s="60"/>
      <c r="AT72" s="60"/>
      <c r="AU72" s="60"/>
      <c r="AV72" s="116"/>
      <c r="AW72" s="116"/>
      <c r="AX72" s="116"/>
      <c r="AY72" s="116"/>
      <c r="AZ72" s="60"/>
      <c r="BA72" s="60"/>
      <c r="BB72" s="60"/>
      <c r="BC72" s="60"/>
      <c r="BD72" s="60"/>
      <c r="BE72" s="60"/>
      <c r="BF72" s="60"/>
      <c r="BG72" s="196"/>
      <c r="BH72" s="69"/>
      <c r="BI72" s="85"/>
      <c r="BK72" s="61" t="str">
        <f t="shared" si="55"/>
        <v>SYDNEY MORNING HERALD (SAT)</v>
      </c>
      <c r="BL72" s="71">
        <f t="shared" si="56"/>
        <v>0</v>
      </c>
      <c r="BM72" s="86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8"/>
      <c r="BY72" s="20"/>
      <c r="BZ72" s="20"/>
      <c r="CA72" s="61" t="str">
        <f t="shared" si="57"/>
        <v>SYDNEY MORNING HERALD (SAT)</v>
      </c>
      <c r="CB72" s="65">
        <f t="shared" si="40"/>
        <v>0</v>
      </c>
      <c r="CC72" s="66">
        <f t="shared" si="44"/>
        <v>0</v>
      </c>
      <c r="CD72" s="66">
        <f t="shared" si="45"/>
        <v>0</v>
      </c>
      <c r="CE72" s="66">
        <f t="shared" si="46"/>
        <v>0</v>
      </c>
      <c r="CF72" s="66">
        <f t="shared" si="47"/>
        <v>0</v>
      </c>
      <c r="CG72" s="66">
        <f t="shared" si="48"/>
        <v>0</v>
      </c>
      <c r="CH72" s="66">
        <f t="shared" si="49"/>
        <v>0</v>
      </c>
      <c r="CI72" s="66">
        <f t="shared" si="51"/>
        <v>0</v>
      </c>
      <c r="CJ72" s="66">
        <f t="shared" si="52"/>
        <v>0</v>
      </c>
      <c r="CK72" s="66">
        <f t="shared" si="53"/>
        <v>0</v>
      </c>
      <c r="CL72" s="66">
        <f t="shared" si="54"/>
        <v>0</v>
      </c>
      <c r="CM72" s="66">
        <f t="shared" si="50"/>
        <v>0</v>
      </c>
      <c r="CN72" s="66">
        <f t="shared" si="42"/>
        <v>0</v>
      </c>
      <c r="CO72" s="67">
        <f t="shared" si="43"/>
        <v>0</v>
      </c>
      <c r="CP72" s="12"/>
      <c r="CQ72" s="12"/>
      <c r="CR72" s="12"/>
      <c r="CS72" s="12"/>
      <c r="CT72" s="12"/>
      <c r="CU72" s="12"/>
    </row>
    <row r="73" spans="2:100" ht="19.5" customHeight="1">
      <c r="B73" s="122"/>
      <c r="C73" s="212"/>
      <c r="D73" s="212"/>
      <c r="E73" s="212"/>
      <c r="F73" s="57">
        <f>SUM(H73:BH73)</f>
        <v>0</v>
      </c>
      <c r="G73" s="72">
        <f t="shared" si="41"/>
        <v>0</v>
      </c>
      <c r="H73" s="59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195"/>
      <c r="AL73" s="195"/>
      <c r="AM73" s="60"/>
      <c r="AN73" s="60"/>
      <c r="AO73" s="60"/>
      <c r="AP73" s="60"/>
      <c r="AQ73" s="60"/>
      <c r="AR73" s="60"/>
      <c r="AS73" s="60"/>
      <c r="AT73" s="60"/>
      <c r="AU73" s="60"/>
      <c r="AV73" s="116"/>
      <c r="AW73" s="116"/>
      <c r="AX73" s="116"/>
      <c r="AY73" s="116"/>
      <c r="AZ73" s="60"/>
      <c r="BA73" s="60"/>
      <c r="BB73" s="60"/>
      <c r="BC73" s="60"/>
      <c r="BD73" s="60"/>
      <c r="BE73" s="60"/>
      <c r="BF73" s="60"/>
      <c r="BG73" s="60"/>
      <c r="BH73" s="69"/>
      <c r="BI73" s="85"/>
      <c r="BK73" s="61">
        <f t="shared" si="55"/>
        <v>0</v>
      </c>
      <c r="BL73" s="71">
        <f t="shared" si="56"/>
        <v>0</v>
      </c>
      <c r="BM73" s="86"/>
      <c r="BN73" s="87"/>
      <c r="BO73" s="88"/>
      <c r="BP73" s="88"/>
      <c r="BQ73" s="88"/>
      <c r="BR73" s="88"/>
      <c r="BS73" s="88"/>
      <c r="BT73" s="88"/>
      <c r="BU73" s="88"/>
      <c r="BV73" s="88"/>
      <c r="BW73" s="88"/>
      <c r="BX73" s="127"/>
      <c r="BY73" s="20"/>
      <c r="BZ73" s="20"/>
      <c r="CA73" s="61">
        <f t="shared" si="57"/>
        <v>0</v>
      </c>
      <c r="CB73" s="65">
        <f t="shared" si="40"/>
        <v>0</v>
      </c>
      <c r="CC73" s="66">
        <f t="shared" si="44"/>
        <v>0</v>
      </c>
      <c r="CD73" s="66">
        <f t="shared" si="45"/>
        <v>0</v>
      </c>
      <c r="CE73" s="66">
        <f t="shared" si="46"/>
        <v>0</v>
      </c>
      <c r="CF73" s="66">
        <f t="shared" si="47"/>
        <v>0</v>
      </c>
      <c r="CG73" s="66">
        <f t="shared" si="48"/>
        <v>0</v>
      </c>
      <c r="CH73" s="66">
        <f t="shared" si="49"/>
        <v>0</v>
      </c>
      <c r="CI73" s="66">
        <f t="shared" si="51"/>
        <v>0</v>
      </c>
      <c r="CJ73" s="66">
        <f t="shared" si="52"/>
        <v>0</v>
      </c>
      <c r="CK73" s="66">
        <f t="shared" si="53"/>
        <v>0</v>
      </c>
      <c r="CL73" s="66">
        <f t="shared" si="54"/>
        <v>0</v>
      </c>
      <c r="CM73" s="66">
        <f t="shared" si="50"/>
        <v>0</v>
      </c>
      <c r="CN73" s="66">
        <f t="shared" si="42"/>
        <v>0</v>
      </c>
      <c r="CO73" s="67">
        <f t="shared" si="43"/>
        <v>0</v>
      </c>
      <c r="CP73" s="12"/>
      <c r="CQ73" s="12"/>
      <c r="CR73" s="12"/>
      <c r="CS73" s="12"/>
      <c r="CT73" s="12"/>
      <c r="CU73" s="12"/>
    </row>
    <row r="74" spans="2:100" ht="19.5" customHeight="1">
      <c r="B74" s="194" t="s">
        <v>117</v>
      </c>
      <c r="C74" s="211" t="s">
        <v>115</v>
      </c>
      <c r="D74" s="211" t="s">
        <v>101</v>
      </c>
      <c r="E74" s="211"/>
      <c r="F74" s="57">
        <f>SUM(H74:BH74)</f>
        <v>2</v>
      </c>
      <c r="G74" s="72">
        <f>CO74*0.90035</f>
        <v>95605.411429</v>
      </c>
      <c r="H74" s="73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299">
        <v>1</v>
      </c>
      <c r="AC74" s="299">
        <v>1</v>
      </c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196"/>
      <c r="BH74" s="69"/>
      <c r="BI74" s="75"/>
      <c r="BJ74" s="75"/>
      <c r="BK74" s="61" t="str">
        <f t="shared" si="55"/>
        <v>Full Page Color (55x11)</v>
      </c>
      <c r="BL74" s="71" t="str">
        <f t="shared" si="56"/>
        <v>Saturday</v>
      </c>
      <c r="BM74" s="76"/>
      <c r="BN74" s="77"/>
      <c r="BO74" s="77">
        <v>0</v>
      </c>
      <c r="BP74" s="77">
        <v>53093.47</v>
      </c>
      <c r="BQ74" s="77">
        <v>53093.47</v>
      </c>
      <c r="BR74" s="77">
        <v>53093.47</v>
      </c>
      <c r="BS74" s="77">
        <v>53093.47</v>
      </c>
      <c r="BT74" s="77">
        <v>53093.47</v>
      </c>
      <c r="BU74" s="77">
        <v>53093.47</v>
      </c>
      <c r="BV74" s="77">
        <v>53093.47</v>
      </c>
      <c r="BW74" s="77">
        <v>53093.47</v>
      </c>
      <c r="BX74" s="127"/>
      <c r="BY74" s="20"/>
      <c r="BZ74" s="79"/>
      <c r="CA74" s="61" t="str">
        <f t="shared" si="57"/>
        <v>Full Page Color (55x11)</v>
      </c>
      <c r="CB74" s="65" t="str">
        <f t="shared" si="40"/>
        <v>Saturday</v>
      </c>
      <c r="CC74" s="66">
        <f t="shared" si="44"/>
        <v>0</v>
      </c>
      <c r="CD74" s="66">
        <f t="shared" si="45"/>
        <v>0</v>
      </c>
      <c r="CE74" s="66">
        <f t="shared" si="46"/>
        <v>0</v>
      </c>
      <c r="CF74" s="66">
        <f t="shared" ref="CF74:CF82" si="58">SUM(U74:Y74)*BP74</f>
        <v>0</v>
      </c>
      <c r="CG74" s="66">
        <f t="shared" ref="CG74:CG82" si="59">SUM(Z74:AC74)*BQ74</f>
        <v>106186.94</v>
      </c>
      <c r="CH74" s="66">
        <f t="shared" si="49"/>
        <v>0</v>
      </c>
      <c r="CI74" s="66">
        <f t="shared" si="51"/>
        <v>0</v>
      </c>
      <c r="CJ74" s="66">
        <f t="shared" si="52"/>
        <v>0</v>
      </c>
      <c r="CK74" s="66">
        <f t="shared" si="53"/>
        <v>0</v>
      </c>
      <c r="CL74" s="66">
        <f t="shared" si="54"/>
        <v>0</v>
      </c>
      <c r="CM74" s="66">
        <f t="shared" si="50"/>
        <v>0</v>
      </c>
      <c r="CN74" s="66">
        <f t="shared" si="42"/>
        <v>0</v>
      </c>
      <c r="CO74" s="67">
        <f t="shared" si="43"/>
        <v>106186.94</v>
      </c>
      <c r="CP74" s="12"/>
      <c r="CQ74" s="80"/>
      <c r="CR74" s="80"/>
      <c r="CS74" s="80"/>
      <c r="CT74" s="80"/>
      <c r="CU74" s="80"/>
      <c r="CV74" s="80"/>
    </row>
    <row r="75" spans="2:100" ht="20.25" customHeight="1">
      <c r="B75" s="194" t="s">
        <v>120</v>
      </c>
      <c r="C75" s="211" t="s">
        <v>115</v>
      </c>
      <c r="D75" s="211" t="s">
        <v>102</v>
      </c>
      <c r="E75" s="211"/>
      <c r="F75" s="57">
        <f>SUM(H75:BH75)</f>
        <v>4</v>
      </c>
      <c r="G75" s="72">
        <f>CO75*0.90035</f>
        <v>97343.681160000007</v>
      </c>
      <c r="H75" s="84"/>
      <c r="I75" s="60"/>
      <c r="J75" s="60"/>
      <c r="K75" s="60"/>
      <c r="L75" s="60"/>
      <c r="M75" s="195"/>
      <c r="N75" s="60"/>
      <c r="O75" s="60"/>
      <c r="P75" s="60"/>
      <c r="Q75" s="196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227">
        <v>1</v>
      </c>
      <c r="AG75" s="60"/>
      <c r="AH75" s="60"/>
      <c r="AI75" s="60"/>
      <c r="AJ75" s="60"/>
      <c r="AK75" s="195"/>
      <c r="AL75" s="195"/>
      <c r="AM75" s="60"/>
      <c r="AN75" s="227">
        <v>1</v>
      </c>
      <c r="AO75" s="60"/>
      <c r="AP75" s="60"/>
      <c r="AQ75" s="60"/>
      <c r="AR75" s="60"/>
      <c r="AS75" s="227">
        <v>1</v>
      </c>
      <c r="AT75" s="60"/>
      <c r="AU75" s="60"/>
      <c r="AV75" s="116"/>
      <c r="AW75" s="116"/>
      <c r="AX75" s="116"/>
      <c r="AY75" s="116"/>
      <c r="AZ75" s="227">
        <v>1</v>
      </c>
      <c r="BA75" s="60"/>
      <c r="BB75" s="60"/>
      <c r="BC75" s="60"/>
      <c r="BD75" s="60"/>
      <c r="BE75" s="60"/>
      <c r="BF75" s="60"/>
      <c r="BG75" s="196"/>
      <c r="BH75" s="69"/>
      <c r="BI75" s="85"/>
      <c r="BK75" s="61" t="str">
        <f t="shared" si="55"/>
        <v>Half Page Color (55x11)</v>
      </c>
      <c r="BL75" s="71" t="str">
        <f t="shared" si="56"/>
        <v>Sunday</v>
      </c>
      <c r="BM75" s="86"/>
      <c r="BN75" s="77"/>
      <c r="BO75" s="77"/>
      <c r="BP75" s="77">
        <v>27029.4</v>
      </c>
      <c r="BQ75" s="77">
        <v>27029.4</v>
      </c>
      <c r="BR75" s="77">
        <v>27029.4</v>
      </c>
      <c r="BS75" s="77">
        <v>27029.4</v>
      </c>
      <c r="BT75" s="77">
        <v>27029.4</v>
      </c>
      <c r="BU75" s="77">
        <v>27029.4</v>
      </c>
      <c r="BV75" s="77">
        <v>27029.4</v>
      </c>
      <c r="BW75" s="77">
        <v>27029.4</v>
      </c>
      <c r="BX75" s="78"/>
      <c r="BY75" s="20"/>
      <c r="BZ75" s="20"/>
      <c r="CA75" s="61" t="str">
        <f t="shared" si="57"/>
        <v>Half Page Color (55x11)</v>
      </c>
      <c r="CB75" s="65" t="str">
        <f t="shared" si="40"/>
        <v>Sunday</v>
      </c>
      <c r="CC75" s="66">
        <f t="shared" si="44"/>
        <v>0</v>
      </c>
      <c r="CD75" s="66">
        <f t="shared" si="45"/>
        <v>0</v>
      </c>
      <c r="CE75" s="66">
        <f t="shared" si="46"/>
        <v>0</v>
      </c>
      <c r="CF75" s="66">
        <f t="shared" si="58"/>
        <v>0</v>
      </c>
      <c r="CG75" s="66">
        <f t="shared" si="59"/>
        <v>0</v>
      </c>
      <c r="CH75" s="66">
        <f t="shared" si="49"/>
        <v>27029.4</v>
      </c>
      <c r="CI75" s="66">
        <f t="shared" si="51"/>
        <v>0</v>
      </c>
      <c r="CJ75" s="66">
        <f t="shared" si="52"/>
        <v>27029.4</v>
      </c>
      <c r="CK75" s="66">
        <f t="shared" si="53"/>
        <v>27029.4</v>
      </c>
      <c r="CL75" s="66">
        <f t="shared" si="54"/>
        <v>0</v>
      </c>
      <c r="CM75" s="66">
        <f t="shared" si="50"/>
        <v>27029.4</v>
      </c>
      <c r="CN75" s="66">
        <f t="shared" si="42"/>
        <v>0</v>
      </c>
      <c r="CO75" s="67">
        <f t="shared" si="43"/>
        <v>108117.6</v>
      </c>
      <c r="CP75" s="12"/>
      <c r="CQ75" s="12"/>
      <c r="CR75" s="12"/>
      <c r="CS75" s="12"/>
      <c r="CT75" s="12"/>
      <c r="CU75" s="12"/>
    </row>
    <row r="76" spans="2:100" ht="20.25" customHeight="1">
      <c r="B76" s="194" t="s">
        <v>147</v>
      </c>
      <c r="C76" s="211" t="s">
        <v>115</v>
      </c>
      <c r="D76" s="211" t="s">
        <v>101</v>
      </c>
      <c r="E76" s="211"/>
      <c r="F76" s="57">
        <f>SUM(H76:BH76)</f>
        <v>4</v>
      </c>
      <c r="G76" s="72">
        <f>CO76*0.90035</f>
        <v>33027.322966</v>
      </c>
      <c r="H76" s="84"/>
      <c r="I76" s="60"/>
      <c r="J76" s="60"/>
      <c r="K76" s="60"/>
      <c r="L76" s="60"/>
      <c r="M76" s="195"/>
      <c r="N76" s="60"/>
      <c r="O76" s="60"/>
      <c r="P76" s="60"/>
      <c r="Q76" s="196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227">
        <v>1</v>
      </c>
      <c r="AH76" s="60"/>
      <c r="AI76" s="60"/>
      <c r="AJ76" s="60"/>
      <c r="AK76" s="195"/>
      <c r="AL76" s="195"/>
      <c r="AM76" s="60"/>
      <c r="AN76" s="60"/>
      <c r="AO76" s="227">
        <v>1</v>
      </c>
      <c r="AP76" s="60"/>
      <c r="AQ76" s="60"/>
      <c r="AR76" s="60"/>
      <c r="AS76" s="60"/>
      <c r="AT76" s="227">
        <v>1</v>
      </c>
      <c r="AU76" s="60"/>
      <c r="AV76" s="116"/>
      <c r="AW76" s="116"/>
      <c r="AX76" s="116"/>
      <c r="AY76" s="116"/>
      <c r="AZ76" s="60"/>
      <c r="BA76" s="227">
        <v>1</v>
      </c>
      <c r="BB76" s="60"/>
      <c r="BC76" s="60"/>
      <c r="BD76" s="60"/>
      <c r="BE76" s="60"/>
      <c r="BF76" s="60"/>
      <c r="BG76" s="196"/>
      <c r="BH76" s="69"/>
      <c r="BI76" s="85"/>
      <c r="BK76" s="61" t="str">
        <f t="shared" si="55"/>
        <v>Strips (10x11)</v>
      </c>
      <c r="BL76" s="71" t="str">
        <f t="shared" si="56"/>
        <v>Saturday</v>
      </c>
      <c r="BM76" s="86"/>
      <c r="BN76" s="77"/>
      <c r="BO76" s="77"/>
      <c r="BP76" s="77">
        <v>9170.69</v>
      </c>
      <c r="BQ76" s="77">
        <v>9170.69</v>
      </c>
      <c r="BR76" s="77">
        <v>9170.69</v>
      </c>
      <c r="BS76" s="77">
        <v>9170.69</v>
      </c>
      <c r="BT76" s="77">
        <v>9170.69</v>
      </c>
      <c r="BU76" s="77">
        <v>9170.69</v>
      </c>
      <c r="BV76" s="77">
        <v>9170.69</v>
      </c>
      <c r="BW76" s="77">
        <v>9170.69</v>
      </c>
      <c r="BX76" s="78"/>
      <c r="BY76" s="20"/>
      <c r="BZ76" s="20"/>
      <c r="CA76" s="61" t="str">
        <f t="shared" si="57"/>
        <v>Strips (10x11)</v>
      </c>
      <c r="CB76" s="65" t="str">
        <f t="shared" si="40"/>
        <v>Saturday</v>
      </c>
      <c r="CC76" s="66">
        <f t="shared" si="44"/>
        <v>0</v>
      </c>
      <c r="CD76" s="66">
        <f t="shared" si="45"/>
        <v>0</v>
      </c>
      <c r="CE76" s="66">
        <f t="shared" si="46"/>
        <v>0</v>
      </c>
      <c r="CF76" s="66">
        <f t="shared" si="58"/>
        <v>0</v>
      </c>
      <c r="CG76" s="66">
        <f t="shared" si="59"/>
        <v>0</v>
      </c>
      <c r="CH76" s="66">
        <f t="shared" si="49"/>
        <v>9170.69</v>
      </c>
      <c r="CI76" s="66">
        <f t="shared" si="51"/>
        <v>0</v>
      </c>
      <c r="CJ76" s="66">
        <f t="shared" si="52"/>
        <v>9170.69</v>
      </c>
      <c r="CK76" s="66">
        <f t="shared" si="53"/>
        <v>9170.69</v>
      </c>
      <c r="CL76" s="66">
        <f t="shared" si="54"/>
        <v>0</v>
      </c>
      <c r="CM76" s="66">
        <f t="shared" si="50"/>
        <v>9170.69</v>
      </c>
      <c r="CN76" s="66">
        <f t="shared" si="42"/>
        <v>0</v>
      </c>
      <c r="CO76" s="67">
        <f t="shared" si="43"/>
        <v>36682.76</v>
      </c>
      <c r="CP76" s="12"/>
      <c r="CQ76" s="12"/>
      <c r="CR76" s="12"/>
      <c r="CS76" s="12"/>
      <c r="CT76" s="12"/>
      <c r="CU76" s="12"/>
    </row>
    <row r="77" spans="2:100" ht="19.5" customHeight="1">
      <c r="B77" s="115"/>
      <c r="C77" s="209"/>
      <c r="D77" s="211"/>
      <c r="E77" s="209"/>
      <c r="F77" s="57">
        <f>SUM(H77:BH77)*10</f>
        <v>0</v>
      </c>
      <c r="G77" s="72">
        <f t="shared" si="41"/>
        <v>0</v>
      </c>
      <c r="H77" s="73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116"/>
      <c r="AW77" s="116"/>
      <c r="AX77" s="116"/>
      <c r="AY77" s="116"/>
      <c r="AZ77" s="60"/>
      <c r="BA77" s="60"/>
      <c r="BB77" s="60"/>
      <c r="BC77" s="60"/>
      <c r="BD77" s="60"/>
      <c r="BE77" s="60"/>
      <c r="BF77" s="60"/>
      <c r="BG77" s="196"/>
      <c r="BH77" s="69"/>
      <c r="BI77" s="75"/>
      <c r="BJ77" s="75"/>
      <c r="BK77" s="61">
        <f t="shared" si="55"/>
        <v>0</v>
      </c>
      <c r="BL77" s="71">
        <f t="shared" si="56"/>
        <v>0</v>
      </c>
      <c r="BM77" s="76"/>
      <c r="BN77" s="77"/>
      <c r="BO77" s="77">
        <v>0</v>
      </c>
      <c r="BP77" s="77">
        <v>0</v>
      </c>
      <c r="BQ77" s="77">
        <v>0</v>
      </c>
      <c r="BR77" s="77">
        <v>0</v>
      </c>
      <c r="BS77" s="77">
        <v>0</v>
      </c>
      <c r="BT77" s="77">
        <v>0</v>
      </c>
      <c r="BU77" s="77">
        <v>0</v>
      </c>
      <c r="BV77" s="77">
        <v>0</v>
      </c>
      <c r="BW77" s="77">
        <v>0</v>
      </c>
      <c r="BX77" s="127"/>
      <c r="BY77" s="20"/>
      <c r="BZ77" s="79"/>
      <c r="CA77" s="61">
        <f t="shared" si="57"/>
        <v>0</v>
      </c>
      <c r="CB77" s="65">
        <f t="shared" si="40"/>
        <v>0</v>
      </c>
      <c r="CC77" s="66">
        <f t="shared" si="44"/>
        <v>0</v>
      </c>
      <c r="CD77" s="66">
        <f t="shared" si="45"/>
        <v>0</v>
      </c>
      <c r="CE77" s="66">
        <f t="shared" si="46"/>
        <v>0</v>
      </c>
      <c r="CF77" s="66">
        <f t="shared" si="58"/>
        <v>0</v>
      </c>
      <c r="CG77" s="66">
        <f t="shared" si="59"/>
        <v>0</v>
      </c>
      <c r="CH77" s="66">
        <f t="shared" si="49"/>
        <v>0</v>
      </c>
      <c r="CI77" s="66">
        <f t="shared" si="51"/>
        <v>0</v>
      </c>
      <c r="CJ77" s="66">
        <f t="shared" si="52"/>
        <v>0</v>
      </c>
      <c r="CK77" s="66">
        <f t="shared" si="53"/>
        <v>0</v>
      </c>
      <c r="CL77" s="66">
        <f t="shared" si="54"/>
        <v>0</v>
      </c>
      <c r="CM77" s="66">
        <f t="shared" si="50"/>
        <v>0</v>
      </c>
      <c r="CN77" s="66">
        <f t="shared" si="42"/>
        <v>0</v>
      </c>
      <c r="CO77" s="67">
        <f t="shared" si="43"/>
        <v>0</v>
      </c>
      <c r="CP77" s="12"/>
      <c r="CQ77" s="80"/>
      <c r="CR77" s="80"/>
      <c r="CS77" s="80"/>
      <c r="CT77" s="80"/>
      <c r="CU77" s="80"/>
      <c r="CV77" s="80"/>
    </row>
    <row r="78" spans="2:100" ht="20.25" customHeight="1">
      <c r="B78" s="200" t="s">
        <v>94</v>
      </c>
      <c r="C78" s="213"/>
      <c r="D78" s="213"/>
      <c r="E78" s="213"/>
      <c r="F78" s="198"/>
      <c r="G78" s="199">
        <f t="shared" si="41"/>
        <v>0</v>
      </c>
      <c r="H78" s="84"/>
      <c r="I78" s="60"/>
      <c r="J78" s="60"/>
      <c r="K78" s="60"/>
      <c r="L78" s="60"/>
      <c r="M78" s="195"/>
      <c r="N78" s="60"/>
      <c r="O78" s="60"/>
      <c r="P78" s="60"/>
      <c r="Q78" s="196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195"/>
      <c r="AL78" s="195"/>
      <c r="AM78" s="60"/>
      <c r="AN78" s="60"/>
      <c r="AO78" s="60"/>
      <c r="AP78" s="60"/>
      <c r="AQ78" s="60"/>
      <c r="AR78" s="60"/>
      <c r="AS78" s="60"/>
      <c r="AT78" s="60"/>
      <c r="AU78" s="60"/>
      <c r="AV78" s="116"/>
      <c r="AW78" s="116"/>
      <c r="AX78" s="116"/>
      <c r="AY78" s="116"/>
      <c r="AZ78" s="60"/>
      <c r="BA78" s="60"/>
      <c r="BB78" s="60"/>
      <c r="BC78" s="60"/>
      <c r="BD78" s="60"/>
      <c r="BE78" s="60"/>
      <c r="BF78" s="60"/>
      <c r="BG78" s="196"/>
      <c r="BH78" s="69"/>
      <c r="BI78" s="85"/>
      <c r="BK78" s="61" t="str">
        <f t="shared" si="55"/>
        <v>SUN HERALD</v>
      </c>
      <c r="BL78" s="71">
        <f t="shared" si="56"/>
        <v>0</v>
      </c>
      <c r="BM78" s="86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8"/>
      <c r="BY78" s="20"/>
      <c r="BZ78" s="20"/>
      <c r="CA78" s="61" t="str">
        <f t="shared" si="57"/>
        <v>SUN HERALD</v>
      </c>
      <c r="CB78" s="65">
        <f t="shared" si="40"/>
        <v>0</v>
      </c>
      <c r="CC78" s="66">
        <f t="shared" si="44"/>
        <v>0</v>
      </c>
      <c r="CD78" s="66">
        <f t="shared" si="45"/>
        <v>0</v>
      </c>
      <c r="CE78" s="66">
        <f t="shared" si="46"/>
        <v>0</v>
      </c>
      <c r="CF78" s="66">
        <f t="shared" si="58"/>
        <v>0</v>
      </c>
      <c r="CG78" s="66">
        <f t="shared" si="59"/>
        <v>0</v>
      </c>
      <c r="CH78" s="66">
        <f t="shared" si="49"/>
        <v>0</v>
      </c>
      <c r="CI78" s="66">
        <f t="shared" si="51"/>
        <v>0</v>
      </c>
      <c r="CJ78" s="66">
        <f t="shared" si="52"/>
        <v>0</v>
      </c>
      <c r="CK78" s="66">
        <f t="shared" si="53"/>
        <v>0</v>
      </c>
      <c r="CL78" s="66">
        <f t="shared" si="54"/>
        <v>0</v>
      </c>
      <c r="CM78" s="66">
        <f t="shared" si="50"/>
        <v>0</v>
      </c>
      <c r="CN78" s="66">
        <f t="shared" si="42"/>
        <v>0</v>
      </c>
      <c r="CO78" s="67">
        <f t="shared" si="43"/>
        <v>0</v>
      </c>
      <c r="CP78" s="12"/>
      <c r="CQ78" s="12"/>
      <c r="CR78" s="12"/>
      <c r="CS78" s="12"/>
      <c r="CT78" s="12"/>
      <c r="CU78" s="12"/>
    </row>
    <row r="79" spans="2:100" ht="19.5" customHeight="1">
      <c r="B79" s="122"/>
      <c r="C79" s="212"/>
      <c r="D79" s="212"/>
      <c r="E79" s="212"/>
      <c r="F79" s="57">
        <f>SUM(H79:BH79)</f>
        <v>0</v>
      </c>
      <c r="G79" s="72">
        <f t="shared" si="41"/>
        <v>0</v>
      </c>
      <c r="H79" s="59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195"/>
      <c r="AL79" s="195"/>
      <c r="AM79" s="60"/>
      <c r="AN79" s="60"/>
      <c r="AO79" s="60"/>
      <c r="AP79" s="60"/>
      <c r="AQ79" s="60"/>
      <c r="AR79" s="60"/>
      <c r="AS79" s="60"/>
      <c r="AT79" s="60"/>
      <c r="AU79" s="60"/>
      <c r="AV79" s="116"/>
      <c r="AW79" s="116"/>
      <c r="AX79" s="116"/>
      <c r="AY79" s="116"/>
      <c r="AZ79" s="60"/>
      <c r="BA79" s="60"/>
      <c r="BB79" s="60"/>
      <c r="BC79" s="60"/>
      <c r="BD79" s="60"/>
      <c r="BE79" s="60"/>
      <c r="BF79" s="60"/>
      <c r="BG79" s="60"/>
      <c r="BH79" s="69"/>
      <c r="BI79" s="85"/>
      <c r="BK79" s="61">
        <f t="shared" si="55"/>
        <v>0</v>
      </c>
      <c r="BL79" s="71">
        <f t="shared" si="56"/>
        <v>0</v>
      </c>
      <c r="BM79" s="86"/>
      <c r="BN79" s="87"/>
      <c r="BO79" s="88"/>
      <c r="BP79" s="88"/>
      <c r="BQ79" s="88"/>
      <c r="BR79" s="88"/>
      <c r="BS79" s="88"/>
      <c r="BT79" s="88"/>
      <c r="BU79" s="88"/>
      <c r="BV79" s="88"/>
      <c r="BW79" s="88"/>
      <c r="BX79" s="127"/>
      <c r="BY79" s="20"/>
      <c r="BZ79" s="20"/>
      <c r="CA79" s="61">
        <f t="shared" si="57"/>
        <v>0</v>
      </c>
      <c r="CB79" s="65">
        <f t="shared" si="40"/>
        <v>0</v>
      </c>
      <c r="CC79" s="66">
        <f t="shared" si="44"/>
        <v>0</v>
      </c>
      <c r="CD79" s="66">
        <f t="shared" si="45"/>
        <v>0</v>
      </c>
      <c r="CE79" s="66">
        <f t="shared" si="46"/>
        <v>0</v>
      </c>
      <c r="CF79" s="66">
        <f t="shared" si="58"/>
        <v>0</v>
      </c>
      <c r="CG79" s="66">
        <f t="shared" si="59"/>
        <v>0</v>
      </c>
      <c r="CH79" s="66">
        <f t="shared" si="49"/>
        <v>0</v>
      </c>
      <c r="CI79" s="66">
        <f t="shared" si="51"/>
        <v>0</v>
      </c>
      <c r="CJ79" s="66">
        <f t="shared" si="52"/>
        <v>0</v>
      </c>
      <c r="CK79" s="66">
        <f t="shared" si="53"/>
        <v>0</v>
      </c>
      <c r="CL79" s="66">
        <f t="shared" si="54"/>
        <v>0</v>
      </c>
      <c r="CM79" s="66">
        <f t="shared" si="50"/>
        <v>0</v>
      </c>
      <c r="CN79" s="66">
        <f t="shared" si="42"/>
        <v>0</v>
      </c>
      <c r="CO79" s="67">
        <f t="shared" si="43"/>
        <v>0</v>
      </c>
      <c r="CP79" s="12"/>
      <c r="CQ79" s="12"/>
      <c r="CR79" s="12"/>
      <c r="CS79" s="12"/>
      <c r="CT79" s="12"/>
      <c r="CU79" s="12"/>
    </row>
    <row r="80" spans="2:100" ht="20.25" customHeight="1">
      <c r="B80" s="194" t="s">
        <v>118</v>
      </c>
      <c r="C80" s="211" t="s">
        <v>116</v>
      </c>
      <c r="D80" s="211" t="s">
        <v>102</v>
      </c>
      <c r="E80" s="211"/>
      <c r="F80" s="57">
        <f>SUM(H80:BH80)</f>
        <v>1</v>
      </c>
      <c r="G80" s="72">
        <f>CO80*0.90035</f>
        <v>25386.745785499999</v>
      </c>
      <c r="H80" s="84"/>
      <c r="I80" s="60"/>
      <c r="J80" s="60"/>
      <c r="K80" s="60"/>
      <c r="L80" s="60"/>
      <c r="M80" s="195"/>
      <c r="N80" s="60"/>
      <c r="O80" s="60"/>
      <c r="P80" s="60"/>
      <c r="Q80" s="196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299">
        <v>1</v>
      </c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196"/>
      <c r="BH80" s="69"/>
      <c r="BI80" s="85"/>
      <c r="BK80" s="61" t="str">
        <f t="shared" si="55"/>
        <v>Full Page Color (38x7)</v>
      </c>
      <c r="BL80" s="71" t="str">
        <f t="shared" si="56"/>
        <v>Sunday</v>
      </c>
      <c r="BM80" s="86"/>
      <c r="BN80" s="77"/>
      <c r="BO80" s="77"/>
      <c r="BP80" s="77">
        <v>28196.53</v>
      </c>
      <c r="BQ80" s="77">
        <v>28196.53</v>
      </c>
      <c r="BR80" s="77">
        <v>28196.53</v>
      </c>
      <c r="BS80" s="77">
        <v>28196.53</v>
      </c>
      <c r="BT80" s="77">
        <v>28196.53</v>
      </c>
      <c r="BU80" s="77">
        <v>28196.53</v>
      </c>
      <c r="BV80" s="77">
        <v>28196.53</v>
      </c>
      <c r="BW80" s="77">
        <v>28196.53</v>
      </c>
      <c r="BX80" s="78"/>
      <c r="BY80" s="20"/>
      <c r="BZ80" s="20"/>
      <c r="CA80" s="61" t="str">
        <f t="shared" si="57"/>
        <v>Full Page Color (38x7)</v>
      </c>
      <c r="CB80" s="65" t="str">
        <f t="shared" si="40"/>
        <v>Sunday</v>
      </c>
      <c r="CC80" s="66">
        <f t="shared" si="44"/>
        <v>0</v>
      </c>
      <c r="CD80" s="66">
        <f t="shared" si="45"/>
        <v>0</v>
      </c>
      <c r="CE80" s="66">
        <f t="shared" si="46"/>
        <v>0</v>
      </c>
      <c r="CF80" s="66">
        <f t="shared" si="58"/>
        <v>0</v>
      </c>
      <c r="CG80" s="66">
        <f t="shared" si="59"/>
        <v>28196.53</v>
      </c>
      <c r="CH80" s="66">
        <f t="shared" si="49"/>
        <v>0</v>
      </c>
      <c r="CI80" s="66">
        <f t="shared" si="51"/>
        <v>0</v>
      </c>
      <c r="CJ80" s="66">
        <f t="shared" si="52"/>
        <v>0</v>
      </c>
      <c r="CK80" s="66">
        <f t="shared" si="53"/>
        <v>0</v>
      </c>
      <c r="CL80" s="66">
        <f t="shared" si="54"/>
        <v>0</v>
      </c>
      <c r="CM80" s="66">
        <f t="shared" si="50"/>
        <v>0</v>
      </c>
      <c r="CN80" s="66">
        <f t="shared" si="42"/>
        <v>0</v>
      </c>
      <c r="CO80" s="67">
        <f t="shared" si="43"/>
        <v>28196.53</v>
      </c>
      <c r="CP80" s="12"/>
      <c r="CQ80" s="12"/>
      <c r="CR80" s="12"/>
      <c r="CS80" s="12"/>
      <c r="CT80" s="12"/>
      <c r="CU80" s="12"/>
    </row>
    <row r="81" spans="2:100" ht="20.25" customHeight="1">
      <c r="B81" s="194" t="s">
        <v>120</v>
      </c>
      <c r="C81" s="211" t="s">
        <v>116</v>
      </c>
      <c r="D81" s="211" t="s">
        <v>102</v>
      </c>
      <c r="E81" s="211"/>
      <c r="F81" s="57">
        <f>SUM(H81:BH81)</f>
        <v>4</v>
      </c>
      <c r="G81" s="72">
        <f>CO81*0.90035</f>
        <v>53445.784392000001</v>
      </c>
      <c r="H81" s="84"/>
      <c r="I81" s="60"/>
      <c r="J81" s="60"/>
      <c r="K81" s="60"/>
      <c r="L81" s="60"/>
      <c r="M81" s="195"/>
      <c r="N81" s="60"/>
      <c r="O81" s="60"/>
      <c r="P81" s="60"/>
      <c r="Q81" s="196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227">
        <v>1</v>
      </c>
      <c r="AG81" s="60"/>
      <c r="AH81" s="60"/>
      <c r="AI81" s="60"/>
      <c r="AJ81" s="60"/>
      <c r="AK81" s="195"/>
      <c r="AL81" s="195"/>
      <c r="AM81" s="60"/>
      <c r="AN81" s="227">
        <v>1</v>
      </c>
      <c r="AO81" s="60"/>
      <c r="AP81" s="60"/>
      <c r="AQ81" s="60"/>
      <c r="AR81" s="60"/>
      <c r="AS81" s="227">
        <v>1</v>
      </c>
      <c r="AT81" s="60"/>
      <c r="AU81" s="60"/>
      <c r="AV81" s="116"/>
      <c r="AW81" s="116"/>
      <c r="AX81" s="116"/>
      <c r="AY81" s="116"/>
      <c r="AZ81" s="227">
        <v>1</v>
      </c>
      <c r="BA81" s="60"/>
      <c r="BB81" s="60"/>
      <c r="BC81" s="60"/>
      <c r="BD81" s="60"/>
      <c r="BE81" s="60"/>
      <c r="BF81" s="60"/>
      <c r="BG81" s="196"/>
      <c r="BH81" s="69"/>
      <c r="BI81" s="85"/>
      <c r="BK81" s="61" t="str">
        <f t="shared" si="55"/>
        <v>Half Page Color (55x11)</v>
      </c>
      <c r="BL81" s="71" t="str">
        <f t="shared" si="56"/>
        <v>Sunday</v>
      </c>
      <c r="BM81" s="86"/>
      <c r="BN81" s="77"/>
      <c r="BO81" s="77"/>
      <c r="BP81" s="77">
        <v>14840.28</v>
      </c>
      <c r="BQ81" s="77">
        <v>14840.28</v>
      </c>
      <c r="BR81" s="77">
        <v>14840.28</v>
      </c>
      <c r="BS81" s="77">
        <v>14840.28</v>
      </c>
      <c r="BT81" s="77">
        <v>14840.28</v>
      </c>
      <c r="BU81" s="77">
        <v>14840.28</v>
      </c>
      <c r="BV81" s="77">
        <v>14840.28</v>
      </c>
      <c r="BW81" s="77">
        <v>14840.28</v>
      </c>
      <c r="BX81" s="78"/>
      <c r="BY81" s="20"/>
      <c r="BZ81" s="20"/>
      <c r="CA81" s="61" t="str">
        <f t="shared" si="57"/>
        <v>Half Page Color (55x11)</v>
      </c>
      <c r="CB81" s="65" t="str">
        <f t="shared" si="40"/>
        <v>Sunday</v>
      </c>
      <c r="CC81" s="66">
        <f t="shared" si="44"/>
        <v>0</v>
      </c>
      <c r="CD81" s="66">
        <f t="shared" si="45"/>
        <v>0</v>
      </c>
      <c r="CE81" s="66">
        <f t="shared" si="46"/>
        <v>0</v>
      </c>
      <c r="CF81" s="66">
        <f t="shared" si="58"/>
        <v>0</v>
      </c>
      <c r="CG81" s="66">
        <f t="shared" si="59"/>
        <v>0</v>
      </c>
      <c r="CH81" s="66">
        <f t="shared" si="49"/>
        <v>14840.28</v>
      </c>
      <c r="CI81" s="66">
        <f t="shared" si="51"/>
        <v>0</v>
      </c>
      <c r="CJ81" s="66">
        <f t="shared" si="52"/>
        <v>14840.28</v>
      </c>
      <c r="CK81" s="66">
        <f t="shared" si="53"/>
        <v>14840.28</v>
      </c>
      <c r="CL81" s="66">
        <f t="shared" si="54"/>
        <v>0</v>
      </c>
      <c r="CM81" s="66">
        <f t="shared" si="50"/>
        <v>14840.28</v>
      </c>
      <c r="CN81" s="66">
        <f t="shared" si="42"/>
        <v>0</v>
      </c>
      <c r="CO81" s="67">
        <f t="shared" si="43"/>
        <v>59361.120000000003</v>
      </c>
      <c r="CP81" s="12"/>
      <c r="CQ81" s="12"/>
      <c r="CR81" s="12"/>
      <c r="CS81" s="12"/>
      <c r="CT81" s="12"/>
      <c r="CU81" s="12"/>
    </row>
    <row r="82" spans="2:100" ht="20.25" customHeight="1">
      <c r="B82" s="194" t="s">
        <v>147</v>
      </c>
      <c r="C82" s="211" t="s">
        <v>116</v>
      </c>
      <c r="D82" s="211" t="s">
        <v>102</v>
      </c>
      <c r="E82" s="211"/>
      <c r="F82" s="57">
        <f>SUM(H82:BH82)</f>
        <v>4</v>
      </c>
      <c r="G82" s="72">
        <f>CO82*0.90035</f>
        <v>25386.736782</v>
      </c>
      <c r="H82" s="84"/>
      <c r="I82" s="60"/>
      <c r="J82" s="60"/>
      <c r="K82" s="60"/>
      <c r="L82" s="60"/>
      <c r="M82" s="195"/>
      <c r="N82" s="60"/>
      <c r="O82" s="60"/>
      <c r="P82" s="60"/>
      <c r="Q82" s="196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227">
        <v>1</v>
      </c>
      <c r="AH82" s="60"/>
      <c r="AI82" s="60"/>
      <c r="AJ82" s="60"/>
      <c r="AK82" s="195"/>
      <c r="AL82" s="195"/>
      <c r="AM82" s="60"/>
      <c r="AN82" s="60"/>
      <c r="AO82" s="227">
        <v>1</v>
      </c>
      <c r="AP82" s="60"/>
      <c r="AQ82" s="60"/>
      <c r="AR82" s="60"/>
      <c r="AS82" s="60"/>
      <c r="AT82" s="227">
        <v>1</v>
      </c>
      <c r="AU82" s="60"/>
      <c r="AV82" s="116"/>
      <c r="AW82" s="116"/>
      <c r="AX82" s="116"/>
      <c r="AY82" s="116"/>
      <c r="AZ82" s="60"/>
      <c r="BA82" s="227">
        <v>1</v>
      </c>
      <c r="BB82" s="60"/>
      <c r="BC82" s="60"/>
      <c r="BD82" s="60"/>
      <c r="BE82" s="60"/>
      <c r="BF82" s="60"/>
      <c r="BG82" s="196"/>
      <c r="BH82" s="69"/>
      <c r="BI82" s="85"/>
      <c r="BK82" s="61" t="str">
        <f t="shared" si="55"/>
        <v>Strips (10x11)</v>
      </c>
      <c r="BL82" s="71" t="str">
        <f t="shared" si="56"/>
        <v>Sunday</v>
      </c>
      <c r="BM82" s="86"/>
      <c r="BN82" s="77"/>
      <c r="BO82" s="77"/>
      <c r="BP82" s="77">
        <v>7049.13</v>
      </c>
      <c r="BQ82" s="77">
        <v>7049.13</v>
      </c>
      <c r="BR82" s="77">
        <v>7049.13</v>
      </c>
      <c r="BS82" s="77">
        <v>7049.13</v>
      </c>
      <c r="BT82" s="77">
        <v>7049.13</v>
      </c>
      <c r="BU82" s="77">
        <v>7049.13</v>
      </c>
      <c r="BV82" s="77">
        <v>7049.13</v>
      </c>
      <c r="BW82" s="77">
        <v>7049.13</v>
      </c>
      <c r="BX82" s="78"/>
      <c r="BY82" s="20"/>
      <c r="BZ82" s="20"/>
      <c r="CA82" s="61" t="str">
        <f t="shared" si="57"/>
        <v>Strips (10x11)</v>
      </c>
      <c r="CB82" s="65" t="str">
        <f t="shared" si="40"/>
        <v>Sunday</v>
      </c>
      <c r="CC82" s="66">
        <f t="shared" si="44"/>
        <v>0</v>
      </c>
      <c r="CD82" s="66">
        <f t="shared" si="45"/>
        <v>0</v>
      </c>
      <c r="CE82" s="66">
        <f t="shared" si="46"/>
        <v>0</v>
      </c>
      <c r="CF82" s="66">
        <f t="shared" si="58"/>
        <v>0</v>
      </c>
      <c r="CG82" s="66">
        <f t="shared" si="59"/>
        <v>0</v>
      </c>
      <c r="CH82" s="66">
        <f t="shared" si="49"/>
        <v>7049.13</v>
      </c>
      <c r="CI82" s="66">
        <f t="shared" si="51"/>
        <v>0</v>
      </c>
      <c r="CJ82" s="66">
        <f t="shared" si="52"/>
        <v>7049.13</v>
      </c>
      <c r="CK82" s="66">
        <f t="shared" si="53"/>
        <v>7049.13</v>
      </c>
      <c r="CL82" s="66">
        <f t="shared" si="54"/>
        <v>0</v>
      </c>
      <c r="CM82" s="66">
        <f t="shared" si="50"/>
        <v>7049.13</v>
      </c>
      <c r="CN82" s="66">
        <f t="shared" si="42"/>
        <v>0</v>
      </c>
      <c r="CO82" s="67">
        <f t="shared" ref="CO82:CO87" si="60">SUM(CC82:CN82)</f>
        <v>28196.52</v>
      </c>
      <c r="CP82" s="12"/>
      <c r="CQ82" s="12"/>
      <c r="CR82" s="12"/>
      <c r="CS82" s="12"/>
      <c r="CT82" s="12"/>
      <c r="CU82" s="12"/>
    </row>
    <row r="83" spans="2:100" ht="19.5" customHeight="1">
      <c r="B83" s="122"/>
      <c r="C83" s="212"/>
      <c r="D83" s="81"/>
      <c r="E83" s="81"/>
      <c r="F83" s="57"/>
      <c r="G83" s="72"/>
      <c r="H83" s="59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195"/>
      <c r="AL83" s="195"/>
      <c r="AM83" s="60"/>
      <c r="AN83" s="60"/>
      <c r="AO83" s="60"/>
      <c r="AP83" s="60"/>
      <c r="AQ83" s="60"/>
      <c r="AR83" s="60"/>
      <c r="AS83" s="60"/>
      <c r="AT83" s="60"/>
      <c r="AU83" s="60"/>
      <c r="AV83" s="116"/>
      <c r="AW83" s="116"/>
      <c r="AX83" s="116"/>
      <c r="AY83" s="116"/>
      <c r="AZ83" s="60"/>
      <c r="BA83" s="60"/>
      <c r="BB83" s="60"/>
      <c r="BC83" s="60"/>
      <c r="BD83" s="60"/>
      <c r="BE83" s="60"/>
      <c r="BF83" s="60"/>
      <c r="BG83" s="60"/>
      <c r="BH83" s="69"/>
      <c r="BI83" s="85"/>
      <c r="BK83" s="61"/>
      <c r="BL83" s="71"/>
      <c r="BM83" s="86"/>
      <c r="BN83" s="87"/>
      <c r="BO83" s="88"/>
      <c r="BP83" s="88"/>
      <c r="BQ83" s="88"/>
      <c r="BR83" s="88"/>
      <c r="BS83" s="88"/>
      <c r="BT83" s="88"/>
      <c r="BU83" s="88"/>
      <c r="BV83" s="88"/>
      <c r="BW83" s="88"/>
      <c r="BX83" s="127"/>
      <c r="BY83" s="20"/>
      <c r="BZ83" s="20"/>
      <c r="CA83" s="61"/>
      <c r="CB83" s="65"/>
      <c r="CC83" s="66">
        <f t="shared" si="44"/>
        <v>0</v>
      </c>
      <c r="CD83" s="66">
        <f t="shared" si="45"/>
        <v>0</v>
      </c>
      <c r="CE83" s="66">
        <f t="shared" si="46"/>
        <v>0</v>
      </c>
      <c r="CF83" s="66">
        <f t="shared" si="47"/>
        <v>0</v>
      </c>
      <c r="CG83" s="66"/>
      <c r="CH83" s="66"/>
      <c r="CI83" s="66"/>
      <c r="CJ83" s="66">
        <f>SUM(AM83:AP83)*BT83</f>
        <v>0</v>
      </c>
      <c r="CK83" s="66"/>
      <c r="CL83" s="66"/>
      <c r="CM83" s="66">
        <f>SUM(AZ83:BC83)*BW83</f>
        <v>0</v>
      </c>
      <c r="CN83" s="66"/>
      <c r="CO83" s="67">
        <f t="shared" si="60"/>
        <v>0</v>
      </c>
      <c r="CP83" s="12"/>
      <c r="CQ83" s="12"/>
      <c r="CR83" s="12"/>
      <c r="CS83" s="12"/>
      <c r="CT83" s="12"/>
      <c r="CU83" s="12"/>
    </row>
    <row r="84" spans="2:100" ht="19.5" customHeight="1">
      <c r="B84" s="94" t="s">
        <v>153</v>
      </c>
      <c r="C84" s="207"/>
      <c r="D84" s="95"/>
      <c r="E84" s="95"/>
      <c r="F84" s="96"/>
      <c r="G84" s="97">
        <f>CO84*0.90035</f>
        <v>849210.67821699986</v>
      </c>
      <c r="H84" s="682">
        <f>CC84*0.90035</f>
        <v>0</v>
      </c>
      <c r="I84" s="683"/>
      <c r="J84" s="683"/>
      <c r="K84" s="683"/>
      <c r="L84" s="684"/>
      <c r="M84" s="685">
        <f>CD84*0.90035</f>
        <v>0</v>
      </c>
      <c r="N84" s="686"/>
      <c r="O84" s="686"/>
      <c r="P84" s="687"/>
      <c r="Q84" s="685">
        <f>CE84*0.90035</f>
        <v>0</v>
      </c>
      <c r="R84" s="686"/>
      <c r="S84" s="686"/>
      <c r="T84" s="687"/>
      <c r="U84" s="685">
        <f>CF84*0.90035</f>
        <v>0</v>
      </c>
      <c r="V84" s="686"/>
      <c r="W84" s="686"/>
      <c r="X84" s="686"/>
      <c r="Y84" s="687"/>
      <c r="Z84" s="688">
        <f>CG84*0.90035</f>
        <v>460732.23399499996</v>
      </c>
      <c r="AA84" s="683"/>
      <c r="AB84" s="683"/>
      <c r="AC84" s="684"/>
      <c r="AD84" s="676">
        <f>CH84*0.90035</f>
        <v>97119.611055500005</v>
      </c>
      <c r="AE84" s="677"/>
      <c r="AF84" s="677"/>
      <c r="AG84" s="678"/>
      <c r="AH84" s="676">
        <f>SUM(CI84*0.90035)</f>
        <v>0</v>
      </c>
      <c r="AI84" s="677"/>
      <c r="AJ84" s="677"/>
      <c r="AK84" s="677"/>
      <c r="AL84" s="678"/>
      <c r="AM84" s="676">
        <f>SUM(CJ84*0.90035)</f>
        <v>97119.611055500005</v>
      </c>
      <c r="AN84" s="677"/>
      <c r="AO84" s="677"/>
      <c r="AP84" s="678"/>
      <c r="AQ84" s="676">
        <f>SUM(CK84*0.90035)</f>
        <v>97119.611055500005</v>
      </c>
      <c r="AR84" s="677"/>
      <c r="AS84" s="677"/>
      <c r="AT84" s="677"/>
      <c r="AU84" s="678"/>
      <c r="AV84" s="676">
        <f>SUM(CL84*0.90035)</f>
        <v>0</v>
      </c>
      <c r="AW84" s="677"/>
      <c r="AX84" s="677"/>
      <c r="AY84" s="678"/>
      <c r="AZ84" s="676">
        <f>SUM(CM84*0.90035)</f>
        <v>97119.611055500005</v>
      </c>
      <c r="BA84" s="677"/>
      <c r="BB84" s="677"/>
      <c r="BC84" s="678"/>
      <c r="BD84" s="679">
        <f>SUM(CN84*0.90035)</f>
        <v>0</v>
      </c>
      <c r="BE84" s="680"/>
      <c r="BF84" s="680"/>
      <c r="BG84" s="680"/>
      <c r="BH84" s="681"/>
      <c r="BI84" s="75"/>
      <c r="BJ84" s="75"/>
      <c r="BK84" s="234" t="str">
        <f>B84</f>
        <v>PLANNED TOTAL PRESS</v>
      </c>
      <c r="BL84" s="235">
        <f>D84</f>
        <v>0</v>
      </c>
      <c r="BM84" s="236"/>
      <c r="BN84" s="237"/>
      <c r="BO84" s="238"/>
      <c r="BP84" s="238"/>
      <c r="BQ84" s="238"/>
      <c r="BR84" s="238"/>
      <c r="BS84" s="238"/>
      <c r="BT84" s="238"/>
      <c r="BU84" s="238"/>
      <c r="BV84" s="238"/>
      <c r="BW84" s="238"/>
      <c r="BX84" s="239"/>
      <c r="BY84" s="20"/>
      <c r="BZ84" s="20"/>
      <c r="CA84" s="240" t="str">
        <f>B84</f>
        <v>PLANNED TOTAL PRESS</v>
      </c>
      <c r="CB84" s="99"/>
      <c r="CC84" s="100">
        <f>SUM(CC61:CC83)</f>
        <v>0</v>
      </c>
      <c r="CD84" s="100">
        <f>SUM(CD61:CD83)</f>
        <v>0</v>
      </c>
      <c r="CE84" s="100">
        <f>SUM(CE61:CE83)</f>
        <v>0</v>
      </c>
      <c r="CF84" s="100">
        <f>SUM(CF61:CF83)</f>
        <v>0</v>
      </c>
      <c r="CG84" s="100">
        <f t="shared" ref="CG84:CN84" si="61">SUM(CG61:CG83)</f>
        <v>511725.69999999995</v>
      </c>
      <c r="CH84" s="100">
        <f t="shared" si="61"/>
        <v>107868.73000000001</v>
      </c>
      <c r="CI84" s="100">
        <f t="shared" si="61"/>
        <v>0</v>
      </c>
      <c r="CJ84" s="100">
        <f t="shared" si="61"/>
        <v>107868.73000000001</v>
      </c>
      <c r="CK84" s="100">
        <f t="shared" si="61"/>
        <v>107868.73000000001</v>
      </c>
      <c r="CL84" s="100">
        <f t="shared" si="61"/>
        <v>0</v>
      </c>
      <c r="CM84" s="100">
        <f t="shared" si="61"/>
        <v>107868.73000000001</v>
      </c>
      <c r="CN84" s="100">
        <f t="shared" si="61"/>
        <v>0</v>
      </c>
      <c r="CO84" s="5">
        <f t="shared" si="60"/>
        <v>943200.61999999988</v>
      </c>
      <c r="CP84" s="101"/>
      <c r="CQ84" s="102"/>
      <c r="CR84" s="12"/>
      <c r="CS84" s="12"/>
      <c r="CT84" s="12"/>
      <c r="CU84" s="12"/>
    </row>
    <row r="85" spans="2:100" ht="19.5" customHeight="1">
      <c r="B85" s="94" t="s">
        <v>81</v>
      </c>
      <c r="C85" s="207"/>
      <c r="D85" s="95"/>
      <c r="E85" s="95"/>
      <c r="F85" s="96"/>
      <c r="G85" s="97">
        <f>CO85*0.90035</f>
        <v>849210.67821699986</v>
      </c>
      <c r="H85" s="682">
        <f>CC85*0.90035</f>
        <v>0</v>
      </c>
      <c r="I85" s="683"/>
      <c r="J85" s="683"/>
      <c r="K85" s="683"/>
      <c r="L85" s="684"/>
      <c r="M85" s="685">
        <f>CD85*0.90035</f>
        <v>0</v>
      </c>
      <c r="N85" s="686"/>
      <c r="O85" s="686"/>
      <c r="P85" s="687"/>
      <c r="Q85" s="685">
        <f>CE85*0.90035</f>
        <v>0</v>
      </c>
      <c r="R85" s="686"/>
      <c r="S85" s="686"/>
      <c r="T85" s="687"/>
      <c r="U85" s="685">
        <f>CF85*0.90035</f>
        <v>0</v>
      </c>
      <c r="V85" s="686"/>
      <c r="W85" s="686"/>
      <c r="X85" s="686"/>
      <c r="Y85" s="687"/>
      <c r="Z85" s="688">
        <f>CG85*0.90035</f>
        <v>460732.23399499996</v>
      </c>
      <c r="AA85" s="683"/>
      <c r="AB85" s="683"/>
      <c r="AC85" s="684"/>
      <c r="AD85" s="676">
        <f>CH85*0.90035</f>
        <v>97119.611055500005</v>
      </c>
      <c r="AE85" s="677"/>
      <c r="AF85" s="677"/>
      <c r="AG85" s="678"/>
      <c r="AH85" s="676">
        <f>SUM(CI85*0.90035)</f>
        <v>0</v>
      </c>
      <c r="AI85" s="677"/>
      <c r="AJ85" s="677"/>
      <c r="AK85" s="677"/>
      <c r="AL85" s="678"/>
      <c r="AM85" s="676">
        <f>SUM(CJ85*0.90035)</f>
        <v>97119.611055500005</v>
      </c>
      <c r="AN85" s="677"/>
      <c r="AO85" s="677"/>
      <c r="AP85" s="678"/>
      <c r="AQ85" s="676">
        <f>SUM(CK85*0.90035)</f>
        <v>97119.611055500005</v>
      </c>
      <c r="AR85" s="677"/>
      <c r="AS85" s="677"/>
      <c r="AT85" s="677"/>
      <c r="AU85" s="678"/>
      <c r="AV85" s="676">
        <f>SUM(CL85*0.90035)</f>
        <v>0</v>
      </c>
      <c r="AW85" s="677"/>
      <c r="AX85" s="677"/>
      <c r="AY85" s="678"/>
      <c r="AZ85" s="676">
        <f>SUM(CM85*0.90035)</f>
        <v>97119.611055500005</v>
      </c>
      <c r="BA85" s="677"/>
      <c r="BB85" s="677"/>
      <c r="BC85" s="678"/>
      <c r="BD85" s="679">
        <f>SUM(CN85*0.90035)</f>
        <v>0</v>
      </c>
      <c r="BE85" s="680"/>
      <c r="BF85" s="680"/>
      <c r="BG85" s="680"/>
      <c r="BH85" s="681"/>
      <c r="BI85" s="75"/>
      <c r="BJ85" s="75"/>
      <c r="BK85" s="234" t="str">
        <f>B85</f>
        <v>ACTUAL TOTAL PRESS</v>
      </c>
      <c r="BL85" s="235">
        <f>D85</f>
        <v>0</v>
      </c>
      <c r="BM85" s="236"/>
      <c r="BN85" s="237"/>
      <c r="BO85" s="238"/>
      <c r="BP85" s="238"/>
      <c r="BQ85" s="238"/>
      <c r="BR85" s="238"/>
      <c r="BS85" s="238"/>
      <c r="BT85" s="238"/>
      <c r="BU85" s="238"/>
      <c r="BV85" s="238"/>
      <c r="BW85" s="238"/>
      <c r="BX85" s="239"/>
      <c r="BY85" s="20"/>
      <c r="BZ85" s="20"/>
      <c r="CA85" s="240" t="str">
        <f>B85</f>
        <v>ACTUAL TOTAL PRESS</v>
      </c>
      <c r="CB85" s="99"/>
      <c r="CC85" s="100">
        <f t="shared" ref="CC85:CN85" si="62">CC84</f>
        <v>0</v>
      </c>
      <c r="CD85" s="100">
        <f t="shared" si="62"/>
        <v>0</v>
      </c>
      <c r="CE85" s="100">
        <f t="shared" si="62"/>
        <v>0</v>
      </c>
      <c r="CF85" s="100">
        <f t="shared" si="62"/>
        <v>0</v>
      </c>
      <c r="CG85" s="100">
        <f t="shared" si="62"/>
        <v>511725.69999999995</v>
      </c>
      <c r="CH85" s="100">
        <f t="shared" si="62"/>
        <v>107868.73000000001</v>
      </c>
      <c r="CI85" s="100">
        <f t="shared" si="62"/>
        <v>0</v>
      </c>
      <c r="CJ85" s="100">
        <f t="shared" si="62"/>
        <v>107868.73000000001</v>
      </c>
      <c r="CK85" s="100">
        <f t="shared" si="62"/>
        <v>107868.73000000001</v>
      </c>
      <c r="CL85" s="100">
        <f t="shared" si="62"/>
        <v>0</v>
      </c>
      <c r="CM85" s="100">
        <f t="shared" si="62"/>
        <v>107868.73000000001</v>
      </c>
      <c r="CN85" s="100">
        <f t="shared" si="62"/>
        <v>0</v>
      </c>
      <c r="CO85" s="5">
        <f t="shared" si="60"/>
        <v>943200.61999999988</v>
      </c>
      <c r="CP85" s="625" t="e">
        <f>#REF!-CO85</f>
        <v>#REF!</v>
      </c>
      <c r="CQ85" s="626"/>
      <c r="CR85" s="626"/>
      <c r="CS85" s="102"/>
      <c r="CT85" s="102"/>
      <c r="CU85" s="102"/>
      <c r="CV85" s="102"/>
    </row>
    <row r="86" spans="2:100" ht="19.5" customHeight="1">
      <c r="B86" s="105" t="s">
        <v>154</v>
      </c>
      <c r="C86" s="208"/>
      <c r="D86" s="106"/>
      <c r="E86" s="106"/>
      <c r="F86" s="107"/>
      <c r="G86" s="108">
        <f>SUM(H86:BH86)</f>
        <v>862396.7241289313</v>
      </c>
      <c r="H86" s="578">
        <f>CC86*0.90035</f>
        <v>0</v>
      </c>
      <c r="I86" s="572"/>
      <c r="J86" s="572"/>
      <c r="K86" s="572"/>
      <c r="L86" s="573"/>
      <c r="M86" s="571">
        <f>CD86*0.90035</f>
        <v>0</v>
      </c>
      <c r="N86" s="572"/>
      <c r="O86" s="572"/>
      <c r="P86" s="573"/>
      <c r="Q86" s="571">
        <f>CE86*0.90035</f>
        <v>0</v>
      </c>
      <c r="R86" s="572"/>
      <c r="S86" s="572"/>
      <c r="T86" s="573"/>
      <c r="U86" s="571">
        <f>CF86*0.90035</f>
        <v>0</v>
      </c>
      <c r="V86" s="572"/>
      <c r="W86" s="572"/>
      <c r="X86" s="572"/>
      <c r="Y86" s="573"/>
      <c r="Z86" s="571">
        <f>CG86*0.90035</f>
        <v>467886.21421027504</v>
      </c>
      <c r="AA86" s="572"/>
      <c r="AB86" s="572"/>
      <c r="AC86" s="573"/>
      <c r="AD86" s="616">
        <f>CH86*0.90035</f>
        <v>98627.627479664079</v>
      </c>
      <c r="AE86" s="617"/>
      <c r="AF86" s="617"/>
      <c r="AG86" s="618"/>
      <c r="AH86" s="616">
        <f>SUM(CI86*0.90035)</f>
        <v>0</v>
      </c>
      <c r="AI86" s="617"/>
      <c r="AJ86" s="617"/>
      <c r="AK86" s="617"/>
      <c r="AL86" s="618"/>
      <c r="AM86" s="616">
        <f>SUM(CJ86*0.90035)</f>
        <v>98627.627479664079</v>
      </c>
      <c r="AN86" s="617"/>
      <c r="AO86" s="617"/>
      <c r="AP86" s="618"/>
      <c r="AQ86" s="616">
        <f>SUM(CK86*0.90035)</f>
        <v>98627.627479664079</v>
      </c>
      <c r="AR86" s="617"/>
      <c r="AS86" s="617"/>
      <c r="AT86" s="617"/>
      <c r="AU86" s="618"/>
      <c r="AV86" s="616">
        <f>SUM(CL86*0.90035)</f>
        <v>0</v>
      </c>
      <c r="AW86" s="617"/>
      <c r="AX86" s="617"/>
      <c r="AY86" s="618"/>
      <c r="AZ86" s="616">
        <f>SUM(CM86*0.90035)</f>
        <v>98627.627479664079</v>
      </c>
      <c r="BA86" s="617"/>
      <c r="BB86" s="617"/>
      <c r="BC86" s="618"/>
      <c r="BD86" s="616">
        <f>SUM(CN86*0.90035)</f>
        <v>0</v>
      </c>
      <c r="BE86" s="617"/>
      <c r="BF86" s="617"/>
      <c r="BG86" s="617"/>
      <c r="BH86" s="621"/>
      <c r="BI86" s="75"/>
      <c r="BJ86" s="75"/>
      <c r="BK86" s="234" t="str">
        <f>B86</f>
        <v>$USD PLANNED TOTAL PRESS</v>
      </c>
      <c r="BL86" s="235">
        <f>D86</f>
        <v>0</v>
      </c>
      <c r="BM86" s="236"/>
      <c r="BN86" s="237"/>
      <c r="BO86" s="238">
        <v>0</v>
      </c>
      <c r="BP86" s="238">
        <v>0</v>
      </c>
      <c r="BQ86" s="238">
        <v>0</v>
      </c>
      <c r="BR86" s="238">
        <v>0</v>
      </c>
      <c r="BS86" s="238">
        <v>0</v>
      </c>
      <c r="BT86" s="238">
        <v>0</v>
      </c>
      <c r="BU86" s="238">
        <v>0</v>
      </c>
      <c r="BV86" s="238">
        <v>0</v>
      </c>
      <c r="BW86" s="238">
        <v>0</v>
      </c>
      <c r="BX86" s="239"/>
      <c r="BY86" s="20"/>
      <c r="BZ86" s="20"/>
      <c r="CA86" s="241" t="str">
        <f>B86</f>
        <v>$USD PLANNED TOTAL PRESS</v>
      </c>
      <c r="CB86" s="110"/>
      <c r="CC86" s="111">
        <f t="shared" ref="CC86:CN87" si="63">CC84/$AN$4</f>
        <v>0</v>
      </c>
      <c r="CD86" s="111">
        <f t="shared" si="63"/>
        <v>0</v>
      </c>
      <c r="CE86" s="111">
        <f t="shared" si="63"/>
        <v>0</v>
      </c>
      <c r="CF86" s="111">
        <f t="shared" si="63"/>
        <v>0</v>
      </c>
      <c r="CG86" s="111">
        <f t="shared" si="63"/>
        <v>519671.47688151838</v>
      </c>
      <c r="CH86" s="111">
        <f t="shared" si="63"/>
        <v>109543.65244589779</v>
      </c>
      <c r="CI86" s="111">
        <f t="shared" si="63"/>
        <v>0</v>
      </c>
      <c r="CJ86" s="111">
        <f t="shared" si="63"/>
        <v>109543.65244589779</v>
      </c>
      <c r="CK86" s="111">
        <f t="shared" si="63"/>
        <v>109543.65244589779</v>
      </c>
      <c r="CL86" s="111">
        <f t="shared" si="63"/>
        <v>0</v>
      </c>
      <c r="CM86" s="111">
        <f t="shared" si="63"/>
        <v>109543.65244589779</v>
      </c>
      <c r="CN86" s="111">
        <f t="shared" si="63"/>
        <v>0</v>
      </c>
      <c r="CO86" s="112">
        <f t="shared" si="60"/>
        <v>957846.08666510961</v>
      </c>
      <c r="CP86" s="101"/>
      <c r="CQ86" s="80"/>
      <c r="CR86" s="80"/>
      <c r="CS86" s="80"/>
      <c r="CT86" s="80"/>
      <c r="CU86" s="80"/>
      <c r="CV86" s="80"/>
    </row>
    <row r="87" spans="2:100" ht="19.5" customHeight="1">
      <c r="B87" s="105" t="s">
        <v>82</v>
      </c>
      <c r="C87" s="208"/>
      <c r="D87" s="106"/>
      <c r="E87" s="106"/>
      <c r="F87" s="107"/>
      <c r="G87" s="108">
        <f>SUM(H87:BH87)</f>
        <v>862396.7241289313</v>
      </c>
      <c r="H87" s="578">
        <f>CC87*0.90035</f>
        <v>0</v>
      </c>
      <c r="I87" s="572"/>
      <c r="J87" s="572"/>
      <c r="K87" s="572"/>
      <c r="L87" s="573"/>
      <c r="M87" s="571">
        <f>CD87*0.90035</f>
        <v>0</v>
      </c>
      <c r="N87" s="572"/>
      <c r="O87" s="572"/>
      <c r="P87" s="573"/>
      <c r="Q87" s="571">
        <f>CE87*0.90035</f>
        <v>0</v>
      </c>
      <c r="R87" s="572"/>
      <c r="S87" s="572"/>
      <c r="T87" s="573"/>
      <c r="U87" s="571">
        <f>CF87*0.90035</f>
        <v>0</v>
      </c>
      <c r="V87" s="572"/>
      <c r="W87" s="572"/>
      <c r="X87" s="572"/>
      <c r="Y87" s="573"/>
      <c r="Z87" s="571">
        <f>CG87*0.90035</f>
        <v>467886.21421027504</v>
      </c>
      <c r="AA87" s="572"/>
      <c r="AB87" s="572"/>
      <c r="AC87" s="573"/>
      <c r="AD87" s="616">
        <f>CH87*0.90035</f>
        <v>98627.627479664079</v>
      </c>
      <c r="AE87" s="617"/>
      <c r="AF87" s="617"/>
      <c r="AG87" s="618"/>
      <c r="AH87" s="616">
        <f>SUM(CI87*0.90035)</f>
        <v>0</v>
      </c>
      <c r="AI87" s="617"/>
      <c r="AJ87" s="617"/>
      <c r="AK87" s="617"/>
      <c r="AL87" s="618"/>
      <c r="AM87" s="616">
        <f>SUM(CJ87*0.90035)</f>
        <v>98627.627479664079</v>
      </c>
      <c r="AN87" s="617"/>
      <c r="AO87" s="617"/>
      <c r="AP87" s="618"/>
      <c r="AQ87" s="616">
        <f>SUM(CK87*0.90035)</f>
        <v>98627.627479664079</v>
      </c>
      <c r="AR87" s="617"/>
      <c r="AS87" s="617"/>
      <c r="AT87" s="617"/>
      <c r="AU87" s="618"/>
      <c r="AV87" s="616">
        <f>SUM(CL87*0.90035)</f>
        <v>0</v>
      </c>
      <c r="AW87" s="617"/>
      <c r="AX87" s="617"/>
      <c r="AY87" s="618"/>
      <c r="AZ87" s="616">
        <f>SUM(CM87*0.90035)</f>
        <v>98627.627479664079</v>
      </c>
      <c r="BA87" s="617"/>
      <c r="BB87" s="617"/>
      <c r="BC87" s="618"/>
      <c r="BD87" s="616">
        <f>SUM(CN87*0.90035)</f>
        <v>0</v>
      </c>
      <c r="BE87" s="617"/>
      <c r="BF87" s="617"/>
      <c r="BG87" s="617"/>
      <c r="BH87" s="621"/>
      <c r="BI87" s="75"/>
      <c r="BJ87" s="75"/>
      <c r="BK87" s="228" t="str">
        <f>B87</f>
        <v>$USD ACTUAL TOTAL PRESS</v>
      </c>
      <c r="BL87" s="229">
        <f>D87</f>
        <v>0</v>
      </c>
      <c r="BM87" s="230"/>
      <c r="BN87" s="231"/>
      <c r="BO87" s="232">
        <v>0</v>
      </c>
      <c r="BP87" s="232">
        <v>0</v>
      </c>
      <c r="BQ87" s="232">
        <v>0</v>
      </c>
      <c r="BR87" s="232">
        <v>0</v>
      </c>
      <c r="BS87" s="232">
        <v>0</v>
      </c>
      <c r="BT87" s="232">
        <v>0</v>
      </c>
      <c r="BU87" s="232">
        <v>0</v>
      </c>
      <c r="BV87" s="232">
        <v>0</v>
      </c>
      <c r="BW87" s="232">
        <v>0</v>
      </c>
      <c r="BX87" s="233">
        <v>0</v>
      </c>
      <c r="BY87" s="20"/>
      <c r="BZ87" s="20"/>
      <c r="CA87" s="241" t="str">
        <f>B87</f>
        <v>$USD ACTUAL TOTAL PRESS</v>
      </c>
      <c r="CB87" s="110"/>
      <c r="CC87" s="113">
        <f t="shared" si="63"/>
        <v>0</v>
      </c>
      <c r="CD87" s="113">
        <f t="shared" si="63"/>
        <v>0</v>
      </c>
      <c r="CE87" s="113">
        <f t="shared" si="63"/>
        <v>0</v>
      </c>
      <c r="CF87" s="113">
        <f t="shared" si="63"/>
        <v>0</v>
      </c>
      <c r="CG87" s="113">
        <f t="shared" si="63"/>
        <v>519671.47688151838</v>
      </c>
      <c r="CH87" s="113">
        <f t="shared" si="63"/>
        <v>109543.65244589779</v>
      </c>
      <c r="CI87" s="113">
        <f t="shared" si="63"/>
        <v>0</v>
      </c>
      <c r="CJ87" s="113">
        <f t="shared" si="63"/>
        <v>109543.65244589779</v>
      </c>
      <c r="CK87" s="113">
        <f t="shared" si="63"/>
        <v>109543.65244589779</v>
      </c>
      <c r="CL87" s="113">
        <f t="shared" si="63"/>
        <v>0</v>
      </c>
      <c r="CM87" s="113">
        <f t="shared" si="63"/>
        <v>109543.65244589779</v>
      </c>
      <c r="CN87" s="113">
        <f t="shared" si="63"/>
        <v>0</v>
      </c>
      <c r="CO87" s="112">
        <f t="shared" si="60"/>
        <v>957846.08666510961</v>
      </c>
      <c r="CP87" s="114"/>
      <c r="CQ87" s="80"/>
      <c r="CR87" s="80"/>
      <c r="CS87" s="80"/>
      <c r="CT87" s="80"/>
      <c r="CU87" s="80"/>
      <c r="CV87" s="80"/>
    </row>
    <row r="88" spans="2:100" ht="19.5" customHeight="1">
      <c r="B88" s="61"/>
      <c r="C88" s="210"/>
      <c r="D88" s="71"/>
      <c r="E88" s="71"/>
      <c r="F88" s="57"/>
      <c r="G88" s="58"/>
      <c r="H88" s="129"/>
      <c r="I88" s="130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1"/>
      <c r="BH88" s="133"/>
      <c r="BK88" s="122"/>
      <c r="BL88" s="134"/>
      <c r="BM88" s="56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5"/>
      <c r="CA88" s="136"/>
      <c r="CB88" s="137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9"/>
    </row>
    <row r="89" spans="2:100" ht="14.25" customHeight="1">
      <c r="B89" s="115" t="s">
        <v>83</v>
      </c>
      <c r="C89" s="209"/>
      <c r="D89" s="287"/>
      <c r="E89" s="287"/>
      <c r="F89" s="57">
        <f>SUM(H89:BH89)*10</f>
        <v>0</v>
      </c>
      <c r="G89" s="58"/>
      <c r="H89" s="59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8"/>
      <c r="AW89" s="60"/>
      <c r="AX89" s="60"/>
      <c r="AY89" s="60"/>
      <c r="AZ89" s="196"/>
      <c r="BA89" s="60"/>
      <c r="BB89" s="195"/>
      <c r="BC89" s="195"/>
      <c r="BD89" s="60"/>
      <c r="BE89" s="60"/>
      <c r="BF89" s="60"/>
      <c r="BG89" s="196"/>
      <c r="BH89" s="69"/>
      <c r="BI89" s="70"/>
      <c r="BK89" s="61" t="str">
        <f t="shared" ref="BK89:BK116" si="64">B89</f>
        <v>MAGAZINES</v>
      </c>
      <c r="BL89" s="71">
        <f t="shared" ref="BL89:BL116" si="65">D89</f>
        <v>0</v>
      </c>
      <c r="BM89" s="62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127"/>
      <c r="BY89" s="20"/>
      <c r="BZ89" s="20"/>
      <c r="CA89" s="61" t="str">
        <f>B89</f>
        <v>MAGAZINES</v>
      </c>
      <c r="CB89" s="65">
        <f>BL89</f>
        <v>0</v>
      </c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7">
        <f t="shared" ref="CO89:CO111" si="66">SUM(CC89:CN89)</f>
        <v>0</v>
      </c>
      <c r="CP89" s="12"/>
      <c r="CQ89" s="12"/>
      <c r="CR89" s="12"/>
      <c r="CS89" s="12"/>
      <c r="CT89" s="12"/>
      <c r="CU89" s="12"/>
    </row>
    <row r="90" spans="2:100" ht="19.5" customHeight="1">
      <c r="B90" s="115"/>
      <c r="C90" s="209"/>
      <c r="D90" s="287"/>
      <c r="E90" s="287"/>
      <c r="F90" s="57">
        <f>SUM(H90:BH90)*10</f>
        <v>0</v>
      </c>
      <c r="G90" s="72">
        <f t="shared" ref="G90:G112" si="67">CO90*0.9</f>
        <v>0</v>
      </c>
      <c r="H90" s="73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74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116"/>
      <c r="AW90" s="116"/>
      <c r="AX90" s="116"/>
      <c r="AY90" s="116"/>
      <c r="AZ90" s="60"/>
      <c r="BA90" s="60"/>
      <c r="BB90" s="60"/>
      <c r="BC90" s="140"/>
      <c r="BD90" s="60"/>
      <c r="BE90" s="60"/>
      <c r="BF90" s="60"/>
      <c r="BG90" s="60"/>
      <c r="BH90" s="69"/>
      <c r="BI90" s="75"/>
      <c r="BJ90" s="75"/>
      <c r="BK90" s="61">
        <f t="shared" si="64"/>
        <v>0</v>
      </c>
      <c r="BL90" s="71">
        <f t="shared" si="65"/>
        <v>0</v>
      </c>
      <c r="BM90" s="76"/>
      <c r="BN90" s="77"/>
      <c r="BO90" s="77">
        <v>0</v>
      </c>
      <c r="BP90" s="77">
        <v>0</v>
      </c>
      <c r="BQ90" s="77">
        <v>0</v>
      </c>
      <c r="BR90" s="77">
        <v>0</v>
      </c>
      <c r="BS90" s="77">
        <v>0</v>
      </c>
      <c r="BT90" s="77">
        <v>0</v>
      </c>
      <c r="BU90" s="77">
        <v>0</v>
      </c>
      <c r="BV90" s="77">
        <v>0</v>
      </c>
      <c r="BW90" s="77">
        <v>0</v>
      </c>
      <c r="BX90" s="127"/>
      <c r="BY90" s="20"/>
      <c r="BZ90" s="79"/>
      <c r="CA90" s="61">
        <f>B90</f>
        <v>0</v>
      </c>
      <c r="CB90" s="65">
        <f>BL90</f>
        <v>0</v>
      </c>
      <c r="CC90" s="66">
        <f>SUM(H90:M90)*BM90</f>
        <v>0</v>
      </c>
      <c r="CD90" s="66">
        <f>SUM(N90:S90)*BN90</f>
        <v>0</v>
      </c>
      <c r="CE90" s="66"/>
      <c r="CF90" s="66">
        <f>SUM(W90:Z90)*BP90</f>
        <v>0</v>
      </c>
      <c r="CG90" s="66">
        <f>SUM(AA90:AC90)*BQ90</f>
        <v>0</v>
      </c>
      <c r="CH90" s="66">
        <f>SUM(AD90:AG90)*BR90</f>
        <v>0</v>
      </c>
      <c r="CI90" s="66">
        <f>SUM(AH90:AM90)*BS90</f>
        <v>0</v>
      </c>
      <c r="CJ90" s="66">
        <f>SUM(AN90:AP90)*BT90</f>
        <v>0</v>
      </c>
      <c r="CK90" s="66">
        <f>SUM(AQ90:AV90)*BU90</f>
        <v>0</v>
      </c>
      <c r="CL90" s="66">
        <f>SUM(AX90:AZ90)*BV90</f>
        <v>0</v>
      </c>
      <c r="CM90" s="66">
        <f>SUM(BA90:BC90)*BW90</f>
        <v>0</v>
      </c>
      <c r="CN90" s="66">
        <f>SUM(BD90:BH90)*BX90</f>
        <v>0</v>
      </c>
      <c r="CO90" s="67">
        <f t="shared" si="66"/>
        <v>0</v>
      </c>
      <c r="CP90" s="12"/>
      <c r="CQ90" s="80"/>
      <c r="CR90" s="80"/>
      <c r="CS90" s="80"/>
      <c r="CT90" s="80"/>
      <c r="CU90" s="80"/>
      <c r="CV90" s="80"/>
    </row>
    <row r="91" spans="2:100" ht="20.25" customHeight="1">
      <c r="B91" s="200" t="s">
        <v>104</v>
      </c>
      <c r="C91" s="213"/>
      <c r="D91" s="213"/>
      <c r="E91" s="213"/>
      <c r="F91" s="198"/>
      <c r="G91" s="199">
        <f t="shared" si="67"/>
        <v>0</v>
      </c>
      <c r="H91" s="84"/>
      <c r="I91" s="60"/>
      <c r="J91" s="60"/>
      <c r="K91" s="60"/>
      <c r="L91" s="60"/>
      <c r="M91" s="195"/>
      <c r="N91" s="60"/>
      <c r="O91" s="60"/>
      <c r="P91" s="60"/>
      <c r="Q91" s="196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195"/>
      <c r="AL91" s="195"/>
      <c r="AM91" s="60"/>
      <c r="AN91" s="60"/>
      <c r="AO91" s="60"/>
      <c r="AP91" s="60"/>
      <c r="AQ91" s="60"/>
      <c r="AR91" s="60"/>
      <c r="AS91" s="60"/>
      <c r="AT91" s="60"/>
      <c r="AU91" s="60"/>
      <c r="AV91" s="116"/>
      <c r="AW91" s="116"/>
      <c r="AX91" s="116"/>
      <c r="AY91" s="116"/>
      <c r="AZ91" s="60"/>
      <c r="BA91" s="60"/>
      <c r="BB91" s="60"/>
      <c r="BC91" s="60"/>
      <c r="BD91" s="60"/>
      <c r="BE91" s="60"/>
      <c r="BF91" s="60"/>
      <c r="BG91" s="196"/>
      <c r="BH91" s="69"/>
      <c r="BI91" s="85"/>
      <c r="BK91" s="61" t="str">
        <f t="shared" si="64"/>
        <v>SYDNEY MAGAZINE</v>
      </c>
      <c r="BL91" s="71">
        <f t="shared" si="65"/>
        <v>0</v>
      </c>
      <c r="BM91" s="86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8"/>
      <c r="BY91" s="20"/>
      <c r="BZ91" s="20"/>
      <c r="CA91" s="61" t="str">
        <f t="shared" ref="CA91:CA99" si="68">B91</f>
        <v>SYDNEY MAGAZINE</v>
      </c>
      <c r="CB91" s="65">
        <f t="shared" ref="CB91:CB99" si="69">BL91</f>
        <v>0</v>
      </c>
      <c r="CC91" s="66">
        <f>SUM(H91:L91)*BM91</f>
        <v>0</v>
      </c>
      <c r="CD91" s="66">
        <f>SUM(M91:P91)*BN91</f>
        <v>0</v>
      </c>
      <c r="CE91" s="66"/>
      <c r="CF91" s="66">
        <f>SUM(U91:Y91)*BP91</f>
        <v>0</v>
      </c>
      <c r="CG91" s="66">
        <f>SUM(Z91:AC91)*BQ91</f>
        <v>0</v>
      </c>
      <c r="CH91" s="66"/>
      <c r="CI91" s="66">
        <f>SUM(AH91:AM91)*BS91</f>
        <v>0</v>
      </c>
      <c r="CJ91" s="66">
        <f>SUM(AM91:AP91)*BT91</f>
        <v>0</v>
      </c>
      <c r="CK91" s="66"/>
      <c r="CL91" s="66">
        <f>SUM(AV91:AY91)*BV91</f>
        <v>0</v>
      </c>
      <c r="CM91" s="66">
        <f>SUM(AZ91:BC91)*BW91</f>
        <v>0</v>
      </c>
      <c r="CN91" s="66">
        <f t="shared" ref="CN91:CN99" si="70">SUM(BD91:BH91)*BX91</f>
        <v>0</v>
      </c>
      <c r="CO91" s="67">
        <f t="shared" si="66"/>
        <v>0</v>
      </c>
      <c r="CP91" s="12"/>
      <c r="CQ91" s="12"/>
      <c r="CR91" s="12"/>
      <c r="CS91" s="12"/>
      <c r="CT91" s="12"/>
      <c r="CU91" s="12"/>
    </row>
    <row r="92" spans="2:100" ht="19.5" customHeight="1">
      <c r="B92" s="122"/>
      <c r="C92" s="212"/>
      <c r="D92" s="212"/>
      <c r="E92" s="212"/>
      <c r="F92" s="57">
        <f>SUM(H92:BH92)</f>
        <v>0</v>
      </c>
      <c r="G92" s="72">
        <f t="shared" si="67"/>
        <v>0</v>
      </c>
      <c r="H92" s="59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195"/>
      <c r="AL92" s="195"/>
      <c r="AM92" s="60"/>
      <c r="AN92" s="60"/>
      <c r="AO92" s="60"/>
      <c r="AP92" s="60"/>
      <c r="AQ92" s="60"/>
      <c r="AR92" s="60"/>
      <c r="AS92" s="60"/>
      <c r="AT92" s="60"/>
      <c r="AU92" s="60"/>
      <c r="AV92" s="116"/>
      <c r="AW92" s="116"/>
      <c r="AX92" s="116"/>
      <c r="AY92" s="116"/>
      <c r="AZ92" s="60"/>
      <c r="BA92" s="60"/>
      <c r="BB92" s="60"/>
      <c r="BC92" s="60"/>
      <c r="BD92" s="60"/>
      <c r="BE92" s="60"/>
      <c r="BF92" s="60"/>
      <c r="BG92" s="60"/>
      <c r="BH92" s="69"/>
      <c r="BI92" s="85"/>
      <c r="BK92" s="61">
        <f t="shared" si="64"/>
        <v>0</v>
      </c>
      <c r="BL92" s="71">
        <f t="shared" si="65"/>
        <v>0</v>
      </c>
      <c r="BM92" s="86"/>
      <c r="BN92" s="87"/>
      <c r="BO92" s="88"/>
      <c r="BP92" s="88"/>
      <c r="BQ92" s="88"/>
      <c r="BR92" s="88"/>
      <c r="BS92" s="88"/>
      <c r="BT92" s="88"/>
      <c r="BU92" s="88"/>
      <c r="BV92" s="88"/>
      <c r="BW92" s="88"/>
      <c r="BX92" s="127"/>
      <c r="BY92" s="20"/>
      <c r="BZ92" s="20"/>
      <c r="CA92" s="61">
        <f t="shared" si="68"/>
        <v>0</v>
      </c>
      <c r="CB92" s="65">
        <f t="shared" si="69"/>
        <v>0</v>
      </c>
      <c r="CC92" s="66">
        <f>SUM(H92:L92)*BM92</f>
        <v>0</v>
      </c>
      <c r="CD92" s="66">
        <f>SUM(O92:P92)*BN92</f>
        <v>0</v>
      </c>
      <c r="CE92" s="66">
        <f>SUM(S92:T92)*BO92</f>
        <v>0</v>
      </c>
      <c r="CF92" s="66">
        <f>SUM(U92:Y92)*BP92</f>
        <v>0</v>
      </c>
      <c r="CG92" s="66">
        <f>SUM(Z92:AC92)*BQ92</f>
        <v>0</v>
      </c>
      <c r="CH92" s="66">
        <f>SUM(AD92:AG92)*BR92</f>
        <v>0</v>
      </c>
      <c r="CI92" s="66">
        <f>SUM(AH92:AL92)*BS92</f>
        <v>0</v>
      </c>
      <c r="CJ92" s="66">
        <f>SUM(AM92:AP92)*BT92</f>
        <v>0</v>
      </c>
      <c r="CK92" s="66">
        <f>SUM(AQ92:AU92)*BU92</f>
        <v>0</v>
      </c>
      <c r="CL92" s="66">
        <f>SUM(AV92:AY92)*BV92</f>
        <v>0</v>
      </c>
      <c r="CM92" s="66">
        <f>SUM(AZ92:BC92)*BW92</f>
        <v>0</v>
      </c>
      <c r="CN92" s="66">
        <f t="shared" si="70"/>
        <v>0</v>
      </c>
      <c r="CO92" s="67">
        <f t="shared" si="66"/>
        <v>0</v>
      </c>
      <c r="CP92" s="12"/>
      <c r="CQ92" s="12"/>
      <c r="CR92" s="12"/>
      <c r="CS92" s="12"/>
      <c r="CT92" s="12"/>
      <c r="CU92" s="12"/>
    </row>
    <row r="93" spans="2:100" ht="20.25" customHeight="1">
      <c r="B93" s="194" t="s">
        <v>134</v>
      </c>
      <c r="C93" s="211" t="s">
        <v>150</v>
      </c>
      <c r="D93" s="211" t="s">
        <v>108</v>
      </c>
      <c r="E93" s="211"/>
      <c r="F93" s="57">
        <f>SUM(H93:BH93)</f>
        <v>1</v>
      </c>
      <c r="G93" s="72">
        <f>CO93*0.90035</f>
        <v>23414.502099999998</v>
      </c>
      <c r="H93" s="84"/>
      <c r="I93" s="60"/>
      <c r="J93" s="60"/>
      <c r="K93" s="60"/>
      <c r="L93" s="60"/>
      <c r="M93" s="195"/>
      <c r="N93" s="60"/>
      <c r="O93" s="60"/>
      <c r="P93" s="60"/>
      <c r="Q93" s="196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300">
        <v>1</v>
      </c>
      <c r="AD93" s="301"/>
      <c r="AE93" s="301"/>
      <c r="AF93" s="301"/>
      <c r="AG93" s="60"/>
      <c r="AH93" s="60"/>
      <c r="AI93" s="60"/>
      <c r="AJ93" s="60"/>
      <c r="AK93" s="195"/>
      <c r="AL93" s="195"/>
      <c r="AM93" s="60"/>
      <c r="AN93" s="60"/>
      <c r="AO93" s="60"/>
      <c r="AP93" s="60"/>
      <c r="AQ93" s="60"/>
      <c r="AR93" s="60"/>
      <c r="AS93" s="60"/>
      <c r="AT93" s="60"/>
      <c r="AU93" s="60"/>
      <c r="AV93" s="116"/>
      <c r="AW93" s="116"/>
      <c r="AX93" s="116"/>
      <c r="AY93" s="116"/>
      <c r="AZ93" s="60"/>
      <c r="BA93" s="60"/>
      <c r="BB93" s="60"/>
      <c r="BC93" s="60"/>
      <c r="BD93" s="60"/>
      <c r="BE93" s="60"/>
      <c r="BF93" s="60"/>
      <c r="BG93" s="196"/>
      <c r="BH93" s="69"/>
      <c r="BI93" s="85"/>
      <c r="BK93" s="61" t="str">
        <f t="shared" si="64"/>
        <v>Double Page Spread</v>
      </c>
      <c r="BL93" s="71" t="str">
        <f t="shared" si="65"/>
        <v>Thursday</v>
      </c>
      <c r="BM93" s="86"/>
      <c r="BN93" s="77"/>
      <c r="BO93" s="77"/>
      <c r="BP93" s="77">
        <v>26006</v>
      </c>
      <c r="BQ93" s="77">
        <v>26006</v>
      </c>
      <c r="BR93" s="77">
        <v>26006</v>
      </c>
      <c r="BS93" s="77">
        <v>26006</v>
      </c>
      <c r="BT93" s="77">
        <v>26006</v>
      </c>
      <c r="BU93" s="77">
        <v>26006</v>
      </c>
      <c r="BV93" s="77">
        <v>26006</v>
      </c>
      <c r="BW93" s="77">
        <v>26006</v>
      </c>
      <c r="BX93" s="78"/>
      <c r="BY93" s="20"/>
      <c r="BZ93" s="20"/>
      <c r="CA93" s="61" t="str">
        <f t="shared" si="68"/>
        <v>Double Page Spread</v>
      </c>
      <c r="CB93" s="65" t="str">
        <f t="shared" si="69"/>
        <v>Thursday</v>
      </c>
      <c r="CC93" s="66">
        <f>SUM(H93:L93)*BM93</f>
        <v>0</v>
      </c>
      <c r="CD93" s="66">
        <f>SUM(M93:P93)*BN93</f>
        <v>0</v>
      </c>
      <c r="CE93" s="66">
        <f>SUM(Q93:T93)*BO93</f>
        <v>0</v>
      </c>
      <c r="CF93" s="66">
        <f>SUM(U93:Y93)*BP93</f>
        <v>0</v>
      </c>
      <c r="CG93" s="66">
        <f>SUM(Z93:AC93)*BQ93</f>
        <v>26006</v>
      </c>
      <c r="CH93" s="66">
        <f>SUM(AD93:AG93)*BR93</f>
        <v>0</v>
      </c>
      <c r="CI93" s="66">
        <f>SUM(AH93:AL93)*BS93</f>
        <v>0</v>
      </c>
      <c r="CJ93" s="66">
        <f>SUM(AM93:AP93)*BT93</f>
        <v>0</v>
      </c>
      <c r="CK93" s="66">
        <f>SUM(AQ93:AU93)*BU93</f>
        <v>0</v>
      </c>
      <c r="CL93" s="66">
        <f>SUM(AV93:AY93)*BV93</f>
        <v>0</v>
      </c>
      <c r="CM93" s="66">
        <f>SUM(AZ93:BC93)*BW93</f>
        <v>0</v>
      </c>
      <c r="CN93" s="66">
        <f>SUM(BD93:BH93)*BX93</f>
        <v>0</v>
      </c>
      <c r="CO93" s="67">
        <f t="shared" si="66"/>
        <v>26006</v>
      </c>
      <c r="CP93" s="12"/>
      <c r="CQ93" s="12"/>
      <c r="CR93" s="12"/>
      <c r="CS93" s="12"/>
      <c r="CT93" s="12"/>
      <c r="CU93" s="12"/>
    </row>
    <row r="94" spans="2:100" ht="20.25" customHeight="1">
      <c r="B94" s="194" t="s">
        <v>103</v>
      </c>
      <c r="C94" s="211" t="s">
        <v>106</v>
      </c>
      <c r="D94" s="211" t="s">
        <v>108</v>
      </c>
      <c r="E94" s="211"/>
      <c r="F94" s="57">
        <f>SUM(H94:BH94)</f>
        <v>6</v>
      </c>
      <c r="G94" s="72">
        <f>CO94*0.90035</f>
        <v>73957.450049999999</v>
      </c>
      <c r="H94" s="84"/>
      <c r="I94" s="60"/>
      <c r="J94" s="60"/>
      <c r="K94" s="60"/>
      <c r="L94" s="60"/>
      <c r="M94" s="195"/>
      <c r="N94" s="60"/>
      <c r="O94" s="60"/>
      <c r="P94" s="60"/>
      <c r="Q94" s="196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305">
        <v>1</v>
      </c>
      <c r="AH94" s="306"/>
      <c r="AI94" s="306"/>
      <c r="AJ94" s="306"/>
      <c r="AK94" s="306"/>
      <c r="AL94" s="305">
        <v>1</v>
      </c>
      <c r="AM94" s="306"/>
      <c r="AN94" s="306"/>
      <c r="AO94" s="307"/>
      <c r="AP94" s="305">
        <v>1</v>
      </c>
      <c r="AQ94" s="306"/>
      <c r="AR94" s="306"/>
      <c r="AS94" s="306"/>
      <c r="AT94" s="306"/>
      <c r="AU94" s="278">
        <v>1</v>
      </c>
      <c r="AV94" s="276"/>
      <c r="AW94" s="277"/>
      <c r="AX94" s="277"/>
      <c r="AY94" s="307">
        <v>1</v>
      </c>
      <c r="AZ94" s="306"/>
      <c r="BA94" s="307"/>
      <c r="BB94" s="307"/>
      <c r="BC94" s="276">
        <v>1</v>
      </c>
      <c r="BD94" s="277"/>
      <c r="BE94" s="277"/>
      <c r="BF94" s="277"/>
      <c r="BG94" s="278"/>
      <c r="BH94" s="69"/>
      <c r="BI94" s="85"/>
      <c r="BK94" s="61" t="str">
        <f t="shared" si="64"/>
        <v>Full Page Color</v>
      </c>
      <c r="BL94" s="71" t="str">
        <f t="shared" si="65"/>
        <v>Thursday</v>
      </c>
      <c r="BM94" s="86"/>
      <c r="BN94" s="77"/>
      <c r="BO94" s="77"/>
      <c r="BP94" s="77">
        <v>13690.5</v>
      </c>
      <c r="BQ94" s="77">
        <v>13690.5</v>
      </c>
      <c r="BR94" s="77">
        <v>13690.5</v>
      </c>
      <c r="BS94" s="77">
        <v>13690.5</v>
      </c>
      <c r="BT94" s="77">
        <v>13690.5</v>
      </c>
      <c r="BU94" s="77">
        <v>13690.5</v>
      </c>
      <c r="BV94" s="77">
        <v>13690.5</v>
      </c>
      <c r="BW94" s="77">
        <v>13690.5</v>
      </c>
      <c r="BX94" s="78"/>
      <c r="BY94" s="20"/>
      <c r="BZ94" s="20"/>
      <c r="CA94" s="61" t="str">
        <f t="shared" si="68"/>
        <v>Full Page Color</v>
      </c>
      <c r="CB94" s="65" t="str">
        <f t="shared" si="69"/>
        <v>Thursday</v>
      </c>
      <c r="CC94" s="66">
        <f t="shared" ref="CC94:CC109" si="71">SUM(H94:L94)*BM94</f>
        <v>0</v>
      </c>
      <c r="CD94" s="66">
        <f t="shared" ref="CD94:CD109" si="72">SUM(M94:P94)*BN94</f>
        <v>0</v>
      </c>
      <c r="CE94" s="66">
        <f t="shared" ref="CE94:CE109" si="73">SUM(Q94:T94)*BO94</f>
        <v>0</v>
      </c>
      <c r="CF94" s="66">
        <f t="shared" ref="CF94:CF108" si="74">SUM(U94:Y94)*BP94</f>
        <v>0</v>
      </c>
      <c r="CG94" s="66">
        <f t="shared" ref="CG94:CG108" si="75">SUM(Z94:AC94)*BQ94</f>
        <v>0</v>
      </c>
      <c r="CH94" s="66">
        <f t="shared" ref="CH94:CH108" si="76">SUM(AD94:AG94)*BR94</f>
        <v>13690.5</v>
      </c>
      <c r="CI94" s="66">
        <f t="shared" ref="CI94:CI108" si="77">SUM(AH94:AL94)*BS94</f>
        <v>13690.5</v>
      </c>
      <c r="CJ94" s="66">
        <f t="shared" ref="CJ94:CJ108" si="78">SUM(AM94:AP94)*BT94</f>
        <v>13690.5</v>
      </c>
      <c r="CK94" s="66">
        <f t="shared" ref="CK94:CK108" si="79">SUM(AQ94:AU94)*BU94</f>
        <v>13690.5</v>
      </c>
      <c r="CL94" s="66">
        <f t="shared" ref="CL94:CL108" si="80">SUM(AV94:AY94)*BV94</f>
        <v>13690.5</v>
      </c>
      <c r="CM94" s="66">
        <f t="shared" ref="CM94:CM108" si="81">SUM(AZ94:BC94)*BW94</f>
        <v>13690.5</v>
      </c>
      <c r="CN94" s="66">
        <f t="shared" si="70"/>
        <v>0</v>
      </c>
      <c r="CO94" s="67">
        <f t="shared" si="66"/>
        <v>82143</v>
      </c>
      <c r="CP94" s="12"/>
      <c r="CQ94" s="12"/>
      <c r="CR94" s="12"/>
      <c r="CS94" s="12"/>
      <c r="CT94" s="12"/>
      <c r="CU94" s="12"/>
    </row>
    <row r="95" spans="2:100" ht="19.5" customHeight="1">
      <c r="B95" s="122"/>
      <c r="C95" s="212"/>
      <c r="D95" s="81"/>
      <c r="E95" s="81"/>
      <c r="F95" s="57">
        <f>SUM(H95:BH95)</f>
        <v>0</v>
      </c>
      <c r="G95" s="72">
        <f t="shared" si="67"/>
        <v>0</v>
      </c>
      <c r="H95" s="59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195"/>
      <c r="AL95" s="195"/>
      <c r="AM95" s="60"/>
      <c r="AN95" s="60"/>
      <c r="AO95" s="60"/>
      <c r="AP95" s="60"/>
      <c r="AQ95" s="60"/>
      <c r="AR95" s="60"/>
      <c r="AS95" s="60"/>
      <c r="AT95" s="60"/>
      <c r="AU95" s="60"/>
      <c r="AV95" s="116"/>
      <c r="AW95" s="116"/>
      <c r="AX95" s="116"/>
      <c r="AY95" s="116"/>
      <c r="AZ95" s="60"/>
      <c r="BA95" s="60"/>
      <c r="BB95" s="60"/>
      <c r="BC95" s="60"/>
      <c r="BD95" s="60"/>
      <c r="BE95" s="60"/>
      <c r="BF95" s="60"/>
      <c r="BG95" s="60"/>
      <c r="BH95" s="69"/>
      <c r="BI95" s="85"/>
      <c r="BK95" s="61">
        <f t="shared" si="64"/>
        <v>0</v>
      </c>
      <c r="BL95" s="71">
        <f t="shared" si="65"/>
        <v>0</v>
      </c>
      <c r="BM95" s="86"/>
      <c r="BN95" s="87"/>
      <c r="BO95" s="88"/>
      <c r="BP95" s="88"/>
      <c r="BQ95" s="88"/>
      <c r="BR95" s="88"/>
      <c r="BS95" s="88"/>
      <c r="BT95" s="88"/>
      <c r="BU95" s="88"/>
      <c r="BV95" s="88"/>
      <c r="BW95" s="88"/>
      <c r="BX95" s="127"/>
      <c r="BY95" s="20"/>
      <c r="BZ95" s="20"/>
      <c r="CA95" s="61">
        <f t="shared" si="68"/>
        <v>0</v>
      </c>
      <c r="CB95" s="65">
        <f t="shared" si="69"/>
        <v>0</v>
      </c>
      <c r="CC95" s="66">
        <f t="shared" si="71"/>
        <v>0</v>
      </c>
      <c r="CD95" s="66">
        <f t="shared" si="72"/>
        <v>0</v>
      </c>
      <c r="CE95" s="66">
        <f t="shared" si="73"/>
        <v>0</v>
      </c>
      <c r="CF95" s="66">
        <f t="shared" si="74"/>
        <v>0</v>
      </c>
      <c r="CG95" s="66">
        <f t="shared" si="75"/>
        <v>0</v>
      </c>
      <c r="CH95" s="66">
        <f t="shared" si="76"/>
        <v>0</v>
      </c>
      <c r="CI95" s="66">
        <f t="shared" si="77"/>
        <v>0</v>
      </c>
      <c r="CJ95" s="66">
        <f t="shared" si="78"/>
        <v>0</v>
      </c>
      <c r="CK95" s="66">
        <f t="shared" si="79"/>
        <v>0</v>
      </c>
      <c r="CL95" s="66">
        <f t="shared" si="80"/>
        <v>0</v>
      </c>
      <c r="CM95" s="66">
        <f t="shared" si="81"/>
        <v>0</v>
      </c>
      <c r="CN95" s="66">
        <f t="shared" si="70"/>
        <v>0</v>
      </c>
      <c r="CO95" s="67">
        <f t="shared" si="66"/>
        <v>0</v>
      </c>
      <c r="CP95" s="12"/>
      <c r="CQ95" s="12"/>
      <c r="CR95" s="12"/>
      <c r="CS95" s="12"/>
      <c r="CT95" s="12"/>
      <c r="CU95" s="12"/>
    </row>
    <row r="96" spans="2:100" ht="20.25" customHeight="1">
      <c r="B96" s="200" t="s">
        <v>105</v>
      </c>
      <c r="C96" s="213"/>
      <c r="D96" s="213"/>
      <c r="E96" s="213"/>
      <c r="F96" s="198"/>
      <c r="G96" s="199">
        <f t="shared" si="67"/>
        <v>0</v>
      </c>
      <c r="H96" s="84"/>
      <c r="I96" s="60"/>
      <c r="J96" s="60"/>
      <c r="K96" s="60"/>
      <c r="L96" s="60"/>
      <c r="M96" s="195"/>
      <c r="N96" s="60"/>
      <c r="O96" s="60"/>
      <c r="P96" s="60"/>
      <c r="Q96" s="196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195"/>
      <c r="AL96" s="195"/>
      <c r="AM96" s="60"/>
      <c r="AN96" s="60"/>
      <c r="AO96" s="60"/>
      <c r="AP96" s="60"/>
      <c r="AQ96" s="60"/>
      <c r="AR96" s="60"/>
      <c r="AS96" s="60"/>
      <c r="AT96" s="60"/>
      <c r="AU96" s="60"/>
      <c r="AV96" s="116"/>
      <c r="AW96" s="116"/>
      <c r="AX96" s="116"/>
      <c r="AY96" s="116"/>
      <c r="AZ96" s="60"/>
      <c r="BA96" s="60"/>
      <c r="BB96" s="60"/>
      <c r="BC96" s="60"/>
      <c r="BD96" s="60"/>
      <c r="BE96" s="60"/>
      <c r="BF96" s="60"/>
      <c r="BG96" s="196"/>
      <c r="BH96" s="69"/>
      <c r="BI96" s="85"/>
      <c r="BK96" s="61" t="str">
        <f t="shared" si="64"/>
        <v>GOOD WEEKEND (NSW ONLY)</v>
      </c>
      <c r="BL96" s="71">
        <f t="shared" si="65"/>
        <v>0</v>
      </c>
      <c r="BM96" s="86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8"/>
      <c r="BY96" s="20"/>
      <c r="BZ96" s="20"/>
      <c r="CA96" s="61" t="str">
        <f t="shared" si="68"/>
        <v>GOOD WEEKEND (NSW ONLY)</v>
      </c>
      <c r="CB96" s="65">
        <f t="shared" si="69"/>
        <v>0</v>
      </c>
      <c r="CC96" s="66">
        <f t="shared" si="71"/>
        <v>0</v>
      </c>
      <c r="CD96" s="66">
        <f t="shared" si="72"/>
        <v>0</v>
      </c>
      <c r="CE96" s="66">
        <f t="shared" si="73"/>
        <v>0</v>
      </c>
      <c r="CF96" s="66">
        <f t="shared" si="74"/>
        <v>0</v>
      </c>
      <c r="CG96" s="66">
        <f t="shared" si="75"/>
        <v>0</v>
      </c>
      <c r="CH96" s="66">
        <f t="shared" si="76"/>
        <v>0</v>
      </c>
      <c r="CI96" s="66">
        <f t="shared" si="77"/>
        <v>0</v>
      </c>
      <c r="CJ96" s="66">
        <f t="shared" si="78"/>
        <v>0</v>
      </c>
      <c r="CK96" s="66">
        <f t="shared" si="79"/>
        <v>0</v>
      </c>
      <c r="CL96" s="66">
        <f t="shared" si="80"/>
        <v>0</v>
      </c>
      <c r="CM96" s="66">
        <f t="shared" si="81"/>
        <v>0</v>
      </c>
      <c r="CN96" s="66">
        <f t="shared" si="70"/>
        <v>0</v>
      </c>
      <c r="CO96" s="67">
        <f t="shared" si="66"/>
        <v>0</v>
      </c>
      <c r="CP96" s="12"/>
      <c r="CQ96" s="12"/>
      <c r="CR96" s="12"/>
      <c r="CS96" s="12"/>
      <c r="CT96" s="12"/>
      <c r="CU96" s="12"/>
    </row>
    <row r="97" spans="2:100" ht="19.5" customHeight="1">
      <c r="B97" s="122"/>
      <c r="C97" s="212"/>
      <c r="D97" s="212"/>
      <c r="E97" s="212"/>
      <c r="F97" s="57">
        <f>SUM(H97:BH97)</f>
        <v>0</v>
      </c>
      <c r="G97" s="72">
        <f t="shared" si="67"/>
        <v>0</v>
      </c>
      <c r="H97" s="59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195"/>
      <c r="AL97" s="195"/>
      <c r="AM97" s="60"/>
      <c r="AN97" s="60"/>
      <c r="AO97" s="60"/>
      <c r="AP97" s="60"/>
      <c r="AQ97" s="60"/>
      <c r="AR97" s="60"/>
      <c r="AS97" s="60"/>
      <c r="AT97" s="60"/>
      <c r="AU97" s="60"/>
      <c r="AV97" s="116"/>
      <c r="AW97" s="116"/>
      <c r="AX97" s="116"/>
      <c r="AY97" s="116"/>
      <c r="AZ97" s="60"/>
      <c r="BA97" s="60"/>
      <c r="BB97" s="60"/>
      <c r="BC97" s="60"/>
      <c r="BD97" s="60"/>
      <c r="BE97" s="60"/>
      <c r="BF97" s="60"/>
      <c r="BG97" s="60"/>
      <c r="BH97" s="69"/>
      <c r="BI97" s="85"/>
      <c r="BK97" s="61">
        <f t="shared" si="64"/>
        <v>0</v>
      </c>
      <c r="BL97" s="71">
        <f t="shared" si="65"/>
        <v>0</v>
      </c>
      <c r="BM97" s="86"/>
      <c r="BN97" s="87"/>
      <c r="BO97" s="88"/>
      <c r="BP97" s="88"/>
      <c r="BQ97" s="88"/>
      <c r="BR97" s="88"/>
      <c r="BS97" s="88"/>
      <c r="BT97" s="88"/>
      <c r="BU97" s="88"/>
      <c r="BV97" s="88"/>
      <c r="BW97" s="88"/>
      <c r="BX97" s="127"/>
      <c r="BY97" s="20"/>
      <c r="BZ97" s="20"/>
      <c r="CA97" s="61">
        <f t="shared" si="68"/>
        <v>0</v>
      </c>
      <c r="CB97" s="65">
        <f t="shared" si="69"/>
        <v>0</v>
      </c>
      <c r="CC97" s="66">
        <f t="shared" si="71"/>
        <v>0</v>
      </c>
      <c r="CD97" s="66">
        <f t="shared" si="72"/>
        <v>0</v>
      </c>
      <c r="CE97" s="66">
        <f t="shared" si="73"/>
        <v>0</v>
      </c>
      <c r="CF97" s="66">
        <f t="shared" si="74"/>
        <v>0</v>
      </c>
      <c r="CG97" s="66">
        <f t="shared" si="75"/>
        <v>0</v>
      </c>
      <c r="CH97" s="66">
        <f t="shared" si="76"/>
        <v>0</v>
      </c>
      <c r="CI97" s="66">
        <f t="shared" si="77"/>
        <v>0</v>
      </c>
      <c r="CJ97" s="66">
        <f t="shared" si="78"/>
        <v>0</v>
      </c>
      <c r="CK97" s="66">
        <f t="shared" si="79"/>
        <v>0</v>
      </c>
      <c r="CL97" s="66">
        <f t="shared" si="80"/>
        <v>0</v>
      </c>
      <c r="CM97" s="66">
        <f t="shared" si="81"/>
        <v>0</v>
      </c>
      <c r="CN97" s="66">
        <f t="shared" si="70"/>
        <v>0</v>
      </c>
      <c r="CO97" s="67">
        <f t="shared" si="66"/>
        <v>0</v>
      </c>
      <c r="CP97" s="12"/>
      <c r="CQ97" s="12"/>
      <c r="CR97" s="12"/>
      <c r="CS97" s="12"/>
      <c r="CT97" s="12"/>
      <c r="CU97" s="12"/>
    </row>
    <row r="98" spans="2:100" ht="20.25" customHeight="1">
      <c r="B98" s="194" t="s">
        <v>103</v>
      </c>
      <c r="C98" s="211" t="s">
        <v>106</v>
      </c>
      <c r="D98" s="211" t="s">
        <v>101</v>
      </c>
      <c r="E98" s="211"/>
      <c r="F98" s="57">
        <f>SUM(H98:BH98)</f>
        <v>10</v>
      </c>
      <c r="G98" s="72">
        <f>CO98*0.90035</f>
        <v>148794.09187499998</v>
      </c>
      <c r="H98" s="84"/>
      <c r="I98" s="60"/>
      <c r="J98" s="60"/>
      <c r="K98" s="60"/>
      <c r="L98" s="60"/>
      <c r="M98" s="195"/>
      <c r="N98" s="60"/>
      <c r="O98" s="60"/>
      <c r="P98" s="60"/>
      <c r="Q98" s="196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299">
        <v>1</v>
      </c>
      <c r="AC98" s="299">
        <v>1</v>
      </c>
      <c r="AD98" s="60"/>
      <c r="AE98" s="60"/>
      <c r="AF98" s="227">
        <v>1</v>
      </c>
      <c r="AG98" s="227">
        <v>1</v>
      </c>
      <c r="AH98" s="60"/>
      <c r="AI98" s="60"/>
      <c r="AJ98" s="60"/>
      <c r="AK98" s="195"/>
      <c r="AL98" s="195"/>
      <c r="AM98" s="60"/>
      <c r="AN98" s="227">
        <v>1</v>
      </c>
      <c r="AO98" s="227">
        <v>1</v>
      </c>
      <c r="AP98" s="60"/>
      <c r="AQ98" s="60"/>
      <c r="AR98" s="60"/>
      <c r="AS98" s="227">
        <v>1</v>
      </c>
      <c r="AT98" s="227">
        <v>1</v>
      </c>
      <c r="AU98" s="60"/>
      <c r="AV98" s="116"/>
      <c r="AW98" s="116"/>
      <c r="AX98" s="116"/>
      <c r="AY98" s="116"/>
      <c r="AZ98" s="227">
        <v>1</v>
      </c>
      <c r="BA98" s="227">
        <v>1</v>
      </c>
      <c r="BB98" s="60"/>
      <c r="BC98" s="60"/>
      <c r="BD98" s="60"/>
      <c r="BE98" s="60"/>
      <c r="BF98" s="60"/>
      <c r="BG98" s="196"/>
      <c r="BH98" s="69"/>
      <c r="BI98" s="85"/>
      <c r="BK98" s="61" t="str">
        <f t="shared" si="64"/>
        <v>Full Page Color</v>
      </c>
      <c r="BL98" s="71" t="str">
        <f t="shared" si="65"/>
        <v>Saturday</v>
      </c>
      <c r="BM98" s="86"/>
      <c r="BN98" s="77"/>
      <c r="BO98" s="77"/>
      <c r="BP98" s="77">
        <v>16526.25</v>
      </c>
      <c r="BQ98" s="77">
        <v>16526.25</v>
      </c>
      <c r="BR98" s="77">
        <v>16526.25</v>
      </c>
      <c r="BS98" s="77">
        <v>16526.25</v>
      </c>
      <c r="BT98" s="77">
        <v>16526.25</v>
      </c>
      <c r="BU98" s="77">
        <v>16526.25</v>
      </c>
      <c r="BV98" s="77">
        <v>16526.25</v>
      </c>
      <c r="BW98" s="77">
        <v>16526.25</v>
      </c>
      <c r="BX98" s="78"/>
      <c r="BY98" s="20"/>
      <c r="BZ98" s="20"/>
      <c r="CA98" s="61" t="str">
        <f t="shared" si="68"/>
        <v>Full Page Color</v>
      </c>
      <c r="CB98" s="65" t="str">
        <f t="shared" si="69"/>
        <v>Saturday</v>
      </c>
      <c r="CC98" s="66">
        <f t="shared" si="71"/>
        <v>0</v>
      </c>
      <c r="CD98" s="66">
        <f t="shared" si="72"/>
        <v>0</v>
      </c>
      <c r="CE98" s="66">
        <f t="shared" si="73"/>
        <v>0</v>
      </c>
      <c r="CF98" s="66">
        <f t="shared" si="74"/>
        <v>0</v>
      </c>
      <c r="CG98" s="66">
        <f t="shared" si="75"/>
        <v>33052.5</v>
      </c>
      <c r="CH98" s="66">
        <f t="shared" si="76"/>
        <v>33052.5</v>
      </c>
      <c r="CI98" s="66">
        <f t="shared" si="77"/>
        <v>0</v>
      </c>
      <c r="CJ98" s="66">
        <f t="shared" si="78"/>
        <v>33052.5</v>
      </c>
      <c r="CK98" s="66">
        <f t="shared" si="79"/>
        <v>33052.5</v>
      </c>
      <c r="CL98" s="66">
        <f t="shared" si="80"/>
        <v>0</v>
      </c>
      <c r="CM98" s="66">
        <f>SUM(AZ98:BA98)*BW98</f>
        <v>33052.5</v>
      </c>
      <c r="CN98" s="66">
        <f t="shared" si="70"/>
        <v>0</v>
      </c>
      <c r="CO98" s="67">
        <f t="shared" si="66"/>
        <v>165262.5</v>
      </c>
      <c r="CP98" s="12"/>
      <c r="CQ98" s="12"/>
      <c r="CR98" s="12"/>
      <c r="CS98" s="12"/>
      <c r="CT98" s="12"/>
      <c r="CU98" s="12"/>
    </row>
    <row r="99" spans="2:100" ht="19.5" customHeight="1">
      <c r="B99" s="122"/>
      <c r="C99" s="212"/>
      <c r="D99" s="81"/>
      <c r="E99" s="81"/>
      <c r="F99" s="57">
        <f>SUM(H99:BH99)</f>
        <v>0</v>
      </c>
      <c r="G99" s="72">
        <f t="shared" si="67"/>
        <v>0</v>
      </c>
      <c r="H99" s="59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195"/>
      <c r="AL99" s="195"/>
      <c r="AM99" s="60"/>
      <c r="AN99" s="60"/>
      <c r="AO99" s="60"/>
      <c r="AP99" s="60"/>
      <c r="AQ99" s="60"/>
      <c r="AR99" s="60"/>
      <c r="AS99" s="60"/>
      <c r="AT99" s="60"/>
      <c r="AU99" s="60"/>
      <c r="AV99" s="116"/>
      <c r="AW99" s="116"/>
      <c r="AX99" s="116"/>
      <c r="AY99" s="116"/>
      <c r="AZ99" s="60"/>
      <c r="BA99" s="60"/>
      <c r="BB99" s="60"/>
      <c r="BC99" s="60"/>
      <c r="BD99" s="60"/>
      <c r="BE99" s="60"/>
      <c r="BF99" s="60"/>
      <c r="BG99" s="60"/>
      <c r="BH99" s="69"/>
      <c r="BI99" s="85"/>
      <c r="BK99" s="61">
        <f t="shared" si="64"/>
        <v>0</v>
      </c>
      <c r="BL99" s="71">
        <f t="shared" si="65"/>
        <v>0</v>
      </c>
      <c r="BM99" s="86"/>
      <c r="BN99" s="87"/>
      <c r="BO99" s="88"/>
      <c r="BP99" s="88"/>
      <c r="BQ99" s="88"/>
      <c r="BR99" s="88"/>
      <c r="BS99" s="88"/>
      <c r="BT99" s="88"/>
      <c r="BU99" s="88"/>
      <c r="BV99" s="88"/>
      <c r="BW99" s="88"/>
      <c r="BX99" s="127"/>
      <c r="BY99" s="20"/>
      <c r="BZ99" s="20"/>
      <c r="CA99" s="61">
        <f t="shared" si="68"/>
        <v>0</v>
      </c>
      <c r="CB99" s="65">
        <f t="shared" si="69"/>
        <v>0</v>
      </c>
      <c r="CC99" s="66">
        <f t="shared" si="71"/>
        <v>0</v>
      </c>
      <c r="CD99" s="66">
        <f t="shared" si="72"/>
        <v>0</v>
      </c>
      <c r="CE99" s="66">
        <f t="shared" si="73"/>
        <v>0</v>
      </c>
      <c r="CF99" s="66">
        <f t="shared" si="74"/>
        <v>0</v>
      </c>
      <c r="CG99" s="66">
        <f t="shared" si="75"/>
        <v>0</v>
      </c>
      <c r="CH99" s="66">
        <f t="shared" si="76"/>
        <v>0</v>
      </c>
      <c r="CI99" s="66">
        <f t="shared" si="77"/>
        <v>0</v>
      </c>
      <c r="CJ99" s="66">
        <f t="shared" si="78"/>
        <v>0</v>
      </c>
      <c r="CK99" s="66">
        <f t="shared" si="79"/>
        <v>0</v>
      </c>
      <c r="CL99" s="66">
        <f t="shared" si="80"/>
        <v>0</v>
      </c>
      <c r="CM99" s="66">
        <f t="shared" si="81"/>
        <v>0</v>
      </c>
      <c r="CN99" s="66">
        <f t="shared" si="70"/>
        <v>0</v>
      </c>
      <c r="CO99" s="67">
        <f t="shared" si="66"/>
        <v>0</v>
      </c>
      <c r="CP99" s="12"/>
      <c r="CQ99" s="12"/>
      <c r="CR99" s="12"/>
      <c r="CS99" s="12"/>
      <c r="CT99" s="12"/>
      <c r="CU99" s="12"/>
    </row>
    <row r="100" spans="2:100" ht="20.25" hidden="1" customHeight="1">
      <c r="B100" s="122"/>
      <c r="C100" s="212"/>
      <c r="D100" s="81"/>
      <c r="E100" s="81"/>
      <c r="F100" s="57">
        <f>SUM(H100:BH100)</f>
        <v>0</v>
      </c>
      <c r="G100" s="72">
        <f t="shared" si="67"/>
        <v>0</v>
      </c>
      <c r="H100" s="84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74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116"/>
      <c r="AW100" s="116"/>
      <c r="AX100" s="116"/>
      <c r="AY100" s="116"/>
      <c r="AZ100" s="60"/>
      <c r="BA100" s="60"/>
      <c r="BB100" s="60"/>
      <c r="BC100" s="140"/>
      <c r="BD100" s="60"/>
      <c r="BE100" s="60"/>
      <c r="BF100" s="60"/>
      <c r="BG100" s="60"/>
      <c r="BH100" s="69"/>
      <c r="BI100" s="85"/>
      <c r="BK100" s="61">
        <f t="shared" si="64"/>
        <v>0</v>
      </c>
      <c r="BL100" s="71">
        <f t="shared" si="65"/>
        <v>0</v>
      </c>
      <c r="BM100" s="86">
        <v>388889</v>
      </c>
      <c r="BN100" s="77">
        <v>388889</v>
      </c>
      <c r="BO100" s="77">
        <v>388889</v>
      </c>
      <c r="BP100" s="77">
        <v>388889</v>
      </c>
      <c r="BQ100" s="77">
        <v>388889</v>
      </c>
      <c r="BR100" s="77">
        <v>388889</v>
      </c>
      <c r="BS100" s="77">
        <v>388889</v>
      </c>
      <c r="BT100" s="77">
        <v>388889</v>
      </c>
      <c r="BU100" s="77">
        <v>388889</v>
      </c>
      <c r="BV100" s="77">
        <v>388889</v>
      </c>
      <c r="BW100" s="77">
        <v>388889</v>
      </c>
      <c r="BX100" s="78">
        <v>388889</v>
      </c>
      <c r="BY100" s="20"/>
      <c r="BZ100" s="20"/>
      <c r="CA100" s="61">
        <f>B100</f>
        <v>0</v>
      </c>
      <c r="CB100" s="65">
        <f>BL100</f>
        <v>0</v>
      </c>
      <c r="CC100" s="66">
        <f t="shared" si="71"/>
        <v>0</v>
      </c>
      <c r="CD100" s="66">
        <f t="shared" si="72"/>
        <v>0</v>
      </c>
      <c r="CE100" s="66">
        <f t="shared" si="73"/>
        <v>0</v>
      </c>
      <c r="CF100" s="66">
        <f t="shared" si="74"/>
        <v>0</v>
      </c>
      <c r="CG100" s="66">
        <f t="shared" si="75"/>
        <v>0</v>
      </c>
      <c r="CH100" s="66">
        <f t="shared" si="76"/>
        <v>0</v>
      </c>
      <c r="CI100" s="66">
        <f t="shared" si="77"/>
        <v>0</v>
      </c>
      <c r="CJ100" s="66">
        <f t="shared" si="78"/>
        <v>0</v>
      </c>
      <c r="CK100" s="66">
        <f t="shared" si="79"/>
        <v>0</v>
      </c>
      <c r="CL100" s="66">
        <f t="shared" si="80"/>
        <v>0</v>
      </c>
      <c r="CM100" s="66">
        <f t="shared" si="81"/>
        <v>0</v>
      </c>
      <c r="CN100" s="66">
        <f>SUM(BD100:BH100)*BX100</f>
        <v>0</v>
      </c>
      <c r="CO100" s="67">
        <f t="shared" si="66"/>
        <v>0</v>
      </c>
      <c r="CP100" s="12"/>
      <c r="CQ100" s="12"/>
      <c r="CR100" s="12"/>
      <c r="CS100" s="12"/>
      <c r="CT100" s="12"/>
      <c r="CU100" s="12"/>
    </row>
    <row r="101" spans="2:100" ht="19.5" hidden="1" customHeight="1">
      <c r="B101" s="122"/>
      <c r="C101" s="212"/>
      <c r="D101" s="81"/>
      <c r="E101" s="81"/>
      <c r="F101" s="57">
        <f>SUM(H101:BH101)</f>
        <v>0</v>
      </c>
      <c r="G101" s="72">
        <f t="shared" si="67"/>
        <v>0</v>
      </c>
      <c r="H101" s="59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195"/>
      <c r="AL101" s="195"/>
      <c r="AM101" s="60"/>
      <c r="AN101" s="60"/>
      <c r="AO101" s="60"/>
      <c r="AP101" s="60"/>
      <c r="AQ101" s="60"/>
      <c r="AR101" s="60"/>
      <c r="AS101" s="60"/>
      <c r="AT101" s="60"/>
      <c r="AU101" s="60"/>
      <c r="AV101" s="116"/>
      <c r="AW101" s="116"/>
      <c r="AX101" s="116"/>
      <c r="AY101" s="116"/>
      <c r="AZ101" s="60"/>
      <c r="BA101" s="60"/>
      <c r="BB101" s="60"/>
      <c r="BC101" s="60"/>
      <c r="BD101" s="60"/>
      <c r="BE101" s="60"/>
      <c r="BF101" s="60"/>
      <c r="BG101" s="60"/>
      <c r="BH101" s="69"/>
      <c r="BI101" s="85"/>
      <c r="BK101" s="61">
        <f t="shared" si="64"/>
        <v>0</v>
      </c>
      <c r="BL101" s="71">
        <f t="shared" si="65"/>
        <v>0</v>
      </c>
      <c r="BM101" s="86"/>
      <c r="BN101" s="87"/>
      <c r="BO101" s="88"/>
      <c r="BP101" s="88"/>
      <c r="BQ101" s="88"/>
      <c r="BR101" s="88"/>
      <c r="BS101" s="88"/>
      <c r="BT101" s="88"/>
      <c r="BU101" s="88"/>
      <c r="BV101" s="88"/>
      <c r="BW101" s="88"/>
      <c r="BX101" s="127"/>
      <c r="BY101" s="20"/>
      <c r="BZ101" s="20"/>
      <c r="CA101" s="61">
        <f t="shared" ref="CA101:CA116" si="82">B101</f>
        <v>0</v>
      </c>
      <c r="CB101" s="65">
        <f>BL101</f>
        <v>0</v>
      </c>
      <c r="CC101" s="66">
        <f t="shared" si="71"/>
        <v>0</v>
      </c>
      <c r="CD101" s="66">
        <f t="shared" si="72"/>
        <v>0</v>
      </c>
      <c r="CE101" s="66">
        <f t="shared" si="73"/>
        <v>0</v>
      </c>
      <c r="CF101" s="66">
        <f t="shared" si="74"/>
        <v>0</v>
      </c>
      <c r="CG101" s="66">
        <f t="shared" si="75"/>
        <v>0</v>
      </c>
      <c r="CH101" s="66">
        <f t="shared" si="76"/>
        <v>0</v>
      </c>
      <c r="CI101" s="66">
        <f t="shared" si="77"/>
        <v>0</v>
      </c>
      <c r="CJ101" s="66">
        <f t="shared" si="78"/>
        <v>0</v>
      </c>
      <c r="CK101" s="66">
        <f t="shared" si="79"/>
        <v>0</v>
      </c>
      <c r="CL101" s="66">
        <f t="shared" si="80"/>
        <v>0</v>
      </c>
      <c r="CM101" s="66">
        <f t="shared" si="81"/>
        <v>0</v>
      </c>
      <c r="CN101" s="66">
        <f>SUM(BD101:BH101)*BX101</f>
        <v>0</v>
      </c>
      <c r="CO101" s="67">
        <f t="shared" si="66"/>
        <v>0</v>
      </c>
      <c r="CP101" s="12"/>
      <c r="CQ101" s="12"/>
      <c r="CR101" s="12"/>
      <c r="CS101" s="12"/>
      <c r="CT101" s="12"/>
      <c r="CU101" s="12"/>
    </row>
    <row r="102" spans="2:100" ht="20.25" customHeight="1">
      <c r="B102" s="200" t="s">
        <v>109</v>
      </c>
      <c r="C102" s="213"/>
      <c r="D102" s="213"/>
      <c r="E102" s="213"/>
      <c r="F102" s="198"/>
      <c r="G102" s="199">
        <f t="shared" si="67"/>
        <v>0</v>
      </c>
      <c r="H102" s="84"/>
      <c r="I102" s="60"/>
      <c r="J102" s="60"/>
      <c r="K102" s="60"/>
      <c r="L102" s="60"/>
      <c r="M102" s="195"/>
      <c r="N102" s="60"/>
      <c r="O102" s="60"/>
      <c r="P102" s="60"/>
      <c r="Q102" s="196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195"/>
      <c r="AL102" s="195"/>
      <c r="AM102" s="60"/>
      <c r="AN102" s="60"/>
      <c r="AO102" s="60"/>
      <c r="AP102" s="60"/>
      <c r="AQ102" s="60"/>
      <c r="AR102" s="60"/>
      <c r="AS102" s="60"/>
      <c r="AT102" s="60"/>
      <c r="AU102" s="60"/>
      <c r="AV102" s="116"/>
      <c r="AW102" s="116"/>
      <c r="AX102" s="116"/>
      <c r="AY102" s="116"/>
      <c r="AZ102" s="60"/>
      <c r="BA102" s="60"/>
      <c r="BB102" s="60"/>
      <c r="BC102" s="60"/>
      <c r="BD102" s="60"/>
      <c r="BE102" s="60"/>
      <c r="BF102" s="60"/>
      <c r="BG102" s="196"/>
      <c r="BH102" s="69"/>
      <c r="BI102" s="85"/>
      <c r="BK102" s="61" t="str">
        <f t="shared" si="64"/>
        <v>TIMEOUT</v>
      </c>
      <c r="BL102" s="71">
        <f t="shared" si="65"/>
        <v>0</v>
      </c>
      <c r="BM102" s="86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8"/>
      <c r="BY102" s="20"/>
      <c r="BZ102" s="20"/>
      <c r="CA102" s="61" t="str">
        <f t="shared" si="82"/>
        <v>TIMEOUT</v>
      </c>
      <c r="CB102" s="65">
        <f t="shared" ref="CB102:CB111" si="83">BL102</f>
        <v>0</v>
      </c>
      <c r="CC102" s="66">
        <f t="shared" si="71"/>
        <v>0</v>
      </c>
      <c r="CD102" s="66">
        <f t="shared" si="72"/>
        <v>0</v>
      </c>
      <c r="CE102" s="66">
        <f t="shared" si="73"/>
        <v>0</v>
      </c>
      <c r="CF102" s="66">
        <f t="shared" si="74"/>
        <v>0</v>
      </c>
      <c r="CG102" s="66">
        <f t="shared" si="75"/>
        <v>0</v>
      </c>
      <c r="CH102" s="66">
        <f t="shared" si="76"/>
        <v>0</v>
      </c>
      <c r="CI102" s="66">
        <f t="shared" si="77"/>
        <v>0</v>
      </c>
      <c r="CJ102" s="66">
        <f t="shared" si="78"/>
        <v>0</v>
      </c>
      <c r="CK102" s="66">
        <f t="shared" si="79"/>
        <v>0</v>
      </c>
      <c r="CL102" s="66">
        <f t="shared" si="80"/>
        <v>0</v>
      </c>
      <c r="CM102" s="66">
        <f t="shared" si="81"/>
        <v>0</v>
      </c>
      <c r="CN102" s="66">
        <f t="shared" ref="CN102:CN111" si="84">SUM(BD102:BH102)*BX102</f>
        <v>0</v>
      </c>
      <c r="CO102" s="67">
        <f t="shared" si="66"/>
        <v>0</v>
      </c>
      <c r="CP102" s="12"/>
      <c r="CQ102" s="12"/>
      <c r="CR102" s="12"/>
      <c r="CS102" s="12"/>
      <c r="CT102" s="12"/>
      <c r="CU102" s="12"/>
    </row>
    <row r="103" spans="2:100" ht="19.5" customHeight="1">
      <c r="B103" s="122"/>
      <c r="C103" s="212"/>
      <c r="D103" s="212"/>
      <c r="E103" s="212"/>
      <c r="F103" s="57">
        <f>SUM(H103:BH103)</f>
        <v>0</v>
      </c>
      <c r="G103" s="72">
        <f t="shared" si="67"/>
        <v>0</v>
      </c>
      <c r="H103" s="59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195"/>
      <c r="AL103" s="195"/>
      <c r="AM103" s="60"/>
      <c r="AN103" s="60"/>
      <c r="AO103" s="60"/>
      <c r="AP103" s="60"/>
      <c r="AQ103" s="60"/>
      <c r="AR103" s="60"/>
      <c r="AS103" s="60"/>
      <c r="AT103" s="60"/>
      <c r="AU103" s="60"/>
      <c r="AV103" s="116"/>
      <c r="AW103" s="116"/>
      <c r="AX103" s="116"/>
      <c r="AY103" s="116"/>
      <c r="AZ103" s="60"/>
      <c r="BA103" s="60"/>
      <c r="BB103" s="60"/>
      <c r="BC103" s="60"/>
      <c r="BD103" s="60"/>
      <c r="BE103" s="60"/>
      <c r="BF103" s="60"/>
      <c r="BG103" s="60"/>
      <c r="BH103" s="69"/>
      <c r="BI103" s="85"/>
      <c r="BK103" s="61">
        <f t="shared" si="64"/>
        <v>0</v>
      </c>
      <c r="BL103" s="71">
        <f t="shared" si="65"/>
        <v>0</v>
      </c>
      <c r="BM103" s="86"/>
      <c r="BN103" s="87"/>
      <c r="BO103" s="88"/>
      <c r="BP103" s="88"/>
      <c r="BQ103" s="88"/>
      <c r="BR103" s="88"/>
      <c r="BS103" s="88"/>
      <c r="BT103" s="88"/>
      <c r="BU103" s="88"/>
      <c r="BV103" s="88"/>
      <c r="BW103" s="88"/>
      <c r="BX103" s="127"/>
      <c r="BY103" s="20"/>
      <c r="BZ103" s="20"/>
      <c r="CA103" s="61">
        <f t="shared" si="82"/>
        <v>0</v>
      </c>
      <c r="CB103" s="65">
        <f t="shared" si="83"/>
        <v>0</v>
      </c>
      <c r="CC103" s="66">
        <f t="shared" si="71"/>
        <v>0</v>
      </c>
      <c r="CD103" s="66">
        <f t="shared" si="72"/>
        <v>0</v>
      </c>
      <c r="CE103" s="66">
        <f t="shared" si="73"/>
        <v>0</v>
      </c>
      <c r="CF103" s="66">
        <f t="shared" si="74"/>
        <v>0</v>
      </c>
      <c r="CG103" s="66">
        <f t="shared" si="75"/>
        <v>0</v>
      </c>
      <c r="CH103" s="66">
        <f t="shared" si="76"/>
        <v>0</v>
      </c>
      <c r="CI103" s="66">
        <f t="shared" si="77"/>
        <v>0</v>
      </c>
      <c r="CJ103" s="66">
        <f t="shared" si="78"/>
        <v>0</v>
      </c>
      <c r="CK103" s="66">
        <f t="shared" si="79"/>
        <v>0</v>
      </c>
      <c r="CL103" s="66">
        <f t="shared" si="80"/>
        <v>0</v>
      </c>
      <c r="CM103" s="66">
        <f t="shared" si="81"/>
        <v>0</v>
      </c>
      <c r="CN103" s="66">
        <f t="shared" si="84"/>
        <v>0</v>
      </c>
      <c r="CO103" s="67">
        <f t="shared" si="66"/>
        <v>0</v>
      </c>
      <c r="CP103" s="12">
        <v>663210</v>
      </c>
      <c r="CQ103" s="12"/>
      <c r="CR103" s="12"/>
      <c r="CS103" s="12"/>
      <c r="CT103" s="12"/>
      <c r="CU103" s="12"/>
    </row>
    <row r="104" spans="2:100" ht="20.25" customHeight="1">
      <c r="B104" s="194" t="s">
        <v>130</v>
      </c>
      <c r="C104" s="211" t="s">
        <v>130</v>
      </c>
      <c r="D104" s="211" t="s">
        <v>131</v>
      </c>
      <c r="E104" s="211"/>
      <c r="F104" s="57">
        <f>SUM(H104:BH104)</f>
        <v>1</v>
      </c>
      <c r="G104" s="72">
        <f>CO104*0.90035</f>
        <v>15441.002500000001</v>
      </c>
      <c r="H104" s="84"/>
      <c r="I104" s="60"/>
      <c r="J104" s="60"/>
      <c r="K104" s="60"/>
      <c r="L104" s="60"/>
      <c r="M104" s="195"/>
      <c r="N104" s="60"/>
      <c r="O104" s="60"/>
      <c r="P104" s="60"/>
      <c r="Q104" s="196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300">
        <v>1</v>
      </c>
      <c r="AD104" s="301"/>
      <c r="AE104" s="301"/>
      <c r="AF104" s="302"/>
      <c r="AG104" s="60"/>
      <c r="AH104" s="60"/>
      <c r="AI104" s="60"/>
      <c r="AJ104" s="60"/>
      <c r="AK104" s="195"/>
      <c r="AL104" s="195"/>
      <c r="AM104" s="60"/>
      <c r="AN104" s="60"/>
      <c r="AO104" s="60"/>
      <c r="AP104" s="60"/>
      <c r="AQ104" s="60"/>
      <c r="AR104" s="60"/>
      <c r="AS104" s="60"/>
      <c r="AT104" s="60"/>
      <c r="AU104" s="60"/>
      <c r="AV104" s="116"/>
      <c r="AW104" s="116"/>
      <c r="AX104" s="116"/>
      <c r="AY104" s="116"/>
      <c r="AZ104" s="60"/>
      <c r="BA104" s="60"/>
      <c r="BB104" s="60"/>
      <c r="BC104" s="60"/>
      <c r="BD104" s="60"/>
      <c r="BE104" s="60"/>
      <c r="BF104" s="60"/>
      <c r="BG104" s="196"/>
      <c r="BH104" s="69"/>
      <c r="BI104" s="85"/>
      <c r="BK104" s="61" t="str">
        <f t="shared" si="64"/>
        <v>Gatefold</v>
      </c>
      <c r="BL104" s="71" t="str">
        <f t="shared" si="65"/>
        <v>Wednesday</v>
      </c>
      <c r="BM104" s="86"/>
      <c r="BN104" s="77"/>
      <c r="BO104" s="77"/>
      <c r="BP104" s="77">
        <v>17150</v>
      </c>
      <c r="BQ104" s="77">
        <v>17150</v>
      </c>
      <c r="BR104" s="77">
        <v>17150</v>
      </c>
      <c r="BS104" s="77">
        <v>17150</v>
      </c>
      <c r="BT104" s="77">
        <v>17150</v>
      </c>
      <c r="BU104" s="77">
        <v>17150</v>
      </c>
      <c r="BV104" s="77">
        <v>17150</v>
      </c>
      <c r="BW104" s="77">
        <v>17150</v>
      </c>
      <c r="BX104" s="78"/>
      <c r="BY104" s="20"/>
      <c r="BZ104" s="20"/>
      <c r="CA104" s="61" t="str">
        <f t="shared" si="82"/>
        <v>Gatefold</v>
      </c>
      <c r="CB104" s="65" t="str">
        <f t="shared" si="83"/>
        <v>Wednesday</v>
      </c>
      <c r="CC104" s="66">
        <f t="shared" si="71"/>
        <v>0</v>
      </c>
      <c r="CD104" s="66">
        <f t="shared" si="72"/>
        <v>0</v>
      </c>
      <c r="CE104" s="66">
        <f t="shared" si="73"/>
        <v>0</v>
      </c>
      <c r="CF104" s="66">
        <f t="shared" si="74"/>
        <v>0</v>
      </c>
      <c r="CG104" s="66">
        <f t="shared" si="75"/>
        <v>17150</v>
      </c>
      <c r="CH104" s="66">
        <f t="shared" si="76"/>
        <v>0</v>
      </c>
      <c r="CI104" s="66">
        <f t="shared" si="77"/>
        <v>0</v>
      </c>
      <c r="CJ104" s="66">
        <f t="shared" si="78"/>
        <v>0</v>
      </c>
      <c r="CK104" s="66">
        <f t="shared" si="79"/>
        <v>0</v>
      </c>
      <c r="CL104" s="66">
        <f t="shared" si="80"/>
        <v>0</v>
      </c>
      <c r="CM104" s="66">
        <f t="shared" si="81"/>
        <v>0</v>
      </c>
      <c r="CN104" s="66">
        <f t="shared" si="84"/>
        <v>0</v>
      </c>
      <c r="CO104" s="67">
        <f t="shared" si="66"/>
        <v>17150</v>
      </c>
      <c r="CP104" s="12"/>
      <c r="CQ104" s="12"/>
      <c r="CR104" s="12"/>
      <c r="CS104" s="12"/>
      <c r="CT104" s="12"/>
      <c r="CU104" s="12"/>
    </row>
    <row r="105" spans="2:100" ht="20.25" customHeight="1">
      <c r="B105" s="194" t="s">
        <v>103</v>
      </c>
      <c r="C105" s="211" t="s">
        <v>132</v>
      </c>
      <c r="D105" s="211" t="s">
        <v>131</v>
      </c>
      <c r="E105" s="211"/>
      <c r="F105" s="57">
        <f>SUM(H105:BH105)</f>
        <v>6</v>
      </c>
      <c r="G105" s="72">
        <f>CO105*0.90035</f>
        <v>29779.076249999998</v>
      </c>
      <c r="H105" s="84"/>
      <c r="I105" s="60"/>
      <c r="J105" s="60"/>
      <c r="K105" s="60"/>
      <c r="L105" s="60"/>
      <c r="M105" s="195"/>
      <c r="N105" s="60"/>
      <c r="O105" s="60"/>
      <c r="P105" s="60"/>
      <c r="Q105" s="196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305">
        <v>1</v>
      </c>
      <c r="AH105" s="306"/>
      <c r="AI105" s="306"/>
      <c r="AJ105" s="306"/>
      <c r="AK105" s="306"/>
      <c r="AL105" s="305">
        <v>1</v>
      </c>
      <c r="AM105" s="306"/>
      <c r="AN105" s="306"/>
      <c r="AO105" s="307"/>
      <c r="AP105" s="305">
        <v>1</v>
      </c>
      <c r="AQ105" s="306"/>
      <c r="AR105" s="306"/>
      <c r="AS105" s="306"/>
      <c r="AT105" s="306"/>
      <c r="AU105" s="278">
        <v>1</v>
      </c>
      <c r="AV105" s="276"/>
      <c r="AW105" s="277"/>
      <c r="AX105" s="277"/>
      <c r="AY105" s="307">
        <v>1</v>
      </c>
      <c r="AZ105" s="306"/>
      <c r="BA105" s="307"/>
      <c r="BB105" s="307"/>
      <c r="BC105" s="276">
        <v>1</v>
      </c>
      <c r="BD105" s="277"/>
      <c r="BE105" s="277"/>
      <c r="BF105" s="277"/>
      <c r="BG105" s="278"/>
      <c r="BH105" s="69"/>
      <c r="BI105" s="85"/>
      <c r="BK105" s="61" t="str">
        <f t="shared" si="64"/>
        <v>Full Page Color</v>
      </c>
      <c r="BL105" s="71" t="str">
        <f t="shared" si="65"/>
        <v>Wednesday</v>
      </c>
      <c r="BM105" s="86"/>
      <c r="BN105" s="77"/>
      <c r="BO105" s="77"/>
      <c r="BP105" s="77">
        <v>5512.5</v>
      </c>
      <c r="BQ105" s="77">
        <v>5512.5</v>
      </c>
      <c r="BR105" s="77">
        <v>5512.5</v>
      </c>
      <c r="BS105" s="77">
        <v>5512.5</v>
      </c>
      <c r="BT105" s="77">
        <v>5512.5</v>
      </c>
      <c r="BU105" s="77">
        <v>5512.5</v>
      </c>
      <c r="BV105" s="77">
        <v>5512.5</v>
      </c>
      <c r="BW105" s="77">
        <v>5512.5</v>
      </c>
      <c r="BX105" s="78"/>
      <c r="BY105" s="20"/>
      <c r="BZ105" s="20"/>
      <c r="CA105" s="61" t="str">
        <f t="shared" si="82"/>
        <v>Full Page Color</v>
      </c>
      <c r="CB105" s="65" t="str">
        <f t="shared" si="83"/>
        <v>Wednesday</v>
      </c>
      <c r="CC105" s="66">
        <f t="shared" si="71"/>
        <v>0</v>
      </c>
      <c r="CD105" s="66">
        <f t="shared" si="72"/>
        <v>0</v>
      </c>
      <c r="CE105" s="66">
        <f t="shared" si="73"/>
        <v>0</v>
      </c>
      <c r="CF105" s="66">
        <f t="shared" si="74"/>
        <v>0</v>
      </c>
      <c r="CG105" s="66">
        <f t="shared" si="75"/>
        <v>0</v>
      </c>
      <c r="CH105" s="66">
        <f t="shared" si="76"/>
        <v>5512.5</v>
      </c>
      <c r="CI105" s="66">
        <f t="shared" si="77"/>
        <v>5512.5</v>
      </c>
      <c r="CJ105" s="66">
        <f t="shared" si="78"/>
        <v>5512.5</v>
      </c>
      <c r="CK105" s="66">
        <f t="shared" si="79"/>
        <v>5512.5</v>
      </c>
      <c r="CL105" s="66">
        <f t="shared" si="80"/>
        <v>5512.5</v>
      </c>
      <c r="CM105" s="66">
        <f t="shared" si="81"/>
        <v>5512.5</v>
      </c>
      <c r="CN105" s="66">
        <f t="shared" si="84"/>
        <v>0</v>
      </c>
      <c r="CO105" s="67">
        <f t="shared" si="66"/>
        <v>33075</v>
      </c>
      <c r="CP105" s="12"/>
      <c r="CQ105" s="12"/>
      <c r="CR105" s="12"/>
      <c r="CS105" s="12"/>
      <c r="CT105" s="12"/>
      <c r="CU105" s="12"/>
    </row>
    <row r="106" spans="2:100" ht="20.25" hidden="1" customHeight="1">
      <c r="B106" s="194" t="s">
        <v>151</v>
      </c>
      <c r="C106" s="211"/>
      <c r="D106" s="211" t="s">
        <v>131</v>
      </c>
      <c r="E106" s="211"/>
      <c r="F106" s="57">
        <f>SUM(H106:BH106)</f>
        <v>0</v>
      </c>
      <c r="G106" s="72">
        <f>CO106*0.90035</f>
        <v>0</v>
      </c>
      <c r="H106" s="84"/>
      <c r="I106" s="60"/>
      <c r="J106" s="60"/>
      <c r="K106" s="60"/>
      <c r="L106" s="60"/>
      <c r="M106" s="195"/>
      <c r="N106" s="60"/>
      <c r="O106" s="60"/>
      <c r="P106" s="60"/>
      <c r="Q106" s="196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195"/>
      <c r="AL106" s="195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196"/>
      <c r="BH106" s="69"/>
      <c r="BI106" s="85"/>
      <c r="BK106" s="61" t="str">
        <f t="shared" si="64"/>
        <v>Insert</v>
      </c>
      <c r="BL106" s="71" t="str">
        <f t="shared" si="65"/>
        <v>Wednesday</v>
      </c>
      <c r="BM106" s="86"/>
      <c r="BN106" s="77"/>
      <c r="BO106" s="77"/>
      <c r="BP106" s="77">
        <v>22253</v>
      </c>
      <c r="BQ106" s="77">
        <v>22253</v>
      </c>
      <c r="BR106" s="77">
        <v>22253</v>
      </c>
      <c r="BS106" s="77">
        <v>22253</v>
      </c>
      <c r="BT106" s="77">
        <v>22253</v>
      </c>
      <c r="BU106" s="77">
        <v>22253</v>
      </c>
      <c r="BV106" s="77">
        <v>22253</v>
      </c>
      <c r="BW106" s="77">
        <v>22253</v>
      </c>
      <c r="BX106" s="78"/>
      <c r="BY106" s="20"/>
      <c r="BZ106" s="20"/>
      <c r="CA106" s="61" t="str">
        <f t="shared" si="82"/>
        <v>Insert</v>
      </c>
      <c r="CB106" s="65" t="str">
        <f t="shared" si="83"/>
        <v>Wednesday</v>
      </c>
      <c r="CC106" s="66">
        <f t="shared" si="71"/>
        <v>0</v>
      </c>
      <c r="CD106" s="66">
        <f t="shared" si="72"/>
        <v>0</v>
      </c>
      <c r="CE106" s="66">
        <f t="shared" si="73"/>
        <v>0</v>
      </c>
      <c r="CF106" s="66">
        <f t="shared" si="74"/>
        <v>0</v>
      </c>
      <c r="CG106" s="66">
        <f t="shared" si="75"/>
        <v>0</v>
      </c>
      <c r="CH106" s="66">
        <f t="shared" si="76"/>
        <v>0</v>
      </c>
      <c r="CI106" s="66">
        <f t="shared" si="77"/>
        <v>0</v>
      </c>
      <c r="CJ106" s="66">
        <f t="shared" si="78"/>
        <v>0</v>
      </c>
      <c r="CK106" s="66">
        <f t="shared" si="79"/>
        <v>0</v>
      </c>
      <c r="CL106" s="66">
        <f t="shared" si="80"/>
        <v>0</v>
      </c>
      <c r="CM106" s="66">
        <f t="shared" si="81"/>
        <v>0</v>
      </c>
      <c r="CN106" s="66">
        <f>SUM(BD106:BH106)*BX106</f>
        <v>0</v>
      </c>
      <c r="CO106" s="67">
        <f t="shared" si="66"/>
        <v>0</v>
      </c>
      <c r="CP106" s="12">
        <v>83192</v>
      </c>
      <c r="CQ106" s="12"/>
      <c r="CR106" s="12"/>
      <c r="CS106" s="12"/>
      <c r="CT106" s="12"/>
      <c r="CU106" s="12"/>
    </row>
    <row r="107" spans="2:100" ht="19.5" customHeight="1">
      <c r="B107" s="122"/>
      <c r="C107" s="212"/>
      <c r="D107" s="81"/>
      <c r="E107" s="81"/>
      <c r="F107" s="57">
        <f>SUM(H107:BH107)</f>
        <v>0</v>
      </c>
      <c r="G107" s="72">
        <f t="shared" si="67"/>
        <v>0</v>
      </c>
      <c r="H107" s="59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195"/>
      <c r="AL107" s="195"/>
      <c r="AM107" s="60"/>
      <c r="AN107" s="60"/>
      <c r="AO107" s="60"/>
      <c r="AP107" s="60"/>
      <c r="AQ107" s="60"/>
      <c r="AR107" s="60"/>
      <c r="AS107" s="60"/>
      <c r="AT107" s="60"/>
      <c r="AU107" s="60"/>
      <c r="AV107" s="116"/>
      <c r="AW107" s="116"/>
      <c r="AX107" s="116"/>
      <c r="AY107" s="116"/>
      <c r="AZ107" s="60"/>
      <c r="BA107" s="60"/>
      <c r="BB107" s="60"/>
      <c r="BC107" s="60"/>
      <c r="BD107" s="60"/>
      <c r="BE107" s="60"/>
      <c r="BF107" s="60"/>
      <c r="BG107" s="60"/>
      <c r="BH107" s="69"/>
      <c r="BI107" s="85"/>
      <c r="BK107" s="61">
        <f t="shared" si="64"/>
        <v>0</v>
      </c>
      <c r="BL107" s="71">
        <f t="shared" si="65"/>
        <v>0</v>
      </c>
      <c r="BM107" s="86"/>
      <c r="BN107" s="87"/>
      <c r="BO107" s="88"/>
      <c r="BP107" s="88"/>
      <c r="BQ107" s="88"/>
      <c r="BR107" s="88"/>
      <c r="BS107" s="88"/>
      <c r="BT107" s="88"/>
      <c r="BU107" s="88"/>
      <c r="BV107" s="88"/>
      <c r="BW107" s="88"/>
      <c r="BX107" s="127"/>
      <c r="BY107" s="20"/>
      <c r="BZ107" s="20"/>
      <c r="CA107" s="61">
        <f t="shared" si="82"/>
        <v>0</v>
      </c>
      <c r="CB107" s="65">
        <f t="shared" si="83"/>
        <v>0</v>
      </c>
      <c r="CC107" s="66">
        <f t="shared" si="71"/>
        <v>0</v>
      </c>
      <c r="CD107" s="66">
        <f t="shared" si="72"/>
        <v>0</v>
      </c>
      <c r="CE107" s="66">
        <f t="shared" si="73"/>
        <v>0</v>
      </c>
      <c r="CF107" s="66">
        <f t="shared" si="74"/>
        <v>0</v>
      </c>
      <c r="CG107" s="66">
        <f t="shared" si="75"/>
        <v>0</v>
      </c>
      <c r="CH107" s="66">
        <f t="shared" si="76"/>
        <v>0</v>
      </c>
      <c r="CI107" s="66">
        <f t="shared" si="77"/>
        <v>0</v>
      </c>
      <c r="CJ107" s="66">
        <f t="shared" si="78"/>
        <v>0</v>
      </c>
      <c r="CK107" s="66">
        <f t="shared" si="79"/>
        <v>0</v>
      </c>
      <c r="CL107" s="66">
        <f t="shared" si="80"/>
        <v>0</v>
      </c>
      <c r="CM107" s="66">
        <f t="shared" si="81"/>
        <v>0</v>
      </c>
      <c r="CN107" s="66">
        <f t="shared" si="84"/>
        <v>0</v>
      </c>
      <c r="CO107" s="67">
        <f t="shared" si="66"/>
        <v>0</v>
      </c>
      <c r="CP107" s="12"/>
      <c r="CQ107" s="12"/>
      <c r="CR107" s="12"/>
      <c r="CS107" s="12"/>
      <c r="CT107" s="12"/>
      <c r="CU107" s="12"/>
    </row>
    <row r="108" spans="2:100" ht="20.25" customHeight="1">
      <c r="B108" s="200" t="s">
        <v>152</v>
      </c>
      <c r="C108" s="213"/>
      <c r="D108" s="213"/>
      <c r="E108" s="213"/>
      <c r="F108" s="198"/>
      <c r="G108" s="199">
        <f t="shared" si="67"/>
        <v>0</v>
      </c>
      <c r="H108" s="84"/>
      <c r="I108" s="60"/>
      <c r="J108" s="60"/>
      <c r="K108" s="60"/>
      <c r="L108" s="60"/>
      <c r="M108" s="195"/>
      <c r="N108" s="60"/>
      <c r="O108" s="60"/>
      <c r="P108" s="60"/>
      <c r="Q108" s="196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195"/>
      <c r="AL108" s="195"/>
      <c r="AM108" s="60"/>
      <c r="AN108" s="60"/>
      <c r="AO108" s="60"/>
      <c r="AP108" s="60"/>
      <c r="AQ108" s="60"/>
      <c r="AR108" s="60"/>
      <c r="AS108" s="60"/>
      <c r="AT108" s="60"/>
      <c r="AU108" s="60"/>
      <c r="AV108" s="116"/>
      <c r="AW108" s="116"/>
      <c r="AX108" s="116"/>
      <c r="AY108" s="116"/>
      <c r="AZ108" s="60"/>
      <c r="BA108" s="60"/>
      <c r="BB108" s="60"/>
      <c r="BC108" s="60"/>
      <c r="BD108" s="60"/>
      <c r="BE108" s="60"/>
      <c r="BF108" s="60"/>
      <c r="BG108" s="196"/>
      <c r="BH108" s="69"/>
      <c r="BI108" s="85"/>
      <c r="BK108" s="61" t="str">
        <f t="shared" si="64"/>
        <v>OTHER (OFFER RELATED)</v>
      </c>
      <c r="BL108" s="71">
        <f t="shared" si="65"/>
        <v>0</v>
      </c>
      <c r="BM108" s="86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8"/>
      <c r="BY108" s="20"/>
      <c r="BZ108" s="20"/>
      <c r="CA108" s="61" t="str">
        <f t="shared" si="82"/>
        <v>OTHER (OFFER RELATED)</v>
      </c>
      <c r="CB108" s="65">
        <f t="shared" si="83"/>
        <v>0</v>
      </c>
      <c r="CC108" s="66">
        <f t="shared" si="71"/>
        <v>0</v>
      </c>
      <c r="CD108" s="66">
        <f t="shared" si="72"/>
        <v>0</v>
      </c>
      <c r="CE108" s="66">
        <f t="shared" si="73"/>
        <v>0</v>
      </c>
      <c r="CF108" s="66">
        <f t="shared" si="74"/>
        <v>0</v>
      </c>
      <c r="CG108" s="66">
        <f t="shared" si="75"/>
        <v>0</v>
      </c>
      <c r="CH108" s="66">
        <f t="shared" si="76"/>
        <v>0</v>
      </c>
      <c r="CI108" s="66">
        <f t="shared" si="77"/>
        <v>0</v>
      </c>
      <c r="CJ108" s="66">
        <f t="shared" si="78"/>
        <v>0</v>
      </c>
      <c r="CK108" s="66">
        <f t="shared" si="79"/>
        <v>0</v>
      </c>
      <c r="CL108" s="66">
        <f t="shared" si="80"/>
        <v>0</v>
      </c>
      <c r="CM108" s="66">
        <f t="shared" si="81"/>
        <v>0</v>
      </c>
      <c r="CN108" s="66">
        <f t="shared" si="84"/>
        <v>0</v>
      </c>
      <c r="CO108" s="67">
        <f t="shared" si="66"/>
        <v>0</v>
      </c>
      <c r="CP108" s="12"/>
      <c r="CQ108" s="12"/>
      <c r="CR108" s="12"/>
      <c r="CS108" s="12"/>
      <c r="CT108" s="12"/>
      <c r="CU108" s="12"/>
    </row>
    <row r="109" spans="2:100" ht="19.5" customHeight="1">
      <c r="B109" s="122"/>
      <c r="C109" s="212"/>
      <c r="D109" s="212"/>
      <c r="E109" s="212"/>
      <c r="F109" s="57">
        <f>SUM(H109:BH109)</f>
        <v>0</v>
      </c>
      <c r="G109" s="72">
        <f t="shared" si="67"/>
        <v>0</v>
      </c>
      <c r="H109" s="59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195"/>
      <c r="AL109" s="195"/>
      <c r="AM109" s="60"/>
      <c r="AN109" s="60"/>
      <c r="AO109" s="60"/>
      <c r="AP109" s="60"/>
      <c r="AQ109" s="60"/>
      <c r="AR109" s="60"/>
      <c r="AS109" s="60"/>
      <c r="AT109" s="60"/>
      <c r="AU109" s="60"/>
      <c r="AV109" s="116"/>
      <c r="AW109" s="116"/>
      <c r="AX109" s="116"/>
      <c r="AY109" s="116"/>
      <c r="AZ109" s="60"/>
      <c r="BA109" s="60"/>
      <c r="BB109" s="60"/>
      <c r="BC109" s="60"/>
      <c r="BD109" s="60"/>
      <c r="BE109" s="60"/>
      <c r="BF109" s="60"/>
      <c r="BG109" s="60"/>
      <c r="BH109" s="69"/>
      <c r="BI109" s="85"/>
      <c r="BK109" s="61">
        <f t="shared" si="64"/>
        <v>0</v>
      </c>
      <c r="BL109" s="71">
        <f t="shared" si="65"/>
        <v>0</v>
      </c>
      <c r="BM109" s="86"/>
      <c r="BN109" s="87"/>
      <c r="BO109" s="88"/>
      <c r="BP109" s="88"/>
      <c r="BQ109" s="88"/>
      <c r="BR109" s="88"/>
      <c r="BS109" s="88"/>
      <c r="BT109" s="88"/>
      <c r="BU109" s="88"/>
      <c r="BV109" s="88"/>
      <c r="BW109" s="88"/>
      <c r="BX109" s="127"/>
      <c r="BY109" s="20"/>
      <c r="BZ109" s="20"/>
      <c r="CA109" s="61">
        <f t="shared" si="82"/>
        <v>0</v>
      </c>
      <c r="CB109" s="65">
        <f t="shared" si="83"/>
        <v>0</v>
      </c>
      <c r="CC109" s="66">
        <f t="shared" si="71"/>
        <v>0</v>
      </c>
      <c r="CD109" s="66">
        <f t="shared" si="72"/>
        <v>0</v>
      </c>
      <c r="CE109" s="66">
        <f t="shared" si="73"/>
        <v>0</v>
      </c>
      <c r="CF109" s="66"/>
      <c r="CG109" s="66"/>
      <c r="CH109" s="66"/>
      <c r="CI109" s="66"/>
      <c r="CJ109" s="66"/>
      <c r="CK109" s="66"/>
      <c r="CL109" s="66"/>
      <c r="CM109" s="66"/>
      <c r="CN109" s="66"/>
      <c r="CO109" s="67">
        <f t="shared" si="66"/>
        <v>0</v>
      </c>
      <c r="CP109" s="12"/>
      <c r="CQ109" s="12"/>
      <c r="CR109" s="12"/>
      <c r="CS109" s="12"/>
      <c r="CT109" s="12"/>
      <c r="CU109" s="12"/>
    </row>
    <row r="110" spans="2:100" ht="20.25" customHeight="1">
      <c r="B110" s="194" t="s">
        <v>103</v>
      </c>
      <c r="C110" s="211" t="s">
        <v>106</v>
      </c>
      <c r="D110" s="211">
        <v>0</v>
      </c>
      <c r="E110" s="211"/>
      <c r="F110" s="57">
        <f>SUM(H110:BH110)</f>
        <v>0</v>
      </c>
      <c r="G110" s="72">
        <f>CO110*0.90035</f>
        <v>448957.31263900001</v>
      </c>
      <c r="H110" s="84"/>
      <c r="I110" s="60"/>
      <c r="J110" s="60"/>
      <c r="K110" s="60"/>
      <c r="L110" s="60"/>
      <c r="M110" s="195"/>
      <c r="N110" s="60"/>
      <c r="O110" s="60"/>
      <c r="P110" s="60"/>
      <c r="Q110" s="196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221"/>
      <c r="AC110" s="221"/>
      <c r="AD110" s="221"/>
      <c r="AE110" s="221"/>
      <c r="AF110" s="221"/>
      <c r="AG110" s="221"/>
      <c r="AH110" s="221"/>
      <c r="AI110" s="221"/>
      <c r="AJ110" s="221"/>
      <c r="AK110" s="221"/>
      <c r="AL110" s="221"/>
      <c r="AM110" s="221"/>
      <c r="AN110" s="221"/>
      <c r="AO110" s="221"/>
      <c r="AP110" s="221"/>
      <c r="AQ110" s="221"/>
      <c r="AR110" s="221"/>
      <c r="AS110" s="221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1"/>
      <c r="BD110" s="60"/>
      <c r="BE110" s="60"/>
      <c r="BF110" s="60"/>
      <c r="BG110" s="196"/>
      <c r="BH110" s="69"/>
      <c r="BI110" s="85"/>
      <c r="BK110" s="61" t="str">
        <f t="shared" si="64"/>
        <v>Full Page Color</v>
      </c>
      <c r="BL110" s="71">
        <f t="shared" si="65"/>
        <v>0</v>
      </c>
      <c r="BM110" s="86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8"/>
      <c r="BY110" s="20"/>
      <c r="BZ110" s="20"/>
      <c r="CA110" s="61" t="str">
        <f t="shared" si="82"/>
        <v>Full Page Color</v>
      </c>
      <c r="CB110" s="65">
        <f t="shared" si="83"/>
        <v>0</v>
      </c>
      <c r="CC110" s="244">
        <f>SUM(H110:L110)*BM110</f>
        <v>0</v>
      </c>
      <c r="CD110" s="244">
        <f>SUM(M110:P110)*BN110</f>
        <v>0</v>
      </c>
      <c r="CE110" s="244"/>
      <c r="CF110" s="244">
        <f>SUM(U110:Y110)*BP110</f>
        <v>0</v>
      </c>
      <c r="CG110" s="244">
        <f>85338.2445-23007.302</f>
        <v>62330.942500000005</v>
      </c>
      <c r="CH110" s="244">
        <f t="shared" ref="CH110:CN110" si="85">85338.2445-23007.302</f>
        <v>62330.942500000005</v>
      </c>
      <c r="CI110" s="244">
        <f t="shared" si="85"/>
        <v>62330.942500000005</v>
      </c>
      <c r="CJ110" s="244">
        <f t="shared" si="85"/>
        <v>62330.942500000005</v>
      </c>
      <c r="CK110" s="244">
        <f t="shared" si="85"/>
        <v>62330.942500000005</v>
      </c>
      <c r="CL110" s="244">
        <f t="shared" si="85"/>
        <v>62330.942500000005</v>
      </c>
      <c r="CM110" s="244">
        <f t="shared" si="85"/>
        <v>62330.942500000005</v>
      </c>
      <c r="CN110" s="244">
        <f t="shared" si="85"/>
        <v>62330.942500000005</v>
      </c>
      <c r="CO110" s="67">
        <f t="shared" si="66"/>
        <v>498647.54000000004</v>
      </c>
      <c r="CP110" s="12"/>
      <c r="CQ110" s="12"/>
      <c r="CR110" s="12"/>
      <c r="CS110" s="12"/>
      <c r="CT110" s="12"/>
      <c r="CU110" s="12"/>
    </row>
    <row r="111" spans="2:100" ht="19.5" customHeight="1">
      <c r="B111" s="122"/>
      <c r="C111" s="212"/>
      <c r="D111" s="81"/>
      <c r="E111" s="81"/>
      <c r="F111" s="57">
        <f>SUM(H111:BH111)</f>
        <v>0</v>
      </c>
      <c r="G111" s="72">
        <f>CO111*0.9</f>
        <v>0</v>
      </c>
      <c r="H111" s="59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195"/>
      <c r="AL111" s="195"/>
      <c r="AM111" s="60"/>
      <c r="AN111" s="60"/>
      <c r="AO111" s="60"/>
      <c r="AP111" s="60"/>
      <c r="AQ111" s="60"/>
      <c r="AR111" s="60"/>
      <c r="AS111" s="60"/>
      <c r="AT111" s="60"/>
      <c r="AU111" s="60"/>
      <c r="AV111" s="116"/>
      <c r="AW111" s="116"/>
      <c r="AX111" s="116"/>
      <c r="AY111" s="116"/>
      <c r="AZ111" s="60"/>
      <c r="BA111" s="60"/>
      <c r="BB111" s="60"/>
      <c r="BC111" s="60"/>
      <c r="BD111" s="60"/>
      <c r="BE111" s="60"/>
      <c r="BF111" s="60"/>
      <c r="BG111" s="60"/>
      <c r="BH111" s="69"/>
      <c r="BI111" s="85"/>
      <c r="BK111" s="61">
        <f t="shared" si="64"/>
        <v>0</v>
      </c>
      <c r="BL111" s="71">
        <f t="shared" si="65"/>
        <v>0</v>
      </c>
      <c r="BM111" s="86"/>
      <c r="BN111" s="87"/>
      <c r="BO111" s="88"/>
      <c r="BP111" s="88"/>
      <c r="BQ111" s="88"/>
      <c r="BR111" s="88"/>
      <c r="BS111" s="88"/>
      <c r="BT111" s="88"/>
      <c r="BU111" s="88"/>
      <c r="BV111" s="88"/>
      <c r="BW111" s="88"/>
      <c r="BX111" s="127"/>
      <c r="BY111" s="20"/>
      <c r="BZ111" s="20"/>
      <c r="CA111" s="61">
        <f t="shared" si="82"/>
        <v>0</v>
      </c>
      <c r="CB111" s="65">
        <f t="shared" si="83"/>
        <v>0</v>
      </c>
      <c r="CC111" s="66">
        <f>SUM(H111:L111)*BM111</f>
        <v>0</v>
      </c>
      <c r="CD111" s="66">
        <f>SUM(O111:P111)*BN111</f>
        <v>0</v>
      </c>
      <c r="CE111" s="66">
        <f>SUM(S111:T111)*BO111</f>
        <v>0</v>
      </c>
      <c r="CF111" s="66">
        <f>SUM(U111:Y111)*BP111</f>
        <v>0</v>
      </c>
      <c r="CG111" s="66">
        <f>SUM(Z111:AC111)*BQ111</f>
        <v>0</v>
      </c>
      <c r="CH111" s="66">
        <f>SUM(AD111:AG111)*BR111</f>
        <v>0</v>
      </c>
      <c r="CI111" s="66">
        <f>SUM(AH111:AL111)*BS111</f>
        <v>0</v>
      </c>
      <c r="CJ111" s="66">
        <f>SUM(AM111:AP111)*BT111</f>
        <v>0</v>
      </c>
      <c r="CK111" s="66">
        <f>SUM(AQ111:AU111)*BU111</f>
        <v>0</v>
      </c>
      <c r="CL111" s="66">
        <f>SUM(AV111:AY111)*BV111</f>
        <v>0</v>
      </c>
      <c r="CM111" s="66">
        <f>SUM(AZ111:BC111)*BW111</f>
        <v>0</v>
      </c>
      <c r="CN111" s="66">
        <f t="shared" si="84"/>
        <v>0</v>
      </c>
      <c r="CO111" s="67">
        <f t="shared" si="66"/>
        <v>0</v>
      </c>
      <c r="CP111" s="12"/>
      <c r="CQ111" s="12"/>
      <c r="CR111" s="12"/>
      <c r="CS111" s="12"/>
      <c r="CT111" s="12"/>
      <c r="CU111" s="12"/>
    </row>
    <row r="112" spans="2:100" ht="19.5" customHeight="1">
      <c r="B112" s="201"/>
      <c r="C112" s="206"/>
      <c r="D112" s="90"/>
      <c r="E112" s="90"/>
      <c r="F112" s="91">
        <f>SUM(H112:BH112)</f>
        <v>0</v>
      </c>
      <c r="G112" s="72">
        <f t="shared" si="67"/>
        <v>0</v>
      </c>
      <c r="H112" s="92"/>
      <c r="I112" s="93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9"/>
      <c r="BI112" s="75"/>
      <c r="BJ112" s="75"/>
      <c r="BK112" s="61">
        <f t="shared" si="64"/>
        <v>0</v>
      </c>
      <c r="BL112" s="71">
        <f t="shared" si="65"/>
        <v>0</v>
      </c>
      <c r="BM112" s="82"/>
      <c r="BN112" s="83"/>
      <c r="BO112" s="77">
        <v>0</v>
      </c>
      <c r="BP112" s="77">
        <v>0</v>
      </c>
      <c r="BQ112" s="77">
        <v>0</v>
      </c>
      <c r="BR112" s="77">
        <v>0</v>
      </c>
      <c r="BS112" s="77">
        <v>0</v>
      </c>
      <c r="BT112" s="77">
        <v>0</v>
      </c>
      <c r="BU112" s="77">
        <v>0</v>
      </c>
      <c r="BV112" s="77">
        <v>0</v>
      </c>
      <c r="BW112" s="77">
        <v>0</v>
      </c>
      <c r="BX112" s="127"/>
      <c r="BY112" s="20"/>
      <c r="BZ112" s="79"/>
      <c r="CA112" s="61">
        <f t="shared" si="82"/>
        <v>0</v>
      </c>
      <c r="CB112" s="65">
        <f>BL112</f>
        <v>0</v>
      </c>
      <c r="CC112" s="66">
        <f>SUM(H112:M112)*BM112</f>
        <v>0</v>
      </c>
      <c r="CD112" s="66">
        <f>SUM(N112:S112)*BN112</f>
        <v>0</v>
      </c>
      <c r="CE112" s="66"/>
      <c r="CF112" s="66">
        <f>SUM(W112:Z112)*BP112</f>
        <v>0</v>
      </c>
      <c r="CG112" s="66">
        <f>SUM(AA112:AC112)*BQ112</f>
        <v>0</v>
      </c>
      <c r="CH112" s="66">
        <f>SUM(AD112:AG112)*BR112</f>
        <v>0</v>
      </c>
      <c r="CI112" s="66">
        <f>SUM(AH112:AM112)*BS112</f>
        <v>0</v>
      </c>
      <c r="CJ112" s="66">
        <f>SUM(AN112:AP112)*BT112</f>
        <v>0</v>
      </c>
      <c r="CK112" s="66">
        <f>SUM(AQ112:AV112)*BU112</f>
        <v>0</v>
      </c>
      <c r="CL112" s="66">
        <f>SUM(AX112:AZ112)*BV112</f>
        <v>0</v>
      </c>
      <c r="CM112" s="66">
        <f>SUM(BA112:BC112)*BW112</f>
        <v>0</v>
      </c>
      <c r="CN112" s="66">
        <f>SUM(BD112:BH112)*BX112</f>
        <v>0</v>
      </c>
      <c r="CO112" s="67">
        <f>SUM(CC112:CN112)</f>
        <v>0</v>
      </c>
      <c r="CP112" s="12"/>
      <c r="CQ112" s="80"/>
      <c r="CR112" s="80"/>
      <c r="CS112" s="80"/>
      <c r="CT112" s="80"/>
      <c r="CU112" s="80"/>
      <c r="CV112" s="80"/>
    </row>
    <row r="113" spans="2:100" ht="19.5" customHeight="1">
      <c r="B113" s="94" t="s">
        <v>155</v>
      </c>
      <c r="C113" s="207"/>
      <c r="D113" s="95"/>
      <c r="E113" s="95"/>
      <c r="F113" s="96"/>
      <c r="G113" s="97">
        <f>CO113*0.90035</f>
        <v>740343.43541400007</v>
      </c>
      <c r="H113" s="682">
        <f>CC113*0.90035</f>
        <v>0</v>
      </c>
      <c r="I113" s="683"/>
      <c r="J113" s="683"/>
      <c r="K113" s="683"/>
      <c r="L113" s="684"/>
      <c r="M113" s="685">
        <f>CD113*0.90035</f>
        <v>0</v>
      </c>
      <c r="N113" s="686"/>
      <c r="O113" s="686"/>
      <c r="P113" s="687"/>
      <c r="Q113" s="685">
        <f>CE113*0.90035</f>
        <v>0</v>
      </c>
      <c r="R113" s="686"/>
      <c r="S113" s="686"/>
      <c r="T113" s="687"/>
      <c r="U113" s="685">
        <f>CF113*0.90035</f>
        <v>0</v>
      </c>
      <c r="V113" s="686"/>
      <c r="W113" s="686"/>
      <c r="X113" s="686"/>
      <c r="Y113" s="687"/>
      <c r="Z113" s="688">
        <f>CG113*0.90035</f>
        <v>124733.987054875</v>
      </c>
      <c r="AA113" s="683"/>
      <c r="AB113" s="683"/>
      <c r="AC113" s="684"/>
      <c r="AD113" s="676">
        <f>CH113*0.90035</f>
        <v>103167.90350487501</v>
      </c>
      <c r="AE113" s="677"/>
      <c r="AF113" s="677"/>
      <c r="AG113" s="678"/>
      <c r="AH113" s="676">
        <f>SUM(CI113*0.90035)</f>
        <v>73409.085129875006</v>
      </c>
      <c r="AI113" s="677"/>
      <c r="AJ113" s="677"/>
      <c r="AK113" s="677"/>
      <c r="AL113" s="678"/>
      <c r="AM113" s="676">
        <f>SUM(CJ113*0.90035)</f>
        <v>103167.90350487501</v>
      </c>
      <c r="AN113" s="677"/>
      <c r="AO113" s="677"/>
      <c r="AP113" s="678"/>
      <c r="AQ113" s="676">
        <f>SUM(CK113*0.90035)</f>
        <v>103167.90350487501</v>
      </c>
      <c r="AR113" s="677"/>
      <c r="AS113" s="677"/>
      <c r="AT113" s="677"/>
      <c r="AU113" s="678"/>
      <c r="AV113" s="676">
        <f>SUM(CL113*0.90035)</f>
        <v>73409.085129875006</v>
      </c>
      <c r="AW113" s="677"/>
      <c r="AX113" s="677"/>
      <c r="AY113" s="678"/>
      <c r="AZ113" s="676">
        <f>SUM(CM113*0.90035)</f>
        <v>103167.90350487501</v>
      </c>
      <c r="BA113" s="677"/>
      <c r="BB113" s="677"/>
      <c r="BC113" s="678"/>
      <c r="BD113" s="679">
        <f>SUM(CN113*0.90035)</f>
        <v>56119.664079875001</v>
      </c>
      <c r="BE113" s="680"/>
      <c r="BF113" s="680"/>
      <c r="BG113" s="680"/>
      <c r="BH113" s="681"/>
      <c r="BI113" s="75"/>
      <c r="BJ113" s="75"/>
      <c r="BK113" s="234" t="str">
        <f t="shared" si="64"/>
        <v>PLANNED TOTAL MAGAZINES</v>
      </c>
      <c r="BL113" s="235">
        <f t="shared" si="65"/>
        <v>0</v>
      </c>
      <c r="BM113" s="236"/>
      <c r="BN113" s="237"/>
      <c r="BO113" s="238"/>
      <c r="BP113" s="238"/>
      <c r="BQ113" s="238"/>
      <c r="BR113" s="238"/>
      <c r="BS113" s="238"/>
      <c r="BT113" s="238"/>
      <c r="BU113" s="238"/>
      <c r="BV113" s="238"/>
      <c r="BW113" s="238"/>
      <c r="BX113" s="239"/>
      <c r="BY113" s="20"/>
      <c r="BZ113" s="79"/>
      <c r="CA113" s="61" t="str">
        <f t="shared" si="82"/>
        <v>PLANNED TOTAL MAGAZINES</v>
      </c>
      <c r="CB113" s="99"/>
      <c r="CC113" s="100">
        <f t="shared" ref="CC113:CI113" si="86">SUM(CC90:CC112)</f>
        <v>0</v>
      </c>
      <c r="CD113" s="100">
        <f t="shared" si="86"/>
        <v>0</v>
      </c>
      <c r="CE113" s="100">
        <f t="shared" si="86"/>
        <v>0</v>
      </c>
      <c r="CF113" s="100">
        <f t="shared" si="86"/>
        <v>0</v>
      </c>
      <c r="CG113" s="100">
        <f t="shared" si="86"/>
        <v>138539.4425</v>
      </c>
      <c r="CH113" s="100">
        <f t="shared" si="86"/>
        <v>114586.4425</v>
      </c>
      <c r="CI113" s="100">
        <f t="shared" si="86"/>
        <v>81533.942500000005</v>
      </c>
      <c r="CJ113" s="100">
        <f>SUM(CJ90:CJ112)</f>
        <v>114586.4425</v>
      </c>
      <c r="CK113" s="100">
        <f>SUM(CK90:CK112)</f>
        <v>114586.4425</v>
      </c>
      <c r="CL113" s="100">
        <f>SUM(CL90:CL112)</f>
        <v>81533.942500000005</v>
      </c>
      <c r="CM113" s="100">
        <f>SUM(CM90:CM112)</f>
        <v>114586.4425</v>
      </c>
      <c r="CN113" s="100">
        <f>SUM(CN90:CN112)</f>
        <v>62330.942500000005</v>
      </c>
      <c r="CO113" s="5">
        <f>SUM(CC113:CN113)</f>
        <v>822284.04</v>
      </c>
      <c r="CP113" s="101"/>
      <c r="CQ113" s="102"/>
      <c r="CR113" s="12"/>
      <c r="CS113" s="12"/>
      <c r="CT113" s="12"/>
      <c r="CU113" s="12"/>
    </row>
    <row r="114" spans="2:100" ht="19.5" customHeight="1">
      <c r="B114" s="94" t="s">
        <v>84</v>
      </c>
      <c r="C114" s="207"/>
      <c r="D114" s="95"/>
      <c r="E114" s="95"/>
      <c r="F114" s="96"/>
      <c r="G114" s="97">
        <f>CO114*0.90035</f>
        <v>740343.43541400007</v>
      </c>
      <c r="H114" s="682">
        <f>CC114*0.90035</f>
        <v>0</v>
      </c>
      <c r="I114" s="683"/>
      <c r="J114" s="683"/>
      <c r="K114" s="683"/>
      <c r="L114" s="684"/>
      <c r="M114" s="685">
        <f>CD114*0.90035</f>
        <v>0</v>
      </c>
      <c r="N114" s="686"/>
      <c r="O114" s="686"/>
      <c r="P114" s="687"/>
      <c r="Q114" s="685">
        <f>CE114*0.90035</f>
        <v>0</v>
      </c>
      <c r="R114" s="686"/>
      <c r="S114" s="686"/>
      <c r="T114" s="687"/>
      <c r="U114" s="685">
        <f>CF114*0.90035</f>
        <v>0</v>
      </c>
      <c r="V114" s="686"/>
      <c r="W114" s="686"/>
      <c r="X114" s="686"/>
      <c r="Y114" s="687"/>
      <c r="Z114" s="688">
        <f>CG114*0.90035</f>
        <v>124733.987054875</v>
      </c>
      <c r="AA114" s="683"/>
      <c r="AB114" s="683"/>
      <c r="AC114" s="684"/>
      <c r="AD114" s="676">
        <f>CH114*0.90035</f>
        <v>103167.90350487501</v>
      </c>
      <c r="AE114" s="677"/>
      <c r="AF114" s="677"/>
      <c r="AG114" s="678"/>
      <c r="AH114" s="676">
        <f>SUM(CI114*0.90035)</f>
        <v>73409.085129875006</v>
      </c>
      <c r="AI114" s="677"/>
      <c r="AJ114" s="677"/>
      <c r="AK114" s="677"/>
      <c r="AL114" s="678"/>
      <c r="AM114" s="676">
        <f>SUM(CJ114*0.90035)</f>
        <v>103167.90350487501</v>
      </c>
      <c r="AN114" s="677"/>
      <c r="AO114" s="677"/>
      <c r="AP114" s="678"/>
      <c r="AQ114" s="676">
        <f>SUM(CK114*0.90035)</f>
        <v>103167.90350487501</v>
      </c>
      <c r="AR114" s="677"/>
      <c r="AS114" s="677"/>
      <c r="AT114" s="677"/>
      <c r="AU114" s="678"/>
      <c r="AV114" s="676">
        <f>SUM(CL114*0.90035)</f>
        <v>73409.085129875006</v>
      </c>
      <c r="AW114" s="677"/>
      <c r="AX114" s="677"/>
      <c r="AY114" s="678"/>
      <c r="AZ114" s="676">
        <f>SUM(CM114*0.90035)</f>
        <v>103167.90350487501</v>
      </c>
      <c r="BA114" s="677"/>
      <c r="BB114" s="677"/>
      <c r="BC114" s="678"/>
      <c r="BD114" s="679">
        <f>SUM(CN114*0.90035)</f>
        <v>56119.664079875001</v>
      </c>
      <c r="BE114" s="680"/>
      <c r="BF114" s="680"/>
      <c r="BG114" s="680"/>
      <c r="BH114" s="681"/>
      <c r="BI114" s="75"/>
      <c r="BJ114" s="75"/>
      <c r="BK114" s="234" t="str">
        <f t="shared" si="64"/>
        <v>ACTUAL TOTAL MAGAZINES</v>
      </c>
      <c r="BL114" s="235">
        <f t="shared" si="65"/>
        <v>0</v>
      </c>
      <c r="BM114" s="236"/>
      <c r="BN114" s="237"/>
      <c r="BO114" s="238"/>
      <c r="BP114" s="238"/>
      <c r="BQ114" s="238"/>
      <c r="BR114" s="238"/>
      <c r="BS114" s="238"/>
      <c r="BT114" s="238"/>
      <c r="BU114" s="238"/>
      <c r="BV114" s="238"/>
      <c r="BW114" s="238"/>
      <c r="BX114" s="239"/>
      <c r="BY114" s="20"/>
      <c r="BZ114" s="79"/>
      <c r="CA114" s="61" t="str">
        <f t="shared" si="82"/>
        <v>ACTUAL TOTAL MAGAZINES</v>
      </c>
      <c r="CB114" s="99"/>
      <c r="CC114" s="100">
        <f t="shared" ref="CC114:CI114" si="87">CC113</f>
        <v>0</v>
      </c>
      <c r="CD114" s="100">
        <f t="shared" si="87"/>
        <v>0</v>
      </c>
      <c r="CE114" s="100">
        <f t="shared" si="87"/>
        <v>0</v>
      </c>
      <c r="CF114" s="100">
        <f t="shared" si="87"/>
        <v>0</v>
      </c>
      <c r="CG114" s="100">
        <f t="shared" si="87"/>
        <v>138539.4425</v>
      </c>
      <c r="CH114" s="100">
        <f t="shared" si="87"/>
        <v>114586.4425</v>
      </c>
      <c r="CI114" s="100">
        <f t="shared" si="87"/>
        <v>81533.942500000005</v>
      </c>
      <c r="CJ114" s="100">
        <f>CJ113</f>
        <v>114586.4425</v>
      </c>
      <c r="CK114" s="100">
        <f>CK113</f>
        <v>114586.4425</v>
      </c>
      <c r="CL114" s="100">
        <f>CL113</f>
        <v>81533.942500000005</v>
      </c>
      <c r="CM114" s="100">
        <f>CM113</f>
        <v>114586.4425</v>
      </c>
      <c r="CN114" s="100">
        <f>CN113</f>
        <v>62330.942500000005</v>
      </c>
      <c r="CO114" s="5">
        <f>SUM(CC114:CN114)</f>
        <v>822284.04</v>
      </c>
      <c r="CP114" s="625" t="e">
        <f>#REF!-CO114</f>
        <v>#REF!</v>
      </c>
      <c r="CQ114" s="626"/>
      <c r="CR114" s="626"/>
      <c r="CS114" s="102"/>
      <c r="CT114" s="102"/>
      <c r="CU114" s="102"/>
      <c r="CV114" s="102"/>
    </row>
    <row r="115" spans="2:100" ht="19.5" customHeight="1">
      <c r="B115" s="105" t="s">
        <v>156</v>
      </c>
      <c r="C115" s="208"/>
      <c r="D115" s="106"/>
      <c r="E115" s="106"/>
      <c r="F115" s="107"/>
      <c r="G115" s="108">
        <f>SUM(H115:BH115)</f>
        <v>751839.05455819494</v>
      </c>
      <c r="H115" s="578">
        <f>CC115*0.90035</f>
        <v>0</v>
      </c>
      <c r="I115" s="572"/>
      <c r="J115" s="572"/>
      <c r="K115" s="572"/>
      <c r="L115" s="573"/>
      <c r="M115" s="571">
        <f>CD115*0.90035</f>
        <v>0</v>
      </c>
      <c r="N115" s="572"/>
      <c r="O115" s="572"/>
      <c r="P115" s="573"/>
      <c r="Q115" s="571">
        <f>CE115*0.90035</f>
        <v>0</v>
      </c>
      <c r="R115" s="572"/>
      <c r="S115" s="572"/>
      <c r="T115" s="573"/>
      <c r="U115" s="571">
        <f>CF115*0.90035</f>
        <v>0</v>
      </c>
      <c r="V115" s="572"/>
      <c r="W115" s="572"/>
      <c r="X115" s="572"/>
      <c r="Y115" s="573"/>
      <c r="Z115" s="571">
        <f>CG115*0.90035</f>
        <v>126670.78333202163</v>
      </c>
      <c r="AA115" s="572"/>
      <c r="AB115" s="572"/>
      <c r="AC115" s="573"/>
      <c r="AD115" s="616">
        <f>CH115*0.90035</f>
        <v>104769.83427087672</v>
      </c>
      <c r="AE115" s="617"/>
      <c r="AF115" s="617"/>
      <c r="AG115" s="618"/>
      <c r="AH115" s="616">
        <f>SUM(CI115*0.90035)</f>
        <v>74548.93839798012</v>
      </c>
      <c r="AI115" s="617"/>
      <c r="AJ115" s="617"/>
      <c r="AK115" s="617"/>
      <c r="AL115" s="618"/>
      <c r="AM115" s="616">
        <f>SUM(CJ115*0.90035)</f>
        <v>104769.83427087672</v>
      </c>
      <c r="AN115" s="617"/>
      <c r="AO115" s="617"/>
      <c r="AP115" s="618"/>
      <c r="AQ115" s="616">
        <f>SUM(CK115*0.90035)</f>
        <v>104769.83427087672</v>
      </c>
      <c r="AR115" s="617"/>
      <c r="AS115" s="617"/>
      <c r="AT115" s="617"/>
      <c r="AU115" s="618"/>
      <c r="AV115" s="616">
        <f>SUM(CL115*0.90035)</f>
        <v>74548.93839798012</v>
      </c>
      <c r="AW115" s="617"/>
      <c r="AX115" s="617"/>
      <c r="AY115" s="618"/>
      <c r="AZ115" s="616">
        <f>SUM(CM115*0.90035)</f>
        <v>104769.83427087672</v>
      </c>
      <c r="BA115" s="617"/>
      <c r="BB115" s="617"/>
      <c r="BC115" s="618"/>
      <c r="BD115" s="616">
        <f>SUM(CN115*0.90035)</f>
        <v>56991.05734670614</v>
      </c>
      <c r="BE115" s="617"/>
      <c r="BF115" s="617"/>
      <c r="BG115" s="617"/>
      <c r="BH115" s="621"/>
      <c r="BI115" s="75"/>
      <c r="BJ115" s="75"/>
      <c r="BK115" s="61" t="str">
        <f t="shared" si="64"/>
        <v>$USD PLANNED TOTAL MAGAZINES</v>
      </c>
      <c r="BL115" s="71">
        <f t="shared" si="65"/>
        <v>0</v>
      </c>
      <c r="BM115" s="82"/>
      <c r="BN115" s="83"/>
      <c r="BO115" s="77">
        <v>0</v>
      </c>
      <c r="BP115" s="77">
        <v>0</v>
      </c>
      <c r="BQ115" s="77">
        <v>0</v>
      </c>
      <c r="BR115" s="77">
        <v>0</v>
      </c>
      <c r="BS115" s="77">
        <v>0</v>
      </c>
      <c r="BT115" s="77">
        <v>0</v>
      </c>
      <c r="BU115" s="77">
        <v>0</v>
      </c>
      <c r="BV115" s="77">
        <v>0</v>
      </c>
      <c r="BW115" s="77">
        <v>0</v>
      </c>
      <c r="BX115" s="127"/>
      <c r="BY115" s="20"/>
      <c r="BZ115" s="79"/>
      <c r="CA115" s="109" t="str">
        <f t="shared" si="82"/>
        <v>$USD PLANNED TOTAL MAGAZINES</v>
      </c>
      <c r="CB115" s="110"/>
      <c r="CC115" s="111">
        <f t="shared" ref="CC115:CI116" si="88">CC113/$AN$4</f>
        <v>0</v>
      </c>
      <c r="CD115" s="111">
        <f t="shared" si="88"/>
        <v>0</v>
      </c>
      <c r="CE115" s="111">
        <f t="shared" si="88"/>
        <v>0</v>
      </c>
      <c r="CF115" s="111">
        <f t="shared" si="88"/>
        <v>0</v>
      </c>
      <c r="CG115" s="111">
        <f t="shared" si="88"/>
        <v>140690.60180154565</v>
      </c>
      <c r="CH115" s="111">
        <f t="shared" si="88"/>
        <v>116365.6736501102</v>
      </c>
      <c r="CI115" s="111">
        <f t="shared" si="88"/>
        <v>82799.95379350266</v>
      </c>
      <c r="CJ115" s="111">
        <f>CJ113/$AN$4</f>
        <v>116365.6736501102</v>
      </c>
      <c r="CK115" s="111">
        <f t="shared" ref="CK115:CN116" si="89">CK113/$AN$4</f>
        <v>116365.6736501102</v>
      </c>
      <c r="CL115" s="111">
        <f t="shared" si="89"/>
        <v>82799.95379350266</v>
      </c>
      <c r="CM115" s="111">
        <f t="shared" si="89"/>
        <v>116365.6736501102</v>
      </c>
      <c r="CN115" s="111">
        <f t="shared" si="89"/>
        <v>63298.780859339306</v>
      </c>
      <c r="CO115" s="112">
        <f>SUM(CC115:CN115)</f>
        <v>835051.98484833096</v>
      </c>
      <c r="CP115" s="101"/>
      <c r="CQ115" s="80"/>
      <c r="CR115" s="80"/>
      <c r="CS115" s="80"/>
      <c r="CT115" s="80"/>
      <c r="CU115" s="80"/>
      <c r="CV115" s="80"/>
    </row>
    <row r="116" spans="2:100" ht="19.5" customHeight="1">
      <c r="B116" s="105" t="s">
        <v>85</v>
      </c>
      <c r="C116" s="208"/>
      <c r="D116" s="106"/>
      <c r="E116" s="106"/>
      <c r="F116" s="107"/>
      <c r="G116" s="108">
        <f>SUM(H116:BH116)</f>
        <v>751839.05455819494</v>
      </c>
      <c r="H116" s="578">
        <f>CC116*0.90035</f>
        <v>0</v>
      </c>
      <c r="I116" s="572"/>
      <c r="J116" s="572"/>
      <c r="K116" s="572"/>
      <c r="L116" s="573"/>
      <c r="M116" s="571">
        <f>CD116*0.90035</f>
        <v>0</v>
      </c>
      <c r="N116" s="572"/>
      <c r="O116" s="572"/>
      <c r="P116" s="573"/>
      <c r="Q116" s="571">
        <f>CE116*0.90035</f>
        <v>0</v>
      </c>
      <c r="R116" s="572"/>
      <c r="S116" s="572"/>
      <c r="T116" s="573"/>
      <c r="U116" s="571">
        <f>CF116*0.90035</f>
        <v>0</v>
      </c>
      <c r="V116" s="572"/>
      <c r="W116" s="572"/>
      <c r="X116" s="572"/>
      <c r="Y116" s="573"/>
      <c r="Z116" s="571">
        <f>CG116*0.90035</f>
        <v>126670.78333202163</v>
      </c>
      <c r="AA116" s="572"/>
      <c r="AB116" s="572"/>
      <c r="AC116" s="573"/>
      <c r="AD116" s="616">
        <f>CH116*0.90035</f>
        <v>104769.83427087672</v>
      </c>
      <c r="AE116" s="617"/>
      <c r="AF116" s="617"/>
      <c r="AG116" s="618"/>
      <c r="AH116" s="616">
        <f>SUM(CI116*0.90035)</f>
        <v>74548.93839798012</v>
      </c>
      <c r="AI116" s="617"/>
      <c r="AJ116" s="617"/>
      <c r="AK116" s="617"/>
      <c r="AL116" s="618"/>
      <c r="AM116" s="616">
        <f>SUM(CJ116*0.90035)</f>
        <v>104769.83427087672</v>
      </c>
      <c r="AN116" s="617"/>
      <c r="AO116" s="617"/>
      <c r="AP116" s="618"/>
      <c r="AQ116" s="616">
        <f>SUM(CK116*0.90035)</f>
        <v>104769.83427087672</v>
      </c>
      <c r="AR116" s="617"/>
      <c r="AS116" s="617"/>
      <c r="AT116" s="617"/>
      <c r="AU116" s="618"/>
      <c r="AV116" s="616">
        <f>SUM(CL116*0.90035)</f>
        <v>74548.93839798012</v>
      </c>
      <c r="AW116" s="617"/>
      <c r="AX116" s="617"/>
      <c r="AY116" s="618"/>
      <c r="AZ116" s="616">
        <f>SUM(CM116*0.90035)</f>
        <v>104769.83427087672</v>
      </c>
      <c r="BA116" s="617"/>
      <c r="BB116" s="617"/>
      <c r="BC116" s="618"/>
      <c r="BD116" s="616">
        <f>SUM(CN116*0.90035)</f>
        <v>56991.05734670614</v>
      </c>
      <c r="BE116" s="617"/>
      <c r="BF116" s="617"/>
      <c r="BG116" s="617"/>
      <c r="BH116" s="621"/>
      <c r="BI116" s="75"/>
      <c r="BJ116" s="75"/>
      <c r="BK116" s="234" t="str">
        <f t="shared" si="64"/>
        <v>$USD ACTUAL TOTAL MAGAZINES</v>
      </c>
      <c r="BL116" s="235">
        <f t="shared" si="65"/>
        <v>0</v>
      </c>
      <c r="BM116" s="236"/>
      <c r="BN116" s="237"/>
      <c r="BO116" s="238">
        <v>0</v>
      </c>
      <c r="BP116" s="238">
        <v>0</v>
      </c>
      <c r="BQ116" s="238">
        <v>0</v>
      </c>
      <c r="BR116" s="238">
        <v>0</v>
      </c>
      <c r="BS116" s="238">
        <v>0</v>
      </c>
      <c r="BT116" s="238">
        <v>0</v>
      </c>
      <c r="BU116" s="238">
        <v>0</v>
      </c>
      <c r="BV116" s="238">
        <v>0</v>
      </c>
      <c r="BW116" s="238">
        <v>0</v>
      </c>
      <c r="BX116" s="242">
        <v>0</v>
      </c>
      <c r="BY116" s="20"/>
      <c r="BZ116" s="79"/>
      <c r="CA116" s="109" t="str">
        <f t="shared" si="82"/>
        <v>$USD ACTUAL TOTAL MAGAZINES</v>
      </c>
      <c r="CB116" s="110"/>
      <c r="CC116" s="113">
        <f t="shared" si="88"/>
        <v>0</v>
      </c>
      <c r="CD116" s="113">
        <f t="shared" si="88"/>
        <v>0</v>
      </c>
      <c r="CE116" s="113">
        <f t="shared" si="88"/>
        <v>0</v>
      </c>
      <c r="CF116" s="113">
        <f t="shared" si="88"/>
        <v>0</v>
      </c>
      <c r="CG116" s="113">
        <f t="shared" si="88"/>
        <v>140690.60180154565</v>
      </c>
      <c r="CH116" s="113">
        <f t="shared" si="88"/>
        <v>116365.6736501102</v>
      </c>
      <c r="CI116" s="113">
        <f t="shared" si="88"/>
        <v>82799.95379350266</v>
      </c>
      <c r="CJ116" s="113">
        <f>CJ114/$AN$4</f>
        <v>116365.6736501102</v>
      </c>
      <c r="CK116" s="113">
        <f t="shared" si="89"/>
        <v>116365.6736501102</v>
      </c>
      <c r="CL116" s="113">
        <f t="shared" si="89"/>
        <v>82799.95379350266</v>
      </c>
      <c r="CM116" s="113">
        <f t="shared" si="89"/>
        <v>116365.6736501102</v>
      </c>
      <c r="CN116" s="113">
        <f t="shared" si="89"/>
        <v>63298.780859339306</v>
      </c>
      <c r="CO116" s="112">
        <f>SUM(CC116:CN116)</f>
        <v>835051.98484833096</v>
      </c>
      <c r="CP116" s="114"/>
      <c r="CQ116" s="80"/>
      <c r="CR116" s="80"/>
      <c r="CS116" s="80"/>
      <c r="CT116" s="80"/>
      <c r="CU116" s="80"/>
      <c r="CV116" s="80"/>
    </row>
    <row r="117" spans="2:100" ht="19.5" customHeight="1">
      <c r="B117" s="61"/>
      <c r="C117" s="210"/>
      <c r="D117" s="71"/>
      <c r="E117" s="71"/>
      <c r="F117" s="57"/>
      <c r="G117" s="58"/>
      <c r="H117" s="129"/>
      <c r="I117" s="130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1"/>
      <c r="BH117" s="133"/>
      <c r="BK117" s="122"/>
      <c r="BL117" s="134"/>
      <c r="BM117" s="56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5"/>
      <c r="CA117" s="136"/>
      <c r="CB117" s="137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9"/>
    </row>
    <row r="118" spans="2:100" ht="14.25" customHeight="1">
      <c r="B118" s="115" t="s">
        <v>88</v>
      </c>
      <c r="C118" s="209"/>
      <c r="D118" s="287"/>
      <c r="E118" s="287"/>
      <c r="F118" s="57">
        <f>SUM(H118:BH118)*10</f>
        <v>0</v>
      </c>
      <c r="G118" s="58"/>
      <c r="H118" s="59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8"/>
      <c r="AW118" s="60"/>
      <c r="AX118" s="60"/>
      <c r="AY118" s="60"/>
      <c r="AZ118" s="196"/>
      <c r="BA118" s="60"/>
      <c r="BB118" s="195"/>
      <c r="BC118" s="195"/>
      <c r="BD118" s="60"/>
      <c r="BE118" s="60"/>
      <c r="BF118" s="60"/>
      <c r="BG118" s="196"/>
      <c r="BH118" s="69"/>
      <c r="BI118" s="70"/>
      <c r="BK118" s="61" t="str">
        <f t="shared" ref="BK118:BK144" si="90">B118</f>
        <v>DIGITAL</v>
      </c>
      <c r="BL118" s="71">
        <f t="shared" ref="BL118:BL144" si="91">D118</f>
        <v>0</v>
      </c>
      <c r="BM118" s="62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127"/>
      <c r="BY118" s="20"/>
      <c r="BZ118" s="20"/>
      <c r="CA118" s="61" t="str">
        <f t="shared" ref="CA118:CA134" si="92">B118</f>
        <v>DIGITAL</v>
      </c>
      <c r="CB118" s="65">
        <f>BL118</f>
        <v>0</v>
      </c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7"/>
      <c r="CP118" s="12"/>
      <c r="CQ118" s="12"/>
      <c r="CR118" s="12"/>
      <c r="CS118" s="12"/>
      <c r="CT118" s="12"/>
      <c r="CU118" s="12"/>
    </row>
    <row r="119" spans="2:100" ht="19.5" customHeight="1">
      <c r="B119" s="115"/>
      <c r="C119" s="209"/>
      <c r="D119" s="287"/>
      <c r="E119" s="287"/>
      <c r="F119" s="57">
        <f>SUM(H119:BH119)*10</f>
        <v>0</v>
      </c>
      <c r="G119" s="72">
        <f t="shared" ref="G119:G138" si="93">CO119*0.9</f>
        <v>0</v>
      </c>
      <c r="H119" s="73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74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116"/>
      <c r="AW119" s="116"/>
      <c r="AX119" s="116"/>
      <c r="AY119" s="116"/>
      <c r="AZ119" s="60"/>
      <c r="BA119" s="60"/>
      <c r="BB119" s="60"/>
      <c r="BC119" s="140"/>
      <c r="BD119" s="60"/>
      <c r="BE119" s="60"/>
      <c r="BF119" s="60"/>
      <c r="BG119" s="60"/>
      <c r="BH119" s="69"/>
      <c r="BI119" s="75"/>
      <c r="BJ119" s="75"/>
      <c r="BK119" s="61">
        <f t="shared" si="90"/>
        <v>0</v>
      </c>
      <c r="BL119" s="71">
        <f t="shared" si="91"/>
        <v>0</v>
      </c>
      <c r="BM119" s="76"/>
      <c r="BN119" s="77"/>
      <c r="BO119" s="77">
        <v>0</v>
      </c>
      <c r="BP119" s="77">
        <v>0</v>
      </c>
      <c r="BQ119" s="77">
        <v>0</v>
      </c>
      <c r="BR119" s="77">
        <v>0</v>
      </c>
      <c r="BS119" s="77">
        <v>0</v>
      </c>
      <c r="BT119" s="77">
        <v>0</v>
      </c>
      <c r="BU119" s="77">
        <v>0</v>
      </c>
      <c r="BV119" s="77">
        <v>0</v>
      </c>
      <c r="BW119" s="77">
        <v>0</v>
      </c>
      <c r="BX119" s="127"/>
      <c r="BY119" s="20"/>
      <c r="BZ119" s="79"/>
      <c r="CA119" s="61">
        <f t="shared" si="92"/>
        <v>0</v>
      </c>
      <c r="CB119" s="65">
        <f>BL119</f>
        <v>0</v>
      </c>
      <c r="CC119" s="66">
        <f>SUM(H119:M119)*BM119</f>
        <v>0</v>
      </c>
      <c r="CD119" s="66">
        <f>SUM(N119:S119)*BN119</f>
        <v>0</v>
      </c>
      <c r="CE119" s="66"/>
      <c r="CF119" s="66">
        <f>SUM(W119:Z119)*BP119</f>
        <v>0</v>
      </c>
      <c r="CG119" s="66">
        <f>SUM(AA119:AC119)*BQ119</f>
        <v>0</v>
      </c>
      <c r="CH119" s="66">
        <f>SUM(AD119:AG119)*BR119</f>
        <v>0</v>
      </c>
      <c r="CI119" s="66">
        <f>SUM(AH119:AM119)*BS119</f>
        <v>0</v>
      </c>
      <c r="CJ119" s="66">
        <f>SUM(AN119:AP119)*BT119</f>
        <v>0</v>
      </c>
      <c r="CK119" s="66">
        <f>SUM(AQ119:AV119)*BU119</f>
        <v>0</v>
      </c>
      <c r="CL119" s="66">
        <f>SUM(AX119:AZ119)*BV119</f>
        <v>0</v>
      </c>
      <c r="CM119" s="66">
        <f>SUM(BA119:BC119)*BW119</f>
        <v>0</v>
      </c>
      <c r="CN119" s="66">
        <f>SUM(BD119:BH119)*BX119</f>
        <v>0</v>
      </c>
      <c r="CO119" s="67"/>
      <c r="CP119" s="12"/>
      <c r="CQ119" s="80"/>
      <c r="CR119" s="80"/>
      <c r="CS119" s="80"/>
      <c r="CT119" s="80"/>
      <c r="CU119" s="80"/>
      <c r="CV119" s="80"/>
    </row>
    <row r="120" spans="2:100" ht="20.25" customHeight="1">
      <c r="B120" s="200" t="s">
        <v>119</v>
      </c>
      <c r="C120" s="213"/>
      <c r="D120" s="197"/>
      <c r="E120" s="197"/>
      <c r="F120" s="198"/>
      <c r="G120" s="199">
        <f t="shared" si="93"/>
        <v>0</v>
      </c>
      <c r="H120" s="84"/>
      <c r="I120" s="60"/>
      <c r="J120" s="60"/>
      <c r="K120" s="60"/>
      <c r="L120" s="60"/>
      <c r="M120" s="195"/>
      <c r="N120" s="60"/>
      <c r="O120" s="60"/>
      <c r="P120" s="60"/>
      <c r="Q120" s="196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195"/>
      <c r="AL120" s="195"/>
      <c r="AM120" s="60"/>
      <c r="AN120" s="60"/>
      <c r="AO120" s="60"/>
      <c r="AP120" s="60"/>
      <c r="AQ120" s="60"/>
      <c r="AR120" s="60"/>
      <c r="AS120" s="60"/>
      <c r="AT120" s="60"/>
      <c r="AU120" s="60"/>
      <c r="AV120" s="116"/>
      <c r="AW120" s="116"/>
      <c r="AX120" s="116"/>
      <c r="AY120" s="116"/>
      <c r="AZ120" s="60"/>
      <c r="BA120" s="60"/>
      <c r="BB120" s="60"/>
      <c r="BC120" s="60"/>
      <c r="BD120" s="60"/>
      <c r="BE120" s="60"/>
      <c r="BF120" s="60"/>
      <c r="BG120" s="196"/>
      <c r="BH120" s="69"/>
      <c r="BI120" s="85"/>
      <c r="BK120" s="61" t="str">
        <f t="shared" si="90"/>
        <v>FAIRFAX</v>
      </c>
      <c r="BL120" s="71">
        <f t="shared" si="91"/>
        <v>0</v>
      </c>
      <c r="BM120" s="86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8"/>
      <c r="BY120" s="20"/>
      <c r="BZ120" s="20"/>
      <c r="CA120" s="61" t="str">
        <f t="shared" si="92"/>
        <v>FAIRFAX</v>
      </c>
      <c r="CB120" s="65">
        <f t="shared" ref="CB120:CB135" si="94">BL120</f>
        <v>0</v>
      </c>
      <c r="CC120" s="66">
        <f>SUM(H120:L120)*BM120</f>
        <v>0</v>
      </c>
      <c r="CD120" s="66">
        <f>SUM(M120:P120)*BN120</f>
        <v>0</v>
      </c>
      <c r="CE120" s="66"/>
      <c r="CF120" s="66">
        <f>SUM(U120:Y120)*BP120</f>
        <v>0</v>
      </c>
      <c r="CG120" s="66">
        <f>SUM(Z120:AC120)*BQ120</f>
        <v>0</v>
      </c>
      <c r="CH120" s="66"/>
      <c r="CI120" s="66">
        <f>SUM(AH120:AM120)*BS120</f>
        <v>0</v>
      </c>
      <c r="CJ120" s="66">
        <f>SUM(AM120:AP120)*BT120</f>
        <v>0</v>
      </c>
      <c r="CK120" s="66"/>
      <c r="CL120" s="66">
        <f>SUM(AV120:AY120)*BV120</f>
        <v>0</v>
      </c>
      <c r="CM120" s="66">
        <f>SUM(AZ120:BC120)*BW120</f>
        <v>0</v>
      </c>
      <c r="CN120" s="66">
        <f>SUM(BD120:BH120)*BX120</f>
        <v>0</v>
      </c>
      <c r="CO120" s="67">
        <f>SUM(CC120:CN120)</f>
        <v>0</v>
      </c>
      <c r="CP120" s="12"/>
      <c r="CQ120" s="12"/>
      <c r="CR120" s="12"/>
      <c r="CS120" s="12"/>
      <c r="CT120" s="12"/>
      <c r="CU120" s="12"/>
    </row>
    <row r="121" spans="2:100" ht="19.5" customHeight="1">
      <c r="B121" s="122"/>
      <c r="C121" s="212"/>
      <c r="D121" s="81"/>
      <c r="E121" s="81"/>
      <c r="F121" s="57">
        <f t="shared" ref="F121:F126" si="95">SUM(H121:BH121)</f>
        <v>0</v>
      </c>
      <c r="G121" s="72">
        <f t="shared" si="93"/>
        <v>0</v>
      </c>
      <c r="H121" s="59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195"/>
      <c r="AL121" s="195"/>
      <c r="AM121" s="60"/>
      <c r="AN121" s="60"/>
      <c r="AO121" s="60"/>
      <c r="AP121" s="60"/>
      <c r="AQ121" s="60"/>
      <c r="AR121" s="60"/>
      <c r="AS121" s="60"/>
      <c r="AT121" s="60"/>
      <c r="AU121" s="60"/>
      <c r="AV121" s="116"/>
      <c r="AW121" s="116"/>
      <c r="AX121" s="116"/>
      <c r="AY121" s="116"/>
      <c r="AZ121" s="60"/>
      <c r="BA121" s="60"/>
      <c r="BB121" s="60"/>
      <c r="BC121" s="60"/>
      <c r="BD121" s="60"/>
      <c r="BE121" s="60"/>
      <c r="BF121" s="60"/>
      <c r="BG121" s="60"/>
      <c r="BH121" s="69"/>
      <c r="BI121" s="85"/>
      <c r="BK121" s="61">
        <f t="shared" si="90"/>
        <v>0</v>
      </c>
      <c r="BL121" s="71">
        <f t="shared" si="91"/>
        <v>0</v>
      </c>
      <c r="BM121" s="86"/>
      <c r="BN121" s="87"/>
      <c r="BO121" s="88"/>
      <c r="BP121" s="88"/>
      <c r="BQ121" s="88"/>
      <c r="BR121" s="88"/>
      <c r="BS121" s="88"/>
      <c r="BT121" s="88"/>
      <c r="BU121" s="88"/>
      <c r="BV121" s="88"/>
      <c r="BW121" s="88"/>
      <c r="BX121" s="127"/>
      <c r="BY121" s="20"/>
      <c r="BZ121" s="20"/>
      <c r="CA121" s="61">
        <f t="shared" si="92"/>
        <v>0</v>
      </c>
      <c r="CB121" s="65">
        <f t="shared" si="94"/>
        <v>0</v>
      </c>
      <c r="CC121" s="66">
        <f>SUM(H121:L121)*BM121</f>
        <v>0</v>
      </c>
      <c r="CD121" s="66">
        <f>SUM(O121:P121)*BN121</f>
        <v>0</v>
      </c>
      <c r="CE121" s="66">
        <f>SUM(S121:T121)*BO121</f>
        <v>0</v>
      </c>
      <c r="CF121" s="66">
        <f>SUM(U121:Y121)*BP121</f>
        <v>0</v>
      </c>
      <c r="CG121" s="66">
        <f>SUM(Z121:AC121)*BQ121</f>
        <v>0</v>
      </c>
      <c r="CH121" s="66">
        <f>SUM(AD121:AG121)*BR121</f>
        <v>0</v>
      </c>
      <c r="CI121" s="66">
        <f>SUM(AH121:AL121)*BS121</f>
        <v>0</v>
      </c>
      <c r="CJ121" s="66">
        <f>SUM(AM121:AP121)*BT121</f>
        <v>0</v>
      </c>
      <c r="CK121" s="66">
        <f>SUM(AQ121:AU121)*BU121</f>
        <v>0</v>
      </c>
      <c r="CL121" s="66">
        <f>SUM(AV121:AY121)*BV121</f>
        <v>0</v>
      </c>
      <c r="CM121" s="66">
        <f>SUM(AZ121:BC121)*BW121</f>
        <v>0</v>
      </c>
      <c r="CN121" s="66">
        <f>SUM(BD121:BH121)*BX121</f>
        <v>0</v>
      </c>
      <c r="CO121" s="67">
        <f>SUM(CC121:CN121)</f>
        <v>0</v>
      </c>
      <c r="CP121" s="12"/>
      <c r="CQ121" s="12"/>
      <c r="CR121" s="12"/>
      <c r="CS121" s="12"/>
      <c r="CT121" s="12"/>
      <c r="CU121" s="12"/>
    </row>
    <row r="122" spans="2:100" ht="19.5" customHeight="1">
      <c r="B122" s="193" t="s">
        <v>122</v>
      </c>
      <c r="C122" s="697" t="s">
        <v>144</v>
      </c>
      <c r="D122" s="698"/>
      <c r="E122" s="90" t="s">
        <v>127</v>
      </c>
      <c r="F122" s="57">
        <f t="shared" si="95"/>
        <v>0</v>
      </c>
      <c r="G122" s="72">
        <f>CO122*0.90035</f>
        <v>0</v>
      </c>
      <c r="H122" s="73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298"/>
      <c r="AC122" s="298"/>
      <c r="AD122" s="60"/>
      <c r="AE122" s="60"/>
      <c r="AF122" s="227"/>
      <c r="AG122" s="60"/>
      <c r="AH122" s="60"/>
      <c r="AI122" s="60"/>
      <c r="AJ122" s="60"/>
      <c r="AK122" s="60"/>
      <c r="AL122" s="60"/>
      <c r="AM122" s="227"/>
      <c r="AN122" s="60"/>
      <c r="AO122" s="60"/>
      <c r="AP122" s="60"/>
      <c r="AQ122" s="60"/>
      <c r="AR122" s="60"/>
      <c r="AS122" s="227"/>
      <c r="AT122" s="60"/>
      <c r="AU122" s="60"/>
      <c r="AV122" s="116"/>
      <c r="AW122" s="116"/>
      <c r="AX122" s="116"/>
      <c r="AY122" s="116"/>
      <c r="AZ122" s="227"/>
      <c r="BA122" s="60"/>
      <c r="BB122" s="60"/>
      <c r="BC122" s="60"/>
      <c r="BD122" s="60"/>
      <c r="BE122" s="60"/>
      <c r="BF122" s="60"/>
      <c r="BG122" s="196"/>
      <c r="BH122" s="69"/>
      <c r="BI122" s="75"/>
      <c r="BJ122" s="75"/>
      <c r="BK122" s="61" t="str">
        <f t="shared" si="90"/>
        <v>OTP</v>
      </c>
      <c r="BL122" s="71">
        <f t="shared" si="91"/>
        <v>0</v>
      </c>
      <c r="BM122" s="76"/>
      <c r="BN122" s="77"/>
      <c r="BO122" s="77">
        <v>0</v>
      </c>
      <c r="BP122" s="77"/>
      <c r="BQ122" s="77"/>
      <c r="BR122" s="77"/>
      <c r="BS122" s="77"/>
      <c r="BT122" s="77"/>
      <c r="BU122" s="77"/>
      <c r="BV122" s="77"/>
      <c r="BW122" s="77"/>
      <c r="BX122" s="127"/>
      <c r="BY122" s="20"/>
      <c r="BZ122" s="79"/>
      <c r="CA122" s="61" t="str">
        <f t="shared" si="92"/>
        <v>OTP</v>
      </c>
      <c r="CB122" s="65">
        <f t="shared" si="94"/>
        <v>0</v>
      </c>
      <c r="CC122" s="66">
        <f>SUM(H122:L122)*BM122</f>
        <v>0</v>
      </c>
      <c r="CD122" s="66">
        <f>SUM(M122:P122)*BN122</f>
        <v>0</v>
      </c>
      <c r="CE122" s="66">
        <f t="shared" ref="CE122:CE139" si="96">SUM(Q122:T122)*BO122</f>
        <v>0</v>
      </c>
      <c r="CF122" s="66"/>
      <c r="CG122" s="66">
        <f t="shared" ref="CG122:CG139" si="97">SUM(Z122:AC122)*BQ122</f>
        <v>0</v>
      </c>
      <c r="CH122" s="66">
        <f t="shared" ref="CH122:CH139" si="98">SUM(AD122:AG122)*BR122</f>
        <v>0</v>
      </c>
      <c r="CI122" s="66">
        <f t="shared" ref="CI122:CI139" si="99">SUM(AH122:AL122)*BS122</f>
        <v>0</v>
      </c>
      <c r="CJ122" s="66">
        <f t="shared" ref="CJ122:CJ139" si="100">SUM(AM122:AP122)*BT122</f>
        <v>0</v>
      </c>
      <c r="CK122" s="66">
        <f t="shared" ref="CK122:CK139" si="101">SUM(AQ122:AU122)*BU122</f>
        <v>0</v>
      </c>
      <c r="CL122" s="66">
        <f t="shared" ref="CL122:CL139" si="102">SUM(AV122:AY122)*BV122</f>
        <v>0</v>
      </c>
      <c r="CM122" s="66">
        <f t="shared" ref="CM122:CM139" si="103">SUM(AZ122:BC122)*BW122</f>
        <v>0</v>
      </c>
      <c r="CN122" s="66">
        <f>SUM(BD122:BH122)*BX122</f>
        <v>0</v>
      </c>
      <c r="CO122" s="67"/>
      <c r="CP122" s="12"/>
      <c r="CQ122" s="80"/>
      <c r="CR122" s="80"/>
      <c r="CS122" s="80"/>
      <c r="CT122" s="80"/>
      <c r="CU122" s="80"/>
      <c r="CV122" s="80"/>
    </row>
    <row r="123" spans="2:100" ht="20.25" hidden="1" customHeight="1">
      <c r="B123" s="194" t="s">
        <v>121</v>
      </c>
      <c r="C123" s="697"/>
      <c r="D123" s="698"/>
      <c r="E123" s="90" t="s">
        <v>127</v>
      </c>
      <c r="F123" s="57">
        <f t="shared" si="95"/>
        <v>0</v>
      </c>
      <c r="G123" s="72">
        <f>CO123*0.90035</f>
        <v>0</v>
      </c>
      <c r="H123" s="84"/>
      <c r="I123" s="60"/>
      <c r="J123" s="60"/>
      <c r="K123" s="60"/>
      <c r="L123" s="60"/>
      <c r="M123" s="195"/>
      <c r="N123" s="60"/>
      <c r="O123" s="60"/>
      <c r="P123" s="60"/>
      <c r="Q123" s="196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298"/>
      <c r="AC123" s="298"/>
      <c r="AD123" s="60"/>
      <c r="AE123" s="60"/>
      <c r="AF123" s="60"/>
      <c r="AG123" s="60"/>
      <c r="AH123" s="60"/>
      <c r="AI123" s="60"/>
      <c r="AJ123" s="60"/>
      <c r="AK123" s="60"/>
      <c r="AL123" s="195"/>
      <c r="AM123" s="227"/>
      <c r="AN123" s="60"/>
      <c r="AO123" s="60"/>
      <c r="AP123" s="60"/>
      <c r="AQ123" s="60"/>
      <c r="AR123" s="60"/>
      <c r="AS123" s="227"/>
      <c r="AT123" s="60"/>
      <c r="AU123" s="60"/>
      <c r="AV123" s="116"/>
      <c r="AW123" s="116"/>
      <c r="AX123" s="116"/>
      <c r="AY123" s="116"/>
      <c r="AZ123" s="227"/>
      <c r="BA123" s="60"/>
      <c r="BB123" s="60"/>
      <c r="BC123" s="60"/>
      <c r="BD123" s="60"/>
      <c r="BE123" s="60"/>
      <c r="BF123" s="60"/>
      <c r="BG123" s="196"/>
      <c r="BH123" s="69"/>
      <c r="BI123" s="85"/>
      <c r="BK123" s="61" t="str">
        <f t="shared" si="90"/>
        <v>Super Hero</v>
      </c>
      <c r="BL123" s="71">
        <f t="shared" si="91"/>
        <v>0</v>
      </c>
      <c r="BM123" s="86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8"/>
      <c r="BY123" s="20"/>
      <c r="BZ123" s="20"/>
      <c r="CA123" s="61" t="str">
        <f t="shared" si="92"/>
        <v>Super Hero</v>
      </c>
      <c r="CB123" s="65">
        <f t="shared" si="94"/>
        <v>0</v>
      </c>
      <c r="CC123" s="66">
        <f>SUM(H123:L123)*BM123</f>
        <v>0</v>
      </c>
      <c r="CD123" s="66">
        <f>SUM(M123:P123)*BN123</f>
        <v>0</v>
      </c>
      <c r="CE123" s="66">
        <f t="shared" si="96"/>
        <v>0</v>
      </c>
      <c r="CF123" s="66">
        <f>SUM(U123:Y123)*BP123</f>
        <v>0</v>
      </c>
      <c r="CG123" s="66">
        <f t="shared" si="97"/>
        <v>0</v>
      </c>
      <c r="CH123" s="66">
        <f t="shared" si="98"/>
        <v>0</v>
      </c>
      <c r="CI123" s="66">
        <f t="shared" si="99"/>
        <v>0</v>
      </c>
      <c r="CJ123" s="66">
        <f t="shared" si="100"/>
        <v>0</v>
      </c>
      <c r="CK123" s="66">
        <f t="shared" si="101"/>
        <v>0</v>
      </c>
      <c r="CL123" s="66">
        <f t="shared" si="102"/>
        <v>0</v>
      </c>
      <c r="CM123" s="66">
        <f t="shared" si="103"/>
        <v>0</v>
      </c>
      <c r="CN123" s="66">
        <f>SUM(BD123:BH123)*BX123</f>
        <v>0</v>
      </c>
      <c r="CO123" s="67"/>
      <c r="CP123" s="12"/>
      <c r="CQ123" s="12"/>
      <c r="CR123" s="12"/>
      <c r="CS123" s="12"/>
      <c r="CT123" s="12"/>
      <c r="CU123" s="12"/>
    </row>
    <row r="124" spans="2:100" ht="20.25" customHeight="1">
      <c r="B124" s="194" t="s">
        <v>123</v>
      </c>
      <c r="C124" s="697"/>
      <c r="D124" s="698"/>
      <c r="E124" s="211" t="s">
        <v>124</v>
      </c>
      <c r="F124" s="57">
        <f t="shared" si="95"/>
        <v>0</v>
      </c>
      <c r="G124" s="72">
        <f>CO124*0.90035</f>
        <v>0</v>
      </c>
      <c r="H124" s="84"/>
      <c r="I124" s="60"/>
      <c r="J124" s="60"/>
      <c r="K124" s="60"/>
      <c r="L124" s="60"/>
      <c r="M124" s="195"/>
      <c r="N124" s="60"/>
      <c r="O124" s="60"/>
      <c r="P124" s="60"/>
      <c r="Q124" s="196"/>
      <c r="R124" s="60"/>
      <c r="S124" s="60"/>
      <c r="T124" s="60"/>
      <c r="U124" s="60"/>
      <c r="V124" s="60"/>
      <c r="W124" s="195"/>
      <c r="X124" s="60"/>
      <c r="Y124" s="60"/>
      <c r="Z124" s="60"/>
      <c r="AA124" s="60"/>
      <c r="AB124" s="310"/>
      <c r="AC124" s="310"/>
      <c r="AD124" s="298"/>
      <c r="AE124" s="298"/>
      <c r="AF124" s="227"/>
      <c r="AG124" s="221"/>
      <c r="AH124" s="221"/>
      <c r="AI124" s="221"/>
      <c r="AJ124" s="221"/>
      <c r="AK124" s="221"/>
      <c r="AL124" s="276"/>
      <c r="AM124" s="309"/>
      <c r="AN124" s="222"/>
      <c r="AO124" s="222"/>
      <c r="AP124" s="222"/>
      <c r="AQ124" s="221"/>
      <c r="AR124" s="221"/>
      <c r="AS124" s="309"/>
      <c r="AT124" s="221"/>
      <c r="AU124" s="221"/>
      <c r="AV124" s="221"/>
      <c r="AW124" s="221"/>
      <c r="AX124" s="221"/>
      <c r="AY124" s="221"/>
      <c r="AZ124" s="309"/>
      <c r="BA124" s="222"/>
      <c r="BB124" s="222"/>
      <c r="BC124" s="222"/>
      <c r="BD124" s="221"/>
      <c r="BE124" s="221"/>
      <c r="BF124" s="221"/>
      <c r="BG124" s="278"/>
      <c r="BH124" s="281"/>
      <c r="BI124" s="85"/>
      <c r="BK124" s="61" t="str">
        <f t="shared" si="90"/>
        <v>Mrec / Leaderboard</v>
      </c>
      <c r="BL124" s="71">
        <f t="shared" si="91"/>
        <v>0</v>
      </c>
      <c r="BM124" s="86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8"/>
      <c r="BY124" s="20"/>
      <c r="BZ124" s="20"/>
      <c r="CA124" s="61" t="str">
        <f t="shared" si="92"/>
        <v>Mrec / Leaderboard</v>
      </c>
      <c r="CB124" s="65">
        <f t="shared" si="94"/>
        <v>0</v>
      </c>
      <c r="CC124" s="66">
        <f>SUM(H124:L124)*BM124</f>
        <v>0</v>
      </c>
      <c r="CD124" s="66">
        <f>SUM(M124:P124)*BN124</f>
        <v>0</v>
      </c>
      <c r="CE124" s="66">
        <f t="shared" si="96"/>
        <v>0</v>
      </c>
      <c r="CF124" s="66">
        <f>SUM(U124:Y124)*BP124</f>
        <v>0</v>
      </c>
      <c r="CG124" s="66">
        <f t="shared" si="97"/>
        <v>0</v>
      </c>
      <c r="CH124" s="66">
        <f t="shared" si="98"/>
        <v>0</v>
      </c>
      <c r="CI124" s="66">
        <f t="shared" si="99"/>
        <v>0</v>
      </c>
      <c r="CJ124" s="66">
        <f t="shared" si="100"/>
        <v>0</v>
      </c>
      <c r="CK124" s="66">
        <f t="shared" si="101"/>
        <v>0</v>
      </c>
      <c r="CL124" s="66">
        <f t="shared" si="102"/>
        <v>0</v>
      </c>
      <c r="CM124" s="66">
        <f t="shared" si="103"/>
        <v>0</v>
      </c>
      <c r="CN124" s="66">
        <f t="shared" ref="CN124:CN129" si="104">SUM(BD124:BH124)*BX124</f>
        <v>0</v>
      </c>
      <c r="CO124" s="67"/>
      <c r="CP124" s="12"/>
      <c r="CQ124" s="12"/>
      <c r="CR124" s="12"/>
      <c r="CS124" s="12"/>
      <c r="CT124" s="12"/>
      <c r="CU124" s="12"/>
    </row>
    <row r="125" spans="2:100" ht="20.25" hidden="1" customHeight="1">
      <c r="B125" s="194" t="s">
        <v>123</v>
      </c>
      <c r="C125" s="697"/>
      <c r="D125" s="698"/>
      <c r="E125" s="211" t="s">
        <v>124</v>
      </c>
      <c r="F125" s="57">
        <f t="shared" si="95"/>
        <v>0</v>
      </c>
      <c r="G125" s="72">
        <f>CO125*0.90035</f>
        <v>0</v>
      </c>
      <c r="H125" s="84"/>
      <c r="I125" s="60"/>
      <c r="J125" s="60"/>
      <c r="K125" s="60"/>
      <c r="L125" s="60"/>
      <c r="M125" s="195"/>
      <c r="N125" s="60"/>
      <c r="O125" s="60"/>
      <c r="P125" s="60"/>
      <c r="Q125" s="196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227"/>
      <c r="AC125" s="227"/>
      <c r="AD125" s="60"/>
      <c r="AE125" s="60"/>
      <c r="AF125" s="60"/>
      <c r="AG125" s="60"/>
      <c r="AH125" s="60"/>
      <c r="AI125" s="60"/>
      <c r="AJ125" s="60"/>
      <c r="AK125" s="60"/>
      <c r="AL125" s="195"/>
      <c r="AM125" s="227"/>
      <c r="AN125" s="227"/>
      <c r="AO125" s="227"/>
      <c r="AP125" s="227"/>
      <c r="AQ125" s="60"/>
      <c r="AR125" s="60"/>
      <c r="AS125" s="227"/>
      <c r="AT125" s="60"/>
      <c r="AU125" s="60"/>
      <c r="AV125" s="116"/>
      <c r="AW125" s="116"/>
      <c r="AX125" s="116"/>
      <c r="AY125" s="116"/>
      <c r="AZ125" s="227"/>
      <c r="BA125" s="227"/>
      <c r="BB125" s="227"/>
      <c r="BC125" s="227"/>
      <c r="BD125" s="60"/>
      <c r="BE125" s="60"/>
      <c r="BF125" s="60"/>
      <c r="BG125" s="196"/>
      <c r="BH125" s="69"/>
      <c r="BI125" s="85"/>
      <c r="BK125" s="61" t="str">
        <f t="shared" si="90"/>
        <v>Mrec / Leaderboard</v>
      </c>
      <c r="BL125" s="71">
        <f t="shared" si="91"/>
        <v>0</v>
      </c>
      <c r="BM125" s="86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8"/>
      <c r="BY125" s="20"/>
      <c r="BZ125" s="20"/>
      <c r="CA125" s="61" t="str">
        <f t="shared" si="92"/>
        <v>Mrec / Leaderboard</v>
      </c>
      <c r="CB125" s="65">
        <f t="shared" si="94"/>
        <v>0</v>
      </c>
      <c r="CC125" s="66">
        <f t="shared" ref="CC125:CC139" si="105">SUM(H125:L125)*BM125</f>
        <v>0</v>
      </c>
      <c r="CD125" s="66">
        <f t="shared" ref="CD125:CD139" si="106">SUM(M125:P125)*BN125</f>
        <v>0</v>
      </c>
      <c r="CE125" s="66">
        <f t="shared" si="96"/>
        <v>0</v>
      </c>
      <c r="CF125" s="66">
        <f t="shared" ref="CF125:CF139" si="107">SUM(U125:Y125)*BP125</f>
        <v>0</v>
      </c>
      <c r="CG125" s="66">
        <f t="shared" si="97"/>
        <v>0</v>
      </c>
      <c r="CH125" s="66">
        <f t="shared" si="98"/>
        <v>0</v>
      </c>
      <c r="CI125" s="66">
        <f t="shared" si="99"/>
        <v>0</v>
      </c>
      <c r="CJ125" s="66">
        <f t="shared" si="100"/>
        <v>0</v>
      </c>
      <c r="CK125" s="66">
        <f t="shared" si="101"/>
        <v>0</v>
      </c>
      <c r="CL125" s="66">
        <f t="shared" si="102"/>
        <v>0</v>
      </c>
      <c r="CM125" s="66">
        <f t="shared" si="103"/>
        <v>0</v>
      </c>
      <c r="CN125" s="66">
        <f t="shared" si="104"/>
        <v>0</v>
      </c>
      <c r="CO125" s="67"/>
      <c r="CP125" s="12"/>
      <c r="CQ125" s="12"/>
      <c r="CR125" s="12"/>
      <c r="CS125" s="12"/>
      <c r="CT125" s="12"/>
      <c r="CU125" s="12"/>
    </row>
    <row r="126" spans="2:100" ht="20.25" customHeight="1">
      <c r="B126" s="194"/>
      <c r="C126" s="211"/>
      <c r="D126" s="211"/>
      <c r="E126" s="211"/>
      <c r="F126" s="57">
        <f t="shared" si="95"/>
        <v>0</v>
      </c>
      <c r="G126" s="72">
        <f t="shared" si="93"/>
        <v>0</v>
      </c>
      <c r="H126" s="84"/>
      <c r="I126" s="60"/>
      <c r="J126" s="60"/>
      <c r="K126" s="60"/>
      <c r="L126" s="60"/>
      <c r="M126" s="195"/>
      <c r="N126" s="60"/>
      <c r="O126" s="60"/>
      <c r="P126" s="60"/>
      <c r="Q126" s="196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195"/>
      <c r="AM126" s="60"/>
      <c r="AN126" s="60"/>
      <c r="AO126" s="60"/>
      <c r="AP126" s="60"/>
      <c r="AQ126" s="60"/>
      <c r="AR126" s="60"/>
      <c r="AS126" s="60"/>
      <c r="AT126" s="60"/>
      <c r="AU126" s="60"/>
      <c r="AV126" s="116"/>
      <c r="AW126" s="116"/>
      <c r="AX126" s="116"/>
      <c r="AY126" s="116"/>
      <c r="AZ126" s="60"/>
      <c r="BA126" s="60"/>
      <c r="BB126" s="60"/>
      <c r="BC126" s="60"/>
      <c r="BD126" s="60"/>
      <c r="BE126" s="60"/>
      <c r="BF126" s="60"/>
      <c r="BG126" s="196"/>
      <c r="BH126" s="69"/>
      <c r="BI126" s="85"/>
      <c r="BK126" s="61">
        <f t="shared" si="90"/>
        <v>0</v>
      </c>
      <c r="BL126" s="71">
        <f t="shared" si="91"/>
        <v>0</v>
      </c>
      <c r="BM126" s="86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8"/>
      <c r="BY126" s="20"/>
      <c r="BZ126" s="20"/>
      <c r="CA126" s="61">
        <f t="shared" si="92"/>
        <v>0</v>
      </c>
      <c r="CB126" s="65">
        <f t="shared" si="94"/>
        <v>0</v>
      </c>
      <c r="CC126" s="66">
        <f t="shared" si="105"/>
        <v>0</v>
      </c>
      <c r="CD126" s="66">
        <f t="shared" si="106"/>
        <v>0</v>
      </c>
      <c r="CE126" s="66">
        <f t="shared" si="96"/>
        <v>0</v>
      </c>
      <c r="CF126" s="66">
        <f t="shared" si="107"/>
        <v>0</v>
      </c>
      <c r="CG126" s="66">
        <f t="shared" si="97"/>
        <v>0</v>
      </c>
      <c r="CH126" s="66">
        <f t="shared" si="98"/>
        <v>0</v>
      </c>
      <c r="CI126" s="66">
        <f t="shared" si="99"/>
        <v>0</v>
      </c>
      <c r="CJ126" s="66">
        <f t="shared" si="100"/>
        <v>0</v>
      </c>
      <c r="CK126" s="66">
        <f t="shared" si="101"/>
        <v>0</v>
      </c>
      <c r="CL126" s="66">
        <f t="shared" si="102"/>
        <v>0</v>
      </c>
      <c r="CM126" s="66">
        <f t="shared" si="103"/>
        <v>0</v>
      </c>
      <c r="CN126" s="66">
        <f t="shared" si="104"/>
        <v>0</v>
      </c>
      <c r="CO126" s="67"/>
      <c r="CP126" s="12"/>
      <c r="CQ126" s="12"/>
      <c r="CR126" s="12"/>
      <c r="CS126" s="12"/>
      <c r="CT126" s="12"/>
      <c r="CU126" s="12"/>
    </row>
    <row r="127" spans="2:100" ht="20.25" customHeight="1">
      <c r="B127" s="200" t="s">
        <v>125</v>
      </c>
      <c r="C127" s="213"/>
      <c r="D127" s="197"/>
      <c r="E127" s="197"/>
      <c r="F127" s="198"/>
      <c r="G127" s="199">
        <f t="shared" si="93"/>
        <v>0</v>
      </c>
      <c r="H127" s="84"/>
      <c r="I127" s="60"/>
      <c r="J127" s="60"/>
      <c r="K127" s="60"/>
      <c r="L127" s="60"/>
      <c r="M127" s="195"/>
      <c r="N127" s="60"/>
      <c r="O127" s="60"/>
      <c r="P127" s="60"/>
      <c r="Q127" s="196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195"/>
      <c r="AL127" s="195"/>
      <c r="AM127" s="60"/>
      <c r="AN127" s="60"/>
      <c r="AO127" s="60"/>
      <c r="AP127" s="60"/>
      <c r="AQ127" s="60"/>
      <c r="AR127" s="60"/>
      <c r="AS127" s="60"/>
      <c r="AT127" s="60"/>
      <c r="AU127" s="60"/>
      <c r="AV127" s="116"/>
      <c r="AW127" s="116"/>
      <c r="AX127" s="116"/>
      <c r="AY127" s="116"/>
      <c r="AZ127" s="60"/>
      <c r="BA127" s="60"/>
      <c r="BB127" s="60"/>
      <c r="BC127" s="60"/>
      <c r="BD127" s="60"/>
      <c r="BE127" s="60"/>
      <c r="BF127" s="60"/>
      <c r="BG127" s="196"/>
      <c r="BH127" s="69"/>
      <c r="BI127" s="85"/>
      <c r="BK127" s="61" t="str">
        <f t="shared" si="90"/>
        <v>TIME OUT</v>
      </c>
      <c r="BL127" s="71">
        <f t="shared" si="91"/>
        <v>0</v>
      </c>
      <c r="BM127" s="86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8"/>
      <c r="BY127" s="20"/>
      <c r="BZ127" s="20"/>
      <c r="CA127" s="61" t="str">
        <f t="shared" si="92"/>
        <v>TIME OUT</v>
      </c>
      <c r="CB127" s="65">
        <f t="shared" si="94"/>
        <v>0</v>
      </c>
      <c r="CC127" s="66">
        <f t="shared" si="105"/>
        <v>0</v>
      </c>
      <c r="CD127" s="66">
        <f t="shared" si="106"/>
        <v>0</v>
      </c>
      <c r="CE127" s="66">
        <f t="shared" si="96"/>
        <v>0</v>
      </c>
      <c r="CF127" s="66">
        <f t="shared" si="107"/>
        <v>0</v>
      </c>
      <c r="CG127" s="66">
        <f t="shared" si="97"/>
        <v>0</v>
      </c>
      <c r="CH127" s="66">
        <f t="shared" si="98"/>
        <v>0</v>
      </c>
      <c r="CI127" s="66">
        <f t="shared" si="99"/>
        <v>0</v>
      </c>
      <c r="CJ127" s="66">
        <f t="shared" si="100"/>
        <v>0</v>
      </c>
      <c r="CK127" s="66">
        <f t="shared" si="101"/>
        <v>0</v>
      </c>
      <c r="CL127" s="66">
        <f t="shared" si="102"/>
        <v>0</v>
      </c>
      <c r="CM127" s="66">
        <f t="shared" si="103"/>
        <v>0</v>
      </c>
      <c r="CN127" s="66">
        <f t="shared" si="104"/>
        <v>0</v>
      </c>
      <c r="CO127" s="67"/>
      <c r="CP127" s="12"/>
      <c r="CQ127" s="12"/>
      <c r="CR127" s="12"/>
      <c r="CS127" s="12"/>
      <c r="CT127" s="12"/>
      <c r="CU127" s="12"/>
    </row>
    <row r="128" spans="2:100" ht="19.5" customHeight="1">
      <c r="B128" s="122"/>
      <c r="C128" s="212"/>
      <c r="D128" s="81"/>
      <c r="E128" s="81"/>
      <c r="F128" s="57">
        <f t="shared" ref="F128:F134" si="108">SUM(H128:BH128)</f>
        <v>0</v>
      </c>
      <c r="G128" s="72">
        <f t="shared" si="93"/>
        <v>0</v>
      </c>
      <c r="H128" s="59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195"/>
      <c r="AL128" s="195"/>
      <c r="AM128" s="60"/>
      <c r="AN128" s="60"/>
      <c r="AO128" s="60"/>
      <c r="AP128" s="60"/>
      <c r="AQ128" s="60"/>
      <c r="AR128" s="60"/>
      <c r="AS128" s="60"/>
      <c r="AT128" s="60"/>
      <c r="AU128" s="60"/>
      <c r="AV128" s="116"/>
      <c r="AW128" s="116"/>
      <c r="AX128" s="116"/>
      <c r="AY128" s="116"/>
      <c r="AZ128" s="60"/>
      <c r="BA128" s="60"/>
      <c r="BB128" s="60"/>
      <c r="BC128" s="60"/>
      <c r="BD128" s="60"/>
      <c r="BE128" s="60"/>
      <c r="BF128" s="60"/>
      <c r="BG128" s="60"/>
      <c r="BH128" s="69"/>
      <c r="BI128" s="85"/>
      <c r="BK128" s="61">
        <f t="shared" si="90"/>
        <v>0</v>
      </c>
      <c r="BL128" s="71">
        <f t="shared" si="91"/>
        <v>0</v>
      </c>
      <c r="BM128" s="86"/>
      <c r="BN128" s="87"/>
      <c r="BO128" s="88"/>
      <c r="BP128" s="88"/>
      <c r="BQ128" s="88"/>
      <c r="BR128" s="88"/>
      <c r="BS128" s="88"/>
      <c r="BT128" s="88"/>
      <c r="BU128" s="88"/>
      <c r="BV128" s="88"/>
      <c r="BW128" s="88"/>
      <c r="BX128" s="127"/>
      <c r="BY128" s="20"/>
      <c r="BZ128" s="20"/>
      <c r="CA128" s="61">
        <f t="shared" si="92"/>
        <v>0</v>
      </c>
      <c r="CB128" s="65">
        <f t="shared" si="94"/>
        <v>0</v>
      </c>
      <c r="CC128" s="66">
        <f t="shared" si="105"/>
        <v>0</v>
      </c>
      <c r="CD128" s="66">
        <f t="shared" si="106"/>
        <v>0</v>
      </c>
      <c r="CE128" s="66">
        <f t="shared" si="96"/>
        <v>0</v>
      </c>
      <c r="CF128" s="66">
        <f t="shared" si="107"/>
        <v>0</v>
      </c>
      <c r="CG128" s="66">
        <f t="shared" si="97"/>
        <v>0</v>
      </c>
      <c r="CH128" s="66">
        <f t="shared" si="98"/>
        <v>0</v>
      </c>
      <c r="CI128" s="66">
        <f t="shared" si="99"/>
        <v>0</v>
      </c>
      <c r="CJ128" s="66">
        <f t="shared" si="100"/>
        <v>0</v>
      </c>
      <c r="CK128" s="66">
        <f t="shared" si="101"/>
        <v>0</v>
      </c>
      <c r="CL128" s="66">
        <f t="shared" si="102"/>
        <v>0</v>
      </c>
      <c r="CM128" s="66">
        <f t="shared" si="103"/>
        <v>0</v>
      </c>
      <c r="CN128" s="66">
        <f t="shared" si="104"/>
        <v>0</v>
      </c>
      <c r="CO128" s="67"/>
      <c r="CP128" s="12"/>
      <c r="CQ128" s="12"/>
      <c r="CR128" s="12"/>
      <c r="CS128" s="12"/>
      <c r="CT128" s="12"/>
      <c r="CU128" s="12"/>
    </row>
    <row r="129" spans="2:100" ht="19.5" customHeight="1">
      <c r="B129" s="193" t="s">
        <v>129</v>
      </c>
      <c r="C129" s="697" t="s">
        <v>144</v>
      </c>
      <c r="D129" s="698"/>
      <c r="E129" s="90"/>
      <c r="F129" s="57">
        <f t="shared" si="108"/>
        <v>0</v>
      </c>
      <c r="G129" s="72">
        <f>CO129*0.90035</f>
        <v>0</v>
      </c>
      <c r="H129" s="73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298"/>
      <c r="AC129" s="298"/>
      <c r="AD129" s="60"/>
      <c r="AE129" s="60"/>
      <c r="AF129" s="227"/>
      <c r="AG129" s="60"/>
      <c r="AH129" s="60"/>
      <c r="AI129" s="60"/>
      <c r="AJ129" s="60"/>
      <c r="AK129" s="60"/>
      <c r="AL129" s="60"/>
      <c r="AM129" s="227"/>
      <c r="AN129" s="60"/>
      <c r="AO129" s="60"/>
      <c r="AP129" s="60"/>
      <c r="AQ129" s="60"/>
      <c r="AR129" s="60"/>
      <c r="AS129" s="227"/>
      <c r="AT129" s="60"/>
      <c r="AU129" s="60"/>
      <c r="AV129" s="116"/>
      <c r="AW129" s="116"/>
      <c r="AX129" s="116"/>
      <c r="AY129" s="116"/>
      <c r="AZ129" s="227"/>
      <c r="BA129" s="60"/>
      <c r="BB129" s="60"/>
      <c r="BC129" s="60"/>
      <c r="BD129" s="60"/>
      <c r="BE129" s="60"/>
      <c r="BF129" s="60"/>
      <c r="BG129" s="196"/>
      <c r="BH129" s="69"/>
      <c r="BI129" s="75"/>
      <c r="BJ129" s="75"/>
      <c r="BK129" s="61" t="str">
        <f t="shared" si="90"/>
        <v>Roadblock - Gutter, Leaderboard and Mrec</v>
      </c>
      <c r="BL129" s="71">
        <f t="shared" si="91"/>
        <v>0</v>
      </c>
      <c r="BM129" s="76"/>
      <c r="BN129" s="77"/>
      <c r="BO129" s="77">
        <v>0</v>
      </c>
      <c r="BP129" s="77"/>
      <c r="BQ129" s="77"/>
      <c r="BR129" s="77"/>
      <c r="BS129" s="77"/>
      <c r="BT129" s="77"/>
      <c r="BU129" s="77"/>
      <c r="BV129" s="77"/>
      <c r="BW129" s="77"/>
      <c r="BX129" s="127"/>
      <c r="BY129" s="20"/>
      <c r="BZ129" s="79"/>
      <c r="CA129" s="61" t="str">
        <f t="shared" si="92"/>
        <v>Roadblock - Gutter, Leaderboard and Mrec</v>
      </c>
      <c r="CB129" s="65">
        <f t="shared" si="94"/>
        <v>0</v>
      </c>
      <c r="CC129" s="66">
        <f t="shared" si="105"/>
        <v>0</v>
      </c>
      <c r="CD129" s="66">
        <f t="shared" si="106"/>
        <v>0</v>
      </c>
      <c r="CE129" s="66">
        <f t="shared" si="96"/>
        <v>0</v>
      </c>
      <c r="CF129" s="66">
        <f t="shared" si="107"/>
        <v>0</v>
      </c>
      <c r="CG129" s="66">
        <f t="shared" si="97"/>
        <v>0</v>
      </c>
      <c r="CH129" s="66">
        <f t="shared" si="98"/>
        <v>0</v>
      </c>
      <c r="CI129" s="66">
        <f t="shared" si="99"/>
        <v>0</v>
      </c>
      <c r="CJ129" s="66">
        <f t="shared" si="100"/>
        <v>0</v>
      </c>
      <c r="CK129" s="66">
        <f t="shared" si="101"/>
        <v>0</v>
      </c>
      <c r="CL129" s="66">
        <f t="shared" si="102"/>
        <v>0</v>
      </c>
      <c r="CM129" s="66">
        <f t="shared" si="103"/>
        <v>0</v>
      </c>
      <c r="CN129" s="66">
        <f t="shared" si="104"/>
        <v>0</v>
      </c>
      <c r="CO129" s="67"/>
      <c r="CP129" s="12"/>
      <c r="CQ129" s="80"/>
      <c r="CR129" s="80"/>
      <c r="CS129" s="80"/>
      <c r="CT129" s="80"/>
      <c r="CU129" s="80"/>
      <c r="CV129" s="80"/>
    </row>
    <row r="130" spans="2:100" ht="20.25" customHeight="1">
      <c r="B130" s="194" t="s">
        <v>128</v>
      </c>
      <c r="C130" s="697"/>
      <c r="D130" s="698"/>
      <c r="E130" s="211"/>
      <c r="F130" s="57">
        <f t="shared" si="108"/>
        <v>0</v>
      </c>
      <c r="G130" s="72">
        <f>CO130*0.90035</f>
        <v>0</v>
      </c>
      <c r="H130" s="84"/>
      <c r="I130" s="60"/>
      <c r="J130" s="60"/>
      <c r="K130" s="60"/>
      <c r="L130" s="60"/>
      <c r="M130" s="195"/>
      <c r="N130" s="60"/>
      <c r="O130" s="60"/>
      <c r="P130" s="60"/>
      <c r="Q130" s="196"/>
      <c r="R130" s="60"/>
      <c r="S130" s="60"/>
      <c r="T130" s="60"/>
      <c r="U130" s="60"/>
      <c r="V130" s="60"/>
      <c r="W130" s="195"/>
      <c r="X130" s="60"/>
      <c r="Y130" s="60"/>
      <c r="Z130" s="60"/>
      <c r="AA130" s="60"/>
      <c r="AB130" s="310"/>
      <c r="AC130" s="310"/>
      <c r="AD130" s="298"/>
      <c r="AE130" s="298"/>
      <c r="AF130" s="227"/>
      <c r="AG130" s="221"/>
      <c r="AH130" s="221"/>
      <c r="AI130" s="221"/>
      <c r="AJ130" s="221"/>
      <c r="AK130" s="221"/>
      <c r="AL130" s="276"/>
      <c r="AM130" s="309"/>
      <c r="AN130" s="222"/>
      <c r="AO130" s="222"/>
      <c r="AP130" s="222"/>
      <c r="AQ130" s="221"/>
      <c r="AR130" s="221"/>
      <c r="AS130" s="309"/>
      <c r="AT130" s="221"/>
      <c r="AU130" s="221"/>
      <c r="AV130" s="221"/>
      <c r="AW130" s="221"/>
      <c r="AX130" s="221"/>
      <c r="AY130" s="221"/>
      <c r="AZ130" s="309"/>
      <c r="BA130" s="222"/>
      <c r="BB130" s="222"/>
      <c r="BC130" s="222"/>
      <c r="BD130" s="221"/>
      <c r="BE130" s="221"/>
      <c r="BF130" s="221"/>
      <c r="BG130" s="278"/>
      <c r="BH130" s="281"/>
      <c r="BI130" s="85"/>
      <c r="BK130" s="61" t="str">
        <f t="shared" si="90"/>
        <v>Mrec</v>
      </c>
      <c r="BL130" s="71">
        <f t="shared" si="91"/>
        <v>0</v>
      </c>
      <c r="BM130" s="86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8"/>
      <c r="BY130" s="20"/>
      <c r="BZ130" s="20"/>
      <c r="CA130" s="61" t="str">
        <f t="shared" si="92"/>
        <v>Mrec</v>
      </c>
      <c r="CB130" s="65">
        <f t="shared" si="94"/>
        <v>0</v>
      </c>
      <c r="CC130" s="66">
        <f t="shared" si="105"/>
        <v>0</v>
      </c>
      <c r="CD130" s="66">
        <f t="shared" si="106"/>
        <v>0</v>
      </c>
      <c r="CE130" s="66">
        <f t="shared" si="96"/>
        <v>0</v>
      </c>
      <c r="CF130" s="66">
        <f t="shared" si="107"/>
        <v>0</v>
      </c>
      <c r="CG130" s="66">
        <f t="shared" si="97"/>
        <v>0</v>
      </c>
      <c r="CH130" s="66">
        <f t="shared" si="98"/>
        <v>0</v>
      </c>
      <c r="CI130" s="66">
        <f t="shared" si="99"/>
        <v>0</v>
      </c>
      <c r="CJ130" s="66">
        <f t="shared" si="100"/>
        <v>0</v>
      </c>
      <c r="CK130" s="66">
        <f t="shared" si="101"/>
        <v>0</v>
      </c>
      <c r="CL130" s="66">
        <f t="shared" si="102"/>
        <v>0</v>
      </c>
      <c r="CM130" s="66">
        <f t="shared" si="103"/>
        <v>0</v>
      </c>
      <c r="CN130" s="66">
        <f t="shared" ref="CN130:CN139" si="109">SUM(BD130:BH130)*BX130</f>
        <v>0</v>
      </c>
      <c r="CO130" s="67"/>
      <c r="CP130" s="12"/>
      <c r="CQ130" s="12"/>
      <c r="CR130" s="12"/>
      <c r="CS130" s="12"/>
      <c r="CT130" s="12"/>
      <c r="CU130" s="12"/>
    </row>
    <row r="131" spans="2:100" ht="20.25" customHeight="1">
      <c r="B131" s="194" t="s">
        <v>126</v>
      </c>
      <c r="C131" s="697"/>
      <c r="D131" s="698"/>
      <c r="E131" s="211"/>
      <c r="F131" s="57">
        <f t="shared" si="108"/>
        <v>0</v>
      </c>
      <c r="G131" s="72">
        <f>CO131*0.90035</f>
        <v>0</v>
      </c>
      <c r="H131" s="84"/>
      <c r="I131" s="60"/>
      <c r="J131" s="60"/>
      <c r="K131" s="60"/>
      <c r="L131" s="60"/>
      <c r="M131" s="195"/>
      <c r="N131" s="60"/>
      <c r="O131" s="60"/>
      <c r="P131" s="60"/>
      <c r="Q131" s="196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310"/>
      <c r="AC131" s="60"/>
      <c r="AD131" s="60"/>
      <c r="AE131" s="60"/>
      <c r="AF131" s="227"/>
      <c r="AG131" s="60"/>
      <c r="AH131" s="60"/>
      <c r="AI131" s="60"/>
      <c r="AJ131" s="60"/>
      <c r="AK131" s="60"/>
      <c r="AL131" s="195"/>
      <c r="AM131" s="309"/>
      <c r="AN131" s="60"/>
      <c r="AO131" s="60"/>
      <c r="AP131" s="60"/>
      <c r="AQ131" s="60"/>
      <c r="AR131" s="60"/>
      <c r="AS131" s="309"/>
      <c r="AT131" s="60"/>
      <c r="AU131" s="60"/>
      <c r="AV131" s="116"/>
      <c r="AW131" s="116"/>
      <c r="AX131" s="116"/>
      <c r="AY131" s="116"/>
      <c r="AZ131" s="309"/>
      <c r="BA131" s="60"/>
      <c r="BB131" s="60"/>
      <c r="BC131" s="60"/>
      <c r="BD131" s="60"/>
      <c r="BE131" s="60"/>
      <c r="BF131" s="60"/>
      <c r="BG131" s="196"/>
      <c r="BH131" s="69"/>
      <c r="BI131" s="85"/>
      <c r="BK131" s="61" t="str">
        <f t="shared" si="90"/>
        <v>Bespoke eDM</v>
      </c>
      <c r="BL131" s="71">
        <f t="shared" si="91"/>
        <v>0</v>
      </c>
      <c r="BM131" s="86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8"/>
      <c r="BY131" s="20"/>
      <c r="BZ131" s="20"/>
      <c r="CA131" s="61" t="str">
        <f t="shared" si="92"/>
        <v>Bespoke eDM</v>
      </c>
      <c r="CB131" s="65">
        <f t="shared" si="94"/>
        <v>0</v>
      </c>
      <c r="CC131" s="66">
        <f t="shared" si="105"/>
        <v>0</v>
      </c>
      <c r="CD131" s="66">
        <f t="shared" si="106"/>
        <v>0</v>
      </c>
      <c r="CE131" s="66">
        <f t="shared" si="96"/>
        <v>0</v>
      </c>
      <c r="CF131" s="66">
        <f t="shared" si="107"/>
        <v>0</v>
      </c>
      <c r="CG131" s="66">
        <f t="shared" si="97"/>
        <v>0</v>
      </c>
      <c r="CH131" s="66">
        <f t="shared" si="98"/>
        <v>0</v>
      </c>
      <c r="CI131" s="66">
        <f t="shared" si="99"/>
        <v>0</v>
      </c>
      <c r="CJ131" s="66">
        <f t="shared" si="100"/>
        <v>0</v>
      </c>
      <c r="CK131" s="66">
        <f t="shared" si="101"/>
        <v>0</v>
      </c>
      <c r="CL131" s="66">
        <f t="shared" si="102"/>
        <v>0</v>
      </c>
      <c r="CM131" s="66">
        <f t="shared" si="103"/>
        <v>0</v>
      </c>
      <c r="CN131" s="66">
        <f t="shared" si="109"/>
        <v>0</v>
      </c>
      <c r="CO131" s="67"/>
      <c r="CP131" s="12"/>
      <c r="CQ131" s="12"/>
      <c r="CR131" s="12"/>
      <c r="CS131" s="12"/>
      <c r="CT131" s="12"/>
      <c r="CU131" s="12"/>
    </row>
    <row r="132" spans="2:100" ht="20.25" customHeight="1">
      <c r="B132" s="194"/>
      <c r="C132" s="245"/>
      <c r="D132" s="246"/>
      <c r="E132" s="211" t="s">
        <v>124</v>
      </c>
      <c r="F132" s="57">
        <f t="shared" si="108"/>
        <v>0</v>
      </c>
      <c r="G132" s="72">
        <f t="shared" si="93"/>
        <v>0</v>
      </c>
      <c r="H132" s="84"/>
      <c r="I132" s="60"/>
      <c r="J132" s="60"/>
      <c r="K132" s="60"/>
      <c r="L132" s="60"/>
      <c r="M132" s="195"/>
      <c r="N132" s="60"/>
      <c r="O132" s="60"/>
      <c r="P132" s="60"/>
      <c r="Q132" s="196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195"/>
      <c r="AM132" s="60"/>
      <c r="AN132" s="60"/>
      <c r="AO132" s="60"/>
      <c r="AP132" s="60"/>
      <c r="AQ132" s="60"/>
      <c r="AR132" s="60"/>
      <c r="AS132" s="60"/>
      <c r="AT132" s="60"/>
      <c r="AU132" s="60"/>
      <c r="AV132" s="116"/>
      <c r="AW132" s="116"/>
      <c r="AX132" s="116"/>
      <c r="AY132" s="116"/>
      <c r="AZ132" s="60"/>
      <c r="BA132" s="60"/>
      <c r="BB132" s="60"/>
      <c r="BC132" s="60"/>
      <c r="BD132" s="60"/>
      <c r="BE132" s="60"/>
      <c r="BF132" s="60"/>
      <c r="BG132" s="196"/>
      <c r="BH132" s="69"/>
      <c r="BI132" s="85"/>
      <c r="BK132" s="61">
        <f t="shared" si="90"/>
        <v>0</v>
      </c>
      <c r="BL132" s="71">
        <f t="shared" si="91"/>
        <v>0</v>
      </c>
      <c r="BM132" s="86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8"/>
      <c r="BY132" s="20"/>
      <c r="BZ132" s="20"/>
      <c r="CA132" s="61">
        <f t="shared" si="92"/>
        <v>0</v>
      </c>
      <c r="CB132" s="65">
        <f t="shared" si="94"/>
        <v>0</v>
      </c>
      <c r="CC132" s="66">
        <f t="shared" si="105"/>
        <v>0</v>
      </c>
      <c r="CD132" s="66">
        <f t="shared" si="106"/>
        <v>0</v>
      </c>
      <c r="CE132" s="66">
        <f t="shared" si="96"/>
        <v>0</v>
      </c>
      <c r="CF132" s="66">
        <f t="shared" si="107"/>
        <v>0</v>
      </c>
      <c r="CG132" s="66">
        <f t="shared" si="97"/>
        <v>0</v>
      </c>
      <c r="CH132" s="66">
        <f t="shared" si="98"/>
        <v>0</v>
      </c>
      <c r="CI132" s="66">
        <f t="shared" si="99"/>
        <v>0</v>
      </c>
      <c r="CJ132" s="66">
        <f t="shared" si="100"/>
        <v>0</v>
      </c>
      <c r="CK132" s="66">
        <f t="shared" si="101"/>
        <v>0</v>
      </c>
      <c r="CL132" s="66">
        <f t="shared" si="102"/>
        <v>0</v>
      </c>
      <c r="CM132" s="66">
        <f t="shared" si="103"/>
        <v>0</v>
      </c>
      <c r="CN132" s="66">
        <f t="shared" si="109"/>
        <v>0</v>
      </c>
      <c r="CO132" s="67">
        <f>SUM(CC132:CN132)</f>
        <v>0</v>
      </c>
      <c r="CP132" s="12"/>
      <c r="CQ132" s="12"/>
      <c r="CR132" s="12"/>
      <c r="CS132" s="12"/>
      <c r="CT132" s="12"/>
      <c r="CU132" s="12"/>
    </row>
    <row r="133" spans="2:100" ht="20.25" hidden="1" customHeight="1">
      <c r="B133" s="194"/>
      <c r="C133" s="211"/>
      <c r="D133" s="211"/>
      <c r="E133" s="211" t="s">
        <v>124</v>
      </c>
      <c r="F133" s="57">
        <f t="shared" si="108"/>
        <v>0</v>
      </c>
      <c r="G133" s="72">
        <f t="shared" si="93"/>
        <v>0</v>
      </c>
      <c r="H133" s="84"/>
      <c r="I133" s="60"/>
      <c r="J133" s="60"/>
      <c r="K133" s="60"/>
      <c r="L133" s="60"/>
      <c r="M133" s="195"/>
      <c r="N133" s="60"/>
      <c r="O133" s="60"/>
      <c r="P133" s="60"/>
      <c r="Q133" s="196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195"/>
      <c r="AM133" s="60"/>
      <c r="AN133" s="60"/>
      <c r="AO133" s="60"/>
      <c r="AP133" s="60"/>
      <c r="AQ133" s="60"/>
      <c r="AR133" s="60"/>
      <c r="AS133" s="60"/>
      <c r="AT133" s="60"/>
      <c r="AU133" s="60"/>
      <c r="AV133" s="116"/>
      <c r="AW133" s="116"/>
      <c r="AX133" s="116"/>
      <c r="AY133" s="116"/>
      <c r="AZ133" s="60"/>
      <c r="BA133" s="60"/>
      <c r="BB133" s="60"/>
      <c r="BC133" s="60"/>
      <c r="BD133" s="60"/>
      <c r="BE133" s="60"/>
      <c r="BF133" s="60"/>
      <c r="BG133" s="196"/>
      <c r="BH133" s="69"/>
      <c r="BI133" s="85"/>
      <c r="BK133" s="61">
        <f t="shared" si="90"/>
        <v>0</v>
      </c>
      <c r="BL133" s="71">
        <f t="shared" si="91"/>
        <v>0</v>
      </c>
      <c r="BM133" s="86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8"/>
      <c r="BY133" s="20"/>
      <c r="BZ133" s="20"/>
      <c r="CA133" s="61">
        <f t="shared" si="92"/>
        <v>0</v>
      </c>
      <c r="CB133" s="65">
        <f t="shared" si="94"/>
        <v>0</v>
      </c>
      <c r="CC133" s="66">
        <f t="shared" si="105"/>
        <v>0</v>
      </c>
      <c r="CD133" s="66">
        <f t="shared" si="106"/>
        <v>0</v>
      </c>
      <c r="CE133" s="66">
        <f t="shared" si="96"/>
        <v>0</v>
      </c>
      <c r="CF133" s="66">
        <f t="shared" si="107"/>
        <v>0</v>
      </c>
      <c r="CG133" s="66">
        <f t="shared" si="97"/>
        <v>0</v>
      </c>
      <c r="CH133" s="66">
        <f t="shared" si="98"/>
        <v>0</v>
      </c>
      <c r="CI133" s="66">
        <f t="shared" si="99"/>
        <v>0</v>
      </c>
      <c r="CJ133" s="66">
        <f t="shared" si="100"/>
        <v>0</v>
      </c>
      <c r="CK133" s="66">
        <f t="shared" si="101"/>
        <v>0</v>
      </c>
      <c r="CL133" s="66">
        <f t="shared" si="102"/>
        <v>0</v>
      </c>
      <c r="CM133" s="66">
        <f t="shared" si="103"/>
        <v>0</v>
      </c>
      <c r="CN133" s="66">
        <f t="shared" si="109"/>
        <v>0</v>
      </c>
      <c r="CO133" s="67">
        <f>SUM(CC133:CN133)</f>
        <v>0</v>
      </c>
      <c r="CP133" s="12"/>
      <c r="CQ133" s="12"/>
      <c r="CR133" s="12"/>
      <c r="CS133" s="12"/>
      <c r="CT133" s="12"/>
      <c r="CU133" s="12"/>
    </row>
    <row r="134" spans="2:100" ht="20.25" hidden="1" customHeight="1">
      <c r="B134" s="194"/>
      <c r="C134" s="211"/>
      <c r="D134" s="211"/>
      <c r="E134" s="211"/>
      <c r="F134" s="57">
        <f t="shared" si="108"/>
        <v>0</v>
      </c>
      <c r="G134" s="72">
        <f t="shared" si="93"/>
        <v>0</v>
      </c>
      <c r="H134" s="84"/>
      <c r="I134" s="60"/>
      <c r="J134" s="60"/>
      <c r="K134" s="60"/>
      <c r="L134" s="60"/>
      <c r="M134" s="195"/>
      <c r="N134" s="60"/>
      <c r="O134" s="60"/>
      <c r="P134" s="60"/>
      <c r="Q134" s="196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195"/>
      <c r="AM134" s="60"/>
      <c r="AN134" s="60"/>
      <c r="AO134" s="60"/>
      <c r="AP134" s="60"/>
      <c r="AQ134" s="60"/>
      <c r="AR134" s="60"/>
      <c r="AS134" s="60"/>
      <c r="AT134" s="60"/>
      <c r="AU134" s="60"/>
      <c r="AV134" s="116"/>
      <c r="AW134" s="116"/>
      <c r="AX134" s="116"/>
      <c r="AY134" s="116"/>
      <c r="AZ134" s="60"/>
      <c r="BA134" s="60"/>
      <c r="BB134" s="60"/>
      <c r="BC134" s="60"/>
      <c r="BD134" s="60"/>
      <c r="BE134" s="60"/>
      <c r="BF134" s="60"/>
      <c r="BG134" s="196"/>
      <c r="BH134" s="69"/>
      <c r="BI134" s="85"/>
      <c r="BK134" s="61">
        <f t="shared" si="90"/>
        <v>0</v>
      </c>
      <c r="BL134" s="71">
        <f t="shared" si="91"/>
        <v>0</v>
      </c>
      <c r="BM134" s="86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8"/>
      <c r="BY134" s="20"/>
      <c r="BZ134" s="20"/>
      <c r="CA134" s="61">
        <f t="shared" si="92"/>
        <v>0</v>
      </c>
      <c r="CB134" s="65">
        <f t="shared" si="94"/>
        <v>0</v>
      </c>
      <c r="CC134" s="66">
        <f t="shared" si="105"/>
        <v>0</v>
      </c>
      <c r="CD134" s="66">
        <f t="shared" si="106"/>
        <v>0</v>
      </c>
      <c r="CE134" s="66">
        <f t="shared" si="96"/>
        <v>0</v>
      </c>
      <c r="CF134" s="66">
        <f t="shared" si="107"/>
        <v>0</v>
      </c>
      <c r="CG134" s="66">
        <f t="shared" si="97"/>
        <v>0</v>
      </c>
      <c r="CH134" s="66">
        <f t="shared" si="98"/>
        <v>0</v>
      </c>
      <c r="CI134" s="66">
        <f t="shared" si="99"/>
        <v>0</v>
      </c>
      <c r="CJ134" s="66">
        <f t="shared" si="100"/>
        <v>0</v>
      </c>
      <c r="CK134" s="66">
        <f t="shared" si="101"/>
        <v>0</v>
      </c>
      <c r="CL134" s="66">
        <f t="shared" si="102"/>
        <v>0</v>
      </c>
      <c r="CM134" s="66">
        <f t="shared" si="103"/>
        <v>0</v>
      </c>
      <c r="CN134" s="66">
        <f t="shared" si="109"/>
        <v>0</v>
      </c>
      <c r="CO134" s="67">
        <f>SUM(CC134:CN134)</f>
        <v>0</v>
      </c>
      <c r="CP134" s="12"/>
      <c r="CQ134" s="12"/>
      <c r="CR134" s="12"/>
      <c r="CS134" s="12"/>
      <c r="CT134" s="12"/>
      <c r="CU134" s="12"/>
    </row>
    <row r="135" spans="2:100" ht="19.5" hidden="1" customHeight="1">
      <c r="B135" s="115"/>
      <c r="C135" s="209"/>
      <c r="D135" s="209"/>
      <c r="E135" s="209"/>
      <c r="F135" s="57">
        <f>SUM(H135:BH135)*10</f>
        <v>0</v>
      </c>
      <c r="G135" s="72">
        <f t="shared" si="93"/>
        <v>0</v>
      </c>
      <c r="H135" s="73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74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116"/>
      <c r="AW135" s="116"/>
      <c r="AX135" s="116"/>
      <c r="AY135" s="116"/>
      <c r="AZ135" s="60"/>
      <c r="BA135" s="60"/>
      <c r="BB135" s="60"/>
      <c r="BC135" s="140"/>
      <c r="BD135" s="60"/>
      <c r="BE135" s="60"/>
      <c r="BF135" s="60"/>
      <c r="BG135" s="196"/>
      <c r="BH135" s="69"/>
      <c r="BI135" s="75"/>
      <c r="BJ135" s="75"/>
      <c r="BK135" s="61">
        <f t="shared" ref="BK135:BK140" si="110">B135</f>
        <v>0</v>
      </c>
      <c r="BL135" s="71">
        <f t="shared" ref="BL135:BL140" si="111">D135</f>
        <v>0</v>
      </c>
      <c r="BM135" s="76"/>
      <c r="BN135" s="77"/>
      <c r="BO135" s="77">
        <v>0</v>
      </c>
      <c r="BP135" s="77">
        <v>0</v>
      </c>
      <c r="BQ135" s="77">
        <v>0</v>
      </c>
      <c r="BR135" s="77">
        <v>0</v>
      </c>
      <c r="BS135" s="77">
        <v>0</v>
      </c>
      <c r="BT135" s="77">
        <v>0</v>
      </c>
      <c r="BU135" s="77">
        <v>0</v>
      </c>
      <c r="BV135" s="77">
        <v>0</v>
      </c>
      <c r="BW135" s="77">
        <v>0</v>
      </c>
      <c r="BX135" s="127"/>
      <c r="BY135" s="20"/>
      <c r="BZ135" s="79"/>
      <c r="CA135" s="61">
        <f>B135</f>
        <v>0</v>
      </c>
      <c r="CB135" s="65">
        <f t="shared" si="94"/>
        <v>0</v>
      </c>
      <c r="CC135" s="66">
        <f t="shared" si="105"/>
        <v>0</v>
      </c>
      <c r="CD135" s="66">
        <f t="shared" si="106"/>
        <v>0</v>
      </c>
      <c r="CE135" s="66">
        <f t="shared" si="96"/>
        <v>0</v>
      </c>
      <c r="CF135" s="66">
        <f t="shared" si="107"/>
        <v>0</v>
      </c>
      <c r="CG135" s="66">
        <f t="shared" si="97"/>
        <v>0</v>
      </c>
      <c r="CH135" s="66">
        <f t="shared" si="98"/>
        <v>0</v>
      </c>
      <c r="CI135" s="66">
        <f t="shared" si="99"/>
        <v>0</v>
      </c>
      <c r="CJ135" s="66">
        <f t="shared" si="100"/>
        <v>0</v>
      </c>
      <c r="CK135" s="66">
        <f t="shared" si="101"/>
        <v>0</v>
      </c>
      <c r="CL135" s="66">
        <f t="shared" si="102"/>
        <v>0</v>
      </c>
      <c r="CM135" s="66">
        <f t="shared" si="103"/>
        <v>0</v>
      </c>
      <c r="CN135" s="66">
        <f t="shared" si="109"/>
        <v>0</v>
      </c>
      <c r="CO135" s="67"/>
      <c r="CP135" s="12"/>
      <c r="CQ135" s="80"/>
      <c r="CR135" s="80"/>
      <c r="CS135" s="80"/>
      <c r="CT135" s="80"/>
      <c r="CU135" s="80"/>
      <c r="CV135" s="80"/>
    </row>
    <row r="136" spans="2:100" ht="20.25" hidden="1" customHeight="1">
      <c r="B136" s="122"/>
      <c r="C136" s="212"/>
      <c r="D136" s="81"/>
      <c r="E136" s="81"/>
      <c r="F136" s="57">
        <f>SUM(H136:BH136)</f>
        <v>0</v>
      </c>
      <c r="G136" s="72">
        <f t="shared" si="93"/>
        <v>0</v>
      </c>
      <c r="H136" s="84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74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116"/>
      <c r="AW136" s="116"/>
      <c r="AX136" s="116"/>
      <c r="AY136" s="116"/>
      <c r="AZ136" s="60"/>
      <c r="BA136" s="60"/>
      <c r="BB136" s="60"/>
      <c r="BC136" s="140"/>
      <c r="BD136" s="60"/>
      <c r="BE136" s="60"/>
      <c r="BF136" s="60"/>
      <c r="BG136" s="60"/>
      <c r="BH136" s="69"/>
      <c r="BI136" s="85"/>
      <c r="BK136" s="61">
        <f t="shared" si="110"/>
        <v>0</v>
      </c>
      <c r="BL136" s="71">
        <f t="shared" si="111"/>
        <v>0</v>
      </c>
      <c r="BM136" s="86">
        <v>388889</v>
      </c>
      <c r="BN136" s="77">
        <v>388889</v>
      </c>
      <c r="BO136" s="77">
        <v>388889</v>
      </c>
      <c r="BP136" s="77">
        <v>388889</v>
      </c>
      <c r="BQ136" s="77">
        <v>388889</v>
      </c>
      <c r="BR136" s="77">
        <v>388889</v>
      </c>
      <c r="BS136" s="77">
        <v>388889</v>
      </c>
      <c r="BT136" s="77">
        <v>388889</v>
      </c>
      <c r="BU136" s="77">
        <v>388889</v>
      </c>
      <c r="BV136" s="77">
        <v>388889</v>
      </c>
      <c r="BW136" s="77">
        <v>388889</v>
      </c>
      <c r="BX136" s="78">
        <v>388889</v>
      </c>
      <c r="BY136" s="20"/>
      <c r="BZ136" s="20"/>
      <c r="CA136" s="61">
        <f>B136</f>
        <v>0</v>
      </c>
      <c r="CB136" s="65">
        <f>BL136</f>
        <v>0</v>
      </c>
      <c r="CC136" s="66">
        <f t="shared" si="105"/>
        <v>0</v>
      </c>
      <c r="CD136" s="66">
        <f t="shared" si="106"/>
        <v>0</v>
      </c>
      <c r="CE136" s="66">
        <f t="shared" si="96"/>
        <v>0</v>
      </c>
      <c r="CF136" s="66">
        <f t="shared" si="107"/>
        <v>0</v>
      </c>
      <c r="CG136" s="66">
        <f t="shared" si="97"/>
        <v>0</v>
      </c>
      <c r="CH136" s="66">
        <f t="shared" si="98"/>
        <v>0</v>
      </c>
      <c r="CI136" s="66">
        <f t="shared" si="99"/>
        <v>0</v>
      </c>
      <c r="CJ136" s="66">
        <f t="shared" si="100"/>
        <v>0</v>
      </c>
      <c r="CK136" s="66">
        <f t="shared" si="101"/>
        <v>0</v>
      </c>
      <c r="CL136" s="66">
        <f t="shared" si="102"/>
        <v>0</v>
      </c>
      <c r="CM136" s="66">
        <f t="shared" si="103"/>
        <v>0</v>
      </c>
      <c r="CN136" s="66">
        <f t="shared" si="109"/>
        <v>0</v>
      </c>
      <c r="CO136" s="67">
        <f t="shared" ref="CO136:CO144" si="112">SUM(CC136:CN136)</f>
        <v>0</v>
      </c>
      <c r="CP136" s="12"/>
      <c r="CQ136" s="12"/>
      <c r="CR136" s="12"/>
      <c r="CS136" s="12"/>
      <c r="CT136" s="12"/>
      <c r="CU136" s="12"/>
    </row>
    <row r="137" spans="2:100" ht="20.25" customHeight="1">
      <c r="B137" s="200" t="s">
        <v>152</v>
      </c>
      <c r="C137" s="213"/>
      <c r="D137" s="213"/>
      <c r="E137" s="213"/>
      <c r="F137" s="198"/>
      <c r="G137" s="199">
        <f t="shared" si="93"/>
        <v>0</v>
      </c>
      <c r="H137" s="84"/>
      <c r="I137" s="60"/>
      <c r="J137" s="60"/>
      <c r="K137" s="60"/>
      <c r="L137" s="60"/>
      <c r="M137" s="195"/>
      <c r="N137" s="60"/>
      <c r="O137" s="60"/>
      <c r="P137" s="60"/>
      <c r="Q137" s="196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195"/>
      <c r="AL137" s="195"/>
      <c r="AM137" s="60"/>
      <c r="AN137" s="60"/>
      <c r="AO137" s="60"/>
      <c r="AP137" s="60"/>
      <c r="AQ137" s="60"/>
      <c r="AR137" s="60"/>
      <c r="AS137" s="60"/>
      <c r="AT137" s="60"/>
      <c r="AU137" s="60"/>
      <c r="AV137" s="116"/>
      <c r="AW137" s="116"/>
      <c r="AX137" s="116"/>
      <c r="AY137" s="116"/>
      <c r="AZ137" s="60"/>
      <c r="BA137" s="60"/>
      <c r="BB137" s="60"/>
      <c r="BC137" s="60"/>
      <c r="BD137" s="60"/>
      <c r="BE137" s="60"/>
      <c r="BF137" s="60"/>
      <c r="BG137" s="196"/>
      <c r="BH137" s="69"/>
      <c r="BI137" s="85"/>
      <c r="BK137" s="61" t="str">
        <f t="shared" si="110"/>
        <v>OTHER (OFFER RELATED)</v>
      </c>
      <c r="BL137" s="71">
        <f t="shared" si="111"/>
        <v>0</v>
      </c>
      <c r="BM137" s="86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8"/>
      <c r="BY137" s="20"/>
      <c r="BZ137" s="20"/>
      <c r="CA137" s="61" t="str">
        <f t="shared" ref="CA137:CA144" si="113">B137</f>
        <v>OTHER (OFFER RELATED)</v>
      </c>
      <c r="CB137" s="65">
        <f>BL137</f>
        <v>0</v>
      </c>
      <c r="CC137" s="66">
        <f t="shared" si="105"/>
        <v>0</v>
      </c>
      <c r="CD137" s="66">
        <f t="shared" si="106"/>
        <v>0</v>
      </c>
      <c r="CE137" s="66">
        <f t="shared" si="96"/>
        <v>0</v>
      </c>
      <c r="CF137" s="66">
        <f t="shared" si="107"/>
        <v>0</v>
      </c>
      <c r="CG137" s="66">
        <f t="shared" si="97"/>
        <v>0</v>
      </c>
      <c r="CH137" s="66">
        <f t="shared" si="98"/>
        <v>0</v>
      </c>
      <c r="CI137" s="66">
        <f t="shared" si="99"/>
        <v>0</v>
      </c>
      <c r="CJ137" s="66">
        <f t="shared" si="100"/>
        <v>0</v>
      </c>
      <c r="CK137" s="66">
        <f t="shared" si="101"/>
        <v>0</v>
      </c>
      <c r="CL137" s="66">
        <f t="shared" si="102"/>
        <v>0</v>
      </c>
      <c r="CM137" s="66">
        <f t="shared" si="103"/>
        <v>0</v>
      </c>
      <c r="CN137" s="66">
        <f t="shared" si="109"/>
        <v>0</v>
      </c>
      <c r="CO137" s="67">
        <f t="shared" si="112"/>
        <v>0</v>
      </c>
      <c r="CP137" s="12"/>
      <c r="CQ137" s="12"/>
      <c r="CR137" s="12"/>
      <c r="CS137" s="12"/>
      <c r="CT137" s="12"/>
      <c r="CU137" s="12"/>
    </row>
    <row r="138" spans="2:100" ht="19.5" customHeight="1">
      <c r="B138" s="122"/>
      <c r="C138" s="212"/>
      <c r="D138" s="212"/>
      <c r="E138" s="212"/>
      <c r="F138" s="57">
        <f>SUM(H138:BH138)</f>
        <v>0</v>
      </c>
      <c r="G138" s="72">
        <f t="shared" si="93"/>
        <v>0</v>
      </c>
      <c r="H138" s="59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195"/>
      <c r="AL138" s="195"/>
      <c r="AM138" s="60"/>
      <c r="AN138" s="60"/>
      <c r="AO138" s="60"/>
      <c r="AP138" s="60"/>
      <c r="AQ138" s="60"/>
      <c r="AR138" s="60"/>
      <c r="AS138" s="60"/>
      <c r="AT138" s="60"/>
      <c r="AU138" s="60"/>
      <c r="AV138" s="116"/>
      <c r="AW138" s="116"/>
      <c r="AX138" s="116"/>
      <c r="AY138" s="116"/>
      <c r="AZ138" s="60"/>
      <c r="BA138" s="60"/>
      <c r="BB138" s="60"/>
      <c r="BC138" s="60"/>
      <c r="BD138" s="60"/>
      <c r="BE138" s="60"/>
      <c r="BF138" s="60"/>
      <c r="BG138" s="60"/>
      <c r="BH138" s="69"/>
      <c r="BI138" s="85"/>
      <c r="BK138" s="61">
        <f t="shared" si="110"/>
        <v>0</v>
      </c>
      <c r="BL138" s="71">
        <f t="shared" si="111"/>
        <v>0</v>
      </c>
      <c r="BM138" s="86"/>
      <c r="BN138" s="87"/>
      <c r="BO138" s="88"/>
      <c r="BP138" s="88"/>
      <c r="BQ138" s="88"/>
      <c r="BR138" s="88"/>
      <c r="BS138" s="88"/>
      <c r="BT138" s="88"/>
      <c r="BU138" s="88"/>
      <c r="BV138" s="88"/>
      <c r="BW138" s="88"/>
      <c r="BX138" s="127"/>
      <c r="BY138" s="20"/>
      <c r="BZ138" s="20"/>
      <c r="CA138" s="61">
        <f t="shared" si="113"/>
        <v>0</v>
      </c>
      <c r="CB138" s="65">
        <f>BL138</f>
        <v>0</v>
      </c>
      <c r="CC138" s="66">
        <f t="shared" si="105"/>
        <v>0</v>
      </c>
      <c r="CD138" s="66">
        <f t="shared" si="106"/>
        <v>0</v>
      </c>
      <c r="CE138" s="66">
        <f t="shared" si="96"/>
        <v>0</v>
      </c>
      <c r="CF138" s="66">
        <f t="shared" si="107"/>
        <v>0</v>
      </c>
      <c r="CG138" s="66">
        <f t="shared" si="97"/>
        <v>0</v>
      </c>
      <c r="CH138" s="66">
        <f t="shared" si="98"/>
        <v>0</v>
      </c>
      <c r="CI138" s="66">
        <f t="shared" si="99"/>
        <v>0</v>
      </c>
      <c r="CJ138" s="66">
        <f t="shared" si="100"/>
        <v>0</v>
      </c>
      <c r="CK138" s="66">
        <f t="shared" si="101"/>
        <v>0</v>
      </c>
      <c r="CL138" s="66">
        <f t="shared" si="102"/>
        <v>0</v>
      </c>
      <c r="CM138" s="66">
        <f t="shared" si="103"/>
        <v>0</v>
      </c>
      <c r="CN138" s="66">
        <f t="shared" si="109"/>
        <v>0</v>
      </c>
      <c r="CO138" s="67">
        <f t="shared" si="112"/>
        <v>0</v>
      </c>
      <c r="CP138" s="12"/>
      <c r="CQ138" s="12"/>
      <c r="CR138" s="12"/>
      <c r="CS138" s="12"/>
      <c r="CT138" s="12"/>
      <c r="CU138" s="12"/>
    </row>
    <row r="139" spans="2:100" ht="20.25" customHeight="1">
      <c r="B139" s="194" t="s">
        <v>173</v>
      </c>
      <c r="C139" s="697" t="s">
        <v>144</v>
      </c>
      <c r="D139" s="698"/>
      <c r="E139" s="211"/>
      <c r="F139" s="57">
        <f>SUM(H139:BH139)</f>
        <v>0</v>
      </c>
      <c r="G139" s="72">
        <f>CO139*0.90035</f>
        <v>0</v>
      </c>
      <c r="H139" s="84"/>
      <c r="I139" s="60"/>
      <c r="J139" s="60"/>
      <c r="K139" s="60"/>
      <c r="L139" s="60"/>
      <c r="M139" s="195"/>
      <c r="N139" s="60"/>
      <c r="O139" s="60"/>
      <c r="P139" s="60"/>
      <c r="Q139" s="196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222"/>
      <c r="AC139" s="222"/>
      <c r="AD139" s="221"/>
      <c r="AE139" s="221"/>
      <c r="AF139" s="221"/>
      <c r="AG139" s="221"/>
      <c r="AH139" s="221"/>
      <c r="AI139" s="221"/>
      <c r="AJ139" s="221"/>
      <c r="AK139" s="221"/>
      <c r="AL139" s="276"/>
      <c r="AM139" s="222"/>
      <c r="AN139" s="222"/>
      <c r="AO139" s="222"/>
      <c r="AP139" s="222"/>
      <c r="AQ139" s="221"/>
      <c r="AR139" s="221"/>
      <c r="AS139" s="221"/>
      <c r="AT139" s="221"/>
      <c r="AU139" s="221"/>
      <c r="AV139" s="221"/>
      <c r="AW139" s="221"/>
      <c r="AX139" s="221"/>
      <c r="AY139" s="221"/>
      <c r="AZ139" s="222"/>
      <c r="BA139" s="222"/>
      <c r="BB139" s="222"/>
      <c r="BC139" s="222"/>
      <c r="BD139" s="221"/>
      <c r="BE139" s="221"/>
      <c r="BF139" s="221"/>
      <c r="BG139" s="278"/>
      <c r="BH139" s="281"/>
      <c r="BI139" s="85"/>
      <c r="BK139" s="61" t="str">
        <f t="shared" si="110"/>
        <v>Digital Display and Bloggers</v>
      </c>
      <c r="BL139" s="71">
        <f t="shared" si="111"/>
        <v>0</v>
      </c>
      <c r="BM139" s="86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8"/>
      <c r="BY139" s="20"/>
      <c r="BZ139" s="20"/>
      <c r="CA139" s="61" t="str">
        <f t="shared" si="113"/>
        <v>Digital Display and Bloggers</v>
      </c>
      <c r="CB139" s="65">
        <f>BL139</f>
        <v>0</v>
      </c>
      <c r="CC139" s="66">
        <f t="shared" si="105"/>
        <v>0</v>
      </c>
      <c r="CD139" s="66">
        <f t="shared" si="106"/>
        <v>0</v>
      </c>
      <c r="CE139" s="66">
        <f t="shared" si="96"/>
        <v>0</v>
      </c>
      <c r="CF139" s="66">
        <f t="shared" si="107"/>
        <v>0</v>
      </c>
      <c r="CG139" s="66">
        <f t="shared" si="97"/>
        <v>0</v>
      </c>
      <c r="CH139" s="66">
        <f t="shared" si="98"/>
        <v>0</v>
      </c>
      <c r="CI139" s="66">
        <f t="shared" si="99"/>
        <v>0</v>
      </c>
      <c r="CJ139" s="66">
        <f t="shared" si="100"/>
        <v>0</v>
      </c>
      <c r="CK139" s="66">
        <f t="shared" si="101"/>
        <v>0</v>
      </c>
      <c r="CL139" s="66">
        <f t="shared" si="102"/>
        <v>0</v>
      </c>
      <c r="CM139" s="66">
        <f t="shared" si="103"/>
        <v>0</v>
      </c>
      <c r="CN139" s="66">
        <f t="shared" si="109"/>
        <v>0</v>
      </c>
      <c r="CO139" s="67">
        <f t="shared" si="112"/>
        <v>0</v>
      </c>
      <c r="CP139" s="12"/>
      <c r="CQ139" s="12"/>
      <c r="CR139" s="12"/>
      <c r="CS139" s="12"/>
      <c r="CT139" s="12"/>
      <c r="CU139" s="12"/>
    </row>
    <row r="140" spans="2:100" ht="20.25" customHeight="1">
      <c r="B140" s="194"/>
      <c r="C140" s="211"/>
      <c r="D140" s="211"/>
      <c r="E140" s="211" t="s">
        <v>124</v>
      </c>
      <c r="F140" s="57">
        <f>SUM(H140:BH140)</f>
        <v>0</v>
      </c>
      <c r="G140" s="72">
        <f>CO140*0.9</f>
        <v>0</v>
      </c>
      <c r="H140" s="84"/>
      <c r="I140" s="60"/>
      <c r="J140" s="60"/>
      <c r="K140" s="60"/>
      <c r="L140" s="60"/>
      <c r="M140" s="195"/>
      <c r="N140" s="60"/>
      <c r="O140" s="60"/>
      <c r="P140" s="60"/>
      <c r="Q140" s="196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195"/>
      <c r="AM140" s="60"/>
      <c r="AN140" s="60"/>
      <c r="AO140" s="60"/>
      <c r="AP140" s="60"/>
      <c r="AQ140" s="60"/>
      <c r="AR140" s="60"/>
      <c r="AS140" s="60"/>
      <c r="AT140" s="60"/>
      <c r="AU140" s="60"/>
      <c r="AV140" s="116"/>
      <c r="AW140" s="116"/>
      <c r="AX140" s="116"/>
      <c r="AY140" s="116"/>
      <c r="AZ140" s="60"/>
      <c r="BA140" s="60"/>
      <c r="BB140" s="60"/>
      <c r="BC140" s="60"/>
      <c r="BD140" s="60"/>
      <c r="BE140" s="60"/>
      <c r="BF140" s="60"/>
      <c r="BG140" s="196"/>
      <c r="BH140" s="69"/>
      <c r="BI140" s="85"/>
      <c r="BK140" s="61">
        <f t="shared" si="110"/>
        <v>0</v>
      </c>
      <c r="BL140" s="71">
        <f t="shared" si="111"/>
        <v>0</v>
      </c>
      <c r="BM140" s="86"/>
      <c r="BN140" s="77"/>
      <c r="BO140" s="77"/>
      <c r="BP140" s="77"/>
      <c r="BQ140" s="77"/>
      <c r="BR140" s="77"/>
      <c r="BS140" s="77"/>
      <c r="BT140" s="77"/>
      <c r="BU140" s="77"/>
      <c r="BV140" s="77"/>
      <c r="BW140" s="77"/>
      <c r="BX140" s="78"/>
      <c r="BY140" s="20"/>
      <c r="BZ140" s="20"/>
      <c r="CA140" s="61">
        <f t="shared" si="113"/>
        <v>0</v>
      </c>
      <c r="CB140" s="65">
        <f>BL140</f>
        <v>0</v>
      </c>
      <c r="CC140" s="66">
        <f>SUM(H140:L140)*BM140</f>
        <v>0</v>
      </c>
      <c r="CD140" s="66">
        <f>SUM(M140:P140)*BN140</f>
        <v>0</v>
      </c>
      <c r="CE140" s="66"/>
      <c r="CF140" s="66"/>
      <c r="CG140" s="66"/>
      <c r="CH140" s="282"/>
      <c r="CI140" s="66"/>
      <c r="CJ140" s="66"/>
      <c r="CK140" s="282"/>
      <c r="CL140" s="66"/>
      <c r="CM140" s="66"/>
      <c r="CN140" s="282"/>
      <c r="CO140" s="67">
        <f t="shared" si="112"/>
        <v>0</v>
      </c>
      <c r="CP140" s="12"/>
      <c r="CQ140" s="12"/>
      <c r="CR140" s="12"/>
      <c r="CS140" s="12"/>
      <c r="CT140" s="12"/>
      <c r="CU140" s="12"/>
    </row>
    <row r="141" spans="2:100" ht="19.5" customHeight="1">
      <c r="B141" s="94" t="s">
        <v>157</v>
      </c>
      <c r="C141" s="207"/>
      <c r="D141" s="95"/>
      <c r="E141" s="95"/>
      <c r="F141" s="96"/>
      <c r="G141" s="97">
        <f>CO141*0.90035</f>
        <v>1136587.0922670001</v>
      </c>
      <c r="H141" s="682">
        <f>CC141*0.90035</f>
        <v>0</v>
      </c>
      <c r="I141" s="683"/>
      <c r="J141" s="683"/>
      <c r="K141" s="683"/>
      <c r="L141" s="684"/>
      <c r="M141" s="685">
        <f>CD141*0.90035</f>
        <v>0</v>
      </c>
      <c r="N141" s="686"/>
      <c r="O141" s="686"/>
      <c r="P141" s="687"/>
      <c r="Q141" s="685">
        <f>CE141*0.90035</f>
        <v>0</v>
      </c>
      <c r="R141" s="686"/>
      <c r="S141" s="686"/>
      <c r="T141" s="687"/>
      <c r="U141" s="685">
        <f>CF141*0.90035</f>
        <v>0</v>
      </c>
      <c r="V141" s="686"/>
      <c r="W141" s="686"/>
      <c r="X141" s="686"/>
      <c r="Y141" s="687"/>
      <c r="Z141" s="688">
        <f>CG141*0.90035</f>
        <v>145526.116239625</v>
      </c>
      <c r="AA141" s="683"/>
      <c r="AB141" s="683"/>
      <c r="AC141" s="684"/>
      <c r="AD141" s="676">
        <f>CH141*0.90035</f>
        <v>195794.3288181964</v>
      </c>
      <c r="AE141" s="677"/>
      <c r="AF141" s="677"/>
      <c r="AG141" s="678"/>
      <c r="AH141" s="676">
        <f>SUM(CI141*0.90035)</f>
        <v>70906.780318196426</v>
      </c>
      <c r="AI141" s="677"/>
      <c r="AJ141" s="677"/>
      <c r="AK141" s="677"/>
      <c r="AL141" s="678"/>
      <c r="AM141" s="676">
        <f>SUM(CJ141*0.90035)</f>
        <v>195459.3986181964</v>
      </c>
      <c r="AN141" s="677"/>
      <c r="AO141" s="677"/>
      <c r="AP141" s="678"/>
      <c r="AQ141" s="676">
        <f>SUM(CK141*0.90035)</f>
        <v>180966.91484319646</v>
      </c>
      <c r="AR141" s="677"/>
      <c r="AS141" s="677"/>
      <c r="AT141" s="677"/>
      <c r="AU141" s="678"/>
      <c r="AV141" s="676">
        <f>SUM(CL141*0.90035)</f>
        <v>81567.374493196432</v>
      </c>
      <c r="AW141" s="677"/>
      <c r="AX141" s="677"/>
      <c r="AY141" s="678"/>
      <c r="AZ141" s="676">
        <f>SUM(CM141*0.90035)</f>
        <v>195459.3986181964</v>
      </c>
      <c r="BA141" s="677"/>
      <c r="BB141" s="677"/>
      <c r="BC141" s="678"/>
      <c r="BD141" s="679">
        <f>SUM(CN141*0.90035)</f>
        <v>70906.780318196426</v>
      </c>
      <c r="BE141" s="680"/>
      <c r="BF141" s="680"/>
      <c r="BG141" s="680"/>
      <c r="BH141" s="681"/>
      <c r="BI141" s="75"/>
      <c r="BJ141" s="75"/>
      <c r="BK141" s="234" t="str">
        <f t="shared" si="90"/>
        <v>PLANNED TOTAL DIGITAL</v>
      </c>
      <c r="BL141" s="235">
        <f t="shared" si="91"/>
        <v>0</v>
      </c>
      <c r="BM141" s="236"/>
      <c r="BN141" s="237"/>
      <c r="BO141" s="238"/>
      <c r="BP141" s="238"/>
      <c r="BQ141" s="238"/>
      <c r="BR141" s="238"/>
      <c r="BS141" s="238"/>
      <c r="BT141" s="238"/>
      <c r="BU141" s="238"/>
      <c r="BV141" s="238"/>
      <c r="BW141" s="238"/>
      <c r="BX141" s="239"/>
      <c r="BY141" s="20"/>
      <c r="BZ141" s="79"/>
      <c r="CA141" s="61" t="str">
        <f t="shared" si="113"/>
        <v>PLANNED TOTAL DIGITAL</v>
      </c>
      <c r="CB141" s="99"/>
      <c r="CC141" s="243"/>
      <c r="CD141" s="243"/>
      <c r="CE141" s="243"/>
      <c r="CF141" s="243">
        <v>0</v>
      </c>
      <c r="CG141" s="243">
        <v>161632.82750000001</v>
      </c>
      <c r="CH141" s="243">
        <v>217464.68464285712</v>
      </c>
      <c r="CI141" s="243">
        <v>78754.684642857144</v>
      </c>
      <c r="CJ141" s="243">
        <v>217092.68464285712</v>
      </c>
      <c r="CK141" s="243">
        <v>200996.18464285717</v>
      </c>
      <c r="CL141" s="243">
        <v>90595.184642857144</v>
      </c>
      <c r="CM141" s="243">
        <v>217092.68464285712</v>
      </c>
      <c r="CN141" s="243">
        <v>78754.684642857144</v>
      </c>
      <c r="CO141" s="5">
        <f t="shared" si="112"/>
        <v>1262383.6200000001</v>
      </c>
      <c r="CP141" s="101"/>
      <c r="CQ141" s="102"/>
      <c r="CR141" s="12"/>
      <c r="CS141" s="12"/>
      <c r="CT141" s="12"/>
      <c r="CU141" s="12"/>
    </row>
    <row r="142" spans="2:100" ht="19.5" customHeight="1">
      <c r="B142" s="94" t="s">
        <v>89</v>
      </c>
      <c r="C142" s="207"/>
      <c r="D142" s="95"/>
      <c r="E142" s="95"/>
      <c r="F142" s="96"/>
      <c r="G142" s="97">
        <f>CO142*0.90035</f>
        <v>1136587.0922670001</v>
      </c>
      <c r="H142" s="682">
        <f>CC142*0.90035</f>
        <v>0</v>
      </c>
      <c r="I142" s="683"/>
      <c r="J142" s="683"/>
      <c r="K142" s="683"/>
      <c r="L142" s="684"/>
      <c r="M142" s="685">
        <f>CD142*0.90035</f>
        <v>0</v>
      </c>
      <c r="N142" s="686"/>
      <c r="O142" s="686"/>
      <c r="P142" s="687"/>
      <c r="Q142" s="685">
        <f>CE142*0.90035</f>
        <v>0</v>
      </c>
      <c r="R142" s="686"/>
      <c r="S142" s="686"/>
      <c r="T142" s="687"/>
      <c r="U142" s="685">
        <f>CF142*0.90035</f>
        <v>0</v>
      </c>
      <c r="V142" s="686"/>
      <c r="W142" s="686"/>
      <c r="X142" s="686"/>
      <c r="Y142" s="687"/>
      <c r="Z142" s="688">
        <f>CG142*0.90035</f>
        <v>145526.116239625</v>
      </c>
      <c r="AA142" s="683"/>
      <c r="AB142" s="683"/>
      <c r="AC142" s="684"/>
      <c r="AD142" s="676">
        <f>CH142*0.90035</f>
        <v>195794.3288181964</v>
      </c>
      <c r="AE142" s="677"/>
      <c r="AF142" s="677"/>
      <c r="AG142" s="678"/>
      <c r="AH142" s="676">
        <f>SUM(CI142*0.90035)</f>
        <v>70906.780318196426</v>
      </c>
      <c r="AI142" s="677"/>
      <c r="AJ142" s="677"/>
      <c r="AK142" s="677"/>
      <c r="AL142" s="678"/>
      <c r="AM142" s="676">
        <f>SUM(CJ142*0.90035)</f>
        <v>195459.3986181964</v>
      </c>
      <c r="AN142" s="677"/>
      <c r="AO142" s="677"/>
      <c r="AP142" s="678"/>
      <c r="AQ142" s="676">
        <f>SUM(CK142*0.90035)</f>
        <v>180966.91484319646</v>
      </c>
      <c r="AR142" s="677"/>
      <c r="AS142" s="677"/>
      <c r="AT142" s="677"/>
      <c r="AU142" s="678"/>
      <c r="AV142" s="676">
        <f>SUM(CL142*0.90035)</f>
        <v>81567.374493196432</v>
      </c>
      <c r="AW142" s="677"/>
      <c r="AX142" s="677"/>
      <c r="AY142" s="678"/>
      <c r="AZ142" s="676">
        <f>SUM(CM142*0.90035)</f>
        <v>195459.3986181964</v>
      </c>
      <c r="BA142" s="677"/>
      <c r="BB142" s="677"/>
      <c r="BC142" s="678"/>
      <c r="BD142" s="679">
        <f>SUM(CN142*0.90035)</f>
        <v>70906.780318196426</v>
      </c>
      <c r="BE142" s="680"/>
      <c r="BF142" s="680"/>
      <c r="BG142" s="680"/>
      <c r="BH142" s="681"/>
      <c r="BI142" s="75"/>
      <c r="BJ142" s="75"/>
      <c r="BK142" s="234" t="str">
        <f t="shared" si="90"/>
        <v>ACTUAL TOTAL DIGITAL</v>
      </c>
      <c r="BL142" s="235">
        <f t="shared" si="91"/>
        <v>0</v>
      </c>
      <c r="BM142" s="236"/>
      <c r="BN142" s="237"/>
      <c r="BO142" s="238"/>
      <c r="BP142" s="238"/>
      <c r="BQ142" s="238"/>
      <c r="BR142" s="238"/>
      <c r="BS142" s="238"/>
      <c r="BT142" s="238"/>
      <c r="BU142" s="238"/>
      <c r="BV142" s="238"/>
      <c r="BW142" s="238"/>
      <c r="BX142" s="239"/>
      <c r="BY142" s="20"/>
      <c r="BZ142" s="79"/>
      <c r="CA142" s="61" t="str">
        <f t="shared" si="113"/>
        <v>ACTUAL TOTAL DIGITAL</v>
      </c>
      <c r="CB142" s="99"/>
      <c r="CC142" s="100"/>
      <c r="CD142" s="100"/>
      <c r="CE142" s="100"/>
      <c r="CF142" s="100"/>
      <c r="CG142" s="100">
        <f>CG141</f>
        <v>161632.82750000001</v>
      </c>
      <c r="CH142" s="100">
        <f t="shared" ref="CH142:CN142" si="114">CH141</f>
        <v>217464.68464285712</v>
      </c>
      <c r="CI142" s="100">
        <f t="shared" si="114"/>
        <v>78754.684642857144</v>
      </c>
      <c r="CJ142" s="100">
        <f t="shared" si="114"/>
        <v>217092.68464285712</v>
      </c>
      <c r="CK142" s="100">
        <f t="shared" si="114"/>
        <v>200996.18464285717</v>
      </c>
      <c r="CL142" s="100">
        <f t="shared" si="114"/>
        <v>90595.184642857144</v>
      </c>
      <c r="CM142" s="100">
        <f t="shared" si="114"/>
        <v>217092.68464285712</v>
      </c>
      <c r="CN142" s="100">
        <f t="shared" si="114"/>
        <v>78754.684642857144</v>
      </c>
      <c r="CO142" s="5">
        <f t="shared" si="112"/>
        <v>1262383.6200000001</v>
      </c>
      <c r="CP142" s="625" t="e">
        <f>#REF!-CO142</f>
        <v>#REF!</v>
      </c>
      <c r="CQ142" s="626"/>
      <c r="CR142" s="626"/>
      <c r="CS142" s="102"/>
      <c r="CT142" s="102"/>
      <c r="CU142" s="102"/>
      <c r="CV142" s="102"/>
    </row>
    <row r="143" spans="2:100" ht="19.5" customHeight="1">
      <c r="B143" s="105" t="s">
        <v>158</v>
      </c>
      <c r="C143" s="208"/>
      <c r="D143" s="106"/>
      <c r="E143" s="106"/>
      <c r="F143" s="107"/>
      <c r="G143" s="108">
        <f>SUM(H143:BH143)</f>
        <v>1154235.3507804328</v>
      </c>
      <c r="H143" s="578">
        <f>CC143*0.90035</f>
        <v>0</v>
      </c>
      <c r="I143" s="572"/>
      <c r="J143" s="572"/>
      <c r="K143" s="572"/>
      <c r="L143" s="573"/>
      <c r="M143" s="571">
        <f>CD143*0.90035</f>
        <v>0</v>
      </c>
      <c r="N143" s="572"/>
      <c r="O143" s="572"/>
      <c r="P143" s="573"/>
      <c r="Q143" s="571">
        <f>CE143*0.90035</f>
        <v>0</v>
      </c>
      <c r="R143" s="572"/>
      <c r="S143" s="572"/>
      <c r="T143" s="573"/>
      <c r="U143" s="571">
        <f>CF143*0.90035</f>
        <v>0</v>
      </c>
      <c r="V143" s="572"/>
      <c r="W143" s="572"/>
      <c r="X143" s="572"/>
      <c r="Y143" s="573"/>
      <c r="Z143" s="571">
        <f>CG143*0.90035</f>
        <v>147785.76051794438</v>
      </c>
      <c r="AA143" s="572"/>
      <c r="AB143" s="572"/>
      <c r="AC143" s="573"/>
      <c r="AD143" s="616">
        <f>CH143*0.90035</f>
        <v>198834.50845243412</v>
      </c>
      <c r="AE143" s="617"/>
      <c r="AF143" s="617"/>
      <c r="AG143" s="618"/>
      <c r="AH143" s="616">
        <f>SUM(CI143*0.90035)</f>
        <v>72007.779263129691</v>
      </c>
      <c r="AI143" s="617"/>
      <c r="AJ143" s="617"/>
      <c r="AK143" s="617"/>
      <c r="AL143" s="618"/>
      <c r="AM143" s="616">
        <f>SUM(CJ143*0.90035)</f>
        <v>198494.3776525032</v>
      </c>
      <c r="AN143" s="617"/>
      <c r="AO143" s="617"/>
      <c r="AP143" s="618"/>
      <c r="AQ143" s="616">
        <f>SUM(CK143*0.90035)</f>
        <v>183776.86307968482</v>
      </c>
      <c r="AR143" s="617"/>
      <c r="AS143" s="617"/>
      <c r="AT143" s="617"/>
      <c r="AU143" s="618"/>
      <c r="AV143" s="616">
        <f>SUM(CL143*0.90035)</f>
        <v>82833.904899103727</v>
      </c>
      <c r="AW143" s="617"/>
      <c r="AX143" s="617"/>
      <c r="AY143" s="618"/>
      <c r="AZ143" s="616">
        <f>SUM(CM143*0.90035)</f>
        <v>198494.3776525032</v>
      </c>
      <c r="BA143" s="617"/>
      <c r="BB143" s="617"/>
      <c r="BC143" s="618"/>
      <c r="BD143" s="616">
        <f>SUM(CN143*0.90035)</f>
        <v>72007.779263129691</v>
      </c>
      <c r="BE143" s="617"/>
      <c r="BF143" s="617"/>
      <c r="BG143" s="617"/>
      <c r="BH143" s="621"/>
      <c r="BI143" s="75"/>
      <c r="BJ143" s="75"/>
      <c r="BK143" s="234" t="str">
        <f t="shared" si="90"/>
        <v>$USD PLANNED TOTAL DIGITAL</v>
      </c>
      <c r="BL143" s="235">
        <f t="shared" si="91"/>
        <v>0</v>
      </c>
      <c r="BM143" s="236"/>
      <c r="BN143" s="237"/>
      <c r="BO143" s="238">
        <v>0</v>
      </c>
      <c r="BP143" s="238">
        <v>0</v>
      </c>
      <c r="BQ143" s="238">
        <v>0</v>
      </c>
      <c r="BR143" s="238">
        <v>0</v>
      </c>
      <c r="BS143" s="238">
        <v>0</v>
      </c>
      <c r="BT143" s="238">
        <v>0</v>
      </c>
      <c r="BU143" s="238">
        <v>0</v>
      </c>
      <c r="BV143" s="238">
        <v>0</v>
      </c>
      <c r="BW143" s="238">
        <v>0</v>
      </c>
      <c r="BX143" s="239"/>
      <c r="BY143" s="20"/>
      <c r="BZ143" s="79"/>
      <c r="CA143" s="109" t="str">
        <f t="shared" si="113"/>
        <v>$USD PLANNED TOTAL DIGITAL</v>
      </c>
      <c r="CB143" s="110"/>
      <c r="CC143" s="111"/>
      <c r="CD143" s="111"/>
      <c r="CE143" s="111"/>
      <c r="CF143" s="111"/>
      <c r="CG143" s="111">
        <f t="shared" ref="CG143:CN144" si="115">CG141/$AN$4</f>
        <v>164142.56735485577</v>
      </c>
      <c r="CH143" s="111">
        <f t="shared" si="115"/>
        <v>220841.34886703407</v>
      </c>
      <c r="CI143" s="111">
        <f t="shared" si="115"/>
        <v>79977.541248547437</v>
      </c>
      <c r="CJ143" s="111">
        <f t="shared" si="115"/>
        <v>220463.57266896561</v>
      </c>
      <c r="CK143" s="111">
        <f t="shared" si="115"/>
        <v>204117.13564689824</v>
      </c>
      <c r="CL143" s="111">
        <f t="shared" si="115"/>
        <v>92001.893595939051</v>
      </c>
      <c r="CM143" s="111">
        <f t="shared" si="115"/>
        <v>220463.57266896561</v>
      </c>
      <c r="CN143" s="111">
        <f t="shared" si="115"/>
        <v>79977.541248547437</v>
      </c>
      <c r="CO143" s="112">
        <f t="shared" si="112"/>
        <v>1281985.1732997533</v>
      </c>
      <c r="CP143" s="101"/>
      <c r="CQ143" s="80"/>
      <c r="CR143" s="80"/>
      <c r="CS143" s="80"/>
      <c r="CT143" s="80"/>
      <c r="CU143" s="80"/>
      <c r="CV143" s="80"/>
    </row>
    <row r="144" spans="2:100" ht="19.5" customHeight="1">
      <c r="B144" s="105" t="s">
        <v>90</v>
      </c>
      <c r="C144" s="208"/>
      <c r="D144" s="106"/>
      <c r="E144" s="106"/>
      <c r="F144" s="107"/>
      <c r="G144" s="108">
        <f>SUM(H144:BH144)</f>
        <v>1154235.3507804328</v>
      </c>
      <c r="H144" s="578">
        <f>CC144*0.90035</f>
        <v>0</v>
      </c>
      <c r="I144" s="572"/>
      <c r="J144" s="572"/>
      <c r="K144" s="572"/>
      <c r="L144" s="573"/>
      <c r="M144" s="571">
        <f>CD144*0.90035</f>
        <v>0</v>
      </c>
      <c r="N144" s="572"/>
      <c r="O144" s="572"/>
      <c r="P144" s="573"/>
      <c r="Q144" s="571">
        <f>CE144*0.90035</f>
        <v>0</v>
      </c>
      <c r="R144" s="572"/>
      <c r="S144" s="572"/>
      <c r="T144" s="573"/>
      <c r="U144" s="571">
        <f>CF144*0.90035</f>
        <v>0</v>
      </c>
      <c r="V144" s="572"/>
      <c r="W144" s="572"/>
      <c r="X144" s="572"/>
      <c r="Y144" s="573"/>
      <c r="Z144" s="571">
        <f>CG144*0.90035</f>
        <v>147785.76051794438</v>
      </c>
      <c r="AA144" s="572"/>
      <c r="AB144" s="572"/>
      <c r="AC144" s="573"/>
      <c r="AD144" s="616">
        <f>CH144*0.90035</f>
        <v>198834.50845243412</v>
      </c>
      <c r="AE144" s="617"/>
      <c r="AF144" s="617"/>
      <c r="AG144" s="618"/>
      <c r="AH144" s="616">
        <f>SUM(CI144*0.90035)</f>
        <v>72007.779263129691</v>
      </c>
      <c r="AI144" s="617"/>
      <c r="AJ144" s="617"/>
      <c r="AK144" s="617"/>
      <c r="AL144" s="618"/>
      <c r="AM144" s="616">
        <f>SUM(CJ144*0.90035)</f>
        <v>198494.3776525032</v>
      </c>
      <c r="AN144" s="617"/>
      <c r="AO144" s="617"/>
      <c r="AP144" s="618"/>
      <c r="AQ144" s="616">
        <f>SUM(CK144*0.90035)</f>
        <v>183776.86307968482</v>
      </c>
      <c r="AR144" s="617"/>
      <c r="AS144" s="617"/>
      <c r="AT144" s="617"/>
      <c r="AU144" s="618"/>
      <c r="AV144" s="616">
        <f>SUM(CL144*0.90035)</f>
        <v>82833.904899103727</v>
      </c>
      <c r="AW144" s="617"/>
      <c r="AX144" s="617"/>
      <c r="AY144" s="618"/>
      <c r="AZ144" s="616">
        <f>SUM(CM144*0.90035)</f>
        <v>198494.3776525032</v>
      </c>
      <c r="BA144" s="617"/>
      <c r="BB144" s="617"/>
      <c r="BC144" s="618"/>
      <c r="BD144" s="616">
        <f>SUM(CN144*0.90035)</f>
        <v>72007.779263129691</v>
      </c>
      <c r="BE144" s="617"/>
      <c r="BF144" s="617"/>
      <c r="BG144" s="617"/>
      <c r="BH144" s="621"/>
      <c r="BI144" s="75"/>
      <c r="BJ144" s="75"/>
      <c r="BK144" s="234" t="str">
        <f t="shared" si="90"/>
        <v>$USD ACTUAL TOTAL DIGITAL</v>
      </c>
      <c r="BL144" s="235">
        <f t="shared" si="91"/>
        <v>0</v>
      </c>
      <c r="BM144" s="236"/>
      <c r="BN144" s="237"/>
      <c r="BO144" s="238">
        <v>0</v>
      </c>
      <c r="BP144" s="238">
        <v>0</v>
      </c>
      <c r="BQ144" s="238">
        <v>0</v>
      </c>
      <c r="BR144" s="238">
        <v>0</v>
      </c>
      <c r="BS144" s="238">
        <v>0</v>
      </c>
      <c r="BT144" s="238">
        <v>0</v>
      </c>
      <c r="BU144" s="238">
        <v>0</v>
      </c>
      <c r="BV144" s="238">
        <v>0</v>
      </c>
      <c r="BW144" s="238">
        <v>0</v>
      </c>
      <c r="BX144" s="242">
        <v>0</v>
      </c>
      <c r="BY144" s="20"/>
      <c r="BZ144" s="79"/>
      <c r="CA144" s="109" t="str">
        <f t="shared" si="113"/>
        <v>$USD ACTUAL TOTAL DIGITAL</v>
      </c>
      <c r="CB144" s="110"/>
      <c r="CC144" s="113"/>
      <c r="CD144" s="113"/>
      <c r="CE144" s="113"/>
      <c r="CF144" s="113"/>
      <c r="CG144" s="113">
        <f t="shared" si="115"/>
        <v>164142.56735485577</v>
      </c>
      <c r="CH144" s="113">
        <f t="shared" si="115"/>
        <v>220841.34886703407</v>
      </c>
      <c r="CI144" s="113">
        <f t="shared" si="115"/>
        <v>79977.541248547437</v>
      </c>
      <c r="CJ144" s="113">
        <f t="shared" si="115"/>
        <v>220463.57266896561</v>
      </c>
      <c r="CK144" s="113">
        <f t="shared" si="115"/>
        <v>204117.13564689824</v>
      </c>
      <c r="CL144" s="113">
        <f t="shared" si="115"/>
        <v>92001.893595939051</v>
      </c>
      <c r="CM144" s="113">
        <f t="shared" si="115"/>
        <v>220463.57266896561</v>
      </c>
      <c r="CN144" s="113">
        <f t="shared" si="115"/>
        <v>79977.541248547437</v>
      </c>
      <c r="CO144" s="112">
        <f t="shared" si="112"/>
        <v>1281985.1732997533</v>
      </c>
      <c r="CP144" s="114"/>
      <c r="CQ144" s="80"/>
      <c r="CR144" s="80"/>
      <c r="CS144" s="80"/>
      <c r="CT144" s="80"/>
      <c r="CU144" s="80"/>
      <c r="CV144" s="80"/>
    </row>
    <row r="145" spans="2:100" ht="19.5" customHeight="1">
      <c r="B145" s="61"/>
      <c r="C145" s="210"/>
      <c r="D145" s="71"/>
      <c r="E145" s="71"/>
      <c r="F145" s="57"/>
      <c r="G145" s="58"/>
      <c r="H145" s="129"/>
      <c r="I145" s="130"/>
      <c r="J145" s="131"/>
      <c r="K145" s="131"/>
      <c r="L145" s="131"/>
      <c r="M145" s="141"/>
      <c r="N145" s="142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132"/>
      <c r="BC145" s="132"/>
      <c r="BD145" s="132"/>
      <c r="BE145" s="132"/>
      <c r="BF145" s="132"/>
      <c r="BG145" s="131"/>
      <c r="BH145" s="133"/>
      <c r="BK145" s="122"/>
      <c r="BL145" s="134"/>
      <c r="BM145" s="56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5"/>
      <c r="CA145" s="136"/>
      <c r="CB145" s="137"/>
      <c r="CC145" s="138"/>
      <c r="CD145" s="138"/>
      <c r="CE145" s="138"/>
      <c r="CF145" s="138"/>
      <c r="CG145" s="138"/>
      <c r="CH145" s="138"/>
      <c r="CI145" s="138"/>
      <c r="CJ145" s="138"/>
      <c r="CK145" s="138"/>
      <c r="CL145" s="138"/>
      <c r="CM145" s="138"/>
      <c r="CN145" s="138"/>
      <c r="CO145" s="139"/>
    </row>
    <row r="146" spans="2:100" ht="19.5" hidden="1" customHeight="1" thickBot="1">
      <c r="B146" s="143" t="s">
        <v>41</v>
      </c>
      <c r="C146" s="214"/>
      <c r="D146" s="144"/>
      <c r="E146" s="144"/>
      <c r="F146" s="699">
        <f>CO146</f>
        <v>3474537.724746861</v>
      </c>
      <c r="G146" s="700"/>
      <c r="H146" s="682">
        <f>CC146</f>
        <v>0</v>
      </c>
      <c r="I146" s="683"/>
      <c r="J146" s="683"/>
      <c r="K146" s="683"/>
      <c r="L146" s="684"/>
      <c r="M146" s="685">
        <f>CD146</f>
        <v>0</v>
      </c>
      <c r="N146" s="686"/>
      <c r="O146" s="686"/>
      <c r="P146" s="687"/>
      <c r="Q146" s="685">
        <f>CE146</f>
        <v>693118.38036034687</v>
      </c>
      <c r="R146" s="686"/>
      <c r="S146" s="686"/>
      <c r="T146" s="687"/>
      <c r="U146" s="685">
        <f>CF146</f>
        <v>0</v>
      </c>
      <c r="V146" s="686"/>
      <c r="W146" s="686"/>
      <c r="X146" s="686"/>
      <c r="Y146" s="687"/>
      <c r="Z146" s="688">
        <f>CG146</f>
        <v>0</v>
      </c>
      <c r="AA146" s="683"/>
      <c r="AB146" s="683"/>
      <c r="AC146" s="684"/>
      <c r="AD146" s="676">
        <f>CH146</f>
        <v>120035</v>
      </c>
      <c r="AE146" s="677"/>
      <c r="AF146" s="677"/>
      <c r="AG146" s="678"/>
      <c r="AH146" s="676">
        <f>CI146</f>
        <v>102535</v>
      </c>
      <c r="AI146" s="677"/>
      <c r="AJ146" s="677"/>
      <c r="AK146" s="677"/>
      <c r="AL146" s="678"/>
      <c r="AM146" s="676">
        <f>CJ146</f>
        <v>905673.0708848011</v>
      </c>
      <c r="AN146" s="677"/>
      <c r="AO146" s="677"/>
      <c r="AP146" s="678"/>
      <c r="AQ146" s="676">
        <f>CK146</f>
        <v>646796.25133542926</v>
      </c>
      <c r="AR146" s="677"/>
      <c r="AS146" s="677"/>
      <c r="AT146" s="677"/>
      <c r="AU146" s="678"/>
      <c r="AV146" s="676">
        <f>CL146</f>
        <v>453022.97314284008</v>
      </c>
      <c r="AW146" s="677"/>
      <c r="AX146" s="677"/>
      <c r="AY146" s="678"/>
      <c r="AZ146" s="676">
        <f>CM146</f>
        <v>540857.04902344383</v>
      </c>
      <c r="BA146" s="677"/>
      <c r="BB146" s="677"/>
      <c r="BC146" s="678"/>
      <c r="BD146" s="679">
        <f>CN146</f>
        <v>12500</v>
      </c>
      <c r="BE146" s="680"/>
      <c r="BF146" s="680"/>
      <c r="BG146" s="680"/>
      <c r="BH146" s="681"/>
      <c r="BK146" s="122"/>
      <c r="BL146" s="134"/>
      <c r="BM146" s="56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5"/>
      <c r="CA146" s="145" t="s">
        <v>38</v>
      </c>
      <c r="CB146" s="146"/>
      <c r="CC146" s="147">
        <f t="shared" ref="CC146:CO146" si="116">((CC31+CC57+CC45)*0.9)+((CC31+CC57+CC45)*0.00035)+CC22</f>
        <v>0</v>
      </c>
      <c r="CD146" s="148">
        <f t="shared" si="116"/>
        <v>0</v>
      </c>
      <c r="CE146" s="148">
        <f t="shared" si="116"/>
        <v>693118.38036034687</v>
      </c>
      <c r="CF146" s="148">
        <f t="shared" si="116"/>
        <v>0</v>
      </c>
      <c r="CG146" s="148">
        <f t="shared" si="116"/>
        <v>0</v>
      </c>
      <c r="CH146" s="148">
        <f t="shared" si="116"/>
        <v>120035</v>
      </c>
      <c r="CI146" s="149">
        <f t="shared" si="116"/>
        <v>102535</v>
      </c>
      <c r="CJ146" s="149">
        <f t="shared" si="116"/>
        <v>905673.0708848011</v>
      </c>
      <c r="CK146" s="149">
        <f t="shared" si="116"/>
        <v>646796.25133542926</v>
      </c>
      <c r="CL146" s="149">
        <f t="shared" si="116"/>
        <v>453022.97314284008</v>
      </c>
      <c r="CM146" s="149">
        <f t="shared" si="116"/>
        <v>540857.04902344383</v>
      </c>
      <c r="CN146" s="150">
        <f t="shared" si="116"/>
        <v>12500</v>
      </c>
      <c r="CO146" s="151">
        <f t="shared" si="116"/>
        <v>3474537.724746861</v>
      </c>
    </row>
    <row r="147" spans="2:100" ht="19.5" customHeight="1">
      <c r="B147" s="61"/>
      <c r="C147" s="210"/>
      <c r="D147" s="71"/>
      <c r="E147" s="71"/>
      <c r="F147" s="57"/>
      <c r="G147" s="58"/>
      <c r="H147" s="129"/>
      <c r="I147" s="130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132"/>
      <c r="BC147" s="132"/>
      <c r="BD147" s="132"/>
      <c r="BE147" s="132"/>
      <c r="BF147" s="132"/>
      <c r="BG147" s="131"/>
      <c r="BH147" s="133"/>
      <c r="BK147" s="122"/>
      <c r="BL147" s="134"/>
      <c r="BM147" s="56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5"/>
      <c r="CA147" s="136"/>
      <c r="CB147" s="137"/>
      <c r="CC147" s="138"/>
      <c r="CD147" s="138"/>
      <c r="CE147" s="138"/>
      <c r="CF147" s="138"/>
      <c r="CG147" s="138"/>
      <c r="CH147" s="138"/>
      <c r="CI147" s="138"/>
      <c r="CJ147" s="138"/>
      <c r="CK147" s="138"/>
      <c r="CL147" s="138"/>
      <c r="CM147" s="138"/>
      <c r="CN147" s="138"/>
      <c r="CO147" s="139"/>
    </row>
    <row r="148" spans="2:100" ht="14.25" customHeight="1">
      <c r="B148" s="115" t="s">
        <v>176</v>
      </c>
      <c r="C148" s="209"/>
      <c r="D148" s="287"/>
      <c r="E148" s="287"/>
      <c r="F148" s="57">
        <f>SUM(H148:BH148)*10</f>
        <v>0</v>
      </c>
      <c r="G148" s="58"/>
      <c r="H148" s="59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8"/>
      <c r="AW148" s="60"/>
      <c r="AX148" s="60"/>
      <c r="AY148" s="60"/>
      <c r="AZ148" s="196"/>
      <c r="BA148" s="60"/>
      <c r="BB148" s="195"/>
      <c r="BC148" s="195"/>
      <c r="BD148" s="60"/>
      <c r="BE148" s="60"/>
      <c r="BF148" s="60"/>
      <c r="BG148" s="196"/>
      <c r="BH148" s="69"/>
      <c r="BI148" s="70"/>
      <c r="BK148" s="61" t="str">
        <f t="shared" ref="BK148:BK156" si="117">B148</f>
        <v>ADDITIONAL BUDET</v>
      </c>
      <c r="BL148" s="71">
        <f t="shared" ref="BL148:BL156" si="118">D148</f>
        <v>0</v>
      </c>
      <c r="BM148" s="62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127"/>
      <c r="BY148" s="20"/>
      <c r="BZ148" s="20"/>
      <c r="CA148" s="61" t="str">
        <f t="shared" ref="CA148:CA156" si="119">B148</f>
        <v>ADDITIONAL BUDET</v>
      </c>
      <c r="CB148" s="65">
        <f>BL148</f>
        <v>0</v>
      </c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7"/>
      <c r="CP148" s="12"/>
      <c r="CQ148" s="12"/>
      <c r="CR148" s="12"/>
      <c r="CS148" s="12"/>
      <c r="CT148" s="12"/>
      <c r="CU148" s="12"/>
    </row>
    <row r="149" spans="2:100" ht="19.5" customHeight="1">
      <c r="B149" s="115"/>
      <c r="C149" s="209"/>
      <c r="D149" s="287"/>
      <c r="E149" s="287"/>
      <c r="F149" s="57">
        <f>SUM(H149:BH149)*10</f>
        <v>0</v>
      </c>
      <c r="G149" s="72">
        <f>CO149*0.9</f>
        <v>0</v>
      </c>
      <c r="H149" s="73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74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116"/>
      <c r="AW149" s="116"/>
      <c r="AX149" s="116"/>
      <c r="AY149" s="116"/>
      <c r="AZ149" s="60"/>
      <c r="BA149" s="60"/>
      <c r="BB149" s="60"/>
      <c r="BC149" s="140"/>
      <c r="BD149" s="60"/>
      <c r="BE149" s="60"/>
      <c r="BF149" s="60"/>
      <c r="BG149" s="60"/>
      <c r="BH149" s="69"/>
      <c r="BI149" s="75"/>
      <c r="BJ149" s="75"/>
      <c r="BK149" s="61">
        <f t="shared" si="117"/>
        <v>0</v>
      </c>
      <c r="BL149" s="71">
        <f t="shared" si="118"/>
        <v>0</v>
      </c>
      <c r="BM149" s="76"/>
      <c r="BN149" s="77"/>
      <c r="BO149" s="77">
        <v>0</v>
      </c>
      <c r="BP149" s="77">
        <v>0</v>
      </c>
      <c r="BQ149" s="77">
        <v>0</v>
      </c>
      <c r="BR149" s="77">
        <v>0</v>
      </c>
      <c r="BS149" s="77">
        <v>0</v>
      </c>
      <c r="BT149" s="77">
        <v>0</v>
      </c>
      <c r="BU149" s="77">
        <v>0</v>
      </c>
      <c r="BV149" s="77">
        <v>0</v>
      </c>
      <c r="BW149" s="77">
        <v>0</v>
      </c>
      <c r="BX149" s="127"/>
      <c r="BY149" s="20"/>
      <c r="BZ149" s="79"/>
      <c r="CA149" s="61">
        <f t="shared" si="119"/>
        <v>0</v>
      </c>
      <c r="CB149" s="65">
        <f>BL149</f>
        <v>0</v>
      </c>
      <c r="CC149" s="66">
        <f>SUM(H149:M149)*BM149</f>
        <v>0</v>
      </c>
      <c r="CD149" s="66">
        <f>SUM(N149:S149)*BN149</f>
        <v>0</v>
      </c>
      <c r="CE149" s="66"/>
      <c r="CF149" s="66">
        <f>SUM(W149:Z149)*BP149</f>
        <v>0</v>
      </c>
      <c r="CG149" s="66">
        <f>SUM(AA149:AC149)*BQ149</f>
        <v>0</v>
      </c>
      <c r="CH149" s="66">
        <f>SUM(AD149:AG149)*BR149</f>
        <v>0</v>
      </c>
      <c r="CI149" s="66">
        <f>SUM(AH149:AM149)*BS149</f>
        <v>0</v>
      </c>
      <c r="CJ149" s="66">
        <f>SUM(AN149:AP149)*BT149</f>
        <v>0</v>
      </c>
      <c r="CK149" s="66">
        <f>SUM(AQ149:AV149)*BU149</f>
        <v>0</v>
      </c>
      <c r="CL149" s="66">
        <f>SUM(AX149:AZ149)*BV149</f>
        <v>0</v>
      </c>
      <c r="CM149" s="66">
        <f>SUM(BA149:BC149)*BW149</f>
        <v>0</v>
      </c>
      <c r="CN149" s="66">
        <f>SUM(BD149:BH149)*BX149</f>
        <v>0</v>
      </c>
      <c r="CO149" s="67"/>
      <c r="CP149" s="12"/>
      <c r="CQ149" s="80"/>
      <c r="CR149" s="80"/>
      <c r="CS149" s="80"/>
      <c r="CT149" s="80"/>
      <c r="CU149" s="80"/>
      <c r="CV149" s="80"/>
    </row>
    <row r="150" spans="2:100" ht="19.5" customHeight="1">
      <c r="B150" s="193" t="s">
        <v>177</v>
      </c>
      <c r="C150" s="697" t="s">
        <v>137</v>
      </c>
      <c r="D150" s="698"/>
      <c r="E150" s="90" t="s">
        <v>127</v>
      </c>
      <c r="F150" s="57">
        <f>SUM(H150:BH150)</f>
        <v>0</v>
      </c>
      <c r="G150" s="72">
        <f>CO150*0.90035</f>
        <v>0</v>
      </c>
      <c r="H150" s="73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221"/>
      <c r="AC150" s="221"/>
      <c r="AD150" s="221"/>
      <c r="AE150" s="221"/>
      <c r="AF150" s="221"/>
      <c r="AG150" s="221"/>
      <c r="AH150" s="221"/>
      <c r="AI150" s="221"/>
      <c r="AJ150" s="221"/>
      <c r="AK150" s="221"/>
      <c r="AL150" s="221"/>
      <c r="AM150" s="221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1"/>
      <c r="BD150" s="221"/>
      <c r="BE150" s="221"/>
      <c r="BF150" s="221"/>
      <c r="BG150" s="278"/>
      <c r="BH150" s="281"/>
      <c r="BI150" s="75"/>
      <c r="BJ150" s="75"/>
      <c r="BK150" s="61" t="str">
        <f t="shared" si="117"/>
        <v>Print / Digital</v>
      </c>
      <c r="BL150" s="71">
        <f t="shared" si="118"/>
        <v>0</v>
      </c>
      <c r="BM150" s="76"/>
      <c r="BN150" s="77"/>
      <c r="BO150" s="77">
        <v>0</v>
      </c>
      <c r="BP150" s="77"/>
      <c r="BQ150" s="77"/>
      <c r="BR150" s="77"/>
      <c r="BS150" s="77"/>
      <c r="BT150" s="77"/>
      <c r="BU150" s="77"/>
      <c r="BV150" s="77"/>
      <c r="BW150" s="77"/>
      <c r="BX150" s="127"/>
      <c r="BY150" s="20"/>
      <c r="BZ150" s="79"/>
      <c r="CA150" s="61" t="str">
        <f t="shared" si="119"/>
        <v>Print / Digital</v>
      </c>
      <c r="CB150" s="65">
        <f>BL150</f>
        <v>0</v>
      </c>
      <c r="CC150" s="66">
        <f>SUM(H150:L150)*BM150</f>
        <v>0</v>
      </c>
      <c r="CD150" s="66">
        <f>SUM(M150:P150)*BN150</f>
        <v>0</v>
      </c>
      <c r="CE150" s="66">
        <f>SUM(Q150:T150)*BO150</f>
        <v>0</v>
      </c>
      <c r="CF150" s="66"/>
      <c r="CG150" s="66">
        <f>SUM(Z150:AC150)*BQ150</f>
        <v>0</v>
      </c>
      <c r="CH150" s="66">
        <f>SUM(AD150:AG150)*BR150</f>
        <v>0</v>
      </c>
      <c r="CI150" s="66">
        <f>SUM(AH150:AL150)*BS150</f>
        <v>0</v>
      </c>
      <c r="CJ150" s="66">
        <f>SUM(AM150:AP150)*BT150</f>
        <v>0</v>
      </c>
      <c r="CK150" s="66">
        <f>SUM(AQ150:AU150)*BU150</f>
        <v>0</v>
      </c>
      <c r="CL150" s="66">
        <f>SUM(AV150:AY150)*BV150</f>
        <v>0</v>
      </c>
      <c r="CM150" s="66">
        <f>SUM(AZ150:BC150)*BW150</f>
        <v>0</v>
      </c>
      <c r="CN150" s="66">
        <f>SUM(BD150:BH150)*BX150</f>
        <v>0</v>
      </c>
      <c r="CO150" s="67"/>
      <c r="CP150" s="12"/>
      <c r="CQ150" s="80"/>
      <c r="CR150" s="80"/>
      <c r="CS150" s="80"/>
      <c r="CT150" s="80"/>
      <c r="CU150" s="80"/>
      <c r="CV150" s="80"/>
    </row>
    <row r="151" spans="2:100" ht="20.25" hidden="1" customHeight="1">
      <c r="B151" s="194" t="s">
        <v>121</v>
      </c>
      <c r="C151" s="245"/>
      <c r="D151" s="246"/>
      <c r="E151" s="90" t="s">
        <v>127</v>
      </c>
      <c r="F151" s="57">
        <f>SUM(H151:BH151)</f>
        <v>0</v>
      </c>
      <c r="G151" s="72">
        <f>CO151*0.90035</f>
        <v>0</v>
      </c>
      <c r="H151" s="84"/>
      <c r="I151" s="60"/>
      <c r="J151" s="60"/>
      <c r="K151" s="60"/>
      <c r="L151" s="60"/>
      <c r="M151" s="195"/>
      <c r="N151" s="60"/>
      <c r="O151" s="60"/>
      <c r="P151" s="60"/>
      <c r="Q151" s="196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195"/>
      <c r="AM151" s="60"/>
      <c r="AN151" s="60"/>
      <c r="AO151" s="60"/>
      <c r="AP151" s="60"/>
      <c r="AQ151" s="60"/>
      <c r="AR151" s="60"/>
      <c r="AS151" s="60"/>
      <c r="AT151" s="60"/>
      <c r="AU151" s="60"/>
      <c r="AV151" s="116"/>
      <c r="AW151" s="116"/>
      <c r="AX151" s="116"/>
      <c r="AY151" s="116"/>
      <c r="AZ151" s="60"/>
      <c r="BA151" s="60"/>
      <c r="BB151" s="60"/>
      <c r="BC151" s="60"/>
      <c r="BD151" s="60"/>
      <c r="BE151" s="60"/>
      <c r="BF151" s="60"/>
      <c r="BG151" s="196"/>
      <c r="BH151" s="69"/>
      <c r="BI151" s="85"/>
      <c r="BK151" s="61" t="str">
        <f t="shared" si="117"/>
        <v>Super Hero</v>
      </c>
      <c r="BL151" s="71">
        <f t="shared" si="118"/>
        <v>0</v>
      </c>
      <c r="BM151" s="86"/>
      <c r="BN151" s="77"/>
      <c r="BO151" s="77"/>
      <c r="BP151" s="77"/>
      <c r="BQ151" s="77"/>
      <c r="BR151" s="77"/>
      <c r="BS151" s="77"/>
      <c r="BT151" s="77"/>
      <c r="BU151" s="77"/>
      <c r="BV151" s="77"/>
      <c r="BW151" s="77"/>
      <c r="BX151" s="78"/>
      <c r="BY151" s="20"/>
      <c r="BZ151" s="20"/>
      <c r="CA151" s="61" t="str">
        <f t="shared" si="119"/>
        <v>Super Hero</v>
      </c>
      <c r="CB151" s="65">
        <f>BL151</f>
        <v>0</v>
      </c>
      <c r="CC151" s="66">
        <f>SUM(H151:L151)*BM151</f>
        <v>0</v>
      </c>
      <c r="CD151" s="66">
        <f>SUM(M151:P151)*BN151</f>
        <v>0</v>
      </c>
      <c r="CE151" s="66">
        <f>SUM(Q151:T151)*BO151</f>
        <v>0</v>
      </c>
      <c r="CF151" s="66">
        <f>SUM(U151:Y151)*BP151</f>
        <v>0</v>
      </c>
      <c r="CG151" s="66">
        <f>SUM(Z151:AC151)*BQ151</f>
        <v>0</v>
      </c>
      <c r="CH151" s="66">
        <f>SUM(AD151:AG151)*BR151</f>
        <v>0</v>
      </c>
      <c r="CI151" s="66">
        <f>SUM(AH151:AL151)*BS151</f>
        <v>0</v>
      </c>
      <c r="CJ151" s="66">
        <f>SUM(AM151:AP151)*BT151</f>
        <v>0</v>
      </c>
      <c r="CK151" s="66">
        <f>SUM(AQ151:AU151)*BU151</f>
        <v>0</v>
      </c>
      <c r="CL151" s="66">
        <f>SUM(AV151:AY151)*BV151</f>
        <v>0</v>
      </c>
      <c r="CM151" s="66">
        <f>SUM(AZ151:BC151)*BW151</f>
        <v>0</v>
      </c>
      <c r="CN151" s="66">
        <f>SUM(BD151:BH151)*BX151</f>
        <v>0</v>
      </c>
      <c r="CO151" s="67"/>
      <c r="CP151" s="12"/>
      <c r="CQ151" s="12"/>
      <c r="CR151" s="12"/>
      <c r="CS151" s="12"/>
      <c r="CT151" s="12"/>
      <c r="CU151" s="12"/>
    </row>
    <row r="152" spans="2:100" ht="20.25" customHeight="1">
      <c r="B152" s="194"/>
      <c r="C152" s="211"/>
      <c r="D152" s="211"/>
      <c r="E152" s="211" t="s">
        <v>124</v>
      </c>
      <c r="F152" s="57">
        <f>SUM(H152:BH152)</f>
        <v>0</v>
      </c>
      <c r="G152" s="72">
        <f>CO152*0.9</f>
        <v>0</v>
      </c>
      <c r="H152" s="84"/>
      <c r="I152" s="60"/>
      <c r="J152" s="60"/>
      <c r="K152" s="60"/>
      <c r="L152" s="60"/>
      <c r="M152" s="195"/>
      <c r="N152" s="60"/>
      <c r="O152" s="60"/>
      <c r="P152" s="60"/>
      <c r="Q152" s="196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195"/>
      <c r="AM152" s="60"/>
      <c r="AN152" s="60"/>
      <c r="AO152" s="60"/>
      <c r="AP152" s="60"/>
      <c r="AQ152" s="60"/>
      <c r="AR152" s="60"/>
      <c r="AS152" s="60"/>
      <c r="AT152" s="60"/>
      <c r="AU152" s="60"/>
      <c r="AV152" s="116"/>
      <c r="AW152" s="116"/>
      <c r="AX152" s="116"/>
      <c r="AY152" s="116"/>
      <c r="AZ152" s="60"/>
      <c r="BA152" s="60"/>
      <c r="BB152" s="60"/>
      <c r="BC152" s="60"/>
      <c r="BD152" s="60"/>
      <c r="BE152" s="60"/>
      <c r="BF152" s="60"/>
      <c r="BG152" s="196"/>
      <c r="BH152" s="69"/>
      <c r="BI152" s="85"/>
      <c r="BK152" s="61">
        <f t="shared" si="117"/>
        <v>0</v>
      </c>
      <c r="BL152" s="71">
        <f t="shared" si="118"/>
        <v>0</v>
      </c>
      <c r="BM152" s="86"/>
      <c r="BN152" s="77"/>
      <c r="BO152" s="77"/>
      <c r="BP152" s="77"/>
      <c r="BQ152" s="77"/>
      <c r="BR152" s="77"/>
      <c r="BS152" s="77"/>
      <c r="BT152" s="77"/>
      <c r="BU152" s="77"/>
      <c r="BV152" s="77"/>
      <c r="BW152" s="77"/>
      <c r="BX152" s="78"/>
      <c r="BY152" s="20"/>
      <c r="BZ152" s="20"/>
      <c r="CA152" s="61">
        <f t="shared" si="119"/>
        <v>0</v>
      </c>
      <c r="CB152" s="65">
        <f>BL152</f>
        <v>0</v>
      </c>
      <c r="CC152" s="66">
        <f>SUM(H152:L152)*BM152</f>
        <v>0</v>
      </c>
      <c r="CD152" s="66">
        <f>SUM(M152:P152)*BN152</f>
        <v>0</v>
      </c>
      <c r="CE152" s="66"/>
      <c r="CF152" s="66">
        <f>SUM(U152:Y152)*BP152</f>
        <v>0</v>
      </c>
      <c r="CG152" s="66">
        <f>SUM(Z152:AC152)*BQ152</f>
        <v>0</v>
      </c>
      <c r="CH152" s="282"/>
      <c r="CI152" s="66"/>
      <c r="CJ152" s="66"/>
      <c r="CK152" s="282"/>
      <c r="CL152" s="66"/>
      <c r="CM152" s="66"/>
      <c r="CN152" s="282"/>
      <c r="CO152" s="67">
        <f>SUM(CC152:CN152)</f>
        <v>0</v>
      </c>
      <c r="CP152" s="12"/>
      <c r="CQ152" s="12"/>
      <c r="CR152" s="12"/>
      <c r="CS152" s="12"/>
      <c r="CT152" s="12"/>
      <c r="CU152" s="12"/>
    </row>
    <row r="153" spans="2:100" ht="19.5" customHeight="1">
      <c r="B153" s="94" t="s">
        <v>157</v>
      </c>
      <c r="C153" s="207"/>
      <c r="D153" s="95"/>
      <c r="E153" s="95"/>
      <c r="F153" s="96"/>
      <c r="G153" s="97">
        <f>CO153*0.90035</f>
        <v>0</v>
      </c>
      <c r="H153" s="682">
        <f>CC153*0.90035</f>
        <v>0</v>
      </c>
      <c r="I153" s="683"/>
      <c r="J153" s="683"/>
      <c r="K153" s="683"/>
      <c r="L153" s="684"/>
      <c r="M153" s="685">
        <f>CD153*0.90035</f>
        <v>0</v>
      </c>
      <c r="N153" s="686"/>
      <c r="O153" s="686"/>
      <c r="P153" s="687"/>
      <c r="Q153" s="685">
        <f>CE153*0.90035</f>
        <v>0</v>
      </c>
      <c r="R153" s="686"/>
      <c r="S153" s="686"/>
      <c r="T153" s="687"/>
      <c r="U153" s="685">
        <f>CF153*0.90035</f>
        <v>0</v>
      </c>
      <c r="V153" s="686"/>
      <c r="W153" s="686"/>
      <c r="X153" s="686"/>
      <c r="Y153" s="687"/>
      <c r="Z153" s="688">
        <f>CG153*0.90035</f>
        <v>0</v>
      </c>
      <c r="AA153" s="683"/>
      <c r="AB153" s="683"/>
      <c r="AC153" s="684"/>
      <c r="AD153" s="676">
        <f>CH153*0.90035</f>
        <v>0</v>
      </c>
      <c r="AE153" s="677"/>
      <c r="AF153" s="677"/>
      <c r="AG153" s="678"/>
      <c r="AH153" s="676">
        <f>SUM(CI153*0.90035)</f>
        <v>0</v>
      </c>
      <c r="AI153" s="677"/>
      <c r="AJ153" s="677"/>
      <c r="AK153" s="677"/>
      <c r="AL153" s="678"/>
      <c r="AM153" s="676">
        <f>SUM(CJ153*0.90035)</f>
        <v>0</v>
      </c>
      <c r="AN153" s="677"/>
      <c r="AO153" s="677"/>
      <c r="AP153" s="678"/>
      <c r="AQ153" s="676">
        <f>SUM(CK153*0.90035)</f>
        <v>0</v>
      </c>
      <c r="AR153" s="677"/>
      <c r="AS153" s="677"/>
      <c r="AT153" s="677"/>
      <c r="AU153" s="678"/>
      <c r="AV153" s="676">
        <f>SUM(CL153*0.90035)</f>
        <v>0</v>
      </c>
      <c r="AW153" s="677"/>
      <c r="AX153" s="677"/>
      <c r="AY153" s="678"/>
      <c r="AZ153" s="676">
        <f>SUM(CM153*0.90035)</f>
        <v>0</v>
      </c>
      <c r="BA153" s="677"/>
      <c r="BB153" s="677"/>
      <c r="BC153" s="678"/>
      <c r="BD153" s="679">
        <f>SUM(CN153*0.90035)</f>
        <v>0</v>
      </c>
      <c r="BE153" s="680"/>
      <c r="BF153" s="680"/>
      <c r="BG153" s="680"/>
      <c r="BH153" s="681"/>
      <c r="BI153" s="75"/>
      <c r="BJ153" s="75"/>
      <c r="BK153" s="234" t="str">
        <f t="shared" si="117"/>
        <v>PLANNED TOTAL DIGITAL</v>
      </c>
      <c r="BL153" s="235">
        <f t="shared" si="118"/>
        <v>0</v>
      </c>
      <c r="BM153" s="236"/>
      <c r="BN153" s="237"/>
      <c r="BO153" s="238"/>
      <c r="BP153" s="238"/>
      <c r="BQ153" s="238"/>
      <c r="BR153" s="238"/>
      <c r="BS153" s="238"/>
      <c r="BT153" s="238"/>
      <c r="BU153" s="238"/>
      <c r="BV153" s="238"/>
      <c r="BW153" s="238"/>
      <c r="BX153" s="239"/>
      <c r="BY153" s="20"/>
      <c r="BZ153" s="79"/>
      <c r="CA153" s="61" t="str">
        <f t="shared" si="119"/>
        <v>PLANNED TOTAL DIGITAL</v>
      </c>
      <c r="CB153" s="99"/>
      <c r="CC153" s="243"/>
      <c r="CD153" s="243"/>
      <c r="CE153" s="243"/>
      <c r="CF153" s="243">
        <v>0</v>
      </c>
      <c r="CG153" s="243"/>
      <c r="CH153" s="243"/>
      <c r="CI153" s="243"/>
      <c r="CJ153" s="243"/>
      <c r="CK153" s="243"/>
      <c r="CL153" s="243"/>
      <c r="CM153" s="243"/>
      <c r="CN153" s="243"/>
      <c r="CO153" s="5">
        <f>SUM(CC153:CN153)</f>
        <v>0</v>
      </c>
      <c r="CP153" s="101"/>
      <c r="CQ153" s="102"/>
      <c r="CR153" s="12"/>
      <c r="CS153" s="12"/>
      <c r="CT153" s="12"/>
      <c r="CU153" s="12"/>
    </row>
    <row r="154" spans="2:100" ht="19.5" customHeight="1">
      <c r="B154" s="94" t="s">
        <v>89</v>
      </c>
      <c r="C154" s="207"/>
      <c r="D154" s="95"/>
      <c r="E154" s="95"/>
      <c r="F154" s="96"/>
      <c r="G154" s="97">
        <f>CO154*0.90035</f>
        <v>0</v>
      </c>
      <c r="H154" s="682">
        <f>CC154*0.90035</f>
        <v>0</v>
      </c>
      <c r="I154" s="683"/>
      <c r="J154" s="683"/>
      <c r="K154" s="683"/>
      <c r="L154" s="684"/>
      <c r="M154" s="685">
        <f>CD154*0.90035</f>
        <v>0</v>
      </c>
      <c r="N154" s="686"/>
      <c r="O154" s="686"/>
      <c r="P154" s="687"/>
      <c r="Q154" s="685">
        <f>CE154*0.90035</f>
        <v>0</v>
      </c>
      <c r="R154" s="686"/>
      <c r="S154" s="686"/>
      <c r="T154" s="687"/>
      <c r="U154" s="685">
        <f>CF154*0.90035</f>
        <v>0</v>
      </c>
      <c r="V154" s="686"/>
      <c r="W154" s="686"/>
      <c r="X154" s="686"/>
      <c r="Y154" s="687"/>
      <c r="Z154" s="688">
        <f>CG154*0.90035</f>
        <v>0</v>
      </c>
      <c r="AA154" s="683"/>
      <c r="AB154" s="683"/>
      <c r="AC154" s="684"/>
      <c r="AD154" s="676">
        <f>CH154*0.90035</f>
        <v>0</v>
      </c>
      <c r="AE154" s="677"/>
      <c r="AF154" s="677"/>
      <c r="AG154" s="678"/>
      <c r="AH154" s="676">
        <f>SUM(CI154*0.90035)</f>
        <v>0</v>
      </c>
      <c r="AI154" s="677"/>
      <c r="AJ154" s="677"/>
      <c r="AK154" s="677"/>
      <c r="AL154" s="678"/>
      <c r="AM154" s="676">
        <f>SUM(CJ154*0.90035)</f>
        <v>0</v>
      </c>
      <c r="AN154" s="677"/>
      <c r="AO154" s="677"/>
      <c r="AP154" s="678"/>
      <c r="AQ154" s="676">
        <f>SUM(CK154*0.90035)</f>
        <v>0</v>
      </c>
      <c r="AR154" s="677"/>
      <c r="AS154" s="677"/>
      <c r="AT154" s="677"/>
      <c r="AU154" s="678"/>
      <c r="AV154" s="676">
        <f>SUM(CL154*0.90035)</f>
        <v>0</v>
      </c>
      <c r="AW154" s="677"/>
      <c r="AX154" s="677"/>
      <c r="AY154" s="678"/>
      <c r="AZ154" s="676">
        <f>SUM(CM154*0.90035)</f>
        <v>0</v>
      </c>
      <c r="BA154" s="677"/>
      <c r="BB154" s="677"/>
      <c r="BC154" s="678"/>
      <c r="BD154" s="679">
        <f>SUM(CN154*0.90035)</f>
        <v>0</v>
      </c>
      <c r="BE154" s="680"/>
      <c r="BF154" s="680"/>
      <c r="BG154" s="680"/>
      <c r="BH154" s="681"/>
      <c r="BI154" s="75"/>
      <c r="BJ154" s="75"/>
      <c r="BK154" s="234" t="str">
        <f t="shared" si="117"/>
        <v>ACTUAL TOTAL DIGITAL</v>
      </c>
      <c r="BL154" s="235">
        <f t="shared" si="118"/>
        <v>0</v>
      </c>
      <c r="BM154" s="236"/>
      <c r="BN154" s="237"/>
      <c r="BO154" s="238"/>
      <c r="BP154" s="238"/>
      <c r="BQ154" s="238"/>
      <c r="BR154" s="238"/>
      <c r="BS154" s="238"/>
      <c r="BT154" s="238"/>
      <c r="BU154" s="238"/>
      <c r="BV154" s="238"/>
      <c r="BW154" s="238"/>
      <c r="BX154" s="239"/>
      <c r="BY154" s="20"/>
      <c r="BZ154" s="79"/>
      <c r="CA154" s="61" t="str">
        <f t="shared" si="119"/>
        <v>ACTUAL TOTAL DIGITAL</v>
      </c>
      <c r="CB154" s="99"/>
      <c r="CC154" s="100"/>
      <c r="CD154" s="100"/>
      <c r="CE154" s="100"/>
      <c r="CF154" s="100"/>
      <c r="CG154" s="100">
        <f>CG153</f>
        <v>0</v>
      </c>
      <c r="CH154" s="100">
        <f t="shared" ref="CH154:CN154" si="120">CH153</f>
        <v>0</v>
      </c>
      <c r="CI154" s="100">
        <f t="shared" si="120"/>
        <v>0</v>
      </c>
      <c r="CJ154" s="100">
        <f t="shared" si="120"/>
        <v>0</v>
      </c>
      <c r="CK154" s="100">
        <f t="shared" si="120"/>
        <v>0</v>
      </c>
      <c r="CL154" s="100">
        <f t="shared" si="120"/>
        <v>0</v>
      </c>
      <c r="CM154" s="100">
        <f t="shared" si="120"/>
        <v>0</v>
      </c>
      <c r="CN154" s="100">
        <f t="shared" si="120"/>
        <v>0</v>
      </c>
      <c r="CO154" s="5">
        <f>SUM(CC154:CN154)</f>
        <v>0</v>
      </c>
      <c r="CP154" s="625" t="e">
        <f>#REF!-CO154</f>
        <v>#REF!</v>
      </c>
      <c r="CQ154" s="626"/>
      <c r="CR154" s="626"/>
      <c r="CS154" s="102"/>
      <c r="CT154" s="102"/>
      <c r="CU154" s="102"/>
      <c r="CV154" s="102"/>
    </row>
    <row r="155" spans="2:100" ht="19.5" customHeight="1">
      <c r="B155" s="105" t="s">
        <v>158</v>
      </c>
      <c r="C155" s="208"/>
      <c r="D155" s="106"/>
      <c r="E155" s="106"/>
      <c r="F155" s="107"/>
      <c r="G155" s="108">
        <f>SUM(H155:BH155)</f>
        <v>0</v>
      </c>
      <c r="H155" s="578">
        <f>CC155*0.90035</f>
        <v>0</v>
      </c>
      <c r="I155" s="572"/>
      <c r="J155" s="572"/>
      <c r="K155" s="572"/>
      <c r="L155" s="573"/>
      <c r="M155" s="571">
        <f>CD155*0.90035</f>
        <v>0</v>
      </c>
      <c r="N155" s="572"/>
      <c r="O155" s="572"/>
      <c r="P155" s="573"/>
      <c r="Q155" s="571">
        <f>CE155*0.90035</f>
        <v>0</v>
      </c>
      <c r="R155" s="572"/>
      <c r="S155" s="572"/>
      <c r="T155" s="573"/>
      <c r="U155" s="571">
        <f>CF155*0.90035</f>
        <v>0</v>
      </c>
      <c r="V155" s="572"/>
      <c r="W155" s="572"/>
      <c r="X155" s="572"/>
      <c r="Y155" s="573"/>
      <c r="Z155" s="571">
        <f>CG155*0.90035</f>
        <v>0</v>
      </c>
      <c r="AA155" s="572"/>
      <c r="AB155" s="572"/>
      <c r="AC155" s="573"/>
      <c r="AD155" s="616">
        <f>CH155*0.90035</f>
        <v>0</v>
      </c>
      <c r="AE155" s="617"/>
      <c r="AF155" s="617"/>
      <c r="AG155" s="618"/>
      <c r="AH155" s="616">
        <f>SUM(CI155*0.90035)</f>
        <v>0</v>
      </c>
      <c r="AI155" s="617"/>
      <c r="AJ155" s="617"/>
      <c r="AK155" s="617"/>
      <c r="AL155" s="618"/>
      <c r="AM155" s="616">
        <f>SUM(CJ155*0.90035)</f>
        <v>0</v>
      </c>
      <c r="AN155" s="617"/>
      <c r="AO155" s="617"/>
      <c r="AP155" s="618"/>
      <c r="AQ155" s="616">
        <f>SUM(CK155*0.90035)</f>
        <v>0</v>
      </c>
      <c r="AR155" s="617"/>
      <c r="AS155" s="617"/>
      <c r="AT155" s="617"/>
      <c r="AU155" s="618"/>
      <c r="AV155" s="616">
        <f>SUM(CL155*0.90035)</f>
        <v>0</v>
      </c>
      <c r="AW155" s="617"/>
      <c r="AX155" s="617"/>
      <c r="AY155" s="618"/>
      <c r="AZ155" s="616">
        <f>SUM(CM155*0.90035)</f>
        <v>0</v>
      </c>
      <c r="BA155" s="617"/>
      <c r="BB155" s="617"/>
      <c r="BC155" s="618"/>
      <c r="BD155" s="616">
        <f>SUM(CN155*0.90035)</f>
        <v>0</v>
      </c>
      <c r="BE155" s="617"/>
      <c r="BF155" s="617"/>
      <c r="BG155" s="617"/>
      <c r="BH155" s="621"/>
      <c r="BI155" s="75"/>
      <c r="BJ155" s="75"/>
      <c r="BK155" s="234" t="str">
        <f t="shared" si="117"/>
        <v>$USD PLANNED TOTAL DIGITAL</v>
      </c>
      <c r="BL155" s="235">
        <f t="shared" si="118"/>
        <v>0</v>
      </c>
      <c r="BM155" s="236"/>
      <c r="BN155" s="237"/>
      <c r="BO155" s="238">
        <v>0</v>
      </c>
      <c r="BP155" s="238">
        <v>0</v>
      </c>
      <c r="BQ155" s="238">
        <v>0</v>
      </c>
      <c r="BR155" s="238">
        <v>0</v>
      </c>
      <c r="BS155" s="238">
        <v>0</v>
      </c>
      <c r="BT155" s="238">
        <v>0</v>
      </c>
      <c r="BU155" s="238">
        <v>0</v>
      </c>
      <c r="BV155" s="238">
        <v>0</v>
      </c>
      <c r="BW155" s="238">
        <v>0</v>
      </c>
      <c r="BX155" s="239"/>
      <c r="BY155" s="20"/>
      <c r="BZ155" s="79"/>
      <c r="CA155" s="109" t="str">
        <f t="shared" si="119"/>
        <v>$USD PLANNED TOTAL DIGITAL</v>
      </c>
      <c r="CB155" s="110"/>
      <c r="CC155" s="111"/>
      <c r="CD155" s="111"/>
      <c r="CE155" s="111"/>
      <c r="CF155" s="111"/>
      <c r="CG155" s="111">
        <f t="shared" ref="CG155:CN156" si="121">CG153/$AN$4</f>
        <v>0</v>
      </c>
      <c r="CH155" s="111">
        <f t="shared" si="121"/>
        <v>0</v>
      </c>
      <c r="CI155" s="111">
        <f t="shared" si="121"/>
        <v>0</v>
      </c>
      <c r="CJ155" s="111">
        <f t="shared" si="121"/>
        <v>0</v>
      </c>
      <c r="CK155" s="111">
        <f t="shared" si="121"/>
        <v>0</v>
      </c>
      <c r="CL155" s="111">
        <f t="shared" si="121"/>
        <v>0</v>
      </c>
      <c r="CM155" s="111">
        <f t="shared" si="121"/>
        <v>0</v>
      </c>
      <c r="CN155" s="111">
        <f t="shared" si="121"/>
        <v>0</v>
      </c>
      <c r="CO155" s="112">
        <f>SUM(CC155:CN155)</f>
        <v>0</v>
      </c>
      <c r="CP155" s="101"/>
      <c r="CQ155" s="80"/>
      <c r="CR155" s="80"/>
      <c r="CS155" s="80"/>
      <c r="CT155" s="80"/>
      <c r="CU155" s="80"/>
      <c r="CV155" s="80"/>
    </row>
    <row r="156" spans="2:100" ht="19.5" customHeight="1">
      <c r="B156" s="105" t="s">
        <v>90</v>
      </c>
      <c r="C156" s="208"/>
      <c r="D156" s="106"/>
      <c r="E156" s="106"/>
      <c r="F156" s="107"/>
      <c r="G156" s="108">
        <f>SUM(H156:BH156)</f>
        <v>0</v>
      </c>
      <c r="H156" s="578">
        <f>CC156*0.90035</f>
        <v>0</v>
      </c>
      <c r="I156" s="572"/>
      <c r="J156" s="572"/>
      <c r="K156" s="572"/>
      <c r="L156" s="573"/>
      <c r="M156" s="571">
        <f>CD156*0.90035</f>
        <v>0</v>
      </c>
      <c r="N156" s="572"/>
      <c r="O156" s="572"/>
      <c r="P156" s="573"/>
      <c r="Q156" s="571">
        <f>CE156*0.90035</f>
        <v>0</v>
      </c>
      <c r="R156" s="572"/>
      <c r="S156" s="572"/>
      <c r="T156" s="573"/>
      <c r="U156" s="571">
        <f>CF156*0.90035</f>
        <v>0</v>
      </c>
      <c r="V156" s="572"/>
      <c r="W156" s="572"/>
      <c r="X156" s="572"/>
      <c r="Y156" s="573"/>
      <c r="Z156" s="571">
        <f>CG156*0.90035</f>
        <v>0</v>
      </c>
      <c r="AA156" s="572"/>
      <c r="AB156" s="572"/>
      <c r="AC156" s="573"/>
      <c r="AD156" s="616">
        <f>CH156*0.90035</f>
        <v>0</v>
      </c>
      <c r="AE156" s="617"/>
      <c r="AF156" s="617"/>
      <c r="AG156" s="618"/>
      <c r="AH156" s="616">
        <f>SUM(CI156*0.90035)</f>
        <v>0</v>
      </c>
      <c r="AI156" s="617"/>
      <c r="AJ156" s="617"/>
      <c r="AK156" s="617"/>
      <c r="AL156" s="618"/>
      <c r="AM156" s="616">
        <f>SUM(CJ156*0.90035)</f>
        <v>0</v>
      </c>
      <c r="AN156" s="617"/>
      <c r="AO156" s="617"/>
      <c r="AP156" s="618"/>
      <c r="AQ156" s="616">
        <f>SUM(CK156*0.90035)</f>
        <v>0</v>
      </c>
      <c r="AR156" s="617"/>
      <c r="AS156" s="617"/>
      <c r="AT156" s="617"/>
      <c r="AU156" s="618"/>
      <c r="AV156" s="616">
        <f>SUM(CL156*0.90035)</f>
        <v>0</v>
      </c>
      <c r="AW156" s="617"/>
      <c r="AX156" s="617"/>
      <c r="AY156" s="618"/>
      <c r="AZ156" s="616">
        <f>SUM(CM156*0.90035)</f>
        <v>0</v>
      </c>
      <c r="BA156" s="617"/>
      <c r="BB156" s="617"/>
      <c r="BC156" s="618"/>
      <c r="BD156" s="616">
        <f>SUM(CN156*0.90035)</f>
        <v>0</v>
      </c>
      <c r="BE156" s="617"/>
      <c r="BF156" s="617"/>
      <c r="BG156" s="617"/>
      <c r="BH156" s="621"/>
      <c r="BI156" s="75"/>
      <c r="BJ156" s="75"/>
      <c r="BK156" s="234" t="str">
        <f t="shared" si="117"/>
        <v>$USD ACTUAL TOTAL DIGITAL</v>
      </c>
      <c r="BL156" s="235">
        <f t="shared" si="118"/>
        <v>0</v>
      </c>
      <c r="BM156" s="236"/>
      <c r="BN156" s="237"/>
      <c r="BO156" s="238">
        <v>0</v>
      </c>
      <c r="BP156" s="238">
        <v>0</v>
      </c>
      <c r="BQ156" s="238">
        <v>0</v>
      </c>
      <c r="BR156" s="238">
        <v>0</v>
      </c>
      <c r="BS156" s="238">
        <v>0</v>
      </c>
      <c r="BT156" s="238">
        <v>0</v>
      </c>
      <c r="BU156" s="238">
        <v>0</v>
      </c>
      <c r="BV156" s="238">
        <v>0</v>
      </c>
      <c r="BW156" s="238">
        <v>0</v>
      </c>
      <c r="BX156" s="242">
        <v>0</v>
      </c>
      <c r="BY156" s="20"/>
      <c r="BZ156" s="79"/>
      <c r="CA156" s="109" t="str">
        <f t="shared" si="119"/>
        <v>$USD ACTUAL TOTAL DIGITAL</v>
      </c>
      <c r="CB156" s="110"/>
      <c r="CC156" s="113"/>
      <c r="CD156" s="113"/>
      <c r="CE156" s="113"/>
      <c r="CF156" s="113"/>
      <c r="CG156" s="113">
        <f t="shared" si="121"/>
        <v>0</v>
      </c>
      <c r="CH156" s="113">
        <f t="shared" si="121"/>
        <v>0</v>
      </c>
      <c r="CI156" s="113">
        <f t="shared" si="121"/>
        <v>0</v>
      </c>
      <c r="CJ156" s="113">
        <f t="shared" si="121"/>
        <v>0</v>
      </c>
      <c r="CK156" s="113">
        <f t="shared" si="121"/>
        <v>0</v>
      </c>
      <c r="CL156" s="113">
        <f t="shared" si="121"/>
        <v>0</v>
      </c>
      <c r="CM156" s="113">
        <f t="shared" si="121"/>
        <v>0</v>
      </c>
      <c r="CN156" s="113">
        <f t="shared" si="121"/>
        <v>0</v>
      </c>
      <c r="CO156" s="112">
        <f>SUM(CC156:CN156)</f>
        <v>0</v>
      </c>
      <c r="CP156" s="114"/>
      <c r="CQ156" s="80"/>
      <c r="CR156" s="80"/>
      <c r="CS156" s="80"/>
      <c r="CT156" s="80"/>
      <c r="CU156" s="80"/>
      <c r="CV156" s="80"/>
    </row>
    <row r="157" spans="2:100" ht="19.5" customHeight="1" thickBot="1">
      <c r="B157" s="61"/>
      <c r="C157" s="210"/>
      <c r="D157" s="71"/>
      <c r="E157" s="71"/>
      <c r="F157" s="57"/>
      <c r="G157" s="58"/>
      <c r="H157" s="129"/>
      <c r="I157" s="130"/>
      <c r="J157" s="131"/>
      <c r="K157" s="131"/>
      <c r="L157" s="131"/>
      <c r="M157" s="141"/>
      <c r="N157" s="142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/>
      <c r="AY157" s="132"/>
      <c r="AZ157" s="132"/>
      <c r="BA157" s="132"/>
      <c r="BB157" s="132"/>
      <c r="BC157" s="132"/>
      <c r="BD157" s="132"/>
      <c r="BE157" s="132"/>
      <c r="BF157" s="132"/>
      <c r="BG157" s="131"/>
      <c r="BH157" s="133"/>
      <c r="BK157" s="122"/>
      <c r="BL157" s="134"/>
      <c r="BM157" s="56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5"/>
      <c r="CA157" s="136"/>
      <c r="CB157" s="137"/>
      <c r="CC157" s="138"/>
      <c r="CD157" s="138"/>
      <c r="CE157" s="138"/>
      <c r="CF157" s="138"/>
      <c r="CG157" s="138"/>
      <c r="CH157" s="138"/>
      <c r="CI157" s="138"/>
      <c r="CJ157" s="138"/>
      <c r="CK157" s="138"/>
      <c r="CL157" s="138"/>
      <c r="CM157" s="138"/>
      <c r="CN157" s="138"/>
      <c r="CO157" s="139"/>
    </row>
    <row r="158" spans="2:100" ht="19.5" customHeight="1">
      <c r="B158" s="152" t="s">
        <v>41</v>
      </c>
      <c r="C158" s="215"/>
      <c r="D158" s="153"/>
      <c r="E158" s="153"/>
      <c r="F158" s="701">
        <f>CO158</f>
        <v>3551421.2058980004</v>
      </c>
      <c r="G158" s="702"/>
      <c r="H158" s="682">
        <f>CC158</f>
        <v>0</v>
      </c>
      <c r="I158" s="683"/>
      <c r="J158" s="683"/>
      <c r="K158" s="683"/>
      <c r="L158" s="684"/>
      <c r="M158" s="685">
        <f>CD158</f>
        <v>0</v>
      </c>
      <c r="N158" s="686"/>
      <c r="O158" s="686"/>
      <c r="P158" s="687"/>
      <c r="Q158" s="685">
        <f>CE158</f>
        <v>0</v>
      </c>
      <c r="R158" s="686"/>
      <c r="S158" s="686"/>
      <c r="T158" s="687"/>
      <c r="U158" s="685">
        <f>CF158</f>
        <v>0</v>
      </c>
      <c r="V158" s="686"/>
      <c r="W158" s="686"/>
      <c r="X158" s="686"/>
      <c r="Y158" s="687"/>
      <c r="Z158" s="688">
        <f>CG158</f>
        <v>730992.33728949993</v>
      </c>
      <c r="AA158" s="683"/>
      <c r="AB158" s="683"/>
      <c r="AC158" s="684"/>
      <c r="AD158" s="676">
        <f>CH158</f>
        <v>516116.84337857133</v>
      </c>
      <c r="AE158" s="677"/>
      <c r="AF158" s="677"/>
      <c r="AG158" s="678"/>
      <c r="AH158" s="676">
        <f>CI158</f>
        <v>246850.86544807145</v>
      </c>
      <c r="AI158" s="677"/>
      <c r="AJ158" s="677"/>
      <c r="AK158" s="677"/>
      <c r="AL158" s="678"/>
      <c r="AM158" s="676">
        <f>CJ158</f>
        <v>588316.91317857138</v>
      </c>
      <c r="AN158" s="677"/>
      <c r="AO158" s="677"/>
      <c r="AP158" s="678"/>
      <c r="AQ158" s="676">
        <f>CK158</f>
        <v>573824.42940357153</v>
      </c>
      <c r="AR158" s="677"/>
      <c r="AS158" s="677"/>
      <c r="AT158" s="677"/>
      <c r="AU158" s="678"/>
      <c r="AV158" s="676">
        <f>CL158</f>
        <v>167476.45962307142</v>
      </c>
      <c r="AW158" s="677"/>
      <c r="AX158" s="677"/>
      <c r="AY158" s="678"/>
      <c r="AZ158" s="676">
        <f>CM158</f>
        <v>588316.91317857138</v>
      </c>
      <c r="BA158" s="677"/>
      <c r="BB158" s="677"/>
      <c r="BC158" s="678"/>
      <c r="BD158" s="679">
        <f>CN158</f>
        <v>139526.44439807144</v>
      </c>
      <c r="BE158" s="680"/>
      <c r="BF158" s="680"/>
      <c r="BG158" s="680"/>
      <c r="BH158" s="681"/>
      <c r="BK158" s="122"/>
      <c r="BL158" s="134"/>
      <c r="BM158" s="56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5"/>
      <c r="CA158" s="154" t="s">
        <v>39</v>
      </c>
      <c r="CB158" s="155"/>
      <c r="CC158" s="4">
        <f>((CC57+CC84+CC113+CC141+CC153)*0.9)+((CC57+CC84+CC113+CC141+CC153)*0.00035)+CC22</f>
        <v>0</v>
      </c>
      <c r="CD158" s="4">
        <f t="shared" ref="CD158:CO159" si="122">((CD57+CD84+CD113+CD141+CD153)*0.9)+((CD57+CD84+CD113+CD141+CD153)*0.00035)+CD22</f>
        <v>0</v>
      </c>
      <c r="CE158" s="4">
        <f t="shared" si="122"/>
        <v>0</v>
      </c>
      <c r="CF158" s="4">
        <f t="shared" si="122"/>
        <v>0</v>
      </c>
      <c r="CG158" s="4">
        <f t="shared" si="122"/>
        <v>730992.33728949993</v>
      </c>
      <c r="CH158" s="4">
        <f t="shared" si="122"/>
        <v>516116.84337857133</v>
      </c>
      <c r="CI158" s="4">
        <f t="shared" si="122"/>
        <v>246850.86544807145</v>
      </c>
      <c r="CJ158" s="4">
        <f t="shared" si="122"/>
        <v>588316.91317857138</v>
      </c>
      <c r="CK158" s="4">
        <f t="shared" si="122"/>
        <v>573824.42940357153</v>
      </c>
      <c r="CL158" s="4">
        <f t="shared" si="122"/>
        <v>167476.45962307142</v>
      </c>
      <c r="CM158" s="4">
        <f t="shared" si="122"/>
        <v>588316.91317857138</v>
      </c>
      <c r="CN158" s="4">
        <f t="shared" si="122"/>
        <v>139526.44439807144</v>
      </c>
      <c r="CO158" s="283">
        <f t="shared" si="122"/>
        <v>3551421.2058980004</v>
      </c>
    </row>
    <row r="159" spans="2:100" ht="19.5" customHeight="1">
      <c r="B159" s="152" t="s">
        <v>42</v>
      </c>
      <c r="C159" s="215"/>
      <c r="D159" s="153"/>
      <c r="E159" s="153"/>
      <c r="F159" s="703">
        <f>CO159</f>
        <v>3551421.2058980004</v>
      </c>
      <c r="G159" s="704"/>
      <c r="H159" s="682">
        <f>CC159</f>
        <v>0</v>
      </c>
      <c r="I159" s="683"/>
      <c r="J159" s="683"/>
      <c r="K159" s="683"/>
      <c r="L159" s="684"/>
      <c r="M159" s="685">
        <f>CD159</f>
        <v>0</v>
      </c>
      <c r="N159" s="686"/>
      <c r="O159" s="686"/>
      <c r="P159" s="687"/>
      <c r="Q159" s="685">
        <f>CE159</f>
        <v>0</v>
      </c>
      <c r="R159" s="686"/>
      <c r="S159" s="686"/>
      <c r="T159" s="687"/>
      <c r="U159" s="685">
        <f>CF159</f>
        <v>0</v>
      </c>
      <c r="V159" s="686"/>
      <c r="W159" s="686"/>
      <c r="X159" s="686"/>
      <c r="Y159" s="687"/>
      <c r="Z159" s="688">
        <f>CG159</f>
        <v>730992.33728949993</v>
      </c>
      <c r="AA159" s="683"/>
      <c r="AB159" s="683"/>
      <c r="AC159" s="684"/>
      <c r="AD159" s="676">
        <f>CH159</f>
        <v>516116.84337857133</v>
      </c>
      <c r="AE159" s="677"/>
      <c r="AF159" s="677"/>
      <c r="AG159" s="678"/>
      <c r="AH159" s="676">
        <f>CI159</f>
        <v>246850.86544807145</v>
      </c>
      <c r="AI159" s="677"/>
      <c r="AJ159" s="677"/>
      <c r="AK159" s="677"/>
      <c r="AL159" s="678"/>
      <c r="AM159" s="676">
        <f>CJ159</f>
        <v>588316.91317857138</v>
      </c>
      <c r="AN159" s="677"/>
      <c r="AO159" s="677"/>
      <c r="AP159" s="678"/>
      <c r="AQ159" s="676">
        <f>CK159</f>
        <v>573824.42940357153</v>
      </c>
      <c r="AR159" s="677"/>
      <c r="AS159" s="677"/>
      <c r="AT159" s="677"/>
      <c r="AU159" s="678"/>
      <c r="AV159" s="676">
        <f>CL159</f>
        <v>167476.45962307142</v>
      </c>
      <c r="AW159" s="677"/>
      <c r="AX159" s="677"/>
      <c r="AY159" s="678"/>
      <c r="AZ159" s="676">
        <f>CM159</f>
        <v>588316.91317857138</v>
      </c>
      <c r="BA159" s="677"/>
      <c r="BB159" s="677"/>
      <c r="BC159" s="678"/>
      <c r="BD159" s="679">
        <f>CN159</f>
        <v>139526.44439807144</v>
      </c>
      <c r="BE159" s="680"/>
      <c r="BF159" s="680"/>
      <c r="BG159" s="680"/>
      <c r="BH159" s="681"/>
      <c r="BK159" s="122"/>
      <c r="BL159" s="134"/>
      <c r="BM159" s="56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5"/>
      <c r="CA159" s="156" t="s">
        <v>40</v>
      </c>
      <c r="CB159" s="155"/>
      <c r="CC159" s="6">
        <f>((CC58+CC85+CC114+CC142+CC154)*0.9)+((CC58+CC85+CC114+CC142+CC154)*0.00035)+CC23</f>
        <v>0</v>
      </c>
      <c r="CD159" s="6">
        <f t="shared" si="122"/>
        <v>0</v>
      </c>
      <c r="CE159" s="6">
        <f t="shared" si="122"/>
        <v>0</v>
      </c>
      <c r="CF159" s="6">
        <f t="shared" si="122"/>
        <v>0</v>
      </c>
      <c r="CG159" s="6">
        <f t="shared" si="122"/>
        <v>730992.33728949993</v>
      </c>
      <c r="CH159" s="6">
        <f t="shared" si="122"/>
        <v>516116.84337857133</v>
      </c>
      <c r="CI159" s="6">
        <f t="shared" si="122"/>
        <v>246850.86544807145</v>
      </c>
      <c r="CJ159" s="6">
        <f t="shared" si="122"/>
        <v>588316.91317857138</v>
      </c>
      <c r="CK159" s="6">
        <f t="shared" si="122"/>
        <v>573824.42940357153</v>
      </c>
      <c r="CL159" s="6">
        <f t="shared" si="122"/>
        <v>167476.45962307142</v>
      </c>
      <c r="CM159" s="6">
        <f t="shared" si="122"/>
        <v>588316.91317857138</v>
      </c>
      <c r="CN159" s="6">
        <f t="shared" si="122"/>
        <v>139526.44439807144</v>
      </c>
      <c r="CO159" s="284">
        <f t="shared" si="122"/>
        <v>3551421.2058980004</v>
      </c>
    </row>
    <row r="160" spans="2:100" ht="19.5" customHeight="1">
      <c r="B160" s="157" t="s">
        <v>43</v>
      </c>
      <c r="C160" s="216"/>
      <c r="D160" s="158"/>
      <c r="E160" s="158"/>
      <c r="F160" s="635">
        <f>F146/AN$4</f>
        <v>3528488.3110223934</v>
      </c>
      <c r="G160" s="637"/>
      <c r="H160" s="578">
        <f>CC160</f>
        <v>0</v>
      </c>
      <c r="I160" s="572"/>
      <c r="J160" s="572"/>
      <c r="K160" s="572"/>
      <c r="L160" s="573"/>
      <c r="M160" s="571">
        <f>CD160</f>
        <v>0</v>
      </c>
      <c r="N160" s="572"/>
      <c r="O160" s="572"/>
      <c r="P160" s="573"/>
      <c r="Q160" s="571">
        <f>CE160</f>
        <v>0</v>
      </c>
      <c r="R160" s="572"/>
      <c r="S160" s="572"/>
      <c r="T160" s="573"/>
      <c r="U160" s="571">
        <f>CF160</f>
        <v>0</v>
      </c>
      <c r="V160" s="572"/>
      <c r="W160" s="572"/>
      <c r="X160" s="572"/>
      <c r="Y160" s="573"/>
      <c r="Z160" s="571">
        <f>CG160</f>
        <v>742342.758060241</v>
      </c>
      <c r="AA160" s="572"/>
      <c r="AB160" s="572"/>
      <c r="AC160" s="573"/>
      <c r="AD160" s="616">
        <f>CH160</f>
        <v>524130.80336197594</v>
      </c>
      <c r="AE160" s="617"/>
      <c r="AF160" s="617"/>
      <c r="AG160" s="618"/>
      <c r="AH160" s="616">
        <f>CI160</f>
        <v>250683.82107226641</v>
      </c>
      <c r="AI160" s="617"/>
      <c r="AJ160" s="617"/>
      <c r="AK160" s="617"/>
      <c r="AL160" s="618"/>
      <c r="AM160" s="616">
        <f>CJ160</f>
        <v>597451.95354832534</v>
      </c>
      <c r="AN160" s="617"/>
      <c r="AO160" s="617"/>
      <c r="AP160" s="618"/>
      <c r="AQ160" s="616">
        <f>CK160</f>
        <v>582734.43897550704</v>
      </c>
      <c r="AR160" s="617"/>
      <c r="AS160" s="617"/>
      <c r="AT160" s="617"/>
      <c r="AU160" s="618"/>
      <c r="AV160" s="616">
        <f>CL160</f>
        <v>170076.93597411565</v>
      </c>
      <c r="AW160" s="617"/>
      <c r="AX160" s="617"/>
      <c r="AY160" s="618"/>
      <c r="AZ160" s="616">
        <f>CM160</f>
        <v>597451.95354832534</v>
      </c>
      <c r="BA160" s="617"/>
      <c r="BB160" s="617"/>
      <c r="BC160" s="618"/>
      <c r="BD160" s="616">
        <f>CN160</f>
        <v>141692.92928686764</v>
      </c>
      <c r="BE160" s="617"/>
      <c r="BF160" s="617"/>
      <c r="BG160" s="617"/>
      <c r="BH160" s="621"/>
      <c r="BK160" s="122"/>
      <c r="BL160" s="134"/>
      <c r="BM160" s="56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5"/>
      <c r="CA160" s="159" t="s">
        <v>47</v>
      </c>
      <c r="CB160" s="110"/>
      <c r="CC160" s="111">
        <f>CC158/$AN$4</f>
        <v>0</v>
      </c>
      <c r="CD160" s="111">
        <f t="shared" ref="CD160:CO161" si="123">CD158/$AN$4</f>
        <v>0</v>
      </c>
      <c r="CE160" s="111">
        <f t="shared" si="123"/>
        <v>0</v>
      </c>
      <c r="CF160" s="111">
        <f t="shared" si="123"/>
        <v>0</v>
      </c>
      <c r="CG160" s="111">
        <f t="shared" si="123"/>
        <v>742342.758060241</v>
      </c>
      <c r="CH160" s="111">
        <f t="shared" si="123"/>
        <v>524130.80336197594</v>
      </c>
      <c r="CI160" s="111">
        <f t="shared" si="123"/>
        <v>250683.82107226641</v>
      </c>
      <c r="CJ160" s="111">
        <f t="shared" si="123"/>
        <v>597451.95354832534</v>
      </c>
      <c r="CK160" s="111">
        <f t="shared" si="123"/>
        <v>582734.43897550704</v>
      </c>
      <c r="CL160" s="111">
        <f t="shared" si="123"/>
        <v>170076.93597411565</v>
      </c>
      <c r="CM160" s="111">
        <f t="shared" si="123"/>
        <v>597451.95354832534</v>
      </c>
      <c r="CN160" s="111">
        <f t="shared" si="123"/>
        <v>141692.92928686764</v>
      </c>
      <c r="CO160" s="285">
        <f t="shared" si="123"/>
        <v>3606565.5938276248</v>
      </c>
    </row>
    <row r="161" spans="2:93" ht="19.5" customHeight="1" thickBot="1">
      <c r="B161" s="157" t="s">
        <v>44</v>
      </c>
      <c r="C161" s="216"/>
      <c r="D161" s="158"/>
      <c r="E161" s="158"/>
      <c r="F161" s="635">
        <f>F159/AN$4</f>
        <v>3606565.5938276248</v>
      </c>
      <c r="G161" s="637"/>
      <c r="H161" s="638">
        <f>CC161</f>
        <v>0</v>
      </c>
      <c r="I161" s="592"/>
      <c r="J161" s="592"/>
      <c r="K161" s="592"/>
      <c r="L161" s="593"/>
      <c r="M161" s="591">
        <f>CD161</f>
        <v>0</v>
      </c>
      <c r="N161" s="592"/>
      <c r="O161" s="592"/>
      <c r="P161" s="593"/>
      <c r="Q161" s="591">
        <f>CE161</f>
        <v>0</v>
      </c>
      <c r="R161" s="592"/>
      <c r="S161" s="592"/>
      <c r="T161" s="593"/>
      <c r="U161" s="591">
        <f>CF161</f>
        <v>0</v>
      </c>
      <c r="V161" s="592"/>
      <c r="W161" s="592"/>
      <c r="X161" s="592"/>
      <c r="Y161" s="593"/>
      <c r="Z161" s="591">
        <f>CG161</f>
        <v>742342.758060241</v>
      </c>
      <c r="AA161" s="592"/>
      <c r="AB161" s="592"/>
      <c r="AC161" s="593"/>
      <c r="AD161" s="582">
        <f>CH161</f>
        <v>524130.80336197594</v>
      </c>
      <c r="AE161" s="583"/>
      <c r="AF161" s="583"/>
      <c r="AG161" s="584"/>
      <c r="AH161" s="582">
        <f>CI161</f>
        <v>250683.82107226641</v>
      </c>
      <c r="AI161" s="583"/>
      <c r="AJ161" s="583"/>
      <c r="AK161" s="583"/>
      <c r="AL161" s="584"/>
      <c r="AM161" s="582">
        <f>CJ161</f>
        <v>597451.95354832534</v>
      </c>
      <c r="AN161" s="583"/>
      <c r="AO161" s="583"/>
      <c r="AP161" s="584"/>
      <c r="AQ161" s="582">
        <f>CK161</f>
        <v>582734.43897550704</v>
      </c>
      <c r="AR161" s="583"/>
      <c r="AS161" s="583"/>
      <c r="AT161" s="583"/>
      <c r="AU161" s="584"/>
      <c r="AV161" s="582">
        <f>CL161</f>
        <v>170076.93597411565</v>
      </c>
      <c r="AW161" s="583"/>
      <c r="AX161" s="583"/>
      <c r="AY161" s="584"/>
      <c r="AZ161" s="582">
        <f>CM161</f>
        <v>597451.95354832534</v>
      </c>
      <c r="BA161" s="583"/>
      <c r="BB161" s="583"/>
      <c r="BC161" s="584"/>
      <c r="BD161" s="582">
        <f>CN161</f>
        <v>141692.92928686764</v>
      </c>
      <c r="BE161" s="583"/>
      <c r="BF161" s="583"/>
      <c r="BG161" s="583"/>
      <c r="BH161" s="615"/>
      <c r="BK161" s="160"/>
      <c r="BL161" s="161"/>
      <c r="BM161" s="162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163"/>
      <c r="CA161" s="164" t="s">
        <v>48</v>
      </c>
      <c r="CB161" s="165"/>
      <c r="CC161" s="166">
        <f>CC159/$AN$4</f>
        <v>0</v>
      </c>
      <c r="CD161" s="166">
        <f t="shared" si="123"/>
        <v>0</v>
      </c>
      <c r="CE161" s="166">
        <f t="shared" si="123"/>
        <v>0</v>
      </c>
      <c r="CF161" s="166">
        <f t="shared" si="123"/>
        <v>0</v>
      </c>
      <c r="CG161" s="166">
        <f t="shared" si="123"/>
        <v>742342.758060241</v>
      </c>
      <c r="CH161" s="166">
        <f t="shared" si="123"/>
        <v>524130.80336197594</v>
      </c>
      <c r="CI161" s="166">
        <f t="shared" si="123"/>
        <v>250683.82107226641</v>
      </c>
      <c r="CJ161" s="166">
        <f t="shared" si="123"/>
        <v>597451.95354832534</v>
      </c>
      <c r="CK161" s="166">
        <f t="shared" si="123"/>
        <v>582734.43897550704</v>
      </c>
      <c r="CL161" s="166">
        <f t="shared" si="123"/>
        <v>170076.93597411565</v>
      </c>
      <c r="CM161" s="166">
        <f t="shared" si="123"/>
        <v>597451.95354832534</v>
      </c>
      <c r="CN161" s="166">
        <f t="shared" si="123"/>
        <v>141692.92928686764</v>
      </c>
      <c r="CO161" s="286">
        <f t="shared" si="123"/>
        <v>3606565.5938276248</v>
      </c>
    </row>
    <row r="162" spans="2:93" ht="19.5" customHeight="1">
      <c r="B162" s="167" t="s">
        <v>45</v>
      </c>
      <c r="C162" s="217"/>
      <c r="D162" s="168"/>
      <c r="E162" s="168"/>
      <c r="F162" s="629">
        <v>5000000</v>
      </c>
      <c r="G162" s="631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9"/>
      <c r="AG162" s="169"/>
      <c r="AH162" s="169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CA162" s="30"/>
      <c r="CB162" s="170"/>
      <c r="CC162" s="170"/>
      <c r="CD162" s="170"/>
      <c r="CE162" s="170"/>
      <c r="CF162" s="170"/>
      <c r="CG162" s="170"/>
      <c r="CH162" s="170"/>
      <c r="CI162" s="170"/>
      <c r="CJ162" s="171"/>
      <c r="CK162" s="171"/>
      <c r="CL162" s="170"/>
      <c r="CM162" s="170"/>
      <c r="CN162" s="170"/>
      <c r="CO162" s="170"/>
    </row>
    <row r="163" spans="2:93" ht="19.5" customHeight="1" thickBot="1">
      <c r="B163" s="172" t="s">
        <v>46</v>
      </c>
      <c r="C163" s="218"/>
      <c r="D163" s="173"/>
      <c r="E163" s="173"/>
      <c r="F163" s="632">
        <f>F162-F159</f>
        <v>1448578.7941019996</v>
      </c>
      <c r="G163" s="63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  <c r="Z163" s="174"/>
      <c r="AA163" s="174"/>
      <c r="AB163" s="174"/>
      <c r="AC163" s="174"/>
      <c r="AD163" s="174"/>
      <c r="AE163" s="174"/>
      <c r="AF163" s="174"/>
      <c r="AG163" s="174"/>
      <c r="AH163" s="174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CA163" s="30"/>
      <c r="CB163" s="170"/>
      <c r="CC163" s="170"/>
      <c r="CD163" s="170"/>
      <c r="CE163" s="170"/>
      <c r="CF163" s="170"/>
      <c r="CG163" s="170"/>
      <c r="CH163" s="170"/>
      <c r="CI163" s="170"/>
      <c r="CJ163" s="170"/>
      <c r="CK163" s="170"/>
      <c r="CL163" s="170"/>
      <c r="CM163" s="170"/>
      <c r="CN163" s="170"/>
      <c r="CO163" s="170"/>
    </row>
    <row r="164" spans="2:93" ht="19.5" customHeight="1">
      <c r="B164" s="175"/>
      <c r="C164" s="175"/>
      <c r="D164" s="176"/>
      <c r="E164" s="176"/>
      <c r="F164" s="177"/>
      <c r="G164" s="177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  <c r="AE164" s="174"/>
      <c r="AF164" s="174"/>
      <c r="AG164" s="174"/>
      <c r="AH164" s="174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CA164" s="30"/>
      <c r="CB164" s="170"/>
      <c r="CC164" s="170"/>
      <c r="CD164" s="170"/>
      <c r="CE164" s="170"/>
      <c r="CF164" s="170"/>
      <c r="CG164" s="170"/>
      <c r="CH164" s="170"/>
      <c r="CI164" s="170"/>
      <c r="CJ164" s="170"/>
      <c r="CK164" s="170"/>
      <c r="CL164" s="170"/>
      <c r="CM164" s="170"/>
      <c r="CN164" s="170"/>
      <c r="CO164" s="170"/>
    </row>
    <row r="165" spans="2:93" ht="19.5" customHeight="1">
      <c r="B165" s="178" t="s">
        <v>65</v>
      </c>
      <c r="C165" s="178"/>
      <c r="D165" s="179"/>
      <c r="E165" s="179"/>
      <c r="F165" s="640"/>
      <c r="G165" s="640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  <c r="AA165" s="174"/>
      <c r="AB165" s="174"/>
      <c r="AC165" s="174"/>
      <c r="AD165" s="174"/>
      <c r="AE165" s="174"/>
      <c r="AF165" s="174"/>
      <c r="AG165" s="174"/>
      <c r="AH165" s="174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CA165" s="30"/>
      <c r="CB165" s="170"/>
      <c r="CC165" s="170"/>
      <c r="CD165" s="170"/>
      <c r="CE165" s="170"/>
      <c r="CF165" s="170"/>
      <c r="CG165" s="170"/>
      <c r="CH165" s="170"/>
      <c r="CI165" s="170"/>
      <c r="CJ165" s="170"/>
      <c r="CK165" s="170"/>
      <c r="CL165" s="170"/>
      <c r="CM165" s="170"/>
      <c r="CN165" s="170"/>
      <c r="CO165" s="170"/>
    </row>
    <row r="166" spans="2:93" ht="19.5" customHeight="1">
      <c r="B166" s="180"/>
      <c r="C166" s="180"/>
      <c r="D166" s="180"/>
      <c r="E166" s="180"/>
      <c r="F166" s="80"/>
      <c r="G166" s="181"/>
      <c r="H166" s="181"/>
      <c r="I166" s="181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  <c r="AF166" s="169"/>
      <c r="AG166" s="169"/>
      <c r="AH166" s="169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CA166" s="30"/>
      <c r="CB166" s="170"/>
      <c r="CC166" s="170"/>
      <c r="CD166" s="170"/>
      <c r="CE166" s="170"/>
      <c r="CF166" s="170"/>
      <c r="CG166" s="170"/>
      <c r="CH166" s="170"/>
      <c r="CI166" s="170"/>
      <c r="CJ166" s="170"/>
      <c r="CK166" s="170"/>
      <c r="CL166" s="170"/>
      <c r="CM166" s="170"/>
      <c r="CN166" s="170"/>
      <c r="CO166" s="170"/>
    </row>
    <row r="167" spans="2:93" ht="19.5" customHeight="1">
      <c r="B167" s="22"/>
      <c r="C167" s="22"/>
      <c r="D167" s="179"/>
      <c r="E167" s="179"/>
      <c r="F167" s="639"/>
      <c r="G167" s="639"/>
      <c r="CA167" s="7"/>
    </row>
    <row r="168" spans="2:93" ht="19.5" customHeight="1">
      <c r="B168" s="182"/>
      <c r="C168" s="182"/>
      <c r="D168" s="180"/>
      <c r="E168" s="180"/>
      <c r="F168" s="80"/>
      <c r="G168" s="181"/>
      <c r="CA168" s="7"/>
    </row>
    <row r="169" spans="2:93">
      <c r="B169" s="182"/>
      <c r="C169" s="182"/>
      <c r="D169" s="179"/>
      <c r="E169" s="179"/>
      <c r="F169" s="639"/>
      <c r="G169" s="639"/>
      <c r="CA169" s="7"/>
    </row>
    <row r="170" spans="2:93">
      <c r="B170" s="182"/>
      <c r="C170" s="182"/>
      <c r="D170" s="180"/>
      <c r="E170" s="180"/>
      <c r="F170" s="80"/>
      <c r="G170" s="181"/>
      <c r="CA170" s="7"/>
    </row>
    <row r="171" spans="2:93">
      <c r="CA171" s="7"/>
    </row>
    <row r="172" spans="2:93">
      <c r="B172" s="182"/>
      <c r="C172" s="182"/>
      <c r="CA172" s="7"/>
    </row>
    <row r="173" spans="2:93">
      <c r="B173" s="182"/>
      <c r="C173" s="182"/>
    </row>
  </sheetData>
  <dataConsolidate/>
  <mergeCells count="521">
    <mergeCell ref="F165:G165"/>
    <mergeCell ref="F167:G167"/>
    <mergeCell ref="F169:G169"/>
    <mergeCell ref="AQ161:AU161"/>
    <mergeCell ref="F163:G163"/>
    <mergeCell ref="AD161:AG161"/>
    <mergeCell ref="AH161:AL161"/>
    <mergeCell ref="AM161:AP161"/>
    <mergeCell ref="AV161:AY161"/>
    <mergeCell ref="AZ161:BC161"/>
    <mergeCell ref="BD161:BH161"/>
    <mergeCell ref="F162:G162"/>
    <mergeCell ref="F161:G161"/>
    <mergeCell ref="H161:L161"/>
    <mergeCell ref="M161:P161"/>
    <mergeCell ref="Q161:T161"/>
    <mergeCell ref="U161:Y161"/>
    <mergeCell ref="Z161:AC161"/>
    <mergeCell ref="AZ159:BC159"/>
    <mergeCell ref="BD159:BH159"/>
    <mergeCell ref="M158:P158"/>
    <mergeCell ref="Q158:T158"/>
    <mergeCell ref="U158:Y158"/>
    <mergeCell ref="Z158:AC158"/>
    <mergeCell ref="F160:G160"/>
    <mergeCell ref="H160:L160"/>
    <mergeCell ref="M160:P160"/>
    <mergeCell ref="Q160:T160"/>
    <mergeCell ref="AQ159:AU159"/>
    <mergeCell ref="AV159:AY159"/>
    <mergeCell ref="BD160:BH160"/>
    <mergeCell ref="AD160:AG160"/>
    <mergeCell ref="AH160:AL160"/>
    <mergeCell ref="AM160:AP160"/>
    <mergeCell ref="AQ160:AU160"/>
    <mergeCell ref="AV160:AY160"/>
    <mergeCell ref="AZ160:BC160"/>
    <mergeCell ref="H156:L156"/>
    <mergeCell ref="M156:P156"/>
    <mergeCell ref="Q156:T156"/>
    <mergeCell ref="U156:Y156"/>
    <mergeCell ref="U160:Y160"/>
    <mergeCell ref="Z160:AC160"/>
    <mergeCell ref="Z156:AC156"/>
    <mergeCell ref="AD156:AG156"/>
    <mergeCell ref="BD158:BH158"/>
    <mergeCell ref="F159:G159"/>
    <mergeCell ref="H159:L159"/>
    <mergeCell ref="M159:P159"/>
    <mergeCell ref="Q159:T159"/>
    <mergeCell ref="U159:Y159"/>
    <mergeCell ref="Z159:AC159"/>
    <mergeCell ref="AD159:AG159"/>
    <mergeCell ref="AQ158:AU158"/>
    <mergeCell ref="AV158:AY158"/>
    <mergeCell ref="AZ158:BC158"/>
    <mergeCell ref="F158:G158"/>
    <mergeCell ref="H158:L158"/>
    <mergeCell ref="AH159:AL159"/>
    <mergeCell ref="AM159:AP159"/>
    <mergeCell ref="AD158:AG158"/>
    <mergeCell ref="AH158:AL158"/>
    <mergeCell ref="AM158:AP158"/>
    <mergeCell ref="BD155:BH155"/>
    <mergeCell ref="AV154:AY154"/>
    <mergeCell ref="AZ154:BC154"/>
    <mergeCell ref="BD154:BH154"/>
    <mergeCell ref="AM155:AP155"/>
    <mergeCell ref="AQ155:AU155"/>
    <mergeCell ref="AV155:AY155"/>
    <mergeCell ref="AZ155:BC155"/>
    <mergeCell ref="H155:L155"/>
    <mergeCell ref="M155:P155"/>
    <mergeCell ref="Q155:T155"/>
    <mergeCell ref="U155:Y155"/>
    <mergeCell ref="Z155:AC155"/>
    <mergeCell ref="AD155:AG155"/>
    <mergeCell ref="AH154:AL154"/>
    <mergeCell ref="AM154:AP154"/>
    <mergeCell ref="AQ154:AU154"/>
    <mergeCell ref="AZ156:BC156"/>
    <mergeCell ref="BD156:BH156"/>
    <mergeCell ref="CP154:CR154"/>
    <mergeCell ref="AH156:AL156"/>
    <mergeCell ref="AM156:AP156"/>
    <mergeCell ref="AQ156:AU156"/>
    <mergeCell ref="AV156:AY156"/>
    <mergeCell ref="AH153:AL153"/>
    <mergeCell ref="AM153:AP153"/>
    <mergeCell ref="AQ153:AU153"/>
    <mergeCell ref="BD153:BH153"/>
    <mergeCell ref="H154:L154"/>
    <mergeCell ref="M154:P154"/>
    <mergeCell ref="Q154:T154"/>
    <mergeCell ref="U154:Y154"/>
    <mergeCell ref="Z154:AC154"/>
    <mergeCell ref="AD154:AG154"/>
    <mergeCell ref="AV153:AY153"/>
    <mergeCell ref="AZ153:BC153"/>
    <mergeCell ref="AH155:AL155"/>
    <mergeCell ref="C150:D150"/>
    <mergeCell ref="H153:L153"/>
    <mergeCell ref="M153:P153"/>
    <mergeCell ref="Q153:T153"/>
    <mergeCell ref="U153:Y153"/>
    <mergeCell ref="Z153:AC153"/>
    <mergeCell ref="AD153:AG153"/>
    <mergeCell ref="F146:G146"/>
    <mergeCell ref="H146:L146"/>
    <mergeCell ref="M146:P146"/>
    <mergeCell ref="Q146:T146"/>
    <mergeCell ref="AZ146:BC146"/>
    <mergeCell ref="BD146:BH146"/>
    <mergeCell ref="AH146:AL146"/>
    <mergeCell ref="AM146:AP146"/>
    <mergeCell ref="AQ146:AU146"/>
    <mergeCell ref="AV146:AY146"/>
    <mergeCell ref="U146:Y146"/>
    <mergeCell ref="Z146:AC146"/>
    <mergeCell ref="AD146:AG146"/>
    <mergeCell ref="CP142:CR142"/>
    <mergeCell ref="Z143:AC143"/>
    <mergeCell ref="BD143:BH143"/>
    <mergeCell ref="Z144:AC144"/>
    <mergeCell ref="AD144:AG144"/>
    <mergeCell ref="AH144:AL144"/>
    <mergeCell ref="AM144:AP144"/>
    <mergeCell ref="H144:L144"/>
    <mergeCell ref="M144:P144"/>
    <mergeCell ref="Q144:T144"/>
    <mergeCell ref="U144:Y144"/>
    <mergeCell ref="H143:L143"/>
    <mergeCell ref="M143:P143"/>
    <mergeCell ref="Q143:T143"/>
    <mergeCell ref="U143:Y143"/>
    <mergeCell ref="AZ143:BC143"/>
    <mergeCell ref="AZ141:BC141"/>
    <mergeCell ref="BD141:BH141"/>
    <mergeCell ref="AZ142:BC142"/>
    <mergeCell ref="BD142:BH142"/>
    <mergeCell ref="AQ144:AU144"/>
    <mergeCell ref="AQ143:AU143"/>
    <mergeCell ref="AV144:AY144"/>
    <mergeCell ref="AZ144:BC144"/>
    <mergeCell ref="BD144:BH144"/>
    <mergeCell ref="AM142:AP142"/>
    <mergeCell ref="H142:L142"/>
    <mergeCell ref="M142:P142"/>
    <mergeCell ref="Q142:T142"/>
    <mergeCell ref="U142:Y142"/>
    <mergeCell ref="AV143:AY143"/>
    <mergeCell ref="AD143:AG143"/>
    <mergeCell ref="AH143:AL143"/>
    <mergeCell ref="AM143:AP143"/>
    <mergeCell ref="AV141:AY141"/>
    <mergeCell ref="AQ142:AU142"/>
    <mergeCell ref="AV142:AY142"/>
    <mergeCell ref="Z141:AC141"/>
    <mergeCell ref="AD141:AG141"/>
    <mergeCell ref="AH141:AL141"/>
    <mergeCell ref="AM141:AP141"/>
    <mergeCell ref="Z142:AC142"/>
    <mergeCell ref="AD142:AG142"/>
    <mergeCell ref="AH142:AL142"/>
    <mergeCell ref="Q141:T141"/>
    <mergeCell ref="U141:Y141"/>
    <mergeCell ref="AM116:AP116"/>
    <mergeCell ref="AQ116:AU116"/>
    <mergeCell ref="C129:D131"/>
    <mergeCell ref="C139:D139"/>
    <mergeCell ref="H141:L141"/>
    <mergeCell ref="M141:P141"/>
    <mergeCell ref="AQ141:AU141"/>
    <mergeCell ref="AD116:AG116"/>
    <mergeCell ref="AH116:AL116"/>
    <mergeCell ref="AV116:AY116"/>
    <mergeCell ref="AZ116:BC116"/>
    <mergeCell ref="BD116:BH116"/>
    <mergeCell ref="C122:D125"/>
    <mergeCell ref="AM115:AP115"/>
    <mergeCell ref="AQ115:AU115"/>
    <mergeCell ref="AV115:AY115"/>
    <mergeCell ref="AZ115:BC115"/>
    <mergeCell ref="BD115:BH115"/>
    <mergeCell ref="H116:L116"/>
    <mergeCell ref="M116:P116"/>
    <mergeCell ref="Q116:T116"/>
    <mergeCell ref="U116:Y116"/>
    <mergeCell ref="Z116:AC116"/>
    <mergeCell ref="AQ114:AU114"/>
    <mergeCell ref="AV114:AY114"/>
    <mergeCell ref="CP114:CR114"/>
    <mergeCell ref="H115:L115"/>
    <mergeCell ref="M115:P115"/>
    <mergeCell ref="Q115:T115"/>
    <mergeCell ref="U115:Y115"/>
    <mergeCell ref="Z115:AC115"/>
    <mergeCell ref="AD115:AG115"/>
    <mergeCell ref="AH115:AL115"/>
    <mergeCell ref="AZ114:BC114"/>
    <mergeCell ref="BD114:BH114"/>
    <mergeCell ref="H114:L114"/>
    <mergeCell ref="M114:P114"/>
    <mergeCell ref="Q114:T114"/>
    <mergeCell ref="U114:Y114"/>
    <mergeCell ref="Z114:AC114"/>
    <mergeCell ref="AD114:AG114"/>
    <mergeCell ref="AH114:AL114"/>
    <mergeCell ref="AM114:AP114"/>
    <mergeCell ref="BD113:BH113"/>
    <mergeCell ref="H113:L113"/>
    <mergeCell ref="M113:P113"/>
    <mergeCell ref="Q113:T113"/>
    <mergeCell ref="U113:Y113"/>
    <mergeCell ref="Z113:AC113"/>
    <mergeCell ref="AD113:AG113"/>
    <mergeCell ref="AQ113:AU113"/>
    <mergeCell ref="H87:L87"/>
    <mergeCell ref="M87:P87"/>
    <mergeCell ref="Q87:T87"/>
    <mergeCell ref="U87:Y87"/>
    <mergeCell ref="AV113:AY113"/>
    <mergeCell ref="AZ113:BC113"/>
    <mergeCell ref="Z87:AC87"/>
    <mergeCell ref="AD87:AG87"/>
    <mergeCell ref="AH113:AL113"/>
    <mergeCell ref="AM113:AP113"/>
    <mergeCell ref="AH87:AL87"/>
    <mergeCell ref="AM87:AP87"/>
    <mergeCell ref="AQ87:AU87"/>
    <mergeCell ref="AV87:AY87"/>
    <mergeCell ref="AZ87:BC87"/>
    <mergeCell ref="BD87:BH87"/>
    <mergeCell ref="BD86:BH86"/>
    <mergeCell ref="AV85:AY85"/>
    <mergeCell ref="AZ85:BC85"/>
    <mergeCell ref="BD85:BH85"/>
    <mergeCell ref="AZ86:BC86"/>
    <mergeCell ref="AQ86:AU86"/>
    <mergeCell ref="AV86:AY86"/>
    <mergeCell ref="AM84:AP84"/>
    <mergeCell ref="AQ84:AU84"/>
    <mergeCell ref="AV84:AY84"/>
    <mergeCell ref="AZ84:BC84"/>
    <mergeCell ref="H84:L84"/>
    <mergeCell ref="M84:P84"/>
    <mergeCell ref="Q84:T84"/>
    <mergeCell ref="U84:Y84"/>
    <mergeCell ref="AH86:AL86"/>
    <mergeCell ref="AM86:AP86"/>
    <mergeCell ref="Z84:AC84"/>
    <mergeCell ref="CP85:CR85"/>
    <mergeCell ref="H86:L86"/>
    <mergeCell ref="M86:P86"/>
    <mergeCell ref="Q86:T86"/>
    <mergeCell ref="U86:Y86"/>
    <mergeCell ref="Z86:AC86"/>
    <mergeCell ref="AD86:AG86"/>
    <mergeCell ref="BD84:BH84"/>
    <mergeCell ref="H85:L85"/>
    <mergeCell ref="AD85:AG85"/>
    <mergeCell ref="AH85:AL85"/>
    <mergeCell ref="AM85:AP85"/>
    <mergeCell ref="AQ85:AU85"/>
    <mergeCell ref="M85:P85"/>
    <mergeCell ref="Q85:T85"/>
    <mergeCell ref="U85:Y85"/>
    <mergeCell ref="Z85:AC85"/>
    <mergeCell ref="BD59:BH59"/>
    <mergeCell ref="H60:L60"/>
    <mergeCell ref="M60:P60"/>
    <mergeCell ref="Q60:T60"/>
    <mergeCell ref="U60:Y60"/>
    <mergeCell ref="Z60:AC60"/>
    <mergeCell ref="AD60:AG60"/>
    <mergeCell ref="AH60:AL60"/>
    <mergeCell ref="AM60:AP60"/>
    <mergeCell ref="AQ60:AU60"/>
    <mergeCell ref="AV60:AY60"/>
    <mergeCell ref="AZ60:BC60"/>
    <mergeCell ref="AD84:AG84"/>
    <mergeCell ref="AH84:AL84"/>
    <mergeCell ref="BD60:BH60"/>
    <mergeCell ref="CP58:CR58"/>
    <mergeCell ref="H59:L59"/>
    <mergeCell ref="M59:P59"/>
    <mergeCell ref="Q59:T59"/>
    <mergeCell ref="U59:Y59"/>
    <mergeCell ref="Z59:AC59"/>
    <mergeCell ref="AD59:AG59"/>
    <mergeCell ref="AH59:AL59"/>
    <mergeCell ref="AM59:AP59"/>
    <mergeCell ref="BD58:BH58"/>
    <mergeCell ref="H58:L58"/>
    <mergeCell ref="M58:P58"/>
    <mergeCell ref="Q58:T58"/>
    <mergeCell ref="U58:Y58"/>
    <mergeCell ref="Z58:AC58"/>
    <mergeCell ref="AD58:AG58"/>
    <mergeCell ref="AH58:AL58"/>
    <mergeCell ref="AM58:AP58"/>
    <mergeCell ref="AQ58:AU58"/>
    <mergeCell ref="AV59:AY59"/>
    <mergeCell ref="AZ59:BC59"/>
    <mergeCell ref="AH57:AL57"/>
    <mergeCell ref="AM57:AP57"/>
    <mergeCell ref="AQ57:AU57"/>
    <mergeCell ref="AV57:AY57"/>
    <mergeCell ref="AZ57:BC57"/>
    <mergeCell ref="AV58:AY58"/>
    <mergeCell ref="AZ58:BC58"/>
    <mergeCell ref="AQ59:AU59"/>
    <mergeCell ref="AV49:AY49"/>
    <mergeCell ref="AZ49:BC49"/>
    <mergeCell ref="BD57:BH57"/>
    <mergeCell ref="H57:L57"/>
    <mergeCell ref="M57:P57"/>
    <mergeCell ref="Q57:T57"/>
    <mergeCell ref="U57:Y57"/>
    <mergeCell ref="Z57:AC57"/>
    <mergeCell ref="AD57:AG57"/>
    <mergeCell ref="BD49:BH49"/>
    <mergeCell ref="C53:D55"/>
    <mergeCell ref="AV48:AY48"/>
    <mergeCell ref="AZ48:BC48"/>
    <mergeCell ref="BD48:BH48"/>
    <mergeCell ref="H49:L49"/>
    <mergeCell ref="M49:P49"/>
    <mergeCell ref="Q49:T49"/>
    <mergeCell ref="U49:Y49"/>
    <mergeCell ref="Z49:AC49"/>
    <mergeCell ref="CP47:CR47"/>
    <mergeCell ref="H48:L48"/>
    <mergeCell ref="M48:P48"/>
    <mergeCell ref="Q48:T48"/>
    <mergeCell ref="U48:Y48"/>
    <mergeCell ref="Z48:AC48"/>
    <mergeCell ref="AD48:AG48"/>
    <mergeCell ref="AH48:AL48"/>
    <mergeCell ref="AM48:AP48"/>
    <mergeCell ref="AQ48:AU48"/>
    <mergeCell ref="AH47:AL47"/>
    <mergeCell ref="AM47:AP47"/>
    <mergeCell ref="AQ47:AU47"/>
    <mergeCell ref="AD49:AG49"/>
    <mergeCell ref="AH49:AL49"/>
    <mergeCell ref="AM49:AP49"/>
    <mergeCell ref="AQ49:AU49"/>
    <mergeCell ref="BD47:BH47"/>
    <mergeCell ref="H47:L47"/>
    <mergeCell ref="M47:P47"/>
    <mergeCell ref="Q47:T47"/>
    <mergeCell ref="U47:Y47"/>
    <mergeCell ref="Z47:AC47"/>
    <mergeCell ref="AD47:AG47"/>
    <mergeCell ref="AH46:AL46"/>
    <mergeCell ref="AM46:AP46"/>
    <mergeCell ref="AQ46:AU46"/>
    <mergeCell ref="AV46:AY46"/>
    <mergeCell ref="AV47:AY47"/>
    <mergeCell ref="AZ47:BC47"/>
    <mergeCell ref="AQ45:AU45"/>
    <mergeCell ref="AV45:AY45"/>
    <mergeCell ref="AZ46:BC46"/>
    <mergeCell ref="BD46:BH46"/>
    <mergeCell ref="H46:L46"/>
    <mergeCell ref="M46:P46"/>
    <mergeCell ref="Q46:T46"/>
    <mergeCell ref="U46:Y46"/>
    <mergeCell ref="Z46:AC46"/>
    <mergeCell ref="AD46:AG46"/>
    <mergeCell ref="AZ45:BC45"/>
    <mergeCell ref="BD45:BH45"/>
    <mergeCell ref="H45:L45"/>
    <mergeCell ref="M45:P45"/>
    <mergeCell ref="Q45:T45"/>
    <mergeCell ref="U45:Y45"/>
    <mergeCell ref="Z45:AC45"/>
    <mergeCell ref="AD45:AG45"/>
    <mergeCell ref="AH45:AL45"/>
    <mergeCell ref="AM45:AP45"/>
    <mergeCell ref="AV35:AY35"/>
    <mergeCell ref="AZ35:BC35"/>
    <mergeCell ref="BD35:BH35"/>
    <mergeCell ref="H35:L35"/>
    <mergeCell ref="M35:P35"/>
    <mergeCell ref="Q35:T35"/>
    <mergeCell ref="U35:Y35"/>
    <mergeCell ref="Z35:AC35"/>
    <mergeCell ref="AD35:AG35"/>
    <mergeCell ref="AQ35:AU35"/>
    <mergeCell ref="AH35:AL35"/>
    <mergeCell ref="AM35:AP35"/>
    <mergeCell ref="AH34:AL34"/>
    <mergeCell ref="AM34:AP34"/>
    <mergeCell ref="H34:L34"/>
    <mergeCell ref="M34:P34"/>
    <mergeCell ref="Q34:T34"/>
    <mergeCell ref="U34:Y34"/>
    <mergeCell ref="AZ34:BC34"/>
    <mergeCell ref="BD34:BH34"/>
    <mergeCell ref="CP33:CR33"/>
    <mergeCell ref="AV32:AY32"/>
    <mergeCell ref="AZ32:BC32"/>
    <mergeCell ref="BD32:BH32"/>
    <mergeCell ref="AV33:AY33"/>
    <mergeCell ref="AZ33:BC33"/>
    <mergeCell ref="BD33:BH33"/>
    <mergeCell ref="H33:L33"/>
    <mergeCell ref="M33:P33"/>
    <mergeCell ref="Q33:T33"/>
    <mergeCell ref="U33:Y33"/>
    <mergeCell ref="AQ34:AU34"/>
    <mergeCell ref="AV34:AY34"/>
    <mergeCell ref="AQ33:AU33"/>
    <mergeCell ref="Z34:AC34"/>
    <mergeCell ref="AD34:AG34"/>
    <mergeCell ref="Z33:AC33"/>
    <mergeCell ref="AD33:AG33"/>
    <mergeCell ref="AH33:AL33"/>
    <mergeCell ref="BD31:BH31"/>
    <mergeCell ref="Z32:AC32"/>
    <mergeCell ref="AD32:AG32"/>
    <mergeCell ref="AH32:AL32"/>
    <mergeCell ref="AM32:AP32"/>
    <mergeCell ref="AQ32:AU32"/>
    <mergeCell ref="AD31:AG31"/>
    <mergeCell ref="AH31:AL31"/>
    <mergeCell ref="AM31:AP31"/>
    <mergeCell ref="AQ31:AU31"/>
    <mergeCell ref="AV31:AY31"/>
    <mergeCell ref="H32:L32"/>
    <mergeCell ref="M32:P32"/>
    <mergeCell ref="Q32:T32"/>
    <mergeCell ref="U32:Y32"/>
    <mergeCell ref="AV25:AY25"/>
    <mergeCell ref="AZ25:BC25"/>
    <mergeCell ref="AZ31:BC31"/>
    <mergeCell ref="AM33:AP33"/>
    <mergeCell ref="D29:F29"/>
    <mergeCell ref="H31:L31"/>
    <mergeCell ref="M31:P31"/>
    <mergeCell ref="Q31:T31"/>
    <mergeCell ref="U31:Y31"/>
    <mergeCell ref="Z31:AC31"/>
    <mergeCell ref="BD25:BH25"/>
    <mergeCell ref="D28:F28"/>
    <mergeCell ref="AV24:AY24"/>
    <mergeCell ref="AZ24:BC24"/>
    <mergeCell ref="BD24:BH24"/>
    <mergeCell ref="H25:L25"/>
    <mergeCell ref="M25:P25"/>
    <mergeCell ref="Q25:T25"/>
    <mergeCell ref="U25:Y25"/>
    <mergeCell ref="Z25:AC25"/>
    <mergeCell ref="CP23:CR23"/>
    <mergeCell ref="H24:L24"/>
    <mergeCell ref="M24:P24"/>
    <mergeCell ref="Q24:T24"/>
    <mergeCell ref="U24:Y24"/>
    <mergeCell ref="Z24:AC24"/>
    <mergeCell ref="AD24:AG24"/>
    <mergeCell ref="AH24:AL24"/>
    <mergeCell ref="AM24:AP24"/>
    <mergeCell ref="AQ24:AU24"/>
    <mergeCell ref="AH23:AL23"/>
    <mergeCell ref="AM23:AP23"/>
    <mergeCell ref="AQ23:AU23"/>
    <mergeCell ref="AD25:AG25"/>
    <mergeCell ref="AH25:AL25"/>
    <mergeCell ref="AM25:AP25"/>
    <mergeCell ref="AQ25:AU25"/>
    <mergeCell ref="BD23:BH23"/>
    <mergeCell ref="H23:L23"/>
    <mergeCell ref="M23:P23"/>
    <mergeCell ref="Q23:T23"/>
    <mergeCell ref="U23:Y23"/>
    <mergeCell ref="Z23:AC23"/>
    <mergeCell ref="AD23:AG23"/>
    <mergeCell ref="AH22:AL22"/>
    <mergeCell ref="AM22:AP22"/>
    <mergeCell ref="AQ22:AU22"/>
    <mergeCell ref="AV22:AY22"/>
    <mergeCell ref="AV23:AY23"/>
    <mergeCell ref="AZ23:BC23"/>
    <mergeCell ref="AD6:AG6"/>
    <mergeCell ref="AH6:AL6"/>
    <mergeCell ref="AZ22:BC22"/>
    <mergeCell ref="BD22:BH22"/>
    <mergeCell ref="H22:L22"/>
    <mergeCell ref="M22:P22"/>
    <mergeCell ref="Q22:T22"/>
    <mergeCell ref="U22:Y22"/>
    <mergeCell ref="Z22:AC22"/>
    <mergeCell ref="AD22:AG22"/>
    <mergeCell ref="CL4:CM4"/>
    <mergeCell ref="V9:X9"/>
    <mergeCell ref="AH9:AJ9"/>
    <mergeCell ref="AK9:AN9"/>
    <mergeCell ref="AP9:AR9"/>
    <mergeCell ref="AT9:AV9"/>
    <mergeCell ref="BG9:BH9"/>
    <mergeCell ref="AM6:AP6"/>
    <mergeCell ref="U6:Y6"/>
    <mergeCell ref="Z6:AC6"/>
    <mergeCell ref="AQ6:AU6"/>
    <mergeCell ref="AV6:AY6"/>
    <mergeCell ref="AZ6:BC6"/>
    <mergeCell ref="BD6:BH6"/>
    <mergeCell ref="CA3:CC3"/>
    <mergeCell ref="AN4:AO4"/>
    <mergeCell ref="U8:V8"/>
    <mergeCell ref="B6:B7"/>
    <mergeCell ref="C6:C7"/>
    <mergeCell ref="D6:D7"/>
    <mergeCell ref="E6:E7"/>
    <mergeCell ref="F6:F7"/>
    <mergeCell ref="G6:G7"/>
    <mergeCell ref="H6:L6"/>
    <mergeCell ref="M6:P6"/>
    <mergeCell ref="Q6:T6"/>
  </mergeCells>
  <phoneticPr fontId="0" type="noConversion"/>
  <printOptions horizontalCentered="1"/>
  <pageMargins left="0" right="0" top="0" bottom="0" header="0.51181102362204722" footer="0.35433070866141736"/>
  <pageSetup paperSize="8" scale="33" orientation="landscape" r:id="rId1"/>
  <headerFooter alignWithMargins="0">
    <oddHeader xml:space="preserve">   </oddHeader>
    <oddFooter xml:space="preserve"> </oddFooter>
  </headerFooter>
  <colBreaks count="2" manualBreakCount="2">
    <brk id="60" max="1048575" man="1"/>
    <brk id="77" max="176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V173"/>
  <sheetViews>
    <sheetView showGridLines="0" showZeros="0" zoomScale="50" zoomScaleNormal="50" zoomScaleSheetLayoutView="50" workbookViewId="0">
      <pane xSplit="7" ySplit="7" topLeftCell="H17" activePane="bottomRight" state="frozen"/>
      <selection pane="topRight" activeCell="H1" sqref="H1"/>
      <selection pane="bottomLeft" activeCell="A8" sqref="A8"/>
      <selection pane="bottomRight" activeCell="AN71" sqref="AN71"/>
    </sheetView>
  </sheetViews>
  <sheetFormatPr defaultColWidth="6.85546875" defaultRowHeight="15.75"/>
  <cols>
    <col min="1" max="1" width="1.85546875" style="7" customWidth="1"/>
    <col min="2" max="2" width="66.140625" style="7" customWidth="1"/>
    <col min="3" max="3" width="39.85546875" style="7" customWidth="1"/>
    <col min="4" max="4" width="25.140625" style="7" customWidth="1"/>
    <col min="5" max="5" width="39.85546875" style="7" hidden="1" customWidth="1"/>
    <col min="6" max="6" width="17.7109375" style="8" customWidth="1"/>
    <col min="7" max="7" width="18.85546875" style="9" customWidth="1"/>
    <col min="8" max="20" width="5.85546875" style="10" customWidth="1"/>
    <col min="21" max="22" width="7.140625" style="10" customWidth="1"/>
    <col min="23" max="29" width="5.85546875" style="10" customWidth="1"/>
    <col min="30" max="30" width="7" style="10" customWidth="1"/>
    <col min="31" max="33" width="5.85546875" style="10" customWidth="1"/>
    <col min="34" max="34" width="7" style="10" customWidth="1"/>
    <col min="35" max="37" width="5.85546875" style="10" customWidth="1"/>
    <col min="38" max="38" width="7.140625" style="10" customWidth="1"/>
    <col min="39" max="39" width="5.85546875" style="10" customWidth="1"/>
    <col min="40" max="41" width="6.5703125" style="10" customWidth="1"/>
    <col min="42" max="45" width="5.85546875" style="10" customWidth="1"/>
    <col min="46" max="46" width="6.85546875" style="10" customWidth="1"/>
    <col min="47" max="47" width="5.85546875" style="10" customWidth="1"/>
    <col min="48" max="59" width="6.140625" style="10" customWidth="1"/>
    <col min="60" max="60" width="7.28515625" style="10" customWidth="1"/>
    <col min="61" max="61" width="3.140625" style="10" customWidth="1"/>
    <col min="62" max="62" width="2.28515625" style="10" customWidth="1"/>
    <col min="63" max="63" width="40.5703125" style="12" customWidth="1"/>
    <col min="64" max="64" width="21.85546875" style="7" customWidth="1"/>
    <col min="65" max="75" width="13" style="7" customWidth="1"/>
    <col min="76" max="76" width="12.7109375" style="7" customWidth="1"/>
    <col min="77" max="78" width="5.7109375" style="7" customWidth="1"/>
    <col min="79" max="79" width="35.42578125" style="12" customWidth="1"/>
    <col min="80" max="80" width="30.140625" style="7" customWidth="1"/>
    <col min="81" max="81" width="17.7109375" style="7" customWidth="1"/>
    <col min="82" max="92" width="17.5703125" style="7" customWidth="1"/>
    <col min="93" max="93" width="22.5703125" style="7" customWidth="1"/>
    <col min="94" max="94" width="13.140625" style="7" customWidth="1"/>
    <col min="95" max="95" width="4.85546875" style="7" customWidth="1"/>
    <col min="96" max="98" width="6.28515625" style="7" customWidth="1"/>
    <col min="99" max="100" width="7.5703125" style="7" customWidth="1"/>
    <col min="101" max="104" width="6.28515625" style="7" customWidth="1"/>
    <col min="105" max="110" width="6.85546875" style="7" customWidth="1"/>
    <col min="111" max="16384" width="6.85546875" style="7"/>
  </cols>
  <sheetData>
    <row r="1" spans="2:100" ht="79.5" customHeight="1"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CO1" s="13"/>
    </row>
    <row r="2" spans="2:100" ht="19.5" customHeight="1">
      <c r="B2" s="14"/>
      <c r="C2" s="14"/>
      <c r="D2" s="15"/>
      <c r="E2" s="15"/>
      <c r="H2" s="219"/>
      <c r="I2" s="10" t="s">
        <v>174</v>
      </c>
      <c r="T2" s="16"/>
      <c r="U2" s="17"/>
      <c r="V2" s="17"/>
      <c r="W2" s="183" t="s">
        <v>50</v>
      </c>
      <c r="X2" s="183"/>
      <c r="Y2" s="184" t="s">
        <v>27</v>
      </c>
      <c r="Z2" s="185"/>
      <c r="AA2" s="186"/>
      <c r="AB2" s="185"/>
      <c r="AC2" s="185"/>
      <c r="AD2" s="187"/>
      <c r="AE2" s="187"/>
      <c r="AF2" s="187"/>
      <c r="AG2" s="185"/>
      <c r="AH2" s="188"/>
      <c r="AI2" s="188"/>
      <c r="AJ2" s="188"/>
      <c r="AK2" s="184"/>
      <c r="AL2" s="184"/>
      <c r="AM2" s="223" t="s">
        <v>24</v>
      </c>
      <c r="AN2" s="225" t="s">
        <v>180</v>
      </c>
      <c r="AO2" s="225"/>
      <c r="AP2" s="225"/>
      <c r="AQ2" s="7"/>
      <c r="AR2" s="7"/>
      <c r="AS2" s="7"/>
      <c r="AT2" s="7"/>
      <c r="AU2" s="7"/>
      <c r="AV2" s="7"/>
      <c r="AW2" s="7"/>
      <c r="AX2" s="7"/>
      <c r="AY2" s="7"/>
      <c r="AZ2" s="19"/>
      <c r="BK2" s="20"/>
      <c r="BL2" s="21"/>
      <c r="BM2" s="21"/>
      <c r="BN2" s="21"/>
      <c r="BO2" s="16"/>
      <c r="BP2" s="10"/>
      <c r="BQ2" s="16"/>
      <c r="BR2" s="16"/>
      <c r="BS2" s="16"/>
      <c r="BU2" s="12"/>
      <c r="BV2" s="12"/>
      <c r="BW2" s="12"/>
      <c r="BX2" s="12"/>
      <c r="BY2" s="12"/>
      <c r="BZ2" s="12"/>
      <c r="CA2" s="10"/>
      <c r="CB2" s="12"/>
      <c r="CD2" s="16"/>
      <c r="CE2" s="10"/>
      <c r="CF2" s="16"/>
      <c r="CG2" s="16"/>
      <c r="CH2" s="16"/>
      <c r="CJ2" s="22"/>
      <c r="CK2" s="22"/>
      <c r="CL2" s="22"/>
      <c r="CO2" s="13"/>
    </row>
    <row r="3" spans="2:100" ht="19.5" customHeight="1">
      <c r="B3" s="23"/>
      <c r="C3" s="23"/>
      <c r="D3" s="24"/>
      <c r="E3" s="24"/>
      <c r="F3" s="25"/>
      <c r="H3" s="220"/>
      <c r="I3" s="10" t="s">
        <v>175</v>
      </c>
      <c r="T3" s="16"/>
      <c r="U3" s="16"/>
      <c r="V3" s="16"/>
      <c r="W3" s="183" t="s">
        <v>51</v>
      </c>
      <c r="X3" s="183"/>
      <c r="Y3" s="184" t="s">
        <v>143</v>
      </c>
      <c r="Z3" s="185"/>
      <c r="AA3" s="186"/>
      <c r="AB3" s="185"/>
      <c r="AC3" s="185"/>
      <c r="AD3" s="187"/>
      <c r="AE3" s="187"/>
      <c r="AF3" s="187"/>
      <c r="AG3" s="185"/>
      <c r="AH3" s="188"/>
      <c r="AI3" s="188"/>
      <c r="AJ3" s="188"/>
      <c r="AK3" s="184"/>
      <c r="AL3" s="184"/>
      <c r="AM3" s="223" t="s">
        <v>25</v>
      </c>
      <c r="AN3" s="225" t="s">
        <v>178</v>
      </c>
      <c r="AO3" s="225"/>
      <c r="AP3" s="225"/>
      <c r="AQ3" s="225"/>
      <c r="AR3" s="225"/>
      <c r="AS3" s="7"/>
      <c r="AT3" s="7"/>
      <c r="AU3" s="7"/>
      <c r="AV3" s="7"/>
      <c r="AW3" s="7"/>
      <c r="AX3" s="7"/>
      <c r="AY3" s="7"/>
      <c r="AZ3" s="19"/>
      <c r="BK3" s="26"/>
      <c r="BL3" s="21"/>
      <c r="BM3" s="21"/>
      <c r="BN3" s="21"/>
      <c r="BO3" s="16"/>
      <c r="BP3" s="10"/>
      <c r="BQ3" s="16"/>
      <c r="BR3" s="16"/>
      <c r="BS3" s="16"/>
      <c r="BU3" s="12"/>
      <c r="BV3" s="12"/>
      <c r="BW3" s="12"/>
      <c r="BX3" s="12"/>
      <c r="BY3" s="12"/>
      <c r="BZ3" s="12"/>
      <c r="CA3" s="627"/>
      <c r="CB3" s="627"/>
      <c r="CC3" s="627"/>
      <c r="CD3" s="16"/>
      <c r="CE3" s="10"/>
      <c r="CF3" s="16"/>
      <c r="CG3" s="16"/>
      <c r="CH3" s="16"/>
      <c r="CI3" s="13"/>
      <c r="CJ3" s="21"/>
      <c r="CK3" s="13"/>
      <c r="CL3" s="21"/>
      <c r="CM3" s="13"/>
      <c r="CN3" s="13"/>
      <c r="CO3" s="13"/>
    </row>
    <row r="4" spans="2:100" ht="19.5" customHeight="1">
      <c r="B4" s="27"/>
      <c r="C4" s="27"/>
      <c r="D4" s="28"/>
      <c r="E4" s="28"/>
      <c r="H4" s="29"/>
      <c r="T4" s="16"/>
      <c r="U4" s="18"/>
      <c r="V4" s="18"/>
      <c r="W4" s="183" t="s">
        <v>52</v>
      </c>
      <c r="X4" s="183"/>
      <c r="Y4" s="189" t="s">
        <v>146</v>
      </c>
      <c r="Z4" s="186"/>
      <c r="AA4" s="186"/>
      <c r="AB4" s="186"/>
      <c r="AC4" s="185"/>
      <c r="AD4" s="187"/>
      <c r="AE4" s="187"/>
      <c r="AF4" s="187"/>
      <c r="AG4" s="185"/>
      <c r="AH4" s="190"/>
      <c r="AI4" s="190"/>
      <c r="AJ4" s="190"/>
      <c r="AK4" s="191"/>
      <c r="AL4" s="192"/>
      <c r="AM4" s="224" t="s">
        <v>26</v>
      </c>
      <c r="AN4" s="665">
        <f>0.98471</f>
        <v>0.98470999999999997</v>
      </c>
      <c r="AO4" s="665"/>
      <c r="AP4" s="190"/>
      <c r="AQ4" s="7"/>
      <c r="AR4" s="7"/>
      <c r="AS4" s="7"/>
      <c r="AT4" s="7"/>
      <c r="AU4" s="7"/>
      <c r="AV4" s="7"/>
      <c r="AW4" s="7"/>
      <c r="AX4" s="7"/>
      <c r="AY4" s="7"/>
      <c r="AZ4" s="31"/>
      <c r="BK4" s="20"/>
      <c r="BL4" s="21"/>
      <c r="BM4" s="21"/>
      <c r="BN4" s="13"/>
      <c r="BO4" s="21"/>
      <c r="BP4" s="13"/>
      <c r="BQ4" s="13"/>
      <c r="BR4" s="13"/>
      <c r="BS4" s="32"/>
      <c r="BT4" s="21"/>
      <c r="BU4" s="33"/>
      <c r="BV4" s="21"/>
      <c r="BW4" s="13"/>
      <c r="BX4" s="34"/>
      <c r="BY4" s="13"/>
      <c r="BZ4" s="13"/>
      <c r="CA4" s="35"/>
      <c r="CB4" s="13"/>
      <c r="CC4" s="36"/>
      <c r="CD4" s="13"/>
      <c r="CE4" s="13"/>
      <c r="CF4" s="32"/>
      <c r="CG4" s="32"/>
      <c r="CH4" s="13"/>
      <c r="CI4" s="13"/>
      <c r="CJ4" s="21"/>
      <c r="CK4" s="13"/>
      <c r="CL4" s="622"/>
      <c r="CM4" s="622"/>
      <c r="CN4" s="13"/>
      <c r="CO4" s="13"/>
    </row>
    <row r="5" spans="2:100" ht="19.5" customHeight="1" thickBot="1">
      <c r="B5" s="21"/>
      <c r="C5" s="21"/>
      <c r="D5" s="21"/>
      <c r="E5" s="21"/>
      <c r="Y5" s="16"/>
      <c r="Z5" s="16"/>
      <c r="AA5" s="16"/>
      <c r="AB5" s="18"/>
      <c r="AO5" s="29"/>
      <c r="AP5" s="16"/>
      <c r="AQ5" s="37"/>
      <c r="AR5" s="37"/>
      <c r="AS5" s="37"/>
      <c r="AT5" s="37"/>
      <c r="AU5" s="38"/>
      <c r="AV5" s="39"/>
      <c r="AW5" s="40"/>
      <c r="AX5" s="41"/>
      <c r="AY5" s="41"/>
      <c r="AZ5" s="41"/>
      <c r="BA5" s="41"/>
      <c r="BB5" s="41"/>
      <c r="BC5" s="41"/>
      <c r="BK5" s="20"/>
      <c r="BL5" s="21"/>
      <c r="BM5" s="21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20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</row>
    <row r="6" spans="2:100" ht="19.5" customHeight="1" thickBot="1">
      <c r="B6" s="606" t="s">
        <v>100</v>
      </c>
      <c r="C6" s="596" t="s">
        <v>99</v>
      </c>
      <c r="D6" s="596" t="s">
        <v>98</v>
      </c>
      <c r="E6" s="596" t="s">
        <v>107</v>
      </c>
      <c r="F6" s="656" t="s">
        <v>113</v>
      </c>
      <c r="G6" s="658" t="s">
        <v>49</v>
      </c>
      <c r="H6" s="660" t="s">
        <v>13</v>
      </c>
      <c r="I6" s="661"/>
      <c r="J6" s="661"/>
      <c r="K6" s="661"/>
      <c r="L6" s="661"/>
      <c r="M6" s="661" t="s">
        <v>14</v>
      </c>
      <c r="N6" s="661"/>
      <c r="O6" s="661"/>
      <c r="P6" s="661"/>
      <c r="Q6" s="661" t="s">
        <v>15</v>
      </c>
      <c r="R6" s="661"/>
      <c r="S6" s="661"/>
      <c r="T6" s="661"/>
      <c r="U6" s="673" t="s">
        <v>16</v>
      </c>
      <c r="V6" s="674"/>
      <c r="W6" s="674"/>
      <c r="X6" s="674"/>
      <c r="Y6" s="675"/>
      <c r="Z6" s="661" t="s">
        <v>4</v>
      </c>
      <c r="AA6" s="661"/>
      <c r="AB6" s="661"/>
      <c r="AC6" s="661"/>
      <c r="AD6" s="662" t="s">
        <v>17</v>
      </c>
      <c r="AE6" s="662"/>
      <c r="AF6" s="662"/>
      <c r="AG6" s="662"/>
      <c r="AH6" s="662" t="s">
        <v>18</v>
      </c>
      <c r="AI6" s="662"/>
      <c r="AJ6" s="662"/>
      <c r="AK6" s="662"/>
      <c r="AL6" s="662"/>
      <c r="AM6" s="662" t="s">
        <v>19</v>
      </c>
      <c r="AN6" s="662"/>
      <c r="AO6" s="662"/>
      <c r="AP6" s="662"/>
      <c r="AQ6" s="662" t="s">
        <v>20</v>
      </c>
      <c r="AR6" s="662"/>
      <c r="AS6" s="662"/>
      <c r="AT6" s="662"/>
      <c r="AU6" s="662"/>
      <c r="AV6" s="662" t="s">
        <v>21</v>
      </c>
      <c r="AW6" s="662"/>
      <c r="AX6" s="662"/>
      <c r="AY6" s="662"/>
      <c r="AZ6" s="662" t="s">
        <v>22</v>
      </c>
      <c r="BA6" s="662"/>
      <c r="BB6" s="662"/>
      <c r="BC6" s="662"/>
      <c r="BD6" s="663" t="s">
        <v>23</v>
      </c>
      <c r="BE6" s="663"/>
      <c r="BF6" s="663"/>
      <c r="BG6" s="663"/>
      <c r="BH6" s="664"/>
      <c r="BI6" s="42"/>
      <c r="BK6" s="20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43"/>
      <c r="BY6" s="13"/>
      <c r="BZ6" s="13"/>
      <c r="CA6" s="44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</row>
    <row r="7" spans="2:100" ht="19.5" customHeight="1">
      <c r="B7" s="607"/>
      <c r="C7" s="597"/>
      <c r="D7" s="597"/>
      <c r="E7" s="597"/>
      <c r="F7" s="657"/>
      <c r="G7" s="659"/>
      <c r="H7" s="45">
        <v>1</v>
      </c>
      <c r="I7" s="46">
        <v>8</v>
      </c>
      <c r="J7" s="46">
        <v>15</v>
      </c>
      <c r="K7" s="46">
        <v>22</v>
      </c>
      <c r="L7" s="46">
        <v>29</v>
      </c>
      <c r="M7" s="46">
        <v>5</v>
      </c>
      <c r="N7" s="46">
        <v>12</v>
      </c>
      <c r="O7" s="46">
        <v>19</v>
      </c>
      <c r="P7" s="46">
        <v>26</v>
      </c>
      <c r="Q7" s="46">
        <v>4</v>
      </c>
      <c r="R7" s="46">
        <v>11</v>
      </c>
      <c r="S7" s="46">
        <v>18</v>
      </c>
      <c r="T7" s="46">
        <v>25</v>
      </c>
      <c r="U7" s="46">
        <v>1</v>
      </c>
      <c r="V7" s="46">
        <v>8</v>
      </c>
      <c r="W7" s="46">
        <v>15</v>
      </c>
      <c r="X7" s="46">
        <v>22</v>
      </c>
      <c r="Y7" s="46">
        <v>29</v>
      </c>
      <c r="Z7" s="46">
        <v>6</v>
      </c>
      <c r="AA7" s="46">
        <v>13</v>
      </c>
      <c r="AB7" s="46">
        <v>20</v>
      </c>
      <c r="AC7" s="46">
        <v>27</v>
      </c>
      <c r="AD7" s="46">
        <v>3</v>
      </c>
      <c r="AE7" s="46">
        <v>10</v>
      </c>
      <c r="AF7" s="46">
        <v>17</v>
      </c>
      <c r="AG7" s="46">
        <v>24</v>
      </c>
      <c r="AH7" s="46">
        <v>1</v>
      </c>
      <c r="AI7" s="46">
        <v>8</v>
      </c>
      <c r="AJ7" s="46">
        <v>15</v>
      </c>
      <c r="AK7" s="46">
        <v>22</v>
      </c>
      <c r="AL7" s="46">
        <v>29</v>
      </c>
      <c r="AM7" s="46">
        <v>5</v>
      </c>
      <c r="AN7" s="46">
        <v>12</v>
      </c>
      <c r="AO7" s="46">
        <v>19</v>
      </c>
      <c r="AP7" s="46">
        <v>26</v>
      </c>
      <c r="AQ7" s="46">
        <v>2</v>
      </c>
      <c r="AR7" s="46">
        <v>9</v>
      </c>
      <c r="AS7" s="46">
        <v>16</v>
      </c>
      <c r="AT7" s="46">
        <v>23</v>
      </c>
      <c r="AU7" s="46">
        <v>30</v>
      </c>
      <c r="AV7" s="46">
        <v>7</v>
      </c>
      <c r="AW7" s="46">
        <v>14</v>
      </c>
      <c r="AX7" s="46">
        <v>21</v>
      </c>
      <c r="AY7" s="46">
        <v>28</v>
      </c>
      <c r="AZ7" s="46">
        <v>4</v>
      </c>
      <c r="BA7" s="46">
        <v>11</v>
      </c>
      <c r="BB7" s="46">
        <v>18</v>
      </c>
      <c r="BC7" s="46">
        <v>25</v>
      </c>
      <c r="BD7" s="46">
        <v>2</v>
      </c>
      <c r="BE7" s="46">
        <v>9</v>
      </c>
      <c r="BF7" s="46">
        <v>16</v>
      </c>
      <c r="BG7" s="46">
        <v>23</v>
      </c>
      <c r="BH7" s="47">
        <v>30</v>
      </c>
      <c r="BI7" s="42"/>
      <c r="BK7" s="48"/>
      <c r="BL7" s="49"/>
      <c r="BM7" s="50" t="s">
        <v>0</v>
      </c>
      <c r="BN7" s="51" t="s">
        <v>1</v>
      </c>
      <c r="BO7" s="51" t="s">
        <v>2</v>
      </c>
      <c r="BP7" s="51" t="s">
        <v>3</v>
      </c>
      <c r="BQ7" s="51" t="s">
        <v>4</v>
      </c>
      <c r="BR7" s="51" t="s">
        <v>5</v>
      </c>
      <c r="BS7" s="51" t="s">
        <v>6</v>
      </c>
      <c r="BT7" s="51" t="s">
        <v>7</v>
      </c>
      <c r="BU7" s="51" t="s">
        <v>8</v>
      </c>
      <c r="BV7" s="51" t="s">
        <v>9</v>
      </c>
      <c r="BW7" s="51" t="s">
        <v>10</v>
      </c>
      <c r="BX7" s="52" t="s">
        <v>11</v>
      </c>
      <c r="BY7" s="53"/>
      <c r="BZ7" s="53"/>
      <c r="CA7" s="48"/>
      <c r="CB7" s="54"/>
      <c r="CC7" s="51" t="s">
        <v>0</v>
      </c>
      <c r="CD7" s="51" t="s">
        <v>1</v>
      </c>
      <c r="CE7" s="51" t="s">
        <v>2</v>
      </c>
      <c r="CF7" s="51" t="s">
        <v>3</v>
      </c>
      <c r="CG7" s="51" t="s">
        <v>4</v>
      </c>
      <c r="CH7" s="51" t="s">
        <v>5</v>
      </c>
      <c r="CI7" s="51" t="s">
        <v>6</v>
      </c>
      <c r="CJ7" s="51" t="s">
        <v>7</v>
      </c>
      <c r="CK7" s="51" t="s">
        <v>8</v>
      </c>
      <c r="CL7" s="51" t="s">
        <v>9</v>
      </c>
      <c r="CM7" s="51" t="s">
        <v>12</v>
      </c>
      <c r="CN7" s="51" t="s">
        <v>11</v>
      </c>
      <c r="CO7" s="55" t="s">
        <v>31</v>
      </c>
      <c r="CP7" s="12"/>
      <c r="CQ7" s="12"/>
      <c r="CR7" s="12"/>
      <c r="CS7" s="12"/>
      <c r="CT7" s="12"/>
      <c r="CU7" s="12"/>
    </row>
    <row r="8" spans="2:100" s="271" customFormat="1" ht="19.5" customHeight="1">
      <c r="B8" s="247" t="s">
        <v>171</v>
      </c>
      <c r="C8" s="250"/>
      <c r="D8" s="251"/>
      <c r="E8" s="251"/>
      <c r="F8" s="252">
        <f>SUM(H8:BH8)*10</f>
        <v>0</v>
      </c>
      <c r="G8" s="253"/>
      <c r="H8" s="254" t="s">
        <v>75</v>
      </c>
      <c r="I8" s="255"/>
      <c r="J8" s="255"/>
      <c r="K8" s="256" t="s">
        <v>77</v>
      </c>
      <c r="L8" s="255"/>
      <c r="M8" s="255"/>
      <c r="N8" s="255"/>
      <c r="O8" s="255"/>
      <c r="P8" s="255"/>
      <c r="Q8" s="255"/>
      <c r="R8" s="255"/>
      <c r="S8" s="255"/>
      <c r="T8" s="255"/>
      <c r="U8" s="654" t="s">
        <v>66</v>
      </c>
      <c r="V8" s="655"/>
      <c r="W8" s="255"/>
      <c r="X8" s="255"/>
      <c r="Y8" s="255"/>
      <c r="Z8" s="255"/>
      <c r="AA8" s="255"/>
      <c r="AB8" s="255"/>
      <c r="AC8" s="255"/>
      <c r="AD8" s="255"/>
      <c r="AE8" s="256" t="s">
        <v>76</v>
      </c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7" t="s">
        <v>78</v>
      </c>
      <c r="AW8" s="255"/>
      <c r="AX8" s="255"/>
      <c r="AY8" s="255"/>
      <c r="AZ8" s="255"/>
      <c r="BA8" s="255"/>
      <c r="BB8" s="255"/>
      <c r="BC8" s="255"/>
      <c r="BD8" s="255"/>
      <c r="BE8" s="255"/>
      <c r="BF8" s="255"/>
      <c r="BG8" s="256" t="s">
        <v>67</v>
      </c>
      <c r="BH8" s="258" t="s">
        <v>75</v>
      </c>
      <c r="BI8" s="259"/>
      <c r="BJ8" s="260"/>
      <c r="BK8" s="261" t="str">
        <f t="shared" ref="BK8:BK25" si="0">B8</f>
        <v>Public Holidays</v>
      </c>
      <c r="BL8" s="262">
        <f t="shared" ref="BL8:BL25" si="1">D8</f>
        <v>0</v>
      </c>
      <c r="BM8" s="263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5"/>
      <c r="BY8" s="266"/>
      <c r="BZ8" s="266"/>
      <c r="CA8" s="261" t="str">
        <f t="shared" ref="CA8:CA25" si="2">B8</f>
        <v>Public Holidays</v>
      </c>
      <c r="CB8" s="267">
        <f t="shared" ref="CB8:CB21" si="3">BL8</f>
        <v>0</v>
      </c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9"/>
      <c r="CP8" s="270"/>
      <c r="CQ8" s="270"/>
      <c r="CR8" s="270"/>
      <c r="CS8" s="270"/>
      <c r="CT8" s="270"/>
      <c r="CU8" s="270"/>
    </row>
    <row r="9" spans="2:100" s="271" customFormat="1" ht="19.5" customHeight="1">
      <c r="B9" s="247" t="s">
        <v>172</v>
      </c>
      <c r="C9" s="250"/>
      <c r="D9" s="251"/>
      <c r="E9" s="251"/>
      <c r="F9" s="252"/>
      <c r="G9" s="253"/>
      <c r="H9" s="272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666" t="s">
        <v>169</v>
      </c>
      <c r="W9" s="667"/>
      <c r="X9" s="668"/>
      <c r="Y9" s="255"/>
      <c r="Z9" s="255"/>
      <c r="AA9" s="255"/>
      <c r="AB9" s="255"/>
      <c r="AC9" s="255"/>
      <c r="AD9" s="255"/>
      <c r="AE9" s="255"/>
      <c r="AF9" s="255"/>
      <c r="AG9" s="255"/>
      <c r="AH9" s="666" t="s">
        <v>168</v>
      </c>
      <c r="AI9" s="667"/>
      <c r="AJ9" s="668"/>
      <c r="AK9" s="669" t="s">
        <v>165</v>
      </c>
      <c r="AL9" s="670"/>
      <c r="AM9" s="670"/>
      <c r="AN9" s="671"/>
      <c r="AO9" s="255"/>
      <c r="AP9" s="669" t="s">
        <v>166</v>
      </c>
      <c r="AQ9" s="670"/>
      <c r="AR9" s="671"/>
      <c r="AS9" s="255"/>
      <c r="AT9" s="666" t="s">
        <v>167</v>
      </c>
      <c r="AU9" s="667"/>
      <c r="AV9" s="668"/>
      <c r="AW9" s="255"/>
      <c r="AX9" s="255"/>
      <c r="AY9" s="255"/>
      <c r="AZ9" s="273"/>
      <c r="BA9" s="255"/>
      <c r="BB9" s="274"/>
      <c r="BC9" s="274"/>
      <c r="BD9" s="255"/>
      <c r="BE9" s="255"/>
      <c r="BF9" s="255"/>
      <c r="BG9" s="666" t="s">
        <v>170</v>
      </c>
      <c r="BH9" s="672"/>
      <c r="BI9" s="259"/>
      <c r="BJ9" s="260"/>
      <c r="BK9" s="261"/>
      <c r="BL9" s="275"/>
      <c r="BM9" s="263"/>
      <c r="BN9" s="264"/>
      <c r="BO9" s="264"/>
      <c r="BP9" s="264"/>
      <c r="BQ9" s="264"/>
      <c r="BR9" s="264"/>
      <c r="BS9" s="264"/>
      <c r="BT9" s="264"/>
      <c r="BU9" s="264"/>
      <c r="BV9" s="264"/>
      <c r="BW9" s="264"/>
      <c r="BX9" s="265"/>
      <c r="BY9" s="266"/>
      <c r="BZ9" s="266"/>
      <c r="CA9" s="261"/>
      <c r="CB9" s="267"/>
      <c r="CC9" s="268"/>
      <c r="CD9" s="268"/>
      <c r="CE9" s="268"/>
      <c r="CF9" s="268"/>
      <c r="CG9" s="268"/>
      <c r="CH9" s="268"/>
      <c r="CI9" s="268"/>
      <c r="CJ9" s="268"/>
      <c r="CK9" s="268"/>
      <c r="CL9" s="268"/>
      <c r="CM9" s="268"/>
      <c r="CN9" s="268"/>
      <c r="CO9" s="269"/>
      <c r="CP9" s="270"/>
      <c r="CQ9" s="270"/>
      <c r="CR9" s="270"/>
      <c r="CS9" s="270"/>
      <c r="CT9" s="270"/>
      <c r="CU9" s="270"/>
    </row>
    <row r="10" spans="2:100" ht="20.25" customHeight="1">
      <c r="B10" s="247" t="s">
        <v>159</v>
      </c>
      <c r="C10" s="202"/>
      <c r="D10" s="287"/>
      <c r="E10" s="287"/>
      <c r="F10" s="57"/>
      <c r="G10" s="5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Y10" s="60"/>
      <c r="Z10" s="60"/>
      <c r="AA10" s="60"/>
      <c r="AB10" s="280" t="s">
        <v>179</v>
      </c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8"/>
      <c r="AW10" s="60"/>
      <c r="AX10" s="60"/>
      <c r="AY10" s="60"/>
      <c r="AZ10" s="196"/>
      <c r="BA10" s="60"/>
      <c r="BB10" s="195"/>
      <c r="BC10" s="195"/>
      <c r="BD10" s="60"/>
      <c r="BE10" s="60"/>
      <c r="BF10" s="60"/>
      <c r="BG10" s="196"/>
      <c r="BH10" s="69"/>
      <c r="BI10" s="70"/>
      <c r="BK10" s="61" t="str">
        <f t="shared" si="0"/>
        <v>Priceless Sydney Launch</v>
      </c>
      <c r="BL10" s="71">
        <f t="shared" si="1"/>
        <v>0</v>
      </c>
      <c r="BM10" s="62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4"/>
      <c r="BY10" s="20"/>
      <c r="BZ10" s="20"/>
      <c r="CA10" s="61" t="str">
        <f t="shared" si="2"/>
        <v>Priceless Sydney Launch</v>
      </c>
      <c r="CB10" s="65">
        <f t="shared" si="3"/>
        <v>0</v>
      </c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7"/>
      <c r="CP10" s="12"/>
      <c r="CQ10" s="12"/>
      <c r="CR10" s="12"/>
      <c r="CS10" s="12"/>
      <c r="CT10" s="12"/>
      <c r="CU10" s="12"/>
    </row>
    <row r="11" spans="2:100" ht="20.25" customHeight="1">
      <c r="B11" s="247" t="s">
        <v>160</v>
      </c>
      <c r="C11" s="202"/>
      <c r="D11" s="287"/>
      <c r="E11" s="287"/>
      <c r="F11" s="57"/>
      <c r="G11" s="58"/>
      <c r="H11" s="84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I11" s="249" t="s">
        <v>162</v>
      </c>
      <c r="AJ11" s="248"/>
      <c r="AK11" s="248"/>
      <c r="AL11" s="248"/>
      <c r="AM11" s="60"/>
      <c r="AN11" s="60"/>
      <c r="AO11" s="60"/>
      <c r="AP11" s="249" t="s">
        <v>163</v>
      </c>
      <c r="AQ11" s="248"/>
      <c r="AR11" s="248"/>
      <c r="AS11" s="248"/>
      <c r="AT11" s="60"/>
      <c r="AV11" s="249" t="s">
        <v>164</v>
      </c>
      <c r="AW11" s="248"/>
      <c r="AX11" s="248"/>
      <c r="AY11" s="248"/>
      <c r="AZ11" s="196"/>
      <c r="BA11" s="60"/>
      <c r="BB11" s="195"/>
      <c r="BC11" s="249" t="s">
        <v>185</v>
      </c>
      <c r="BD11" s="249"/>
      <c r="BE11" s="248"/>
      <c r="BF11" s="248"/>
      <c r="BG11" s="196"/>
      <c r="BH11" s="69"/>
      <c r="BI11" s="70"/>
      <c r="BK11" s="61"/>
      <c r="BL11" s="71"/>
      <c r="BM11" s="62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4"/>
      <c r="BY11" s="20"/>
      <c r="BZ11" s="20"/>
      <c r="CA11" s="61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7"/>
      <c r="CP11" s="12"/>
      <c r="CQ11" s="12"/>
      <c r="CR11" s="12"/>
      <c r="CS11" s="12"/>
      <c r="CT11" s="12"/>
      <c r="CU11" s="12"/>
    </row>
    <row r="12" spans="2:100" ht="20.25" customHeight="1">
      <c r="B12" s="56"/>
      <c r="C12" s="202"/>
      <c r="D12" s="287"/>
      <c r="E12" s="287"/>
      <c r="F12" s="57"/>
      <c r="G12" s="58"/>
      <c r="H12" s="84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8"/>
      <c r="AW12" s="60"/>
      <c r="AX12" s="60"/>
      <c r="AY12" s="60"/>
      <c r="AZ12" s="196"/>
      <c r="BA12" s="60"/>
      <c r="BB12" s="195"/>
      <c r="BC12" s="195"/>
      <c r="BD12" s="60"/>
      <c r="BE12" s="60"/>
      <c r="BF12" s="60"/>
      <c r="BG12" s="196"/>
      <c r="BH12" s="69"/>
      <c r="BI12" s="70"/>
      <c r="BK12" s="61"/>
      <c r="BL12" s="71"/>
      <c r="BM12" s="62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4"/>
      <c r="BY12" s="20"/>
      <c r="BZ12" s="20"/>
      <c r="CA12" s="61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7"/>
      <c r="CP12" s="12"/>
      <c r="CQ12" s="12"/>
      <c r="CR12" s="12"/>
      <c r="CS12" s="12"/>
      <c r="CT12" s="12"/>
      <c r="CU12" s="12"/>
    </row>
    <row r="13" spans="2:100" ht="20.25" customHeight="1">
      <c r="B13" s="56"/>
      <c r="C13" s="202"/>
      <c r="D13" s="287"/>
      <c r="E13" s="287"/>
      <c r="F13" s="57"/>
      <c r="G13" s="58"/>
      <c r="H13" s="84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8"/>
      <c r="AW13" s="60"/>
      <c r="AX13" s="60"/>
      <c r="AY13" s="60"/>
      <c r="AZ13" s="196"/>
      <c r="BA13" s="60"/>
      <c r="BB13" s="195"/>
      <c r="BC13" s="195"/>
      <c r="BD13" s="60"/>
      <c r="BE13" s="60"/>
      <c r="BF13" s="60"/>
      <c r="BG13" s="196"/>
      <c r="BH13" s="69"/>
      <c r="BI13" s="70"/>
      <c r="BK13" s="61"/>
      <c r="BL13" s="71"/>
      <c r="BM13" s="62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4"/>
      <c r="BY13" s="20"/>
      <c r="BZ13" s="20"/>
      <c r="CA13" s="61"/>
      <c r="CB13" s="65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7"/>
      <c r="CP13" s="12"/>
      <c r="CQ13" s="12"/>
      <c r="CR13" s="12"/>
      <c r="CS13" s="12"/>
      <c r="CT13" s="12"/>
      <c r="CU13" s="12"/>
    </row>
    <row r="14" spans="2:100" ht="19.5" customHeight="1">
      <c r="B14" s="115" t="s">
        <v>87</v>
      </c>
      <c r="C14" s="203"/>
      <c r="D14" s="287"/>
      <c r="E14" s="287"/>
      <c r="F14" s="57">
        <f>SUM(H14:BH14)*10</f>
        <v>0</v>
      </c>
      <c r="G14" s="72">
        <f>CO14*0.9</f>
        <v>0</v>
      </c>
      <c r="H14" s="73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74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9"/>
      <c r="BI14" s="75"/>
      <c r="BJ14" s="75"/>
      <c r="BK14" s="61" t="str">
        <f t="shared" si="0"/>
        <v>PRODUCTION</v>
      </c>
      <c r="BL14" s="71">
        <f t="shared" si="1"/>
        <v>0</v>
      </c>
      <c r="BM14" s="76"/>
      <c r="BN14" s="77"/>
      <c r="BO14" s="77">
        <v>0</v>
      </c>
      <c r="BP14" s="77">
        <v>0</v>
      </c>
      <c r="BQ14" s="77">
        <v>0</v>
      </c>
      <c r="BR14" s="77">
        <v>0</v>
      </c>
      <c r="BS14" s="77">
        <v>0</v>
      </c>
      <c r="BT14" s="77">
        <v>0</v>
      </c>
      <c r="BU14" s="77">
        <v>0</v>
      </c>
      <c r="BV14" s="77">
        <v>0</v>
      </c>
      <c r="BW14" s="77">
        <v>0</v>
      </c>
      <c r="BX14" s="78">
        <v>0</v>
      </c>
      <c r="BY14" s="20"/>
      <c r="BZ14" s="79"/>
      <c r="CA14" s="61" t="str">
        <f t="shared" si="2"/>
        <v>PRODUCTION</v>
      </c>
      <c r="CB14" s="65">
        <f t="shared" si="3"/>
        <v>0</v>
      </c>
      <c r="CC14" s="66">
        <f>SUM(H14:M14)*BM14</f>
        <v>0</v>
      </c>
      <c r="CD14" s="66">
        <f>SUM(N14:S14)*BN14</f>
        <v>0</v>
      </c>
      <c r="CE14" s="66"/>
      <c r="CF14" s="66">
        <f>SUM(W14:Z14)*BP14</f>
        <v>0</v>
      </c>
      <c r="CG14" s="66">
        <f>SUM(AA14:AC14)*BQ14</f>
        <v>0</v>
      </c>
      <c r="CH14" s="66">
        <f>SUM(AD14:AG14)*BR14</f>
        <v>0</v>
      </c>
      <c r="CI14" s="66">
        <f>SUM(AH14:AM14)*BS14</f>
        <v>0</v>
      </c>
      <c r="CJ14" s="66">
        <f>SUM(AN14:AP14)*BT14</f>
        <v>0</v>
      </c>
      <c r="CK14" s="66">
        <f>SUM(AQ14:AV14)*BU14</f>
        <v>0</v>
      </c>
      <c r="CL14" s="66">
        <f>SUM(AX14:AZ14)*BV14</f>
        <v>0</v>
      </c>
      <c r="CM14" s="66">
        <f>SUM(BA14:BC14)*BW14</f>
        <v>0</v>
      </c>
      <c r="CN14" s="66">
        <f>SUM(BD14:BH14)*BX14</f>
        <v>0</v>
      </c>
      <c r="CO14" s="67"/>
      <c r="CP14" s="12"/>
      <c r="CQ14" s="80"/>
      <c r="CR14" s="80"/>
      <c r="CS14" s="80"/>
      <c r="CT14" s="80"/>
      <c r="CU14" s="80"/>
      <c r="CV14" s="80"/>
    </row>
    <row r="15" spans="2:100" ht="19.5" customHeight="1">
      <c r="B15" s="194" t="s">
        <v>135</v>
      </c>
      <c r="C15" s="205"/>
      <c r="D15" s="81" t="s">
        <v>135</v>
      </c>
      <c r="E15" s="81" t="s">
        <v>59</v>
      </c>
      <c r="F15" s="57"/>
      <c r="G15" s="72">
        <f t="shared" ref="G15:G20" si="4">CO15</f>
        <v>19254.145900000003</v>
      </c>
      <c r="H15" s="84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311">
        <v>1</v>
      </c>
      <c r="AC15" s="312"/>
      <c r="AD15" s="311">
        <v>1</v>
      </c>
      <c r="AE15" s="313"/>
      <c r="AF15" s="313"/>
      <c r="AG15" s="312"/>
      <c r="AH15" s="311">
        <v>1</v>
      </c>
      <c r="AI15" s="313"/>
      <c r="AJ15" s="313"/>
      <c r="AK15" s="313"/>
      <c r="AL15" s="312"/>
      <c r="AM15" s="314">
        <v>1</v>
      </c>
      <c r="AN15" s="315"/>
      <c r="AO15" s="315"/>
      <c r="AP15" s="316"/>
      <c r="AQ15" s="314">
        <v>1</v>
      </c>
      <c r="AR15" s="315"/>
      <c r="AS15" s="315"/>
      <c r="AT15" s="315"/>
      <c r="AU15" s="315"/>
      <c r="AV15" s="315">
        <v>1</v>
      </c>
      <c r="AW15" s="315"/>
      <c r="AX15" s="315"/>
      <c r="AY15" s="316"/>
      <c r="AZ15" s="314">
        <v>1</v>
      </c>
      <c r="BA15" s="315"/>
      <c r="BB15" s="315"/>
      <c r="BC15" s="316"/>
      <c r="BD15" s="314">
        <v>1</v>
      </c>
      <c r="BE15" s="315"/>
      <c r="BF15" s="315"/>
      <c r="BG15" s="315"/>
      <c r="BH15" s="317"/>
      <c r="BI15" s="85"/>
      <c r="BK15" s="61" t="str">
        <f t="shared" si="0"/>
        <v>Adserving</v>
      </c>
      <c r="BL15" s="71" t="str">
        <f t="shared" si="1"/>
        <v>Adserving</v>
      </c>
      <c r="BM15" s="86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78"/>
      <c r="BY15" s="87"/>
      <c r="BZ15" s="20"/>
      <c r="CA15" s="61" t="str">
        <f t="shared" si="2"/>
        <v>Adserving</v>
      </c>
      <c r="CB15" s="65" t="str">
        <f t="shared" si="3"/>
        <v>Adserving</v>
      </c>
      <c r="CC15" s="66"/>
      <c r="CD15" s="66">
        <f>SUM(M15:P15)*BN15</f>
        <v>0</v>
      </c>
      <c r="CE15" s="66">
        <f>SUM(Q15:T15)*BO15</f>
        <v>0</v>
      </c>
      <c r="CF15" s="66">
        <f>SUM(W15:Z15)*BP15</f>
        <v>0</v>
      </c>
      <c r="CG15" s="66">
        <v>3587.6368466666672</v>
      </c>
      <c r="CH15" s="66">
        <v>3765.0485133333332</v>
      </c>
      <c r="CI15" s="66">
        <v>225.7</v>
      </c>
      <c r="CJ15" s="66">
        <v>3774.1485133333331</v>
      </c>
      <c r="CK15" s="66">
        <v>3596.1785133333337</v>
      </c>
      <c r="CL15" s="66">
        <v>305.58500000000004</v>
      </c>
      <c r="CM15" s="66">
        <v>3774.1485133333331</v>
      </c>
      <c r="CN15" s="66">
        <v>225.7</v>
      </c>
      <c r="CO15" s="67">
        <f>SUM(CC15:CN15)</f>
        <v>19254.145900000003</v>
      </c>
      <c r="CP15" s="12"/>
      <c r="CQ15" s="12"/>
      <c r="CR15" s="12"/>
      <c r="CS15" s="12"/>
      <c r="CT15" s="12"/>
      <c r="CU15" s="12"/>
    </row>
    <row r="16" spans="2:100" ht="19.5" customHeight="1">
      <c r="B16" s="194" t="s">
        <v>140</v>
      </c>
      <c r="C16" s="205"/>
      <c r="D16" s="81" t="s">
        <v>142</v>
      </c>
      <c r="E16" s="81"/>
      <c r="F16" s="57"/>
      <c r="G16" s="72">
        <f t="shared" si="4"/>
        <v>79775</v>
      </c>
      <c r="H16" s="84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299">
        <v>1</v>
      </c>
      <c r="AC16" s="299">
        <v>1</v>
      </c>
      <c r="AD16" s="60"/>
      <c r="AE16" s="60"/>
      <c r="AF16" s="60"/>
      <c r="AG16" s="60"/>
      <c r="AH16" s="195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196"/>
      <c r="BH16" s="69"/>
      <c r="BI16" s="85"/>
      <c r="BK16" s="61"/>
      <c r="BL16" s="71"/>
      <c r="BM16" s="86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78"/>
      <c r="BY16" s="87"/>
      <c r="BZ16" s="20"/>
      <c r="CA16" s="61" t="str">
        <f t="shared" si="2"/>
        <v>Production</v>
      </c>
      <c r="CB16" s="65" t="s">
        <v>142</v>
      </c>
      <c r="CC16" s="66"/>
      <c r="CD16" s="66"/>
      <c r="CE16" s="66"/>
      <c r="CF16" s="66">
        <f>SUM(W16:Z16)*BP16</f>
        <v>0</v>
      </c>
      <c r="CG16" s="66">
        <f>110775-31000</f>
        <v>79775</v>
      </c>
      <c r="CH16" s="66"/>
      <c r="CI16" s="66">
        <v>0</v>
      </c>
      <c r="CJ16" s="66"/>
      <c r="CK16" s="66"/>
      <c r="CL16" s="66">
        <v>0</v>
      </c>
      <c r="CM16" s="66"/>
      <c r="CN16" s="66"/>
      <c r="CO16" s="67">
        <f>SUM(CC16:CN16)</f>
        <v>79775</v>
      </c>
      <c r="CP16" s="12"/>
      <c r="CQ16" s="12"/>
      <c r="CR16" s="12"/>
      <c r="CS16" s="12"/>
      <c r="CT16" s="12"/>
      <c r="CU16" s="12"/>
    </row>
    <row r="17" spans="2:100" ht="19.5" customHeight="1">
      <c r="B17" s="226" t="s">
        <v>141</v>
      </c>
      <c r="C17" s="204"/>
      <c r="D17" s="81" t="s">
        <v>142</v>
      </c>
      <c r="E17" s="81"/>
      <c r="F17" s="57"/>
      <c r="G17" s="72">
        <f t="shared" si="4"/>
        <v>57397</v>
      </c>
      <c r="H17" s="73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299">
        <v>1</v>
      </c>
      <c r="AC17" s="299">
        <v>1</v>
      </c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9"/>
      <c r="BI17" s="75"/>
      <c r="BJ17" s="75"/>
      <c r="BK17" s="61" t="str">
        <f t="shared" si="0"/>
        <v>Install</v>
      </c>
      <c r="BL17" s="71" t="str">
        <f t="shared" si="1"/>
        <v>Outdoor</v>
      </c>
      <c r="BM17" s="82"/>
      <c r="BN17" s="83"/>
      <c r="BO17" s="77">
        <v>0</v>
      </c>
      <c r="BP17" s="77">
        <v>0</v>
      </c>
      <c r="BQ17" s="77">
        <v>0</v>
      </c>
      <c r="BR17" s="77">
        <v>0</v>
      </c>
      <c r="BS17" s="77">
        <v>0</v>
      </c>
      <c r="BT17" s="77">
        <v>0</v>
      </c>
      <c r="BU17" s="77">
        <v>0</v>
      </c>
      <c r="BV17" s="77">
        <v>0</v>
      </c>
      <c r="BW17" s="77">
        <v>0</v>
      </c>
      <c r="BX17" s="78">
        <v>0</v>
      </c>
      <c r="BY17" s="20"/>
      <c r="BZ17" s="79"/>
      <c r="CA17" s="61" t="str">
        <f t="shared" si="2"/>
        <v>Install</v>
      </c>
      <c r="CB17" s="65" t="str">
        <f t="shared" si="3"/>
        <v>Outdoor</v>
      </c>
      <c r="CC17" s="66">
        <f>SUM(H17:M17)*BM17</f>
        <v>0</v>
      </c>
      <c r="CD17" s="66">
        <f>SUM(N17:S17)*BN17</f>
        <v>0</v>
      </c>
      <c r="CE17" s="66"/>
      <c r="CF17" s="66">
        <f>SUM(W17:Z17)*BP17</f>
        <v>0</v>
      </c>
      <c r="CG17" s="66">
        <v>51622</v>
      </c>
      <c r="CH17" s="66">
        <v>5775</v>
      </c>
      <c r="CI17" s="66">
        <f>SUM(AH17:AL17)*BS17</f>
        <v>0</v>
      </c>
      <c r="CJ17" s="66">
        <f>SUM(AM17:AP17)*BT17</f>
        <v>0</v>
      </c>
      <c r="CK17" s="66"/>
      <c r="CL17" s="66"/>
      <c r="CM17" s="66"/>
      <c r="CN17" s="66"/>
      <c r="CO17" s="67">
        <f>SUM(CC17:CN17)</f>
        <v>57397</v>
      </c>
      <c r="CP17" s="12"/>
      <c r="CQ17" s="80"/>
      <c r="CR17" s="80"/>
      <c r="CS17" s="80"/>
      <c r="CT17" s="80"/>
      <c r="CU17" s="80"/>
      <c r="CV17" s="80"/>
    </row>
    <row r="18" spans="2:100" ht="19.5" customHeight="1">
      <c r="B18" s="226"/>
      <c r="C18" s="204"/>
      <c r="D18" s="287"/>
      <c r="E18" s="287"/>
      <c r="F18" s="57"/>
      <c r="G18" s="72">
        <f t="shared" si="4"/>
        <v>0</v>
      </c>
      <c r="H18" s="73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9"/>
      <c r="BI18" s="75"/>
      <c r="BJ18" s="75"/>
      <c r="BK18" s="61"/>
      <c r="BL18" s="71"/>
      <c r="BM18" s="82"/>
      <c r="BN18" s="83"/>
      <c r="BO18" s="77"/>
      <c r="BP18" s="77"/>
      <c r="BQ18" s="77"/>
      <c r="BR18" s="77"/>
      <c r="BS18" s="77"/>
      <c r="BT18" s="77"/>
      <c r="BU18" s="77"/>
      <c r="BV18" s="77"/>
      <c r="BW18" s="77"/>
      <c r="BX18" s="78"/>
      <c r="BY18" s="20"/>
      <c r="BZ18" s="79"/>
      <c r="CA18" s="61"/>
      <c r="CB18" s="65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7"/>
      <c r="CP18" s="12"/>
      <c r="CQ18" s="80"/>
      <c r="CR18" s="80"/>
      <c r="CS18" s="80"/>
      <c r="CT18" s="80"/>
      <c r="CU18" s="80"/>
      <c r="CV18" s="80"/>
    </row>
    <row r="19" spans="2:100" ht="19.5" customHeight="1">
      <c r="B19" s="115" t="s">
        <v>86</v>
      </c>
      <c r="C19" s="203"/>
      <c r="D19" s="287"/>
      <c r="E19" s="287"/>
      <c r="F19" s="57">
        <f>SUM(H19:BH19)*10</f>
        <v>0</v>
      </c>
      <c r="G19" s="72">
        <f t="shared" si="4"/>
        <v>0</v>
      </c>
      <c r="H19" s="73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74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9"/>
      <c r="BI19" s="75"/>
      <c r="BJ19" s="75"/>
      <c r="BK19" s="61" t="str">
        <f t="shared" si="0"/>
        <v>NON COMMISIONABLE MEDIA</v>
      </c>
      <c r="BL19" s="71">
        <f t="shared" si="1"/>
        <v>0</v>
      </c>
      <c r="BM19" s="76"/>
      <c r="BN19" s="77"/>
      <c r="BO19" s="77">
        <v>0</v>
      </c>
      <c r="BP19" s="77">
        <v>0</v>
      </c>
      <c r="BQ19" s="77">
        <v>0</v>
      </c>
      <c r="BR19" s="77">
        <v>0</v>
      </c>
      <c r="BS19" s="77">
        <v>0</v>
      </c>
      <c r="BT19" s="77">
        <v>0</v>
      </c>
      <c r="BU19" s="77">
        <v>0</v>
      </c>
      <c r="BV19" s="77">
        <v>0</v>
      </c>
      <c r="BW19" s="77">
        <v>0</v>
      </c>
      <c r="BX19" s="78">
        <v>0</v>
      </c>
      <c r="BY19" s="20"/>
      <c r="BZ19" s="79"/>
      <c r="CA19" s="61" t="str">
        <f t="shared" si="2"/>
        <v>NON COMMISIONABLE MEDIA</v>
      </c>
      <c r="CB19" s="65">
        <f t="shared" si="3"/>
        <v>0</v>
      </c>
      <c r="CC19" s="66">
        <f>SUM(H19:M19)*BM19</f>
        <v>0</v>
      </c>
      <c r="CD19" s="66">
        <f>SUM(N19:S19)*BN19</f>
        <v>0</v>
      </c>
      <c r="CE19" s="66"/>
      <c r="CF19" s="66">
        <f>SUM(W19:Z19)*BP19</f>
        <v>0</v>
      </c>
      <c r="CG19" s="66">
        <f>SUM(AA19:AC19)*BQ19</f>
        <v>0</v>
      </c>
      <c r="CH19" s="66">
        <f>SUM(AD19:AG19)*BR19</f>
        <v>0</v>
      </c>
      <c r="CI19" s="66">
        <f>SUM(AH19:AM19)*BS19</f>
        <v>0</v>
      </c>
      <c r="CJ19" s="66">
        <f>SUM(AN19:AP19)*BT19</f>
        <v>0</v>
      </c>
      <c r="CK19" s="66">
        <f>SUM(AQ19:AV19)*BU19</f>
        <v>0</v>
      </c>
      <c r="CL19" s="66">
        <f>SUM(AX19:AZ19)*BV19</f>
        <v>0</v>
      </c>
      <c r="CM19" s="66">
        <f>SUM(BA19:BC19)*BW19</f>
        <v>0</v>
      </c>
      <c r="CN19" s="66">
        <f>SUM(BD19:BH19)*BX19</f>
        <v>0</v>
      </c>
      <c r="CO19" s="67">
        <f>SUM(CC19:CN19)</f>
        <v>0</v>
      </c>
      <c r="CP19" s="12"/>
      <c r="CQ19" s="80"/>
      <c r="CR19" s="80"/>
      <c r="CS19" s="80"/>
      <c r="CT19" s="80"/>
      <c r="CU19" s="80"/>
      <c r="CV19" s="80"/>
    </row>
    <row r="20" spans="2:100" ht="19.5" customHeight="1">
      <c r="B20" s="194" t="s">
        <v>53</v>
      </c>
      <c r="C20" s="205"/>
      <c r="D20" s="81" t="s">
        <v>59</v>
      </c>
      <c r="E20" s="81" t="s">
        <v>59</v>
      </c>
      <c r="F20" s="57"/>
      <c r="G20" s="72">
        <f t="shared" si="4"/>
        <v>100000</v>
      </c>
      <c r="H20" s="84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7"/>
      <c r="Y20" s="60"/>
      <c r="Z20" s="60"/>
      <c r="AA20" s="60"/>
      <c r="AB20" s="311">
        <v>1</v>
      </c>
      <c r="AC20" s="312"/>
      <c r="AD20" s="311">
        <v>1</v>
      </c>
      <c r="AE20" s="313"/>
      <c r="AF20" s="313"/>
      <c r="AG20" s="312"/>
      <c r="AH20" s="311">
        <v>1</v>
      </c>
      <c r="AI20" s="313"/>
      <c r="AJ20" s="313"/>
      <c r="AK20" s="313"/>
      <c r="AL20" s="312"/>
      <c r="AM20" s="314">
        <v>1</v>
      </c>
      <c r="AN20" s="315"/>
      <c r="AO20" s="315"/>
      <c r="AP20" s="316"/>
      <c r="AQ20" s="314">
        <v>1</v>
      </c>
      <c r="AR20" s="315"/>
      <c r="AS20" s="315"/>
      <c r="AT20" s="315"/>
      <c r="AU20" s="315"/>
      <c r="AV20" s="315">
        <v>1</v>
      </c>
      <c r="AW20" s="315"/>
      <c r="AX20" s="315"/>
      <c r="AY20" s="316"/>
      <c r="AZ20" s="314">
        <v>1</v>
      </c>
      <c r="BA20" s="315"/>
      <c r="BB20" s="315"/>
      <c r="BC20" s="316"/>
      <c r="BD20" s="314">
        <v>1</v>
      </c>
      <c r="BE20" s="315"/>
      <c r="BF20" s="315"/>
      <c r="BG20" s="315"/>
      <c r="BH20" s="317"/>
      <c r="BI20" s="85"/>
      <c r="BK20" s="61" t="str">
        <f t="shared" si="0"/>
        <v>Google</v>
      </c>
      <c r="BL20" s="71" t="str">
        <f t="shared" si="1"/>
        <v>Paid Search</v>
      </c>
      <c r="BM20" s="86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78"/>
      <c r="BY20" s="87"/>
      <c r="BZ20" s="20"/>
      <c r="CA20" s="61" t="str">
        <f t="shared" si="2"/>
        <v>Google</v>
      </c>
      <c r="CB20" s="65" t="str">
        <f t="shared" si="3"/>
        <v>Paid Search</v>
      </c>
      <c r="CC20" s="66"/>
      <c r="CD20" s="66">
        <f>SUM(M20:P20)*BN20</f>
        <v>0</v>
      </c>
      <c r="CE20" s="66">
        <f>SUM(Q20:T20)*BO20</f>
        <v>0</v>
      </c>
      <c r="CF20" s="66"/>
      <c r="CG20" s="66">
        <v>12500</v>
      </c>
      <c r="CH20" s="66">
        <v>12500</v>
      </c>
      <c r="CI20" s="66">
        <v>12500</v>
      </c>
      <c r="CJ20" s="66">
        <v>12500</v>
      </c>
      <c r="CK20" s="66">
        <v>12500</v>
      </c>
      <c r="CL20" s="66">
        <v>12500</v>
      </c>
      <c r="CM20" s="66">
        <v>12500</v>
      </c>
      <c r="CN20" s="66">
        <v>12500</v>
      </c>
      <c r="CO20" s="67">
        <f>SUM(CC20:CN20)</f>
        <v>100000</v>
      </c>
      <c r="CP20" s="12"/>
      <c r="CQ20" s="12"/>
      <c r="CR20" s="12"/>
      <c r="CS20" s="12"/>
      <c r="CT20" s="12"/>
      <c r="CU20" s="12"/>
    </row>
    <row r="21" spans="2:100" ht="19.5" customHeight="1">
      <c r="B21" s="89"/>
      <c r="C21" s="206"/>
      <c r="D21" s="90"/>
      <c r="E21" s="90"/>
      <c r="F21" s="91">
        <f>SUM(H21:BH21)</f>
        <v>0</v>
      </c>
      <c r="G21" s="72"/>
      <c r="H21" s="92"/>
      <c r="I21" s="93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9"/>
      <c r="BI21" s="75"/>
      <c r="BJ21" s="75"/>
      <c r="BK21" s="61">
        <f t="shared" si="0"/>
        <v>0</v>
      </c>
      <c r="BL21" s="71">
        <f t="shared" si="1"/>
        <v>0</v>
      </c>
      <c r="BM21" s="82"/>
      <c r="BN21" s="83"/>
      <c r="BO21" s="77">
        <v>0</v>
      </c>
      <c r="BP21" s="77">
        <v>0</v>
      </c>
      <c r="BQ21" s="77">
        <v>0</v>
      </c>
      <c r="BR21" s="77">
        <v>0</v>
      </c>
      <c r="BS21" s="77">
        <v>0</v>
      </c>
      <c r="BT21" s="77">
        <v>0</v>
      </c>
      <c r="BU21" s="77">
        <v>0</v>
      </c>
      <c r="BV21" s="77">
        <v>0</v>
      </c>
      <c r="BW21" s="77">
        <v>0</v>
      </c>
      <c r="BX21" s="78">
        <v>0</v>
      </c>
      <c r="BY21" s="20"/>
      <c r="BZ21" s="79"/>
      <c r="CA21" s="61">
        <f t="shared" si="2"/>
        <v>0</v>
      </c>
      <c r="CB21" s="65">
        <f t="shared" si="3"/>
        <v>0</v>
      </c>
      <c r="CC21" s="66">
        <f>SUM(H21:M21)*BM21</f>
        <v>0</v>
      </c>
      <c r="CD21" s="66">
        <f>SUM(N21:S21)*BN21</f>
        <v>0</v>
      </c>
      <c r="CE21" s="66"/>
      <c r="CF21" s="66">
        <f>SUM(W21:Z21)*BP21</f>
        <v>0</v>
      </c>
      <c r="CG21" s="66">
        <f>SUM(AA21:AC21)*BQ21</f>
        <v>0</v>
      </c>
      <c r="CH21" s="66">
        <f>SUM(AD21:AG21)*BR21</f>
        <v>0</v>
      </c>
      <c r="CI21" s="66">
        <f>SUM(AH21:AM21)*BS21</f>
        <v>0</v>
      </c>
      <c r="CJ21" s="66">
        <f>SUM(AN21:AP21)*BT21</f>
        <v>0</v>
      </c>
      <c r="CK21" s="66">
        <f>SUM(AQ21:AV21)*BU21</f>
        <v>0</v>
      </c>
      <c r="CL21" s="66">
        <f>SUM(AX21:AZ21)*BV21</f>
        <v>0</v>
      </c>
      <c r="CM21" s="66">
        <f>SUM(BA21:BC21)*BW21</f>
        <v>0</v>
      </c>
      <c r="CN21" s="66">
        <f>SUM(BD21:BH21)*BX21</f>
        <v>0</v>
      </c>
      <c r="CO21" s="67">
        <f>SUM(CC21:CN21)</f>
        <v>0</v>
      </c>
      <c r="CP21" s="12"/>
      <c r="CQ21" s="80"/>
      <c r="CR21" s="80"/>
      <c r="CS21" s="80"/>
      <c r="CT21" s="80"/>
      <c r="CU21" s="80"/>
      <c r="CV21" s="80"/>
    </row>
    <row r="22" spans="2:100" ht="19.5" customHeight="1">
      <c r="B22" s="94" t="s">
        <v>55</v>
      </c>
      <c r="C22" s="207"/>
      <c r="D22" s="95"/>
      <c r="E22" s="95"/>
      <c r="F22" s="96"/>
      <c r="G22" s="97">
        <f>CO22*1.00035</f>
        <v>256515.89505106508</v>
      </c>
      <c r="H22" s="682">
        <f>CC22*1.00035</f>
        <v>0</v>
      </c>
      <c r="I22" s="683"/>
      <c r="J22" s="683"/>
      <c r="K22" s="683"/>
      <c r="L22" s="684"/>
      <c r="M22" s="685">
        <f>CD22*1.00035</f>
        <v>0</v>
      </c>
      <c r="N22" s="686"/>
      <c r="O22" s="686"/>
      <c r="P22" s="687"/>
      <c r="Q22" s="685">
        <f>CE22*1.00035</f>
        <v>0</v>
      </c>
      <c r="R22" s="686"/>
      <c r="S22" s="686"/>
      <c r="T22" s="687"/>
      <c r="U22" s="685">
        <f>CF22*1.00035</f>
        <v>0</v>
      </c>
      <c r="V22" s="686"/>
      <c r="W22" s="686"/>
      <c r="X22" s="686"/>
      <c r="Y22" s="687"/>
      <c r="Z22" s="688">
        <f>CG22*1.00035</f>
        <v>147536.256469563</v>
      </c>
      <c r="AA22" s="683"/>
      <c r="AB22" s="683"/>
      <c r="AC22" s="684"/>
      <c r="AD22" s="676">
        <f>CH22*1.00035</f>
        <v>22047.762530313004</v>
      </c>
      <c r="AE22" s="677"/>
      <c r="AF22" s="677"/>
      <c r="AG22" s="678"/>
      <c r="AH22" s="676">
        <f>SUM(CI22)*1.00035</f>
        <v>12730.153995000002</v>
      </c>
      <c r="AI22" s="677"/>
      <c r="AJ22" s="677"/>
      <c r="AK22" s="677"/>
      <c r="AL22" s="678"/>
      <c r="AM22" s="676">
        <f>SUM(CJ22)*1.00035</f>
        <v>16279.844465313001</v>
      </c>
      <c r="AN22" s="677"/>
      <c r="AO22" s="677"/>
      <c r="AP22" s="678"/>
      <c r="AQ22" s="676">
        <f>SUM(CK22)*1.00035</f>
        <v>16101.812175813002</v>
      </c>
      <c r="AR22" s="677"/>
      <c r="AS22" s="677"/>
      <c r="AT22" s="677"/>
      <c r="AU22" s="678"/>
      <c r="AV22" s="676">
        <f>SUM(CL22)*1.00035</f>
        <v>12810.06695475</v>
      </c>
      <c r="AW22" s="677"/>
      <c r="AX22" s="677"/>
      <c r="AY22" s="678"/>
      <c r="AZ22" s="676">
        <f>SUM(CM22)*1.00035</f>
        <v>16279.844465313001</v>
      </c>
      <c r="BA22" s="677"/>
      <c r="BB22" s="677"/>
      <c r="BC22" s="678"/>
      <c r="BD22" s="679">
        <f>SUM(CN22)*1.00035</f>
        <v>12730.153995000002</v>
      </c>
      <c r="BE22" s="680"/>
      <c r="BF22" s="680"/>
      <c r="BG22" s="680"/>
      <c r="BH22" s="681"/>
      <c r="BI22" s="75"/>
      <c r="BJ22" s="75"/>
      <c r="BK22" s="61" t="str">
        <f t="shared" si="0"/>
        <v>PLANNED TOTAL NON-COMM</v>
      </c>
      <c r="BL22" s="71">
        <f t="shared" si="1"/>
        <v>0</v>
      </c>
      <c r="BM22" s="82"/>
      <c r="BN22" s="83"/>
      <c r="BO22" s="77"/>
      <c r="BP22" s="77"/>
      <c r="BQ22" s="77"/>
      <c r="BR22" s="77"/>
      <c r="BS22" s="77"/>
      <c r="BT22" s="77"/>
      <c r="BU22" s="77"/>
      <c r="BV22" s="77"/>
      <c r="BW22" s="77"/>
      <c r="BX22" s="98"/>
      <c r="BY22" s="20"/>
      <c r="BZ22" s="79"/>
      <c r="CA22" s="61" t="str">
        <f t="shared" si="2"/>
        <v>PLANNED TOTAL NON-COMM</v>
      </c>
      <c r="CB22" s="99"/>
      <c r="CC22" s="100">
        <f>SUM(CC21:CC21)</f>
        <v>0</v>
      </c>
      <c r="CD22" s="100">
        <f t="shared" ref="CD22:CN22" si="5">SUM(CD14:CD21)</f>
        <v>0</v>
      </c>
      <c r="CE22" s="100">
        <f t="shared" si="5"/>
        <v>0</v>
      </c>
      <c r="CF22" s="100">
        <f t="shared" si="5"/>
        <v>0</v>
      </c>
      <c r="CG22" s="100">
        <f t="shared" si="5"/>
        <v>147484.63684666666</v>
      </c>
      <c r="CH22" s="100">
        <f t="shared" si="5"/>
        <v>22040.048513333335</v>
      </c>
      <c r="CI22" s="100">
        <f t="shared" si="5"/>
        <v>12725.7</v>
      </c>
      <c r="CJ22" s="100">
        <f t="shared" si="5"/>
        <v>16274.148513333334</v>
      </c>
      <c r="CK22" s="100">
        <f t="shared" si="5"/>
        <v>16096.178513333334</v>
      </c>
      <c r="CL22" s="100">
        <f t="shared" si="5"/>
        <v>12805.584999999999</v>
      </c>
      <c r="CM22" s="100">
        <f t="shared" si="5"/>
        <v>16274.148513333334</v>
      </c>
      <c r="CN22" s="100">
        <f t="shared" si="5"/>
        <v>12725.7</v>
      </c>
      <c r="CO22" s="5">
        <f>SUM(CC22:CN22)</f>
        <v>256426.14590000006</v>
      </c>
      <c r="CP22" s="101"/>
      <c r="CQ22" s="102"/>
      <c r="CR22" s="12"/>
      <c r="CS22" s="12"/>
      <c r="CT22" s="12"/>
      <c r="CU22" s="12"/>
    </row>
    <row r="23" spans="2:100" ht="19.5" customHeight="1">
      <c r="B23" s="94" t="s">
        <v>56</v>
      </c>
      <c r="C23" s="207"/>
      <c r="D23" s="95"/>
      <c r="E23" s="95"/>
      <c r="F23" s="96"/>
      <c r="G23" s="97">
        <f>CO23*1.00035</f>
        <v>256515.89505106508</v>
      </c>
      <c r="H23" s="682">
        <f>CC23*1.00035</f>
        <v>0</v>
      </c>
      <c r="I23" s="683"/>
      <c r="J23" s="683"/>
      <c r="K23" s="683"/>
      <c r="L23" s="684"/>
      <c r="M23" s="685">
        <f>CD23*1.00035</f>
        <v>0</v>
      </c>
      <c r="N23" s="686"/>
      <c r="O23" s="686"/>
      <c r="P23" s="687"/>
      <c r="Q23" s="685">
        <f>CE23*1.00035</f>
        <v>0</v>
      </c>
      <c r="R23" s="686"/>
      <c r="S23" s="686"/>
      <c r="T23" s="687"/>
      <c r="U23" s="685">
        <f>CF23*1.00035</f>
        <v>0</v>
      </c>
      <c r="V23" s="686"/>
      <c r="W23" s="686"/>
      <c r="X23" s="686"/>
      <c r="Y23" s="687"/>
      <c r="Z23" s="688">
        <f>CG23*1.00035</f>
        <v>147536.256469563</v>
      </c>
      <c r="AA23" s="683"/>
      <c r="AB23" s="683"/>
      <c r="AC23" s="684"/>
      <c r="AD23" s="676">
        <f>CH23*1.00035</f>
        <v>22047.762530313004</v>
      </c>
      <c r="AE23" s="677"/>
      <c r="AF23" s="677"/>
      <c r="AG23" s="678"/>
      <c r="AH23" s="676">
        <f>SUM(CI23)*1.00035</f>
        <v>12730.153995000002</v>
      </c>
      <c r="AI23" s="677"/>
      <c r="AJ23" s="677"/>
      <c r="AK23" s="677"/>
      <c r="AL23" s="678"/>
      <c r="AM23" s="676">
        <f>SUM(CJ23)*1.00035</f>
        <v>16279.844465313001</v>
      </c>
      <c r="AN23" s="677"/>
      <c r="AO23" s="677"/>
      <c r="AP23" s="678"/>
      <c r="AQ23" s="676">
        <f>SUM(CK23)*1.00035</f>
        <v>16101.812175813002</v>
      </c>
      <c r="AR23" s="677"/>
      <c r="AS23" s="677"/>
      <c r="AT23" s="677"/>
      <c r="AU23" s="678"/>
      <c r="AV23" s="676">
        <f>SUM(CL23)*1.00035</f>
        <v>12810.06695475</v>
      </c>
      <c r="AW23" s="677"/>
      <c r="AX23" s="677"/>
      <c r="AY23" s="678"/>
      <c r="AZ23" s="676">
        <f>SUM(CM23)*1.00035</f>
        <v>16279.844465313001</v>
      </c>
      <c r="BA23" s="677"/>
      <c r="BB23" s="677"/>
      <c r="BC23" s="678"/>
      <c r="BD23" s="679">
        <f>SUM(CN23)*1.00035</f>
        <v>12730.153995000002</v>
      </c>
      <c r="BE23" s="680"/>
      <c r="BF23" s="680"/>
      <c r="BG23" s="680"/>
      <c r="BH23" s="681"/>
      <c r="BI23" s="75"/>
      <c r="BJ23" s="75"/>
      <c r="BK23" s="61" t="str">
        <f t="shared" si="0"/>
        <v>ACTUAL TOTAL NON-COMM</v>
      </c>
      <c r="BL23" s="71">
        <f t="shared" si="1"/>
        <v>0</v>
      </c>
      <c r="BM23" s="82"/>
      <c r="BN23" s="83"/>
      <c r="BO23" s="77"/>
      <c r="BP23" s="77"/>
      <c r="BQ23" s="77"/>
      <c r="BR23" s="77"/>
      <c r="BS23" s="77"/>
      <c r="BT23" s="77"/>
      <c r="BU23" s="77"/>
      <c r="BV23" s="77"/>
      <c r="BW23" s="77"/>
      <c r="BX23" s="98"/>
      <c r="BY23" s="20"/>
      <c r="BZ23" s="79"/>
      <c r="CA23" s="61" t="str">
        <f t="shared" si="2"/>
        <v>ACTUAL TOTAL NON-COMM</v>
      </c>
      <c r="CB23" s="99"/>
      <c r="CC23" s="104">
        <f t="shared" ref="CC23:CO23" si="6">CC22</f>
        <v>0</v>
      </c>
      <c r="CD23" s="100">
        <f t="shared" si="6"/>
        <v>0</v>
      </c>
      <c r="CE23" s="100">
        <f t="shared" si="6"/>
        <v>0</v>
      </c>
      <c r="CF23" s="100">
        <f t="shared" si="6"/>
        <v>0</v>
      </c>
      <c r="CG23" s="100">
        <f t="shared" si="6"/>
        <v>147484.63684666666</v>
      </c>
      <c r="CH23" s="100">
        <f t="shared" si="6"/>
        <v>22040.048513333335</v>
      </c>
      <c r="CI23" s="100">
        <f t="shared" si="6"/>
        <v>12725.7</v>
      </c>
      <c r="CJ23" s="100">
        <f t="shared" si="6"/>
        <v>16274.148513333334</v>
      </c>
      <c r="CK23" s="100">
        <f t="shared" si="6"/>
        <v>16096.178513333334</v>
      </c>
      <c r="CL23" s="100">
        <f t="shared" si="6"/>
        <v>12805.584999999999</v>
      </c>
      <c r="CM23" s="100">
        <f t="shared" si="6"/>
        <v>16274.148513333334</v>
      </c>
      <c r="CN23" s="100">
        <f t="shared" si="6"/>
        <v>12725.7</v>
      </c>
      <c r="CO23" s="5">
        <f t="shared" si="6"/>
        <v>256426.14590000006</v>
      </c>
      <c r="CP23" s="625">
        <f>CO22-CO23</f>
        <v>0</v>
      </c>
      <c r="CQ23" s="626"/>
      <c r="CR23" s="626"/>
      <c r="CS23" s="102"/>
      <c r="CT23" s="102"/>
      <c r="CU23" s="102"/>
      <c r="CV23" s="102"/>
    </row>
    <row r="24" spans="2:100" ht="19.5" customHeight="1">
      <c r="B24" s="105" t="s">
        <v>57</v>
      </c>
      <c r="C24" s="208"/>
      <c r="D24" s="106"/>
      <c r="E24" s="106"/>
      <c r="F24" s="107"/>
      <c r="G24" s="108">
        <f>CO24*1.00035</f>
        <v>260498.92359279888</v>
      </c>
      <c r="H24" s="578">
        <f>CC24*1.00035</f>
        <v>0</v>
      </c>
      <c r="I24" s="572"/>
      <c r="J24" s="572"/>
      <c r="K24" s="572"/>
      <c r="L24" s="573"/>
      <c r="M24" s="571">
        <f>CD24*1.00035</f>
        <v>0</v>
      </c>
      <c r="N24" s="572"/>
      <c r="O24" s="572"/>
      <c r="P24" s="573"/>
      <c r="Q24" s="571">
        <f>CE24*1.00035</f>
        <v>0</v>
      </c>
      <c r="R24" s="572"/>
      <c r="S24" s="572"/>
      <c r="T24" s="573"/>
      <c r="U24" s="571">
        <f>CF24*1.00035</f>
        <v>0</v>
      </c>
      <c r="V24" s="572"/>
      <c r="W24" s="572"/>
      <c r="X24" s="572"/>
      <c r="Y24" s="573"/>
      <c r="Z24" s="571">
        <f>CG24*1.00035</f>
        <v>149827.11302775741</v>
      </c>
      <c r="AA24" s="572"/>
      <c r="AB24" s="572"/>
      <c r="AC24" s="573"/>
      <c r="AD24" s="616">
        <f>CH24*1.00035</f>
        <v>22390.10727047862</v>
      </c>
      <c r="AE24" s="617"/>
      <c r="AF24" s="617"/>
      <c r="AG24" s="618"/>
      <c r="AH24" s="616">
        <f>SUM(CI24)*1.00035</f>
        <v>12927.820368433348</v>
      </c>
      <c r="AI24" s="617"/>
      <c r="AJ24" s="617"/>
      <c r="AK24" s="617"/>
      <c r="AL24" s="618"/>
      <c r="AM24" s="616">
        <f>SUM(CJ24)*1.00035</f>
        <v>16532.628352827738</v>
      </c>
      <c r="AN24" s="617"/>
      <c r="AO24" s="617"/>
      <c r="AP24" s="618"/>
      <c r="AQ24" s="616">
        <f>SUM(CK24)*1.00035</f>
        <v>16351.831682234366</v>
      </c>
      <c r="AR24" s="617"/>
      <c r="AS24" s="617"/>
      <c r="AT24" s="617"/>
      <c r="AU24" s="618"/>
      <c r="AV24" s="616">
        <f>SUM(CL24)*1.00035</f>
        <v>13008.974169806339</v>
      </c>
      <c r="AW24" s="617"/>
      <c r="AX24" s="617"/>
      <c r="AY24" s="618"/>
      <c r="AZ24" s="616">
        <f>SUM(CM24)*1.00035</f>
        <v>16532.628352827738</v>
      </c>
      <c r="BA24" s="617"/>
      <c r="BB24" s="617"/>
      <c r="BC24" s="618"/>
      <c r="BD24" s="616">
        <f>SUM(CN24)*1.00035</f>
        <v>12927.820368433348</v>
      </c>
      <c r="BE24" s="617"/>
      <c r="BF24" s="617"/>
      <c r="BG24" s="617"/>
      <c r="BH24" s="621"/>
      <c r="BI24" s="75"/>
      <c r="BJ24" s="75"/>
      <c r="BK24" s="61" t="str">
        <f t="shared" si="0"/>
        <v>$USD PLANNED TOTAL NON-COMM</v>
      </c>
      <c r="BL24" s="71">
        <f t="shared" si="1"/>
        <v>0</v>
      </c>
      <c r="BM24" s="82"/>
      <c r="BN24" s="83"/>
      <c r="BO24" s="77">
        <v>0</v>
      </c>
      <c r="BP24" s="77">
        <v>0</v>
      </c>
      <c r="BQ24" s="77">
        <v>0</v>
      </c>
      <c r="BR24" s="77">
        <v>0</v>
      </c>
      <c r="BS24" s="77">
        <v>0</v>
      </c>
      <c r="BT24" s="77">
        <v>0</v>
      </c>
      <c r="BU24" s="77">
        <v>0</v>
      </c>
      <c r="BV24" s="77">
        <v>0</v>
      </c>
      <c r="BW24" s="77">
        <v>0</v>
      </c>
      <c r="BX24" s="78">
        <v>0</v>
      </c>
      <c r="BY24" s="20"/>
      <c r="BZ24" s="79"/>
      <c r="CA24" s="109" t="str">
        <f t="shared" si="2"/>
        <v>$USD PLANNED TOTAL NON-COMM</v>
      </c>
      <c r="CB24" s="110"/>
      <c r="CC24" s="111">
        <f t="shared" ref="CC24:CN25" si="7">CC22/$AN$4</f>
        <v>0</v>
      </c>
      <c r="CD24" s="111">
        <f t="shared" si="7"/>
        <v>0</v>
      </c>
      <c r="CE24" s="111">
        <f t="shared" si="7"/>
        <v>0</v>
      </c>
      <c r="CF24" s="111">
        <f t="shared" si="7"/>
        <v>0</v>
      </c>
      <c r="CG24" s="111">
        <f t="shared" si="7"/>
        <v>149774.69188559745</v>
      </c>
      <c r="CH24" s="111">
        <f t="shared" si="7"/>
        <v>22382.273474762453</v>
      </c>
      <c r="CI24" s="111">
        <f t="shared" si="7"/>
        <v>12923.297214408303</v>
      </c>
      <c r="CJ24" s="111">
        <f t="shared" si="7"/>
        <v>16526.84395744263</v>
      </c>
      <c r="CK24" s="111">
        <f t="shared" si="7"/>
        <v>16346.110543544124</v>
      </c>
      <c r="CL24" s="111">
        <f t="shared" si="7"/>
        <v>13004.422621888678</v>
      </c>
      <c r="CM24" s="111">
        <f t="shared" si="7"/>
        <v>16526.84395744263</v>
      </c>
      <c r="CN24" s="111">
        <f t="shared" si="7"/>
        <v>12923.297214408303</v>
      </c>
      <c r="CO24" s="112">
        <f>SUM(CC24:CN24)</f>
        <v>260407.78086949454</v>
      </c>
      <c r="CP24" s="101"/>
      <c r="CQ24" s="80"/>
      <c r="CR24" s="80"/>
      <c r="CS24" s="80"/>
      <c r="CT24" s="80"/>
      <c r="CU24" s="80"/>
      <c r="CV24" s="80"/>
    </row>
    <row r="25" spans="2:100" ht="19.5" customHeight="1">
      <c r="B25" s="105" t="s">
        <v>58</v>
      </c>
      <c r="C25" s="208"/>
      <c r="D25" s="106"/>
      <c r="E25" s="106"/>
      <c r="F25" s="107"/>
      <c r="G25" s="108">
        <f>CO25*1.00035</f>
        <v>260498.92359279888</v>
      </c>
      <c r="H25" s="578">
        <f>CC25*1.00035</f>
        <v>0</v>
      </c>
      <c r="I25" s="572"/>
      <c r="J25" s="572"/>
      <c r="K25" s="572"/>
      <c r="L25" s="573"/>
      <c r="M25" s="571">
        <f>CD25*1.00035</f>
        <v>0</v>
      </c>
      <c r="N25" s="572"/>
      <c r="O25" s="572"/>
      <c r="P25" s="573"/>
      <c r="Q25" s="571">
        <f>CE25*1.00035</f>
        <v>0</v>
      </c>
      <c r="R25" s="572"/>
      <c r="S25" s="572"/>
      <c r="T25" s="573"/>
      <c r="U25" s="571">
        <f>CF25*1.00035</f>
        <v>0</v>
      </c>
      <c r="V25" s="572"/>
      <c r="W25" s="572"/>
      <c r="X25" s="572"/>
      <c r="Y25" s="573"/>
      <c r="Z25" s="571">
        <f>CG25*1.00035</f>
        <v>149827.11302775741</v>
      </c>
      <c r="AA25" s="572"/>
      <c r="AB25" s="572"/>
      <c r="AC25" s="573"/>
      <c r="AD25" s="616">
        <f>CH25*1.00035</f>
        <v>22390.10727047862</v>
      </c>
      <c r="AE25" s="617"/>
      <c r="AF25" s="617"/>
      <c r="AG25" s="618"/>
      <c r="AH25" s="616">
        <f>SUM(CI25)*1.00035</f>
        <v>12927.820368433348</v>
      </c>
      <c r="AI25" s="617"/>
      <c r="AJ25" s="617"/>
      <c r="AK25" s="617"/>
      <c r="AL25" s="618"/>
      <c r="AM25" s="616">
        <f>SUM(CJ25)*1.00035</f>
        <v>16532.628352827738</v>
      </c>
      <c r="AN25" s="617"/>
      <c r="AO25" s="617"/>
      <c r="AP25" s="618"/>
      <c r="AQ25" s="616">
        <f>SUM(CK25)*1.00035</f>
        <v>16351.831682234366</v>
      </c>
      <c r="AR25" s="617"/>
      <c r="AS25" s="617"/>
      <c r="AT25" s="617"/>
      <c r="AU25" s="618"/>
      <c r="AV25" s="616">
        <f>SUM(CL25)*1.00035</f>
        <v>13008.974169806339</v>
      </c>
      <c r="AW25" s="617"/>
      <c r="AX25" s="617"/>
      <c r="AY25" s="618"/>
      <c r="AZ25" s="616">
        <f>SUM(CM25)*1.00035</f>
        <v>16532.628352827738</v>
      </c>
      <c r="BA25" s="617"/>
      <c r="BB25" s="617"/>
      <c r="BC25" s="618"/>
      <c r="BD25" s="616">
        <f>SUM(CN25)*1.00035</f>
        <v>12927.820368433348</v>
      </c>
      <c r="BE25" s="617"/>
      <c r="BF25" s="617"/>
      <c r="BG25" s="617"/>
      <c r="BH25" s="621"/>
      <c r="BI25" s="75"/>
      <c r="BJ25" s="75"/>
      <c r="BK25" s="61" t="str">
        <f t="shared" si="0"/>
        <v>$USD ACTUAL TOTAL NON-COMM</v>
      </c>
      <c r="BL25" s="71">
        <f t="shared" si="1"/>
        <v>0</v>
      </c>
      <c r="BM25" s="82"/>
      <c r="BN25" s="83"/>
      <c r="BO25" s="77">
        <v>0</v>
      </c>
      <c r="BP25" s="77">
        <v>0</v>
      </c>
      <c r="BQ25" s="77">
        <v>0</v>
      </c>
      <c r="BR25" s="77">
        <v>0</v>
      </c>
      <c r="BS25" s="77">
        <v>0</v>
      </c>
      <c r="BT25" s="77">
        <v>0</v>
      </c>
      <c r="BU25" s="77">
        <v>0</v>
      </c>
      <c r="BV25" s="77">
        <v>0</v>
      </c>
      <c r="BW25" s="77">
        <v>0</v>
      </c>
      <c r="BX25" s="78">
        <v>0</v>
      </c>
      <c r="BY25" s="20"/>
      <c r="BZ25" s="79"/>
      <c r="CA25" s="109" t="str">
        <f t="shared" si="2"/>
        <v>$USD ACTUAL TOTAL NON-COMM</v>
      </c>
      <c r="CB25" s="110"/>
      <c r="CC25" s="113">
        <f t="shared" si="7"/>
        <v>0</v>
      </c>
      <c r="CD25" s="113">
        <f t="shared" si="7"/>
        <v>0</v>
      </c>
      <c r="CE25" s="113">
        <f t="shared" si="7"/>
        <v>0</v>
      </c>
      <c r="CF25" s="113">
        <f t="shared" si="7"/>
        <v>0</v>
      </c>
      <c r="CG25" s="113">
        <f t="shared" si="7"/>
        <v>149774.69188559745</v>
      </c>
      <c r="CH25" s="113">
        <f t="shared" si="7"/>
        <v>22382.273474762453</v>
      </c>
      <c r="CI25" s="113">
        <f t="shared" si="7"/>
        <v>12923.297214408303</v>
      </c>
      <c r="CJ25" s="113">
        <f t="shared" si="7"/>
        <v>16526.84395744263</v>
      </c>
      <c r="CK25" s="113">
        <f t="shared" si="7"/>
        <v>16346.110543544124</v>
      </c>
      <c r="CL25" s="113">
        <f t="shared" si="7"/>
        <v>13004.422621888678</v>
      </c>
      <c r="CM25" s="113">
        <f t="shared" si="7"/>
        <v>16526.84395744263</v>
      </c>
      <c r="CN25" s="113">
        <f t="shared" si="7"/>
        <v>12923.297214408303</v>
      </c>
      <c r="CO25" s="112">
        <f>SUM(CC25:CN25)</f>
        <v>260407.78086949454</v>
      </c>
      <c r="CP25" s="114"/>
      <c r="CQ25" s="80"/>
      <c r="CR25" s="80"/>
      <c r="CS25" s="80"/>
      <c r="CT25" s="80"/>
      <c r="CU25" s="80"/>
      <c r="CV25" s="80"/>
    </row>
    <row r="26" spans="2:100" ht="19.5" hidden="1" customHeight="1">
      <c r="B26" s="115"/>
      <c r="C26" s="209"/>
      <c r="D26" s="287"/>
      <c r="E26" s="287"/>
      <c r="F26" s="57"/>
      <c r="G26" s="72"/>
      <c r="H26" s="73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74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9"/>
      <c r="BI26" s="75"/>
      <c r="BJ26" s="75"/>
      <c r="BK26" s="61"/>
      <c r="BL26" s="71"/>
      <c r="BM26" s="76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8"/>
      <c r="BY26" s="20"/>
      <c r="BZ26" s="79"/>
      <c r="CA26" s="61"/>
      <c r="CB26" s="65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7"/>
      <c r="CP26" s="12"/>
      <c r="CQ26" s="80"/>
      <c r="CR26" s="80"/>
      <c r="CS26" s="80"/>
      <c r="CT26" s="80"/>
      <c r="CU26" s="80"/>
      <c r="CV26" s="80"/>
    </row>
    <row r="27" spans="2:100" ht="19.5" hidden="1" customHeight="1">
      <c r="B27" s="115" t="s">
        <v>79</v>
      </c>
      <c r="C27" s="209"/>
      <c r="D27" s="287"/>
      <c r="E27" s="287"/>
      <c r="F27" s="57">
        <f>SUM(H27:BH27)*10</f>
        <v>0</v>
      </c>
      <c r="G27" s="72">
        <f>CO27*0.9</f>
        <v>0</v>
      </c>
      <c r="H27" s="73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74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9"/>
      <c r="BI27" s="75"/>
      <c r="BJ27" s="75"/>
      <c r="BK27" s="61" t="str">
        <f>B27</f>
        <v>METRO TELEVISION</v>
      </c>
      <c r="BL27" s="71">
        <f>D27</f>
        <v>0</v>
      </c>
      <c r="BM27" s="76"/>
      <c r="BN27" s="77"/>
      <c r="BO27" s="77">
        <v>0</v>
      </c>
      <c r="BP27" s="77">
        <v>0</v>
      </c>
      <c r="BQ27" s="77">
        <v>0</v>
      </c>
      <c r="BR27" s="77">
        <v>0</v>
      </c>
      <c r="BS27" s="77">
        <v>0</v>
      </c>
      <c r="BT27" s="77">
        <v>0</v>
      </c>
      <c r="BU27" s="77">
        <v>0</v>
      </c>
      <c r="BV27" s="77">
        <v>0</v>
      </c>
      <c r="BW27" s="77">
        <v>0</v>
      </c>
      <c r="BX27" s="78">
        <v>0</v>
      </c>
      <c r="BY27" s="20"/>
      <c r="BZ27" s="79"/>
      <c r="CA27" s="61" t="str">
        <f t="shared" ref="CA27:CA38" si="8">B27</f>
        <v>METRO TELEVISION</v>
      </c>
      <c r="CB27" s="65">
        <f>BL27</f>
        <v>0</v>
      </c>
      <c r="CC27" s="66">
        <f>SUM(H27:M27)*BM27</f>
        <v>0</v>
      </c>
      <c r="CD27" s="66">
        <f>SUM(N27:S27)*BN27</f>
        <v>0</v>
      </c>
      <c r="CE27" s="66"/>
      <c r="CF27" s="66">
        <f>SUM(W27:Z27)*BP27</f>
        <v>0</v>
      </c>
      <c r="CG27" s="66">
        <f>SUM(AA27:AC27)*BQ27</f>
        <v>0</v>
      </c>
      <c r="CH27" s="66">
        <f>SUM(AD27:AG27)*BR27</f>
        <v>0</v>
      </c>
      <c r="CI27" s="66">
        <f>SUM(AH27:AM27)*BS27</f>
        <v>0</v>
      </c>
      <c r="CJ27" s="66">
        <f>SUM(AN27:AP27)*BT27</f>
        <v>0</v>
      </c>
      <c r="CK27" s="66">
        <f>SUM(AQ27:AV27)*BU27</f>
        <v>0</v>
      </c>
      <c r="CL27" s="66">
        <f>SUM(AX27:AZ27)*BV27</f>
        <v>0</v>
      </c>
      <c r="CM27" s="66">
        <f>SUM(BA27:BC27)*BW27</f>
        <v>0</v>
      </c>
      <c r="CN27" s="66">
        <f>SUM(BD27:BH27)*BX27</f>
        <v>0</v>
      </c>
      <c r="CO27" s="67"/>
      <c r="CP27" s="12"/>
      <c r="CQ27" s="80"/>
      <c r="CR27" s="80"/>
      <c r="CS27" s="80"/>
      <c r="CT27" s="80"/>
      <c r="CU27" s="80"/>
      <c r="CV27" s="80"/>
    </row>
    <row r="28" spans="2:100" ht="19.5" hidden="1" customHeight="1">
      <c r="B28" s="1"/>
      <c r="C28" s="204"/>
      <c r="D28" s="689"/>
      <c r="E28" s="690"/>
      <c r="F28" s="691"/>
      <c r="G28" s="72"/>
      <c r="H28" s="73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116"/>
      <c r="AI28" s="116"/>
      <c r="AJ28" s="116"/>
      <c r="AK28" s="116"/>
      <c r="AL28" s="116"/>
      <c r="AM28" s="60"/>
      <c r="AN28" s="60"/>
      <c r="AO28" s="60"/>
      <c r="AP28" s="60"/>
      <c r="AQ28" s="60"/>
      <c r="AR28" s="7"/>
      <c r="AS28" s="60"/>
      <c r="AT28" s="60"/>
      <c r="AU28" s="60"/>
      <c r="AV28" s="60"/>
      <c r="AW28" s="60"/>
      <c r="AX28" s="195"/>
      <c r="AY28" s="60"/>
      <c r="AZ28" s="60"/>
      <c r="BA28" s="60"/>
      <c r="BB28" s="60"/>
      <c r="BC28" s="60"/>
      <c r="BD28" s="60"/>
      <c r="BE28" s="60"/>
      <c r="BF28" s="60"/>
      <c r="BG28" s="60"/>
      <c r="BH28" s="69"/>
      <c r="BI28" s="75"/>
      <c r="BJ28" s="75"/>
      <c r="BK28" s="61">
        <f>B28</f>
        <v>0</v>
      </c>
      <c r="BL28" s="71">
        <f>D28</f>
        <v>0</v>
      </c>
      <c r="BM28" s="117"/>
      <c r="BN28" s="118"/>
      <c r="BO28" s="119"/>
      <c r="BP28" s="119"/>
      <c r="BQ28" s="119"/>
      <c r="BR28" s="119"/>
      <c r="BS28" s="119"/>
      <c r="BT28" s="119"/>
      <c r="BU28" s="119"/>
      <c r="BV28" s="119"/>
      <c r="BW28" s="119"/>
      <c r="BX28" s="120"/>
      <c r="BY28" s="20"/>
      <c r="BZ28" s="79"/>
      <c r="CA28" s="61">
        <f t="shared" si="8"/>
        <v>0</v>
      </c>
      <c r="CB28" s="65">
        <f>BL28</f>
        <v>0</v>
      </c>
      <c r="CC28" s="66">
        <f>SUM(H28:M28)*BM28</f>
        <v>0</v>
      </c>
      <c r="CD28" s="66">
        <f>SUM(N28:S28)*BN28</f>
        <v>0</v>
      </c>
      <c r="CE28" s="66"/>
      <c r="CF28" s="66">
        <f>SUM(W28:Z28)*BP28</f>
        <v>0</v>
      </c>
      <c r="CG28" s="66">
        <f>SUM(AA28:AC28)*BQ28</f>
        <v>0</v>
      </c>
      <c r="CH28" s="66">
        <f>SUM(AD28:AG28)*BR28</f>
        <v>0</v>
      </c>
      <c r="CI28" s="66">
        <f>SUM(AH28:AL28)*BS28</f>
        <v>0</v>
      </c>
      <c r="CJ28" s="66">
        <f>SUM(AM28:AP28)*BT28</f>
        <v>0</v>
      </c>
      <c r="CK28" s="66"/>
      <c r="CL28" s="66"/>
      <c r="CM28" s="66"/>
      <c r="CN28" s="66"/>
      <c r="CO28" s="67"/>
      <c r="CP28" s="12"/>
      <c r="CQ28" s="80"/>
      <c r="CR28" s="80"/>
      <c r="CS28" s="80"/>
      <c r="CT28" s="80"/>
      <c r="CU28" s="80"/>
      <c r="CV28" s="80"/>
    </row>
    <row r="29" spans="2:100" ht="19.5" hidden="1" customHeight="1">
      <c r="B29" s="1"/>
      <c r="C29" s="204"/>
      <c r="D29" s="689"/>
      <c r="E29" s="690"/>
      <c r="F29" s="691"/>
      <c r="G29" s="72"/>
      <c r="H29" s="73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116"/>
      <c r="AI29" s="116"/>
      <c r="AJ29" s="116"/>
      <c r="AK29" s="116"/>
      <c r="AL29" s="116"/>
      <c r="AM29" s="60"/>
      <c r="AN29" s="60"/>
      <c r="AO29" s="60"/>
      <c r="AP29" s="60"/>
      <c r="AQ29" s="60"/>
      <c r="AR29" s="7"/>
      <c r="AS29" s="60"/>
      <c r="AT29" s="60"/>
      <c r="AU29" s="60"/>
      <c r="AV29" s="60"/>
      <c r="AW29" s="60"/>
      <c r="AX29" s="195"/>
      <c r="AY29" s="60"/>
      <c r="AZ29" s="60"/>
      <c r="BA29" s="60"/>
      <c r="BB29" s="60"/>
      <c r="BC29" s="60"/>
      <c r="BD29" s="60"/>
      <c r="BE29" s="60"/>
      <c r="BF29" s="60"/>
      <c r="BG29" s="60"/>
      <c r="BH29" s="69"/>
      <c r="BI29" s="75"/>
      <c r="BJ29" s="75"/>
      <c r="BK29" s="61">
        <f>B29</f>
        <v>0</v>
      </c>
      <c r="BL29" s="71">
        <f>D29</f>
        <v>0</v>
      </c>
      <c r="BM29" s="117"/>
      <c r="BN29" s="118"/>
      <c r="BO29" s="119"/>
      <c r="BP29" s="119"/>
      <c r="BQ29" s="119"/>
      <c r="BR29" s="119"/>
      <c r="BS29" s="119"/>
      <c r="BT29" s="119"/>
      <c r="BU29" s="119"/>
      <c r="BV29" s="119"/>
      <c r="BW29" s="119"/>
      <c r="BX29" s="120"/>
      <c r="BY29" s="20"/>
      <c r="BZ29" s="79"/>
      <c r="CA29" s="61">
        <f t="shared" si="8"/>
        <v>0</v>
      </c>
      <c r="CB29" s="65">
        <f>BL29</f>
        <v>0</v>
      </c>
      <c r="CC29" s="66">
        <f>SUM(H29:M29)*BM29</f>
        <v>0</v>
      </c>
      <c r="CD29" s="66">
        <f>SUM(N29:S29)*BN29</f>
        <v>0</v>
      </c>
      <c r="CE29" s="66"/>
      <c r="CF29" s="66">
        <f>SUM(W29:Z29)*BP29</f>
        <v>0</v>
      </c>
      <c r="CG29" s="66">
        <f>SUM(AA29:AC29)*BQ29</f>
        <v>0</v>
      </c>
      <c r="CH29" s="66">
        <f>SUM(AD29:AG29)*BR29</f>
        <v>0</v>
      </c>
      <c r="CI29" s="66">
        <f>SUM(AH29:AL29)*BS29</f>
        <v>0</v>
      </c>
      <c r="CJ29" s="66">
        <f>SUM(AM29:AP29)*BT29</f>
        <v>0</v>
      </c>
      <c r="CK29" s="66"/>
      <c r="CL29" s="66"/>
      <c r="CM29" s="66"/>
      <c r="CN29" s="66"/>
      <c r="CO29" s="67"/>
      <c r="CP29" s="12"/>
      <c r="CQ29" s="80"/>
      <c r="CR29" s="80"/>
      <c r="CS29" s="80"/>
      <c r="CT29" s="80"/>
      <c r="CU29" s="80"/>
      <c r="CV29" s="80"/>
    </row>
    <row r="30" spans="2:100" ht="19.5" hidden="1" customHeight="1">
      <c r="B30" s="89"/>
      <c r="C30" s="206"/>
      <c r="D30" s="90"/>
      <c r="E30" s="90"/>
      <c r="F30" s="91">
        <f>SUM(H30:BH30)</f>
        <v>0</v>
      </c>
      <c r="G30" s="72">
        <f>CO30*0.9</f>
        <v>0</v>
      </c>
      <c r="H30" s="92"/>
      <c r="I30" s="93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9"/>
      <c r="BI30" s="75"/>
      <c r="BJ30" s="75"/>
      <c r="BK30" s="61">
        <v>784451</v>
      </c>
      <c r="BL30" s="71">
        <f t="shared" ref="BL30:BL38" si="9">D30</f>
        <v>0</v>
      </c>
      <c r="BM30" s="82"/>
      <c r="BN30" s="83"/>
      <c r="BO30" s="124"/>
      <c r="BP30" s="124"/>
      <c r="BQ30" s="124"/>
      <c r="BR30" s="124"/>
      <c r="BS30" s="124"/>
      <c r="BT30" s="124"/>
      <c r="BU30" s="124"/>
      <c r="BV30" s="124"/>
      <c r="BW30" s="124"/>
      <c r="BX30" s="120"/>
      <c r="BY30" s="20"/>
      <c r="BZ30" s="79"/>
      <c r="CA30" s="61">
        <f t="shared" si="8"/>
        <v>0</v>
      </c>
      <c r="CB30" s="65">
        <f>BL30</f>
        <v>0</v>
      </c>
      <c r="CC30" s="66">
        <f>SUM(H30:M30)*BM30</f>
        <v>0</v>
      </c>
      <c r="CD30" s="66">
        <f>SUM(N30:S30)*BN30</f>
        <v>0</v>
      </c>
      <c r="CE30" s="66"/>
      <c r="CF30" s="66">
        <f>SUM(W30:Z30)*BP30</f>
        <v>0</v>
      </c>
      <c r="CG30" s="66">
        <f>SUM(AA30:AC30)*BQ30</f>
        <v>0</v>
      </c>
      <c r="CH30" s="66">
        <f>SUM(AD30:AG30)*BR30</f>
        <v>0</v>
      </c>
      <c r="CI30" s="66">
        <f>SUM(AH30:AM30)*BS30</f>
        <v>0</v>
      </c>
      <c r="CJ30" s="66">
        <f>SUM(AN30:AP30)*BT30</f>
        <v>0</v>
      </c>
      <c r="CK30" s="66">
        <f>SUM(AQ30:AV30)*BU30</f>
        <v>0</v>
      </c>
      <c r="CL30" s="66">
        <f>SUM(AX30:AZ30)*BV30</f>
        <v>0</v>
      </c>
      <c r="CM30" s="66">
        <f>SUM(BA30:BC30)*BW30</f>
        <v>0</v>
      </c>
      <c r="CN30" s="66">
        <f>SUM(BD30:BH30)*BX30</f>
        <v>0</v>
      </c>
      <c r="CO30" s="67">
        <f t="shared" ref="CO30:CO35" si="10">SUM(CC30:CN30)</f>
        <v>0</v>
      </c>
      <c r="CP30" s="12"/>
      <c r="CQ30" s="80"/>
      <c r="CR30" s="80"/>
      <c r="CS30" s="80"/>
      <c r="CT30" s="80"/>
      <c r="CU30" s="80"/>
      <c r="CV30" s="80"/>
    </row>
    <row r="31" spans="2:100" ht="19.5" hidden="1" customHeight="1">
      <c r="B31" s="94" t="s">
        <v>29</v>
      </c>
      <c r="C31" s="207"/>
      <c r="D31" s="95"/>
      <c r="E31" s="95"/>
      <c r="F31" s="96"/>
      <c r="G31" s="97">
        <f>CO31*0.9</f>
        <v>2648227.8583574998</v>
      </c>
      <c r="H31" s="682">
        <f>CC31*0.9</f>
        <v>0</v>
      </c>
      <c r="I31" s="683"/>
      <c r="J31" s="683"/>
      <c r="K31" s="683"/>
      <c r="L31" s="684"/>
      <c r="M31" s="685">
        <f>CD31*0.9</f>
        <v>0</v>
      </c>
      <c r="N31" s="686"/>
      <c r="O31" s="686"/>
      <c r="P31" s="687"/>
      <c r="Q31" s="685">
        <f>CE31*0.9</f>
        <v>692848.93910624995</v>
      </c>
      <c r="R31" s="686"/>
      <c r="S31" s="686"/>
      <c r="T31" s="687"/>
      <c r="U31" s="685">
        <f>CF31*0.9</f>
        <v>0</v>
      </c>
      <c r="V31" s="686"/>
      <c r="W31" s="686"/>
      <c r="X31" s="686"/>
      <c r="Y31" s="687"/>
      <c r="Z31" s="688">
        <f>CG31*0.9</f>
        <v>0</v>
      </c>
      <c r="AA31" s="683"/>
      <c r="AB31" s="683"/>
      <c r="AC31" s="684"/>
      <c r="AD31" s="676">
        <f>CH31*0.9</f>
        <v>0</v>
      </c>
      <c r="AE31" s="677"/>
      <c r="AF31" s="677"/>
      <c r="AG31" s="678"/>
      <c r="AH31" s="676">
        <f>SUM(CI31*0.9)</f>
        <v>0</v>
      </c>
      <c r="AI31" s="677"/>
      <c r="AJ31" s="677"/>
      <c r="AK31" s="677"/>
      <c r="AL31" s="678"/>
      <c r="AM31" s="676">
        <f>SUM(CJ31*0.9)</f>
        <v>712825.86082781246</v>
      </c>
      <c r="AN31" s="677"/>
      <c r="AO31" s="677"/>
      <c r="AP31" s="678"/>
      <c r="AQ31" s="676">
        <f>SUM(CK31*0.9)</f>
        <v>454049.67646125</v>
      </c>
      <c r="AR31" s="677"/>
      <c r="AS31" s="677"/>
      <c r="AT31" s="677"/>
      <c r="AU31" s="678"/>
      <c r="AV31" s="676">
        <f>SUM(CL31*0.9)</f>
        <v>440351.72524968744</v>
      </c>
      <c r="AW31" s="677"/>
      <c r="AX31" s="677"/>
      <c r="AY31" s="678"/>
      <c r="AZ31" s="676">
        <f>SUM(CM31*0.9)</f>
        <v>348151.65671250003</v>
      </c>
      <c r="BA31" s="677"/>
      <c r="BB31" s="677"/>
      <c r="BC31" s="678"/>
      <c r="BD31" s="679">
        <f>SUM(CN31*0.9)</f>
        <v>0</v>
      </c>
      <c r="BE31" s="680"/>
      <c r="BF31" s="680"/>
      <c r="BG31" s="680"/>
      <c r="BH31" s="681"/>
      <c r="BI31" s="75"/>
      <c r="BJ31" s="75"/>
      <c r="BK31" s="61" t="str">
        <f t="shared" ref="BK31:BK49" si="11">B31</f>
        <v>PLANNED TOTAL MTV</v>
      </c>
      <c r="BL31" s="71">
        <f t="shared" si="9"/>
        <v>0</v>
      </c>
      <c r="BM31" s="82"/>
      <c r="BN31" s="83"/>
      <c r="BO31" s="77"/>
      <c r="BP31" s="77"/>
      <c r="BQ31" s="77"/>
      <c r="BR31" s="77"/>
      <c r="BS31" s="77"/>
      <c r="BT31" s="77"/>
      <c r="BU31" s="77"/>
      <c r="BV31" s="77"/>
      <c r="BW31" s="77"/>
      <c r="BX31" s="120"/>
      <c r="BY31" s="20"/>
      <c r="BZ31" s="79"/>
      <c r="CA31" s="61" t="str">
        <f t="shared" si="8"/>
        <v>PLANNED TOTAL MTV</v>
      </c>
      <c r="CB31" s="99"/>
      <c r="CC31" s="100">
        <v>0</v>
      </c>
      <c r="CD31" s="100">
        <v>0</v>
      </c>
      <c r="CE31" s="100">
        <v>769832.15456249996</v>
      </c>
      <c r="CF31" s="100">
        <v>0</v>
      </c>
      <c r="CG31" s="100"/>
      <c r="CH31" s="100"/>
      <c r="CI31" s="100"/>
      <c r="CJ31" s="100">
        <v>792028.73425312492</v>
      </c>
      <c r="CK31" s="100">
        <v>504499.64051250002</v>
      </c>
      <c r="CL31" s="100">
        <v>489279.69472187496</v>
      </c>
      <c r="CM31" s="100">
        <v>386835.17412500002</v>
      </c>
      <c r="CN31" s="100">
        <v>0</v>
      </c>
      <c r="CO31" s="5">
        <f>SUM(CC31:CN31)</f>
        <v>2942475.3981749997</v>
      </c>
      <c r="CP31" s="101"/>
      <c r="CQ31" s="102"/>
      <c r="CR31" s="12"/>
      <c r="CS31" s="12"/>
      <c r="CT31" s="12"/>
      <c r="CU31" s="12"/>
    </row>
    <row r="32" spans="2:100" ht="19.5" hidden="1" customHeight="1">
      <c r="B32" s="94" t="s">
        <v>28</v>
      </c>
      <c r="C32" s="207"/>
      <c r="D32" s="95"/>
      <c r="E32" s="95"/>
      <c r="F32" s="96"/>
      <c r="G32" s="97">
        <f>CO32*0.9</f>
        <v>0</v>
      </c>
      <c r="H32" s="682">
        <f>CC32*0.9</f>
        <v>0</v>
      </c>
      <c r="I32" s="683"/>
      <c r="J32" s="683"/>
      <c r="K32" s="683"/>
      <c r="L32" s="684"/>
      <c r="M32" s="685">
        <f>CD32*0.9</f>
        <v>0</v>
      </c>
      <c r="N32" s="686"/>
      <c r="O32" s="686"/>
      <c r="P32" s="687"/>
      <c r="Q32" s="685">
        <f>CE32*0.9</f>
        <v>0</v>
      </c>
      <c r="R32" s="686"/>
      <c r="S32" s="686"/>
      <c r="T32" s="687"/>
      <c r="U32" s="685">
        <f>CF32*0.9</f>
        <v>0</v>
      </c>
      <c r="V32" s="686"/>
      <c r="W32" s="686"/>
      <c r="X32" s="686"/>
      <c r="Y32" s="687"/>
      <c r="Z32" s="688">
        <f>CG32*0.9</f>
        <v>0</v>
      </c>
      <c r="AA32" s="683"/>
      <c r="AB32" s="683"/>
      <c r="AC32" s="684"/>
      <c r="AD32" s="676">
        <f>CH32*0.9</f>
        <v>0</v>
      </c>
      <c r="AE32" s="677"/>
      <c r="AF32" s="677"/>
      <c r="AG32" s="678"/>
      <c r="AH32" s="676">
        <f>SUM(CI32*0.9)</f>
        <v>0</v>
      </c>
      <c r="AI32" s="677"/>
      <c r="AJ32" s="677"/>
      <c r="AK32" s="677"/>
      <c r="AL32" s="678"/>
      <c r="AM32" s="676">
        <f>SUM(CJ32*0.9)</f>
        <v>0</v>
      </c>
      <c r="AN32" s="677"/>
      <c r="AO32" s="677"/>
      <c r="AP32" s="678"/>
      <c r="AQ32" s="676">
        <f>SUM(CK32*0.9)</f>
        <v>0</v>
      </c>
      <c r="AR32" s="677"/>
      <c r="AS32" s="677"/>
      <c r="AT32" s="677"/>
      <c r="AU32" s="678"/>
      <c r="AV32" s="676">
        <f>SUM(CL32*0.9)</f>
        <v>0</v>
      </c>
      <c r="AW32" s="677"/>
      <c r="AX32" s="677"/>
      <c r="AY32" s="678"/>
      <c r="AZ32" s="676">
        <f>SUM(CM32*0.9)</f>
        <v>0</v>
      </c>
      <c r="BA32" s="677"/>
      <c r="BB32" s="677"/>
      <c r="BC32" s="678"/>
      <c r="BD32" s="679">
        <f>SUM(CN32*0.9)</f>
        <v>0</v>
      </c>
      <c r="BE32" s="680"/>
      <c r="BF32" s="680"/>
      <c r="BG32" s="680"/>
      <c r="BH32" s="681"/>
      <c r="BI32" s="75"/>
      <c r="BJ32" s="75"/>
      <c r="BK32" s="61" t="str">
        <f t="shared" si="11"/>
        <v>FORECASTED TOTAL MTV</v>
      </c>
      <c r="BL32" s="71">
        <f t="shared" si="9"/>
        <v>0</v>
      </c>
      <c r="BM32" s="82"/>
      <c r="BN32" s="83"/>
      <c r="BO32" s="77"/>
      <c r="BP32" s="77"/>
      <c r="BQ32" s="77"/>
      <c r="BR32" s="77"/>
      <c r="BS32" s="77"/>
      <c r="BT32" s="77"/>
      <c r="BU32" s="77"/>
      <c r="BV32" s="77"/>
      <c r="BW32" s="77"/>
      <c r="BX32" s="98"/>
      <c r="BY32" s="20"/>
      <c r="BZ32" s="79"/>
      <c r="CA32" s="61" t="str">
        <f t="shared" si="8"/>
        <v>FORECASTED TOTAL MTV</v>
      </c>
      <c r="CB32" s="99"/>
      <c r="CC32" s="103"/>
      <c r="CD32" s="103">
        <f t="shared" ref="CD32:CN32" si="12">SUM(CD28:CD30)</f>
        <v>0</v>
      </c>
      <c r="CE32" s="103">
        <f t="shared" si="12"/>
        <v>0</v>
      </c>
      <c r="CF32" s="103">
        <f t="shared" si="12"/>
        <v>0</v>
      </c>
      <c r="CG32" s="103">
        <f t="shared" si="12"/>
        <v>0</v>
      </c>
      <c r="CH32" s="103">
        <f t="shared" si="12"/>
        <v>0</v>
      </c>
      <c r="CI32" s="103">
        <f t="shared" si="12"/>
        <v>0</v>
      </c>
      <c r="CJ32" s="103">
        <f t="shared" si="12"/>
        <v>0</v>
      </c>
      <c r="CK32" s="103">
        <f t="shared" si="12"/>
        <v>0</v>
      </c>
      <c r="CL32" s="103">
        <f t="shared" si="12"/>
        <v>0</v>
      </c>
      <c r="CM32" s="103">
        <f t="shared" si="12"/>
        <v>0</v>
      </c>
      <c r="CN32" s="103">
        <f t="shared" si="12"/>
        <v>0</v>
      </c>
      <c r="CO32" s="5">
        <f>SUM(CC32:CN32)</f>
        <v>0</v>
      </c>
      <c r="CP32" s="288">
        <f>CO31-CO33</f>
        <v>2942475.3981749997</v>
      </c>
      <c r="CQ32" s="102"/>
      <c r="CR32" s="12"/>
      <c r="CS32" s="12"/>
      <c r="CT32" s="12"/>
      <c r="CU32" s="12"/>
    </row>
    <row r="33" spans="2:100" ht="19.5" hidden="1" customHeight="1">
      <c r="B33" s="94" t="s">
        <v>30</v>
      </c>
      <c r="C33" s="207"/>
      <c r="D33" s="95"/>
      <c r="E33" s="95"/>
      <c r="F33" s="96"/>
      <c r="G33" s="97">
        <f>CO33*0.9</f>
        <v>0</v>
      </c>
      <c r="H33" s="682">
        <f>CC33*0.9</f>
        <v>0</v>
      </c>
      <c r="I33" s="683"/>
      <c r="J33" s="683"/>
      <c r="K33" s="683"/>
      <c r="L33" s="684"/>
      <c r="M33" s="685">
        <f>CD33*0.9</f>
        <v>0</v>
      </c>
      <c r="N33" s="686"/>
      <c r="O33" s="686"/>
      <c r="P33" s="687"/>
      <c r="Q33" s="685">
        <f>CE33*0.9</f>
        <v>0</v>
      </c>
      <c r="R33" s="686"/>
      <c r="S33" s="686"/>
      <c r="T33" s="687"/>
      <c r="U33" s="685">
        <f>CF33*0.9</f>
        <v>0</v>
      </c>
      <c r="V33" s="686"/>
      <c r="W33" s="686"/>
      <c r="X33" s="686"/>
      <c r="Y33" s="687"/>
      <c r="Z33" s="688">
        <f>CG33*0.9</f>
        <v>0</v>
      </c>
      <c r="AA33" s="683"/>
      <c r="AB33" s="683"/>
      <c r="AC33" s="684"/>
      <c r="AD33" s="676">
        <f>CH33*0.9</f>
        <v>0</v>
      </c>
      <c r="AE33" s="677"/>
      <c r="AF33" s="677"/>
      <c r="AG33" s="678"/>
      <c r="AH33" s="676">
        <f>SUM(CI33*0.9)</f>
        <v>0</v>
      </c>
      <c r="AI33" s="677"/>
      <c r="AJ33" s="677"/>
      <c r="AK33" s="677"/>
      <c r="AL33" s="678"/>
      <c r="AM33" s="676">
        <f>SUM(CJ33*0.9)</f>
        <v>0</v>
      </c>
      <c r="AN33" s="677"/>
      <c r="AO33" s="677"/>
      <c r="AP33" s="678"/>
      <c r="AQ33" s="676">
        <f>SUM(CK33*0.9)</f>
        <v>0</v>
      </c>
      <c r="AR33" s="677"/>
      <c r="AS33" s="677"/>
      <c r="AT33" s="677"/>
      <c r="AU33" s="678"/>
      <c r="AV33" s="676">
        <f>SUM(CL33*0.9)</f>
        <v>0</v>
      </c>
      <c r="AW33" s="677"/>
      <c r="AX33" s="677"/>
      <c r="AY33" s="678"/>
      <c r="AZ33" s="676">
        <f>SUM(CM33*0.9)</f>
        <v>0</v>
      </c>
      <c r="BA33" s="677"/>
      <c r="BB33" s="677"/>
      <c r="BC33" s="678"/>
      <c r="BD33" s="679">
        <f>SUM(CN33*0.9)</f>
        <v>0</v>
      </c>
      <c r="BE33" s="680"/>
      <c r="BF33" s="680"/>
      <c r="BG33" s="680"/>
      <c r="BH33" s="681"/>
      <c r="BI33" s="75"/>
      <c r="BJ33" s="75"/>
      <c r="BK33" s="61" t="str">
        <f t="shared" si="11"/>
        <v>ACTUAL TOTAL MTV</v>
      </c>
      <c r="BL33" s="71">
        <f t="shared" si="9"/>
        <v>0</v>
      </c>
      <c r="BM33" s="82"/>
      <c r="BN33" s="83"/>
      <c r="BO33" s="77"/>
      <c r="BP33" s="77"/>
      <c r="BQ33" s="77"/>
      <c r="BR33" s="77"/>
      <c r="BS33" s="77"/>
      <c r="BT33" s="77"/>
      <c r="BU33" s="77"/>
      <c r="BV33" s="77"/>
      <c r="BW33" s="77"/>
      <c r="BX33" s="98"/>
      <c r="BY33" s="20"/>
      <c r="BZ33" s="79"/>
      <c r="CA33" s="61" t="str">
        <f t="shared" si="8"/>
        <v>ACTUAL TOTAL MTV</v>
      </c>
      <c r="CB33" s="99"/>
      <c r="CC33" s="104">
        <f>CC31</f>
        <v>0</v>
      </c>
      <c r="CD33" s="100">
        <f>CD32</f>
        <v>0</v>
      </c>
      <c r="CE33" s="100">
        <f>CE32</f>
        <v>0</v>
      </c>
      <c r="CF33" s="100">
        <f>CF32</f>
        <v>0</v>
      </c>
      <c r="CG33" s="100">
        <f t="shared" ref="CG33:CN33" si="13">CG32</f>
        <v>0</v>
      </c>
      <c r="CH33" s="100">
        <f t="shared" si="13"/>
        <v>0</v>
      </c>
      <c r="CI33" s="100">
        <f t="shared" si="13"/>
        <v>0</v>
      </c>
      <c r="CJ33" s="100">
        <f t="shared" si="13"/>
        <v>0</v>
      </c>
      <c r="CK33" s="100">
        <f t="shared" si="13"/>
        <v>0</v>
      </c>
      <c r="CL33" s="100">
        <f t="shared" si="13"/>
        <v>0</v>
      </c>
      <c r="CM33" s="100">
        <f t="shared" si="13"/>
        <v>0</v>
      </c>
      <c r="CN33" s="100">
        <f t="shared" si="13"/>
        <v>0</v>
      </c>
      <c r="CO33" s="5">
        <f>SUM(CC33:CN33)</f>
        <v>0</v>
      </c>
      <c r="CP33" s="692">
        <f>CO31-CO33</f>
        <v>2942475.3981749997</v>
      </c>
      <c r="CQ33" s="693"/>
      <c r="CR33" s="693"/>
      <c r="CS33" s="102"/>
      <c r="CT33" s="102"/>
      <c r="CU33" s="102"/>
      <c r="CV33" s="102"/>
    </row>
    <row r="34" spans="2:100" ht="19.5" hidden="1" customHeight="1">
      <c r="B34" s="105" t="s">
        <v>32</v>
      </c>
      <c r="C34" s="208"/>
      <c r="D34" s="106"/>
      <c r="E34" s="106"/>
      <c r="F34" s="107"/>
      <c r="G34" s="108">
        <f>SUM(H34:BH34)</f>
        <v>2689347.9891110072</v>
      </c>
      <c r="H34" s="578">
        <f>CC34*0.9</f>
        <v>0</v>
      </c>
      <c r="I34" s="572"/>
      <c r="J34" s="572"/>
      <c r="K34" s="572"/>
      <c r="L34" s="573"/>
      <c r="M34" s="571">
        <f>CD34*0.9</f>
        <v>0</v>
      </c>
      <c r="N34" s="572"/>
      <c r="O34" s="572"/>
      <c r="P34" s="573"/>
      <c r="Q34" s="571">
        <f>CE34*0.9</f>
        <v>703607.09153583285</v>
      </c>
      <c r="R34" s="572"/>
      <c r="S34" s="572"/>
      <c r="T34" s="573"/>
      <c r="U34" s="571">
        <f>CF34*0.9</f>
        <v>0</v>
      </c>
      <c r="V34" s="572"/>
      <c r="W34" s="572"/>
      <c r="X34" s="572"/>
      <c r="Y34" s="573"/>
      <c r="Z34" s="571">
        <f>CG34*0.9</f>
        <v>0</v>
      </c>
      <c r="AA34" s="572"/>
      <c r="AB34" s="572"/>
      <c r="AC34" s="573"/>
      <c r="AD34" s="616">
        <f>CH34*0.9</f>
        <v>0</v>
      </c>
      <c r="AE34" s="617"/>
      <c r="AF34" s="617"/>
      <c r="AG34" s="618"/>
      <c r="AH34" s="616">
        <f>SUM(CI34*0.9)</f>
        <v>0</v>
      </c>
      <c r="AI34" s="617"/>
      <c r="AJ34" s="617"/>
      <c r="AK34" s="617"/>
      <c r="AL34" s="618"/>
      <c r="AM34" s="616">
        <f>SUM(CJ34*0.9)</f>
        <v>723894.20319465874</v>
      </c>
      <c r="AN34" s="617"/>
      <c r="AO34" s="617"/>
      <c r="AP34" s="618"/>
      <c r="AQ34" s="616">
        <f>SUM(CK34*0.9)</f>
        <v>461099.89383803355</v>
      </c>
      <c r="AR34" s="617"/>
      <c r="AS34" s="617"/>
      <c r="AT34" s="617"/>
      <c r="AU34" s="618"/>
      <c r="AV34" s="616">
        <f>SUM(CL34*0.9)</f>
        <v>447189.24886483076</v>
      </c>
      <c r="AW34" s="617"/>
      <c r="AX34" s="617"/>
      <c r="AY34" s="618"/>
      <c r="AZ34" s="616">
        <f>SUM(CM34*0.9)</f>
        <v>353557.5516776513</v>
      </c>
      <c r="BA34" s="617"/>
      <c r="BB34" s="617"/>
      <c r="BC34" s="618"/>
      <c r="BD34" s="616">
        <f>SUM(CN34*0.9)</f>
        <v>0</v>
      </c>
      <c r="BE34" s="617"/>
      <c r="BF34" s="617"/>
      <c r="BG34" s="617"/>
      <c r="BH34" s="621"/>
      <c r="BI34" s="75"/>
      <c r="BJ34" s="75"/>
      <c r="BK34" s="61" t="str">
        <f t="shared" si="11"/>
        <v xml:space="preserve">$USD PLANNED TOTAL MTV </v>
      </c>
      <c r="BL34" s="71">
        <f t="shared" si="9"/>
        <v>0</v>
      </c>
      <c r="BM34" s="82"/>
      <c r="BN34" s="83"/>
      <c r="BO34" s="77">
        <v>0</v>
      </c>
      <c r="BP34" s="77">
        <v>0</v>
      </c>
      <c r="BQ34" s="77">
        <v>0</v>
      </c>
      <c r="BR34" s="77">
        <v>0</v>
      </c>
      <c r="BS34" s="77">
        <v>0</v>
      </c>
      <c r="BT34" s="77">
        <v>0</v>
      </c>
      <c r="BU34" s="77">
        <v>0</v>
      </c>
      <c r="BV34" s="77">
        <v>0</v>
      </c>
      <c r="BW34" s="77">
        <v>0</v>
      </c>
      <c r="BX34" s="78">
        <v>0</v>
      </c>
      <c r="BY34" s="20"/>
      <c r="BZ34" s="79"/>
      <c r="CA34" s="109" t="str">
        <f t="shared" si="8"/>
        <v xml:space="preserve">$USD PLANNED TOTAL MTV </v>
      </c>
      <c r="CB34" s="110"/>
      <c r="CC34" s="111">
        <f t="shared" ref="CC34:CN34" si="14">CC31/$AN$4</f>
        <v>0</v>
      </c>
      <c r="CD34" s="111">
        <f t="shared" si="14"/>
        <v>0</v>
      </c>
      <c r="CE34" s="111">
        <f t="shared" si="14"/>
        <v>781785.65726203646</v>
      </c>
      <c r="CF34" s="111">
        <f t="shared" si="14"/>
        <v>0</v>
      </c>
      <c r="CG34" s="111">
        <f t="shared" si="14"/>
        <v>0</v>
      </c>
      <c r="CH34" s="111">
        <f t="shared" si="14"/>
        <v>0</v>
      </c>
      <c r="CI34" s="111">
        <f t="shared" si="14"/>
        <v>0</v>
      </c>
      <c r="CJ34" s="111">
        <f t="shared" si="14"/>
        <v>804326.89243850973</v>
      </c>
      <c r="CK34" s="111">
        <f t="shared" si="14"/>
        <v>512333.21537559282</v>
      </c>
      <c r="CL34" s="111">
        <f t="shared" si="14"/>
        <v>496876.94318314525</v>
      </c>
      <c r="CM34" s="111">
        <f t="shared" si="14"/>
        <v>392841.72408627922</v>
      </c>
      <c r="CN34" s="111">
        <f t="shared" si="14"/>
        <v>0</v>
      </c>
      <c r="CO34" s="112">
        <f t="shared" si="10"/>
        <v>2988164.4323455635</v>
      </c>
      <c r="CP34" s="101"/>
      <c r="CQ34" s="80"/>
      <c r="CR34" s="80"/>
      <c r="CS34" s="80"/>
      <c r="CT34" s="80"/>
      <c r="CU34" s="80"/>
      <c r="CV34" s="80"/>
    </row>
    <row r="35" spans="2:100" ht="19.5" hidden="1" customHeight="1">
      <c r="B35" s="105" t="s">
        <v>33</v>
      </c>
      <c r="C35" s="208"/>
      <c r="D35" s="106"/>
      <c r="E35" s="106"/>
      <c r="F35" s="107"/>
      <c r="G35" s="108">
        <f>SUM(H35:BH35)</f>
        <v>0</v>
      </c>
      <c r="H35" s="578">
        <f>CC35*0.9</f>
        <v>0</v>
      </c>
      <c r="I35" s="572"/>
      <c r="J35" s="572"/>
      <c r="K35" s="572"/>
      <c r="L35" s="573"/>
      <c r="M35" s="571">
        <f>CD35*0.9</f>
        <v>0</v>
      </c>
      <c r="N35" s="572"/>
      <c r="O35" s="572"/>
      <c r="P35" s="573"/>
      <c r="Q35" s="571">
        <f>CE35*0.9</f>
        <v>0</v>
      </c>
      <c r="R35" s="572"/>
      <c r="S35" s="572"/>
      <c r="T35" s="573"/>
      <c r="U35" s="571">
        <f>CF35*0.9</f>
        <v>0</v>
      </c>
      <c r="V35" s="572"/>
      <c r="W35" s="572"/>
      <c r="X35" s="572"/>
      <c r="Y35" s="573"/>
      <c r="Z35" s="571">
        <f>CG35*0.9</f>
        <v>0</v>
      </c>
      <c r="AA35" s="572"/>
      <c r="AB35" s="572"/>
      <c r="AC35" s="573"/>
      <c r="AD35" s="616">
        <f>CH35*0.9</f>
        <v>0</v>
      </c>
      <c r="AE35" s="617"/>
      <c r="AF35" s="617"/>
      <c r="AG35" s="618"/>
      <c r="AH35" s="616">
        <f>SUM(CI35*0.9)</f>
        <v>0</v>
      </c>
      <c r="AI35" s="617"/>
      <c r="AJ35" s="617"/>
      <c r="AK35" s="617"/>
      <c r="AL35" s="618"/>
      <c r="AM35" s="616">
        <f>SUM(CJ35*0.9)</f>
        <v>0</v>
      </c>
      <c r="AN35" s="617"/>
      <c r="AO35" s="617"/>
      <c r="AP35" s="618"/>
      <c r="AQ35" s="616">
        <f>SUM(CK35*0.9)</f>
        <v>0</v>
      </c>
      <c r="AR35" s="617"/>
      <c r="AS35" s="617"/>
      <c r="AT35" s="617"/>
      <c r="AU35" s="618"/>
      <c r="AV35" s="616">
        <f>SUM(CL35*0.9)</f>
        <v>0</v>
      </c>
      <c r="AW35" s="617"/>
      <c r="AX35" s="617"/>
      <c r="AY35" s="618"/>
      <c r="AZ35" s="616">
        <f>SUM(CM35*0.9)</f>
        <v>0</v>
      </c>
      <c r="BA35" s="617"/>
      <c r="BB35" s="617"/>
      <c r="BC35" s="618"/>
      <c r="BD35" s="616">
        <f>SUM(CN35*0.9)</f>
        <v>0</v>
      </c>
      <c r="BE35" s="617"/>
      <c r="BF35" s="617"/>
      <c r="BG35" s="617"/>
      <c r="BH35" s="621"/>
      <c r="BI35" s="75"/>
      <c r="BJ35" s="75"/>
      <c r="BK35" s="61" t="str">
        <f t="shared" si="11"/>
        <v xml:space="preserve">$USD ACTUAL TOTAL MTV </v>
      </c>
      <c r="BL35" s="71">
        <f t="shared" si="9"/>
        <v>0</v>
      </c>
      <c r="BM35" s="82"/>
      <c r="BN35" s="83"/>
      <c r="BO35" s="77">
        <v>0</v>
      </c>
      <c r="BP35" s="77">
        <v>0</v>
      </c>
      <c r="BQ35" s="77">
        <v>0</v>
      </c>
      <c r="BR35" s="77">
        <v>0</v>
      </c>
      <c r="BS35" s="77">
        <v>0</v>
      </c>
      <c r="BT35" s="77">
        <v>0</v>
      </c>
      <c r="BU35" s="77">
        <v>0</v>
      </c>
      <c r="BV35" s="77">
        <v>0</v>
      </c>
      <c r="BW35" s="77">
        <v>0</v>
      </c>
      <c r="BX35" s="78">
        <v>0</v>
      </c>
      <c r="BY35" s="20"/>
      <c r="BZ35" s="79"/>
      <c r="CA35" s="109" t="str">
        <f t="shared" si="8"/>
        <v xml:space="preserve">$USD ACTUAL TOTAL MTV </v>
      </c>
      <c r="CB35" s="110"/>
      <c r="CC35" s="113">
        <f t="shared" ref="CC35:CN35" si="15">CC33/$AN$4</f>
        <v>0</v>
      </c>
      <c r="CD35" s="113">
        <f t="shared" si="15"/>
        <v>0</v>
      </c>
      <c r="CE35" s="113">
        <f t="shared" si="15"/>
        <v>0</v>
      </c>
      <c r="CF35" s="113">
        <f t="shared" si="15"/>
        <v>0</v>
      </c>
      <c r="CG35" s="113">
        <f t="shared" si="15"/>
        <v>0</v>
      </c>
      <c r="CH35" s="113">
        <f t="shared" si="15"/>
        <v>0</v>
      </c>
      <c r="CI35" s="113">
        <f t="shared" si="15"/>
        <v>0</v>
      </c>
      <c r="CJ35" s="113">
        <f t="shared" si="15"/>
        <v>0</v>
      </c>
      <c r="CK35" s="113">
        <f t="shared" si="15"/>
        <v>0</v>
      </c>
      <c r="CL35" s="113">
        <f t="shared" si="15"/>
        <v>0</v>
      </c>
      <c r="CM35" s="113">
        <f t="shared" si="15"/>
        <v>0</v>
      </c>
      <c r="CN35" s="113">
        <f t="shared" si="15"/>
        <v>0</v>
      </c>
      <c r="CO35" s="112">
        <f t="shared" si="10"/>
        <v>0</v>
      </c>
      <c r="CP35" s="114"/>
      <c r="CQ35" s="80"/>
      <c r="CR35" s="80"/>
      <c r="CS35" s="80"/>
      <c r="CT35" s="80"/>
      <c r="CU35" s="80"/>
      <c r="CV35" s="80"/>
    </row>
    <row r="36" spans="2:100" ht="19.5" hidden="1" customHeight="1">
      <c r="B36" s="56"/>
      <c r="C36" s="202"/>
      <c r="D36" s="90"/>
      <c r="E36" s="90"/>
      <c r="F36" s="91">
        <f>SUM(H36:BH36)</f>
        <v>0</v>
      </c>
      <c r="G36" s="72">
        <f>CO36*0.9</f>
        <v>0</v>
      </c>
      <c r="H36" s="73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9"/>
      <c r="BI36" s="75"/>
      <c r="BJ36" s="75"/>
      <c r="BK36" s="61">
        <f t="shared" si="11"/>
        <v>0</v>
      </c>
      <c r="BL36" s="71">
        <f t="shared" si="9"/>
        <v>0</v>
      </c>
      <c r="BM36" s="82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7"/>
      <c r="BY36" s="20"/>
      <c r="BZ36" s="79"/>
      <c r="CA36" s="61">
        <f t="shared" si="8"/>
        <v>0</v>
      </c>
      <c r="CB36" s="65">
        <f>BL36</f>
        <v>0</v>
      </c>
      <c r="CC36" s="66">
        <f>SUM(H36:M36)*BM36</f>
        <v>0</v>
      </c>
      <c r="CD36" s="66">
        <f>SUM(N36:S36)*BN36</f>
        <v>0</v>
      </c>
      <c r="CE36" s="66"/>
      <c r="CF36" s="66">
        <f>SUM(V36:Z36)*BP36</f>
        <v>0</v>
      </c>
      <c r="CG36" s="66">
        <f>SUM(AA36:AC36)*BQ36</f>
        <v>0</v>
      </c>
      <c r="CH36" s="66">
        <f>SUM(AD36:AG36)*BR36</f>
        <v>0</v>
      </c>
      <c r="CI36" s="66">
        <f>SUM(AH36:AM36)*BS36</f>
        <v>0</v>
      </c>
      <c r="CJ36" s="66">
        <f>SUM(AN36:AP36)*BT36</f>
        <v>0</v>
      </c>
      <c r="CK36" s="66">
        <f>SUM(AQ36:AV36)*BU36</f>
        <v>0</v>
      </c>
      <c r="CL36" s="66">
        <f>SUM(AX36:AZ36)*BV36</f>
        <v>0</v>
      </c>
      <c r="CM36" s="66">
        <f>SUM(BA36:BC36)*BW36</f>
        <v>0</v>
      </c>
      <c r="CN36" s="66">
        <f>SUM(BD36:BH36)*BX36</f>
        <v>0</v>
      </c>
      <c r="CO36" s="67">
        <f>SUM(CC36:CN36)</f>
        <v>0</v>
      </c>
      <c r="CP36" s="12"/>
      <c r="CQ36" s="8"/>
      <c r="CR36" s="8"/>
      <c r="CS36" s="8"/>
      <c r="CT36" s="80"/>
      <c r="CU36" s="123"/>
      <c r="CV36" s="123"/>
    </row>
    <row r="37" spans="2:100" ht="14.25" hidden="1" customHeight="1">
      <c r="B37" s="115" t="s">
        <v>68</v>
      </c>
      <c r="C37" s="209"/>
      <c r="D37" s="287"/>
      <c r="E37" s="287"/>
      <c r="F37" s="57">
        <f>SUM(H37:BH37)*10</f>
        <v>0</v>
      </c>
      <c r="G37" s="58"/>
      <c r="H37" s="59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8"/>
      <c r="AW37" s="60"/>
      <c r="AX37" s="60"/>
      <c r="AY37" s="60"/>
      <c r="AZ37" s="196"/>
      <c r="BA37" s="60"/>
      <c r="BB37" s="195"/>
      <c r="BC37" s="195"/>
      <c r="BD37" s="60"/>
      <c r="BE37" s="60"/>
      <c r="BF37" s="60"/>
      <c r="BG37" s="196"/>
      <c r="BH37" s="69"/>
      <c r="BI37" s="70"/>
      <c r="BK37" s="61" t="str">
        <f t="shared" si="11"/>
        <v>RADIO</v>
      </c>
      <c r="BL37" s="71">
        <f t="shared" si="9"/>
        <v>0</v>
      </c>
      <c r="BM37" s="62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127"/>
      <c r="BY37" s="20"/>
      <c r="BZ37" s="20"/>
      <c r="CA37" s="61" t="str">
        <f t="shared" si="8"/>
        <v>RADIO</v>
      </c>
      <c r="CB37" s="65">
        <f>BL37</f>
        <v>0</v>
      </c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7"/>
      <c r="CP37" s="12"/>
      <c r="CQ37" s="12"/>
      <c r="CR37" s="12"/>
      <c r="CS37" s="12"/>
      <c r="CT37" s="12"/>
      <c r="CU37" s="12"/>
    </row>
    <row r="38" spans="2:100" ht="20.25" hidden="1" customHeight="1">
      <c r="B38" s="115"/>
      <c r="C38" s="209"/>
      <c r="D38" s="287"/>
      <c r="E38" s="287"/>
      <c r="F38" s="57">
        <f>SUM(H38:BH38)*10</f>
        <v>0</v>
      </c>
      <c r="G38" s="128">
        <f>CO38*0.9</f>
        <v>0</v>
      </c>
      <c r="H38" s="73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74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116"/>
      <c r="AW38" s="116"/>
      <c r="AX38" s="116"/>
      <c r="AY38" s="116"/>
      <c r="AZ38" s="60"/>
      <c r="BA38" s="60"/>
      <c r="BB38" s="60"/>
      <c r="BC38" s="60"/>
      <c r="BD38" s="60"/>
      <c r="BE38" s="60"/>
      <c r="BF38" s="60"/>
      <c r="BG38" s="60"/>
      <c r="BH38" s="69"/>
      <c r="BI38" s="75"/>
      <c r="BJ38" s="75"/>
      <c r="BK38" s="61">
        <f t="shared" si="11"/>
        <v>0</v>
      </c>
      <c r="BL38" s="71">
        <f t="shared" si="9"/>
        <v>0</v>
      </c>
      <c r="BM38" s="76"/>
      <c r="BN38" s="77"/>
      <c r="BO38" s="77">
        <v>0</v>
      </c>
      <c r="BP38" s="77">
        <v>0</v>
      </c>
      <c r="BQ38" s="77">
        <v>0</v>
      </c>
      <c r="BR38" s="77">
        <v>0</v>
      </c>
      <c r="BS38" s="77">
        <v>0</v>
      </c>
      <c r="BT38" s="77">
        <v>0</v>
      </c>
      <c r="BU38" s="77">
        <v>0</v>
      </c>
      <c r="BV38" s="77">
        <v>0</v>
      </c>
      <c r="BW38" s="77">
        <v>0</v>
      </c>
      <c r="BX38" s="127"/>
      <c r="BY38" s="20"/>
      <c r="BZ38" s="79"/>
      <c r="CA38" s="61">
        <f t="shared" si="8"/>
        <v>0</v>
      </c>
      <c r="CB38" s="65">
        <f>BL38</f>
        <v>0</v>
      </c>
      <c r="CC38" s="66">
        <f>SUM(H38:M38)*BM38</f>
        <v>0</v>
      </c>
      <c r="CD38" s="66">
        <f>SUM(N38:S38)*BN38</f>
        <v>0</v>
      </c>
      <c r="CE38" s="66"/>
      <c r="CF38" s="66"/>
      <c r="CG38" s="66">
        <f>SUM(AA38:AC38)*BQ38</f>
        <v>0</v>
      </c>
      <c r="CH38" s="66">
        <f>SUM(AD38:AG38)*BR38</f>
        <v>0</v>
      </c>
      <c r="CI38" s="66">
        <f>SUM(AH38:AM38)*BS38</f>
        <v>0</v>
      </c>
      <c r="CJ38" s="66">
        <f>SUM(AN38:AP38)*BT38</f>
        <v>0</v>
      </c>
      <c r="CK38" s="66">
        <f>SUM(AQ38:AV38)*BU38</f>
        <v>0</v>
      </c>
      <c r="CL38" s="66">
        <f>SUM(AX38:AZ38)*BV38</f>
        <v>0</v>
      </c>
      <c r="CM38" s="66">
        <f>SUM(BA38:BC38)*BW38</f>
        <v>0</v>
      </c>
      <c r="CN38" s="66">
        <f>SUM(BD38:BH38)*BX38</f>
        <v>0</v>
      </c>
      <c r="CO38" s="67"/>
      <c r="CP38" s="12"/>
      <c r="CQ38" s="80"/>
      <c r="CR38" s="80"/>
      <c r="CS38" s="80"/>
      <c r="CT38" s="80"/>
      <c r="CU38" s="80"/>
      <c r="CV38" s="80"/>
    </row>
    <row r="39" spans="2:100" ht="20.25" hidden="1" customHeight="1">
      <c r="B39" s="193"/>
      <c r="C39" s="90"/>
      <c r="D39" s="287"/>
      <c r="E39" s="287"/>
      <c r="F39" s="57"/>
      <c r="G39" s="72">
        <f>CO39*0.9</f>
        <v>0</v>
      </c>
      <c r="H39" s="121"/>
      <c r="I39" s="195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74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116"/>
      <c r="AW39" s="116"/>
      <c r="AX39" s="116"/>
      <c r="AY39" s="116"/>
      <c r="AZ39" s="60"/>
      <c r="BA39" s="60"/>
      <c r="BB39" s="60"/>
      <c r="BC39" s="60"/>
      <c r="BD39" s="60"/>
      <c r="BE39" s="60"/>
      <c r="BF39" s="60"/>
      <c r="BG39" s="60"/>
      <c r="BH39" s="69"/>
      <c r="BI39" s="75"/>
      <c r="BJ39" s="75"/>
      <c r="BK39" s="61">
        <f t="shared" si="11"/>
        <v>0</v>
      </c>
      <c r="BL39" s="71"/>
      <c r="BM39" s="76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127"/>
      <c r="BY39" s="20"/>
      <c r="BZ39" s="79"/>
      <c r="CA39" s="61"/>
      <c r="CB39" s="65"/>
      <c r="CC39" s="66"/>
      <c r="CD39" s="66"/>
      <c r="CE39" s="66">
        <f>SUM(Q39:T39)*BO39</f>
        <v>0</v>
      </c>
      <c r="CF39" s="66">
        <f>SUM(U39:Y39)*BP39</f>
        <v>0</v>
      </c>
      <c r="CG39" s="66">
        <f t="shared" ref="CG39:CL42" si="16">SUM(S39:V39)*BQ39</f>
        <v>0</v>
      </c>
      <c r="CH39" s="66">
        <f t="shared" si="16"/>
        <v>0</v>
      </c>
      <c r="CI39" s="66">
        <f t="shared" si="16"/>
        <v>0</v>
      </c>
      <c r="CJ39" s="66">
        <f t="shared" si="16"/>
        <v>0</v>
      </c>
      <c r="CK39" s="66">
        <f t="shared" si="16"/>
        <v>0</v>
      </c>
      <c r="CL39" s="66">
        <f t="shared" si="16"/>
        <v>0</v>
      </c>
      <c r="CM39" s="66"/>
      <c r="CN39" s="66"/>
      <c r="CO39" s="67">
        <f>SUM(CC39:CN39)</f>
        <v>0</v>
      </c>
      <c r="CP39" s="12"/>
      <c r="CQ39" s="80"/>
      <c r="CR39" s="80"/>
      <c r="CS39" s="80"/>
      <c r="CT39" s="80"/>
      <c r="CU39" s="80"/>
      <c r="CV39" s="80"/>
    </row>
    <row r="40" spans="2:100" ht="20.25" hidden="1" customHeight="1">
      <c r="B40" s="193"/>
      <c r="C40" s="90"/>
      <c r="D40" s="287"/>
      <c r="E40" s="287"/>
      <c r="F40" s="57"/>
      <c r="G40" s="72">
        <f>CO40*0.9</f>
        <v>0</v>
      </c>
      <c r="H40" s="121"/>
      <c r="I40" s="195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74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116"/>
      <c r="AW40" s="116"/>
      <c r="AX40" s="116"/>
      <c r="AY40" s="116"/>
      <c r="AZ40" s="60"/>
      <c r="BA40" s="60"/>
      <c r="BB40" s="60"/>
      <c r="BC40" s="60"/>
      <c r="BD40" s="60"/>
      <c r="BE40" s="60"/>
      <c r="BF40" s="60"/>
      <c r="BG40" s="60"/>
      <c r="BH40" s="69"/>
      <c r="BI40" s="75"/>
      <c r="BJ40" s="75"/>
      <c r="BK40" s="61">
        <f t="shared" si="11"/>
        <v>0</v>
      </c>
      <c r="BL40" s="71"/>
      <c r="BM40" s="76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127"/>
      <c r="BY40" s="20"/>
      <c r="BZ40" s="79"/>
      <c r="CA40" s="61"/>
      <c r="CB40" s="65"/>
      <c r="CC40" s="66"/>
      <c r="CD40" s="66"/>
      <c r="CE40" s="66">
        <f>SUM(Q40:T40)*BO40</f>
        <v>0</v>
      </c>
      <c r="CF40" s="66">
        <f>SUM(U40:Y40)*BP40</f>
        <v>0</v>
      </c>
      <c r="CG40" s="66">
        <f t="shared" si="16"/>
        <v>0</v>
      </c>
      <c r="CH40" s="66">
        <f t="shared" si="16"/>
        <v>0</v>
      </c>
      <c r="CI40" s="66">
        <f t="shared" si="16"/>
        <v>0</v>
      </c>
      <c r="CJ40" s="66">
        <f t="shared" si="16"/>
        <v>0</v>
      </c>
      <c r="CK40" s="66">
        <f t="shared" si="16"/>
        <v>0</v>
      </c>
      <c r="CL40" s="66">
        <f t="shared" si="16"/>
        <v>0</v>
      </c>
      <c r="CM40" s="66"/>
      <c r="CN40" s="66"/>
      <c r="CO40" s="67">
        <f>SUM(CC40:CN40)</f>
        <v>0</v>
      </c>
      <c r="CP40" s="12"/>
      <c r="CQ40" s="80"/>
      <c r="CR40" s="80"/>
      <c r="CS40" s="80"/>
      <c r="CT40" s="80"/>
      <c r="CU40" s="80"/>
      <c r="CV40" s="80"/>
    </row>
    <row r="41" spans="2:100" ht="20.25" hidden="1" customHeight="1">
      <c r="B41" s="193"/>
      <c r="C41" s="90"/>
      <c r="D41" s="287"/>
      <c r="E41" s="287"/>
      <c r="F41" s="57"/>
      <c r="G41" s="72">
        <f>CO41*0.9</f>
        <v>0</v>
      </c>
      <c r="H41" s="121"/>
      <c r="I41" s="195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74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116"/>
      <c r="AW41" s="116"/>
      <c r="AX41" s="116"/>
      <c r="AY41" s="116"/>
      <c r="AZ41" s="60"/>
      <c r="BA41" s="60"/>
      <c r="BB41" s="60"/>
      <c r="BC41" s="60"/>
      <c r="BD41" s="60"/>
      <c r="BE41" s="60"/>
      <c r="BF41" s="60"/>
      <c r="BG41" s="60"/>
      <c r="BH41" s="69"/>
      <c r="BI41" s="75"/>
      <c r="BJ41" s="75"/>
      <c r="BK41" s="61">
        <f t="shared" si="11"/>
        <v>0</v>
      </c>
      <c r="BL41" s="71"/>
      <c r="BM41" s="76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127"/>
      <c r="BY41" s="20"/>
      <c r="BZ41" s="79"/>
      <c r="CA41" s="61"/>
      <c r="CB41" s="65"/>
      <c r="CC41" s="66"/>
      <c r="CD41" s="66"/>
      <c r="CE41" s="66">
        <f>SUM(Q41:T41)*BO41</f>
        <v>0</v>
      </c>
      <c r="CF41" s="66">
        <f>SUM(U41:Y41)*BP41</f>
        <v>0</v>
      </c>
      <c r="CG41" s="66">
        <f t="shared" si="16"/>
        <v>0</v>
      </c>
      <c r="CH41" s="66">
        <f t="shared" si="16"/>
        <v>0</v>
      </c>
      <c r="CI41" s="66">
        <f t="shared" si="16"/>
        <v>0</v>
      </c>
      <c r="CJ41" s="66">
        <f t="shared" si="16"/>
        <v>0</v>
      </c>
      <c r="CK41" s="66">
        <f t="shared" si="16"/>
        <v>0</v>
      </c>
      <c r="CL41" s="66">
        <f t="shared" si="16"/>
        <v>0</v>
      </c>
      <c r="CM41" s="66"/>
      <c r="CN41" s="66"/>
      <c r="CO41" s="67">
        <f>SUM(CC41:CN41)</f>
        <v>0</v>
      </c>
      <c r="CP41" s="12"/>
      <c r="CQ41" s="80"/>
      <c r="CR41" s="80"/>
      <c r="CS41" s="80"/>
      <c r="CT41" s="80"/>
      <c r="CU41" s="80"/>
      <c r="CV41" s="80"/>
    </row>
    <row r="42" spans="2:100" ht="20.25" hidden="1" customHeight="1">
      <c r="B42" s="193"/>
      <c r="C42" s="90"/>
      <c r="D42" s="287"/>
      <c r="E42" s="287"/>
      <c r="F42" s="57"/>
      <c r="G42" s="72">
        <f>CO42*0.9</f>
        <v>0</v>
      </c>
      <c r="H42" s="121"/>
      <c r="I42" s="195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74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116"/>
      <c r="AW42" s="116"/>
      <c r="AX42" s="116"/>
      <c r="AY42" s="116"/>
      <c r="AZ42" s="60"/>
      <c r="BA42" s="60"/>
      <c r="BB42" s="60"/>
      <c r="BC42" s="60"/>
      <c r="BD42" s="60"/>
      <c r="BE42" s="60"/>
      <c r="BF42" s="60"/>
      <c r="BG42" s="60"/>
      <c r="BH42" s="69"/>
      <c r="BI42" s="75"/>
      <c r="BJ42" s="75"/>
      <c r="BK42" s="61">
        <f t="shared" si="11"/>
        <v>0</v>
      </c>
      <c r="BL42" s="71"/>
      <c r="BM42" s="76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127"/>
      <c r="BY42" s="20"/>
      <c r="BZ42" s="79"/>
      <c r="CA42" s="61"/>
      <c r="CB42" s="65"/>
      <c r="CC42" s="66"/>
      <c r="CD42" s="66"/>
      <c r="CE42" s="66">
        <f>SUM(Q42:T42)*BO42</f>
        <v>0</v>
      </c>
      <c r="CF42" s="66">
        <f>SUM(U42:Y42)*BP42</f>
        <v>0</v>
      </c>
      <c r="CG42" s="66">
        <f t="shared" si="16"/>
        <v>0</v>
      </c>
      <c r="CH42" s="66">
        <f t="shared" si="16"/>
        <v>0</v>
      </c>
      <c r="CI42" s="66">
        <f t="shared" si="16"/>
        <v>0</v>
      </c>
      <c r="CJ42" s="66">
        <f t="shared" si="16"/>
        <v>0</v>
      </c>
      <c r="CK42" s="66">
        <f t="shared" si="16"/>
        <v>0</v>
      </c>
      <c r="CL42" s="66">
        <f t="shared" si="16"/>
        <v>0</v>
      </c>
      <c r="CM42" s="66"/>
      <c r="CN42" s="66"/>
      <c r="CO42" s="67">
        <f>SUM(CC42:CN42)</f>
        <v>0</v>
      </c>
      <c r="CP42" s="12"/>
      <c r="CQ42" s="80"/>
      <c r="CR42" s="80"/>
      <c r="CS42" s="80"/>
      <c r="CT42" s="80"/>
      <c r="CU42" s="80"/>
      <c r="CV42" s="80"/>
    </row>
    <row r="43" spans="2:100" ht="20.25" hidden="1" customHeight="1">
      <c r="B43" s="193"/>
      <c r="C43" s="90"/>
      <c r="D43" s="287"/>
      <c r="E43" s="287"/>
      <c r="F43" s="57"/>
      <c r="G43" s="128"/>
      <c r="H43" s="121"/>
      <c r="I43" s="195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74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116"/>
      <c r="AW43" s="116"/>
      <c r="AX43" s="116"/>
      <c r="AY43" s="116"/>
      <c r="AZ43" s="60"/>
      <c r="BA43" s="60"/>
      <c r="BB43" s="60"/>
      <c r="BC43" s="60"/>
      <c r="BD43" s="60"/>
      <c r="BE43" s="60"/>
      <c r="BF43" s="60"/>
      <c r="BG43" s="60"/>
      <c r="BH43" s="69"/>
      <c r="BI43" s="75"/>
      <c r="BJ43" s="75"/>
      <c r="BK43" s="61">
        <f t="shared" si="11"/>
        <v>0</v>
      </c>
      <c r="BL43" s="71"/>
      <c r="BM43" s="76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127"/>
      <c r="BY43" s="20"/>
      <c r="BZ43" s="79"/>
      <c r="CA43" s="61"/>
      <c r="CB43" s="65"/>
      <c r="CC43" s="66"/>
      <c r="CD43" s="66"/>
      <c r="CE43" s="66"/>
      <c r="CF43" s="66">
        <f>SUM(U43:Y43)*BP43</f>
        <v>0</v>
      </c>
      <c r="CG43" s="66"/>
      <c r="CH43" s="66"/>
      <c r="CI43" s="66"/>
      <c r="CJ43" s="66"/>
      <c r="CK43" s="66"/>
      <c r="CL43" s="66"/>
      <c r="CM43" s="66"/>
      <c r="CN43" s="66"/>
      <c r="CO43" s="67"/>
      <c r="CP43" s="12"/>
      <c r="CQ43" s="80"/>
      <c r="CR43" s="80"/>
      <c r="CS43" s="80"/>
      <c r="CT43" s="80"/>
      <c r="CU43" s="80"/>
      <c r="CV43" s="80"/>
    </row>
    <row r="44" spans="2:100" ht="19.5" hidden="1" customHeight="1">
      <c r="B44" s="201"/>
      <c r="C44" s="206"/>
      <c r="D44" s="90"/>
      <c r="E44" s="90"/>
      <c r="F44" s="91">
        <f>SUM(H44:BH44)</f>
        <v>0</v>
      </c>
      <c r="G44" s="72">
        <f t="shared" ref="G44:G49" si="17">CO44*0.9</f>
        <v>0</v>
      </c>
      <c r="H44" s="92"/>
      <c r="I44" s="93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9"/>
      <c r="BI44" s="75"/>
      <c r="BJ44" s="75"/>
      <c r="BK44" s="61">
        <f t="shared" si="11"/>
        <v>0</v>
      </c>
      <c r="BL44" s="71">
        <f t="shared" ref="BL44:BL49" si="18">D44</f>
        <v>0</v>
      </c>
      <c r="BM44" s="82"/>
      <c r="BN44" s="83"/>
      <c r="BO44" s="77">
        <v>0</v>
      </c>
      <c r="BP44" s="77">
        <v>0</v>
      </c>
      <c r="BQ44" s="77">
        <v>0</v>
      </c>
      <c r="BR44" s="77">
        <v>0</v>
      </c>
      <c r="BS44" s="77">
        <v>0</v>
      </c>
      <c r="BT44" s="77">
        <v>0</v>
      </c>
      <c r="BU44" s="77">
        <v>0</v>
      </c>
      <c r="BV44" s="77">
        <v>0</v>
      </c>
      <c r="BW44" s="77">
        <v>0</v>
      </c>
      <c r="BX44" s="127"/>
      <c r="BY44" s="20"/>
      <c r="BZ44" s="79"/>
      <c r="CA44" s="61">
        <f t="shared" ref="CA44:CA49" si="19">B44</f>
        <v>0</v>
      </c>
      <c r="CB44" s="65">
        <f>BL44</f>
        <v>0</v>
      </c>
      <c r="CC44" s="66">
        <f>SUM(H44:M44)*BM44</f>
        <v>0</v>
      </c>
      <c r="CD44" s="66">
        <f>SUM(N44:S44)*BN44</f>
        <v>0</v>
      </c>
      <c r="CE44" s="66"/>
      <c r="CF44" s="66"/>
      <c r="CG44" s="66"/>
      <c r="CH44" s="66"/>
      <c r="CI44" s="66"/>
      <c r="CJ44" s="66"/>
      <c r="CK44" s="66"/>
      <c r="CL44" s="66"/>
      <c r="CM44" s="66">
        <f>SUM(BA44:BC44)*BW44</f>
        <v>0</v>
      </c>
      <c r="CN44" s="66">
        <f>SUM(BD44:BH44)*BX44</f>
        <v>0</v>
      </c>
      <c r="CO44" s="67">
        <f t="shared" ref="CO44:CO49" si="20">SUM(CC44:CN44)</f>
        <v>0</v>
      </c>
      <c r="CP44" s="12"/>
      <c r="CQ44" s="80"/>
      <c r="CR44" s="80"/>
      <c r="CS44" s="80"/>
      <c r="CT44" s="80"/>
      <c r="CU44" s="80"/>
      <c r="CV44" s="80"/>
    </row>
    <row r="45" spans="2:100" ht="19.5" hidden="1" customHeight="1">
      <c r="B45" s="94" t="s">
        <v>69</v>
      </c>
      <c r="C45" s="207"/>
      <c r="D45" s="95"/>
      <c r="E45" s="95"/>
      <c r="F45" s="96"/>
      <c r="G45" s="97">
        <f>CO45*0.9</f>
        <v>0</v>
      </c>
      <c r="H45" s="682">
        <f>CC45*0.9</f>
        <v>0</v>
      </c>
      <c r="I45" s="683"/>
      <c r="J45" s="683"/>
      <c r="K45" s="683"/>
      <c r="L45" s="684"/>
      <c r="M45" s="685">
        <f>CD45*0.9</f>
        <v>0</v>
      </c>
      <c r="N45" s="686"/>
      <c r="O45" s="686"/>
      <c r="P45" s="687"/>
      <c r="Q45" s="685">
        <f>CE45*0.9</f>
        <v>0</v>
      </c>
      <c r="R45" s="686"/>
      <c r="S45" s="686"/>
      <c r="T45" s="687"/>
      <c r="U45" s="685">
        <f>CF45*0.9</f>
        <v>0</v>
      </c>
      <c r="V45" s="686"/>
      <c r="W45" s="686"/>
      <c r="X45" s="686"/>
      <c r="Y45" s="687"/>
      <c r="Z45" s="688">
        <f>CG45*0.9</f>
        <v>0</v>
      </c>
      <c r="AA45" s="683"/>
      <c r="AB45" s="683"/>
      <c r="AC45" s="684"/>
      <c r="AD45" s="676">
        <f>CH45*0.9</f>
        <v>0</v>
      </c>
      <c r="AE45" s="677"/>
      <c r="AF45" s="677"/>
      <c r="AG45" s="678"/>
      <c r="AH45" s="676">
        <f>SUM(CI45*0.9)</f>
        <v>0</v>
      </c>
      <c r="AI45" s="677"/>
      <c r="AJ45" s="677"/>
      <c r="AK45" s="677"/>
      <c r="AL45" s="678"/>
      <c r="AM45" s="676">
        <f>SUM(CJ45*0.9)</f>
        <v>0</v>
      </c>
      <c r="AN45" s="677"/>
      <c r="AO45" s="677"/>
      <c r="AP45" s="678"/>
      <c r="AQ45" s="676">
        <f>SUM(CK45*0.9)</f>
        <v>0</v>
      </c>
      <c r="AR45" s="677"/>
      <c r="AS45" s="677"/>
      <c r="AT45" s="677"/>
      <c r="AU45" s="678"/>
      <c r="AV45" s="676">
        <f>SUM(CL45*0.9)</f>
        <v>0</v>
      </c>
      <c r="AW45" s="677"/>
      <c r="AX45" s="677"/>
      <c r="AY45" s="678"/>
      <c r="AZ45" s="676">
        <f>SUM(CM45*0.9)</f>
        <v>0</v>
      </c>
      <c r="BA45" s="677"/>
      <c r="BB45" s="677"/>
      <c r="BC45" s="678"/>
      <c r="BD45" s="679">
        <f>SUM(CN45*0.9)</f>
        <v>0</v>
      </c>
      <c r="BE45" s="680"/>
      <c r="BF45" s="680"/>
      <c r="BG45" s="680"/>
      <c r="BH45" s="681"/>
      <c r="BI45" s="75"/>
      <c r="BJ45" s="75"/>
      <c r="BK45" s="61" t="str">
        <f t="shared" si="11"/>
        <v>PLANNED TOTAL RADIO</v>
      </c>
      <c r="BL45" s="71">
        <f t="shared" si="18"/>
        <v>0</v>
      </c>
      <c r="BM45" s="82"/>
      <c r="BN45" s="83"/>
      <c r="BO45" s="77"/>
      <c r="BP45" s="77"/>
      <c r="BQ45" s="77"/>
      <c r="BR45" s="77"/>
      <c r="BS45" s="77"/>
      <c r="BT45" s="77"/>
      <c r="BU45" s="77"/>
      <c r="BV45" s="77"/>
      <c r="BW45" s="77"/>
      <c r="BX45" s="127"/>
      <c r="BY45" s="20"/>
      <c r="BZ45" s="79"/>
      <c r="CA45" s="61" t="str">
        <f t="shared" si="19"/>
        <v>PLANNED TOTAL RADIO</v>
      </c>
      <c r="CB45" s="99"/>
      <c r="CC45" s="100">
        <f>SUM(CC44:CC44)</f>
        <v>0</v>
      </c>
      <c r="CD45" s="100">
        <f>SUM(CD44:CD44)</f>
        <v>0</v>
      </c>
      <c r="CE45" s="100">
        <f>SUM(CE44:CE44)</f>
        <v>0</v>
      </c>
      <c r="CF45" s="100">
        <f t="shared" ref="CF45:CL45" si="21">SUM(CF44:CF44)</f>
        <v>0</v>
      </c>
      <c r="CG45" s="100">
        <f t="shared" si="21"/>
        <v>0</v>
      </c>
      <c r="CH45" s="100">
        <f t="shared" si="21"/>
        <v>0</v>
      </c>
      <c r="CI45" s="100">
        <f t="shared" si="21"/>
        <v>0</v>
      </c>
      <c r="CJ45" s="100">
        <f t="shared" si="21"/>
        <v>0</v>
      </c>
      <c r="CK45" s="100">
        <f t="shared" si="21"/>
        <v>0</v>
      </c>
      <c r="CL45" s="100">
        <f t="shared" si="21"/>
        <v>0</v>
      </c>
      <c r="CM45" s="100">
        <f>SUM(CM44:CM44)</f>
        <v>0</v>
      </c>
      <c r="CN45" s="100">
        <f>SUM(CN44:CN44)</f>
        <v>0</v>
      </c>
      <c r="CO45" s="5">
        <f t="shared" si="20"/>
        <v>0</v>
      </c>
      <c r="CP45" s="101"/>
      <c r="CQ45" s="102"/>
      <c r="CR45" s="12"/>
      <c r="CS45" s="12"/>
      <c r="CT45" s="12"/>
      <c r="CU45" s="12"/>
    </row>
    <row r="46" spans="2:100" ht="19.5" hidden="1" customHeight="1">
      <c r="B46" s="94" t="s">
        <v>70</v>
      </c>
      <c r="C46" s="207"/>
      <c r="D46" s="95"/>
      <c r="E46" s="95"/>
      <c r="F46" s="96"/>
      <c r="G46" s="97">
        <f>CO46*0.9</f>
        <v>0</v>
      </c>
      <c r="H46" s="682">
        <f>CC46*0.9</f>
        <v>0</v>
      </c>
      <c r="I46" s="683"/>
      <c r="J46" s="683"/>
      <c r="K46" s="683"/>
      <c r="L46" s="684"/>
      <c r="M46" s="685">
        <f>CD46*0.9</f>
        <v>0</v>
      </c>
      <c r="N46" s="686"/>
      <c r="O46" s="686"/>
      <c r="P46" s="687"/>
      <c r="Q46" s="685">
        <f>CE46*0.9</f>
        <v>0</v>
      </c>
      <c r="R46" s="686"/>
      <c r="S46" s="686"/>
      <c r="T46" s="687"/>
      <c r="U46" s="685">
        <f>CF46*0.9</f>
        <v>0</v>
      </c>
      <c r="V46" s="686"/>
      <c r="W46" s="686"/>
      <c r="X46" s="686"/>
      <c r="Y46" s="687"/>
      <c r="Z46" s="688">
        <f>CG46*0.9</f>
        <v>0</v>
      </c>
      <c r="AA46" s="683"/>
      <c r="AB46" s="683"/>
      <c r="AC46" s="684"/>
      <c r="AD46" s="676">
        <f>CH46*0.9</f>
        <v>0</v>
      </c>
      <c r="AE46" s="677"/>
      <c r="AF46" s="677"/>
      <c r="AG46" s="678"/>
      <c r="AH46" s="676">
        <v>0</v>
      </c>
      <c r="AI46" s="677"/>
      <c r="AJ46" s="677"/>
      <c r="AK46" s="677"/>
      <c r="AL46" s="678"/>
      <c r="AM46" s="676">
        <f>SUM(CJ46*0.9)</f>
        <v>0</v>
      </c>
      <c r="AN46" s="677"/>
      <c r="AO46" s="677"/>
      <c r="AP46" s="678"/>
      <c r="AQ46" s="676">
        <f>SUM(CK46*0.9)</f>
        <v>0</v>
      </c>
      <c r="AR46" s="677"/>
      <c r="AS46" s="677"/>
      <c r="AT46" s="677"/>
      <c r="AU46" s="678"/>
      <c r="AV46" s="676">
        <f>SUM(CL46*0.9)</f>
        <v>0</v>
      </c>
      <c r="AW46" s="677"/>
      <c r="AX46" s="677"/>
      <c r="AY46" s="678"/>
      <c r="AZ46" s="676">
        <f>SUM(CM46*0.9)</f>
        <v>0</v>
      </c>
      <c r="BA46" s="677"/>
      <c r="BB46" s="677"/>
      <c r="BC46" s="678"/>
      <c r="BD46" s="679">
        <f>SUM(CN46*0.9)</f>
        <v>0</v>
      </c>
      <c r="BE46" s="680"/>
      <c r="BF46" s="680"/>
      <c r="BG46" s="680"/>
      <c r="BH46" s="681"/>
      <c r="BI46" s="75"/>
      <c r="BJ46" s="75"/>
      <c r="BK46" s="61" t="str">
        <f t="shared" si="11"/>
        <v>FORECASTED TOTAL RADIO</v>
      </c>
      <c r="BL46" s="71">
        <f t="shared" si="18"/>
        <v>0</v>
      </c>
      <c r="BM46" s="82"/>
      <c r="BN46" s="83"/>
      <c r="BO46" s="77"/>
      <c r="BP46" s="77"/>
      <c r="BQ46" s="77"/>
      <c r="BR46" s="77"/>
      <c r="BS46" s="77"/>
      <c r="BT46" s="77"/>
      <c r="BU46" s="77"/>
      <c r="BV46" s="77"/>
      <c r="BW46" s="77"/>
      <c r="BX46" s="127"/>
      <c r="BY46" s="20"/>
      <c r="BZ46" s="79"/>
      <c r="CA46" s="61" t="str">
        <f t="shared" si="19"/>
        <v>FORECASTED TOTAL RADIO</v>
      </c>
      <c r="CB46" s="99"/>
      <c r="CC46" s="103">
        <f>CC45</f>
        <v>0</v>
      </c>
      <c r="CD46" s="103">
        <f>CD45</f>
        <v>0</v>
      </c>
      <c r="CE46" s="103">
        <f>SUM(CE36:CE43)</f>
        <v>0</v>
      </c>
      <c r="CF46" s="103">
        <f t="shared" ref="CF46:CL46" si="22">SUM(CF36:CF43)</f>
        <v>0</v>
      </c>
      <c r="CG46" s="103">
        <f t="shared" si="22"/>
        <v>0</v>
      </c>
      <c r="CH46" s="103">
        <f t="shared" si="22"/>
        <v>0</v>
      </c>
      <c r="CI46" s="103">
        <f t="shared" si="22"/>
        <v>0</v>
      </c>
      <c r="CJ46" s="103">
        <f t="shared" si="22"/>
        <v>0</v>
      </c>
      <c r="CK46" s="103">
        <f t="shared" si="22"/>
        <v>0</v>
      </c>
      <c r="CL46" s="103">
        <f t="shared" si="22"/>
        <v>0</v>
      </c>
      <c r="CM46" s="103">
        <f>CM45</f>
        <v>0</v>
      </c>
      <c r="CN46" s="103">
        <f>CN45</f>
        <v>0</v>
      </c>
      <c r="CO46" s="5">
        <f t="shared" si="20"/>
        <v>0</v>
      </c>
      <c r="CP46" s="288" t="e">
        <f>SUM(#REF!)</f>
        <v>#REF!</v>
      </c>
      <c r="CQ46" s="102"/>
      <c r="CR46" s="12"/>
      <c r="CS46" s="12"/>
      <c r="CT46" s="12"/>
      <c r="CU46" s="12"/>
    </row>
    <row r="47" spans="2:100" ht="19.5" hidden="1" customHeight="1">
      <c r="B47" s="94" t="s">
        <v>71</v>
      </c>
      <c r="C47" s="207"/>
      <c r="D47" s="95"/>
      <c r="E47" s="95"/>
      <c r="F47" s="96"/>
      <c r="G47" s="97">
        <f t="shared" si="17"/>
        <v>0</v>
      </c>
      <c r="H47" s="682">
        <f>CC47*0.9</f>
        <v>0</v>
      </c>
      <c r="I47" s="683"/>
      <c r="J47" s="683"/>
      <c r="K47" s="683"/>
      <c r="L47" s="684"/>
      <c r="M47" s="685">
        <f>CD47*0.9</f>
        <v>0</v>
      </c>
      <c r="N47" s="686"/>
      <c r="O47" s="686"/>
      <c r="P47" s="687"/>
      <c r="Q47" s="685">
        <f>CE47*0.9</f>
        <v>0</v>
      </c>
      <c r="R47" s="686"/>
      <c r="S47" s="686"/>
      <c r="T47" s="687"/>
      <c r="U47" s="685">
        <f>CF47*0.9</f>
        <v>0</v>
      </c>
      <c r="V47" s="686"/>
      <c r="W47" s="686"/>
      <c r="X47" s="686"/>
      <c r="Y47" s="687"/>
      <c r="Z47" s="688">
        <f>CG47*0.9</f>
        <v>0</v>
      </c>
      <c r="AA47" s="683"/>
      <c r="AB47" s="683"/>
      <c r="AC47" s="684"/>
      <c r="AD47" s="676">
        <f>CH47*0.9</f>
        <v>0</v>
      </c>
      <c r="AE47" s="677"/>
      <c r="AF47" s="677"/>
      <c r="AG47" s="678"/>
      <c r="AH47" s="676">
        <v>0</v>
      </c>
      <c r="AI47" s="677"/>
      <c r="AJ47" s="677"/>
      <c r="AK47" s="677"/>
      <c r="AL47" s="678"/>
      <c r="AM47" s="676">
        <f>SUM(CJ47*0.9)</f>
        <v>0</v>
      </c>
      <c r="AN47" s="677"/>
      <c r="AO47" s="677"/>
      <c r="AP47" s="678"/>
      <c r="AQ47" s="676">
        <f>SUM(CK47*0.9)</f>
        <v>0</v>
      </c>
      <c r="AR47" s="677"/>
      <c r="AS47" s="677"/>
      <c r="AT47" s="677"/>
      <c r="AU47" s="678"/>
      <c r="AV47" s="676">
        <f>SUM(CL47*0.9)</f>
        <v>0</v>
      </c>
      <c r="AW47" s="677"/>
      <c r="AX47" s="677"/>
      <c r="AY47" s="678"/>
      <c r="AZ47" s="676">
        <f>SUM(CM47*0.9)</f>
        <v>0</v>
      </c>
      <c r="BA47" s="677"/>
      <c r="BB47" s="677"/>
      <c r="BC47" s="678"/>
      <c r="BD47" s="679">
        <f>SUM(CN47*0.9)</f>
        <v>0</v>
      </c>
      <c r="BE47" s="680"/>
      <c r="BF47" s="680"/>
      <c r="BG47" s="680"/>
      <c r="BH47" s="681"/>
      <c r="BI47" s="75"/>
      <c r="BJ47" s="75"/>
      <c r="BK47" s="61" t="str">
        <f t="shared" si="11"/>
        <v>ACTUAL TOTAL RADIO</v>
      </c>
      <c r="BL47" s="71">
        <f t="shared" si="18"/>
        <v>0</v>
      </c>
      <c r="BM47" s="82"/>
      <c r="BN47" s="83"/>
      <c r="BO47" s="77"/>
      <c r="BP47" s="77"/>
      <c r="BQ47" s="77"/>
      <c r="BR47" s="77"/>
      <c r="BS47" s="77"/>
      <c r="BT47" s="77"/>
      <c r="BU47" s="77"/>
      <c r="BV47" s="77"/>
      <c r="BW47" s="77"/>
      <c r="BX47" s="127"/>
      <c r="BY47" s="20"/>
      <c r="BZ47" s="79"/>
      <c r="CA47" s="61" t="str">
        <f t="shared" si="19"/>
        <v>ACTUAL TOTAL RADIO</v>
      </c>
      <c r="CB47" s="99"/>
      <c r="CC47" s="104">
        <f>CC45</f>
        <v>0</v>
      </c>
      <c r="CD47" s="100">
        <f>CD45</f>
        <v>0</v>
      </c>
      <c r="CE47" s="125">
        <f>CE46</f>
        <v>0</v>
      </c>
      <c r="CF47" s="125">
        <f t="shared" ref="CF47:CL47" si="23">CF46</f>
        <v>0</v>
      </c>
      <c r="CG47" s="125">
        <f t="shared" si="23"/>
        <v>0</v>
      </c>
      <c r="CH47" s="125">
        <f t="shared" si="23"/>
        <v>0</v>
      </c>
      <c r="CI47" s="125">
        <f t="shared" si="23"/>
        <v>0</v>
      </c>
      <c r="CJ47" s="125">
        <f t="shared" si="23"/>
        <v>0</v>
      </c>
      <c r="CK47" s="125">
        <f t="shared" si="23"/>
        <v>0</v>
      </c>
      <c r="CL47" s="125">
        <f t="shared" si="23"/>
        <v>0</v>
      </c>
      <c r="CM47" s="100">
        <f>CM45</f>
        <v>0</v>
      </c>
      <c r="CN47" s="100">
        <f>CN45</f>
        <v>0</v>
      </c>
      <c r="CO47" s="5">
        <f t="shared" si="20"/>
        <v>0</v>
      </c>
      <c r="CP47" s="692" t="s">
        <v>74</v>
      </c>
      <c r="CQ47" s="694"/>
      <c r="CR47" s="694"/>
      <c r="CS47" s="102"/>
      <c r="CT47" s="102"/>
      <c r="CU47" s="102"/>
      <c r="CV47" s="102"/>
    </row>
    <row r="48" spans="2:100" ht="19.5" hidden="1" customHeight="1">
      <c r="B48" s="105" t="s">
        <v>72</v>
      </c>
      <c r="C48" s="208"/>
      <c r="D48" s="106"/>
      <c r="E48" s="106"/>
      <c r="F48" s="107"/>
      <c r="G48" s="108">
        <f t="shared" si="17"/>
        <v>0</v>
      </c>
      <c r="H48" s="578">
        <f>CC48*0.9</f>
        <v>0</v>
      </c>
      <c r="I48" s="572"/>
      <c r="J48" s="572"/>
      <c r="K48" s="572"/>
      <c r="L48" s="573"/>
      <c r="M48" s="571">
        <f>CD48*0.9</f>
        <v>0</v>
      </c>
      <c r="N48" s="572"/>
      <c r="O48" s="572"/>
      <c r="P48" s="573"/>
      <c r="Q48" s="571">
        <f>CE48*0.9</f>
        <v>0</v>
      </c>
      <c r="R48" s="572"/>
      <c r="S48" s="572"/>
      <c r="T48" s="573"/>
      <c r="U48" s="571">
        <f>CF48*0.9</f>
        <v>0</v>
      </c>
      <c r="V48" s="572"/>
      <c r="W48" s="572"/>
      <c r="X48" s="572"/>
      <c r="Y48" s="573"/>
      <c r="Z48" s="571">
        <f>CG48*0.9</f>
        <v>0</v>
      </c>
      <c r="AA48" s="572"/>
      <c r="AB48" s="572"/>
      <c r="AC48" s="573"/>
      <c r="AD48" s="616">
        <f>CH48*0.9</f>
        <v>0</v>
      </c>
      <c r="AE48" s="617"/>
      <c r="AF48" s="617"/>
      <c r="AG48" s="618"/>
      <c r="AH48" s="616">
        <f>SUM(CI48*0.9)</f>
        <v>0</v>
      </c>
      <c r="AI48" s="617"/>
      <c r="AJ48" s="617"/>
      <c r="AK48" s="617"/>
      <c r="AL48" s="618"/>
      <c r="AM48" s="616">
        <f>SUM(CJ48*0.9)</f>
        <v>0</v>
      </c>
      <c r="AN48" s="617"/>
      <c r="AO48" s="617"/>
      <c r="AP48" s="618"/>
      <c r="AQ48" s="616">
        <f>SUM(CK48*0.9)</f>
        <v>0</v>
      </c>
      <c r="AR48" s="617"/>
      <c r="AS48" s="617"/>
      <c r="AT48" s="617"/>
      <c r="AU48" s="618"/>
      <c r="AV48" s="616">
        <f>SUM(CL48*0.9)</f>
        <v>0</v>
      </c>
      <c r="AW48" s="617"/>
      <c r="AX48" s="617"/>
      <c r="AY48" s="618"/>
      <c r="AZ48" s="616">
        <f>SUM(CM48*0.9)</f>
        <v>0</v>
      </c>
      <c r="BA48" s="617"/>
      <c r="BB48" s="617"/>
      <c r="BC48" s="618"/>
      <c r="BD48" s="616">
        <f>SUM(CN48*0.9)</f>
        <v>0</v>
      </c>
      <c r="BE48" s="617"/>
      <c r="BF48" s="617"/>
      <c r="BG48" s="617"/>
      <c r="BH48" s="621"/>
      <c r="BI48" s="75"/>
      <c r="BJ48" s="75"/>
      <c r="BK48" s="61" t="str">
        <f t="shared" si="11"/>
        <v>$USD PLANNED TOTAL RADIO</v>
      </c>
      <c r="BL48" s="71">
        <f t="shared" si="18"/>
        <v>0</v>
      </c>
      <c r="BM48" s="82"/>
      <c r="BN48" s="83"/>
      <c r="BO48" s="77">
        <v>0</v>
      </c>
      <c r="BP48" s="77">
        <v>0</v>
      </c>
      <c r="BQ48" s="77">
        <v>0</v>
      </c>
      <c r="BR48" s="77">
        <v>0</v>
      </c>
      <c r="BS48" s="77">
        <v>0</v>
      </c>
      <c r="BT48" s="77">
        <v>0</v>
      </c>
      <c r="BU48" s="77">
        <v>0</v>
      </c>
      <c r="BV48" s="77">
        <v>0</v>
      </c>
      <c r="BW48" s="77">
        <v>0</v>
      </c>
      <c r="BX48" s="127"/>
      <c r="BY48" s="20"/>
      <c r="BZ48" s="79"/>
      <c r="CA48" s="109" t="str">
        <f t="shared" si="19"/>
        <v>$USD PLANNED TOTAL RADIO</v>
      </c>
      <c r="CB48" s="110"/>
      <c r="CC48" s="111">
        <f>CC45/$AN$4</f>
        <v>0</v>
      </c>
      <c r="CD48" s="111">
        <f>CD45/$AN$4</f>
        <v>0</v>
      </c>
      <c r="CE48" s="111">
        <f>CE45/$AN$4</f>
        <v>0</v>
      </c>
      <c r="CF48" s="111">
        <f t="shared" ref="CF48:CL48" si="24">CF45/$AN$4</f>
        <v>0</v>
      </c>
      <c r="CG48" s="111">
        <f t="shared" si="24"/>
        <v>0</v>
      </c>
      <c r="CH48" s="111">
        <f t="shared" si="24"/>
        <v>0</v>
      </c>
      <c r="CI48" s="111">
        <f t="shared" si="24"/>
        <v>0</v>
      </c>
      <c r="CJ48" s="111">
        <f t="shared" si="24"/>
        <v>0</v>
      </c>
      <c r="CK48" s="111">
        <f t="shared" si="24"/>
        <v>0</v>
      </c>
      <c r="CL48" s="111">
        <f t="shared" si="24"/>
        <v>0</v>
      </c>
      <c r="CM48" s="111">
        <f>CM45/$AN$4</f>
        <v>0</v>
      </c>
      <c r="CN48" s="111">
        <f>CN45/$AN$4</f>
        <v>0</v>
      </c>
      <c r="CO48" s="112">
        <f t="shared" si="20"/>
        <v>0</v>
      </c>
      <c r="CP48" s="101"/>
      <c r="CQ48" s="80"/>
      <c r="CR48" s="80"/>
      <c r="CS48" s="80"/>
      <c r="CT48" s="80"/>
      <c r="CU48" s="80"/>
      <c r="CV48" s="80"/>
    </row>
    <row r="49" spans="2:100" ht="19.5" hidden="1" customHeight="1">
      <c r="B49" s="105" t="s">
        <v>73</v>
      </c>
      <c r="C49" s="208"/>
      <c r="D49" s="106"/>
      <c r="E49" s="106"/>
      <c r="F49" s="107"/>
      <c r="G49" s="108">
        <f t="shared" si="17"/>
        <v>0</v>
      </c>
      <c r="H49" s="578">
        <f>CC49*0.9</f>
        <v>0</v>
      </c>
      <c r="I49" s="572"/>
      <c r="J49" s="572"/>
      <c r="K49" s="572"/>
      <c r="L49" s="573"/>
      <c r="M49" s="571">
        <f>CD49*0.9</f>
        <v>0</v>
      </c>
      <c r="N49" s="572"/>
      <c r="O49" s="572"/>
      <c r="P49" s="573"/>
      <c r="Q49" s="571">
        <f>CE49*0.9</f>
        <v>0</v>
      </c>
      <c r="R49" s="572"/>
      <c r="S49" s="572"/>
      <c r="T49" s="573"/>
      <c r="U49" s="571">
        <f>CF49*0.9</f>
        <v>0</v>
      </c>
      <c r="V49" s="572"/>
      <c r="W49" s="572"/>
      <c r="X49" s="572"/>
      <c r="Y49" s="573"/>
      <c r="Z49" s="571">
        <f>CG49*0.9</f>
        <v>0</v>
      </c>
      <c r="AA49" s="572"/>
      <c r="AB49" s="572"/>
      <c r="AC49" s="573"/>
      <c r="AD49" s="616">
        <f>CH49*0.9</f>
        <v>0</v>
      </c>
      <c r="AE49" s="617"/>
      <c r="AF49" s="617"/>
      <c r="AG49" s="618"/>
      <c r="AH49" s="616">
        <v>0</v>
      </c>
      <c r="AI49" s="617"/>
      <c r="AJ49" s="617"/>
      <c r="AK49" s="617"/>
      <c r="AL49" s="618"/>
      <c r="AM49" s="616">
        <f>SUM(CJ49*0.9)</f>
        <v>0</v>
      </c>
      <c r="AN49" s="617"/>
      <c r="AO49" s="617"/>
      <c r="AP49" s="618"/>
      <c r="AQ49" s="616">
        <f>SUM(CK49*0.9)</f>
        <v>0</v>
      </c>
      <c r="AR49" s="617"/>
      <c r="AS49" s="617"/>
      <c r="AT49" s="617"/>
      <c r="AU49" s="618"/>
      <c r="AV49" s="616">
        <f>SUM(CL49*0.9)</f>
        <v>0</v>
      </c>
      <c r="AW49" s="617"/>
      <c r="AX49" s="617"/>
      <c r="AY49" s="618"/>
      <c r="AZ49" s="616">
        <f>SUM(CM49*0.9)</f>
        <v>0</v>
      </c>
      <c r="BA49" s="617"/>
      <c r="BB49" s="617"/>
      <c r="BC49" s="618"/>
      <c r="BD49" s="616">
        <f>SUM(CN49*0.9)</f>
        <v>0</v>
      </c>
      <c r="BE49" s="617"/>
      <c r="BF49" s="617"/>
      <c r="BG49" s="617"/>
      <c r="BH49" s="621"/>
      <c r="BI49" s="75"/>
      <c r="BJ49" s="75"/>
      <c r="BK49" s="61" t="str">
        <f t="shared" si="11"/>
        <v>$USD ACTUAL TOTAL RADIO</v>
      </c>
      <c r="BL49" s="71">
        <f t="shared" si="18"/>
        <v>0</v>
      </c>
      <c r="BM49" s="82"/>
      <c r="BN49" s="83"/>
      <c r="BO49" s="77">
        <v>0</v>
      </c>
      <c r="BP49" s="77">
        <v>0</v>
      </c>
      <c r="BQ49" s="77">
        <v>0</v>
      </c>
      <c r="BR49" s="77">
        <v>0</v>
      </c>
      <c r="BS49" s="77">
        <v>0</v>
      </c>
      <c r="BT49" s="77">
        <v>0</v>
      </c>
      <c r="BU49" s="77">
        <v>0</v>
      </c>
      <c r="BV49" s="77">
        <v>0</v>
      </c>
      <c r="BW49" s="77">
        <v>0</v>
      </c>
      <c r="BX49" s="78">
        <v>0</v>
      </c>
      <c r="BY49" s="20"/>
      <c r="BZ49" s="79"/>
      <c r="CA49" s="109" t="str">
        <f t="shared" si="19"/>
        <v>$USD ACTUAL TOTAL RADIO</v>
      </c>
      <c r="CB49" s="110"/>
      <c r="CC49" s="113">
        <f>CC47/$AN$4</f>
        <v>0</v>
      </c>
      <c r="CD49" s="113">
        <f>CD47/$AN$4</f>
        <v>0</v>
      </c>
      <c r="CE49" s="113">
        <f>CE47/$AN$4</f>
        <v>0</v>
      </c>
      <c r="CF49" s="113">
        <f t="shared" ref="CF49:CL49" si="25">CF47/$AN$4</f>
        <v>0</v>
      </c>
      <c r="CG49" s="113">
        <f t="shared" si="25"/>
        <v>0</v>
      </c>
      <c r="CH49" s="113">
        <f t="shared" si="25"/>
        <v>0</v>
      </c>
      <c r="CI49" s="113">
        <f t="shared" si="25"/>
        <v>0</v>
      </c>
      <c r="CJ49" s="113">
        <f t="shared" si="25"/>
        <v>0</v>
      </c>
      <c r="CK49" s="113">
        <f t="shared" si="25"/>
        <v>0</v>
      </c>
      <c r="CL49" s="113">
        <f t="shared" si="25"/>
        <v>0</v>
      </c>
      <c r="CM49" s="113">
        <f>CM47/$AN$4</f>
        <v>0</v>
      </c>
      <c r="CN49" s="113">
        <f>CN47/$AN$4</f>
        <v>0</v>
      </c>
      <c r="CO49" s="112">
        <f t="shared" si="20"/>
        <v>0</v>
      </c>
      <c r="CP49" s="114"/>
      <c r="CQ49" s="80"/>
      <c r="CR49" s="80"/>
      <c r="CS49" s="80"/>
      <c r="CT49" s="80"/>
      <c r="CU49" s="80"/>
      <c r="CV49" s="80"/>
    </row>
    <row r="50" spans="2:100" ht="19.5" customHeight="1">
      <c r="B50" s="61"/>
      <c r="C50" s="210"/>
      <c r="D50" s="71"/>
      <c r="E50" s="71"/>
      <c r="F50" s="57"/>
      <c r="G50" s="58"/>
      <c r="H50" s="129"/>
      <c r="I50" s="130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1"/>
      <c r="BH50" s="133"/>
      <c r="BK50" s="122"/>
      <c r="BL50" s="134"/>
      <c r="BM50" s="56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5"/>
      <c r="CA50" s="136"/>
      <c r="CB50" s="137"/>
      <c r="CC50" s="66">
        <f t="shared" ref="CC50:CC56" si="26">SUM(H50:L50)*BM50</f>
        <v>0</v>
      </c>
      <c r="CD50" s="66">
        <f t="shared" ref="CD50:CD56" si="27">SUM(M50:P50)*BN50</f>
        <v>0</v>
      </c>
      <c r="CE50" s="66">
        <f t="shared" ref="CE50:CE56" si="28">SUM(Q50:T50)*BO50</f>
        <v>0</v>
      </c>
      <c r="CF50" s="66">
        <f t="shared" ref="CF50:CF56" si="29">SUM(U50:Y50)*BP50</f>
        <v>0</v>
      </c>
      <c r="CG50" s="66">
        <f>SUM(Z50:AC50)*BQ50</f>
        <v>0</v>
      </c>
      <c r="CH50" s="66">
        <f>SUM(AD50:AG50)*BR50</f>
        <v>0</v>
      </c>
      <c r="CI50" s="66">
        <f>SUM(AH50:AL50)*BS50</f>
        <v>0</v>
      </c>
      <c r="CJ50" s="66">
        <f>SUM(AM50:AP50)*BT50</f>
        <v>0</v>
      </c>
      <c r="CK50" s="66">
        <f>SUM(AQ50:AU50)*BU50</f>
        <v>0</v>
      </c>
      <c r="CL50" s="66">
        <f>SUM(AV50:AY50)*BV50</f>
        <v>0</v>
      </c>
      <c r="CM50" s="66">
        <f t="shared" ref="CM50:CM56" si="30">SUM(AZ50:BC50)*BW50</f>
        <v>0</v>
      </c>
      <c r="CN50" s="138"/>
      <c r="CO50" s="139"/>
    </row>
    <row r="51" spans="2:100" ht="14.25" customHeight="1">
      <c r="B51" s="115" t="s">
        <v>54</v>
      </c>
      <c r="C51" s="209"/>
      <c r="D51" s="287"/>
      <c r="E51" s="287"/>
      <c r="F51" s="57">
        <f>SUM(H51:BH51)*10</f>
        <v>0</v>
      </c>
      <c r="G51" s="58"/>
      <c r="H51" s="59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8"/>
      <c r="AW51" s="60"/>
      <c r="AX51" s="60"/>
      <c r="AY51" s="60"/>
      <c r="AZ51" s="196"/>
      <c r="BA51" s="60"/>
      <c r="BB51" s="195"/>
      <c r="BC51" s="195"/>
      <c r="BD51" s="60"/>
      <c r="BE51" s="60"/>
      <c r="BF51" s="60"/>
      <c r="BG51" s="196"/>
      <c r="BH51" s="69"/>
      <c r="BI51" s="70"/>
      <c r="BK51" s="61" t="str">
        <f>B51</f>
        <v>OUTDOOR</v>
      </c>
      <c r="BL51" s="71">
        <f>D51</f>
        <v>0</v>
      </c>
      <c r="BM51" s="62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127"/>
      <c r="BY51" s="20"/>
      <c r="BZ51" s="20"/>
      <c r="CA51" s="61" t="str">
        <f>B51</f>
        <v>OUTDOOR</v>
      </c>
      <c r="CB51" s="65">
        <f>BL51</f>
        <v>0</v>
      </c>
      <c r="CC51" s="66">
        <f t="shared" si="26"/>
        <v>0</v>
      </c>
      <c r="CD51" s="66">
        <f t="shared" si="27"/>
        <v>0</v>
      </c>
      <c r="CE51" s="66">
        <f t="shared" si="28"/>
        <v>0</v>
      </c>
      <c r="CF51" s="66">
        <f t="shared" si="29"/>
        <v>0</v>
      </c>
      <c r="CG51" s="66">
        <f>SUM(Z51:AC51)*BQ51</f>
        <v>0</v>
      </c>
      <c r="CH51" s="66">
        <f>SUM(AD51:AG51)*BR51</f>
        <v>0</v>
      </c>
      <c r="CI51" s="66">
        <f>SUM(AH51:AL51)*BS51</f>
        <v>0</v>
      </c>
      <c r="CJ51" s="66">
        <f>SUM(AM51:AP51)*BT51</f>
        <v>0</v>
      </c>
      <c r="CK51" s="66">
        <f>SUM(AQ51:AU51)*BU51</f>
        <v>0</v>
      </c>
      <c r="CL51" s="66">
        <f>SUM(AV51:AY51)*BV51</f>
        <v>0</v>
      </c>
      <c r="CM51" s="66">
        <f t="shared" si="30"/>
        <v>0</v>
      </c>
      <c r="CN51" s="66"/>
      <c r="CO51" s="67"/>
      <c r="CP51" s="12"/>
      <c r="CQ51" s="12"/>
      <c r="CR51" s="12"/>
      <c r="CS51" s="12"/>
      <c r="CT51" s="12"/>
      <c r="CU51" s="12"/>
    </row>
    <row r="52" spans="2:100" ht="14.25" customHeight="1">
      <c r="B52" s="115"/>
      <c r="C52" s="209"/>
      <c r="D52" s="287"/>
      <c r="E52" s="287"/>
      <c r="F52" s="57"/>
      <c r="G52" s="58"/>
      <c r="H52" s="5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 t="s">
        <v>183</v>
      </c>
      <c r="AD52" s="60"/>
      <c r="AE52" s="60"/>
      <c r="AF52" s="60"/>
      <c r="AG52" s="60" t="s">
        <v>181</v>
      </c>
      <c r="AH52" s="60"/>
      <c r="AI52" s="60"/>
      <c r="AJ52" s="60"/>
      <c r="AK52" s="195"/>
      <c r="AL52" s="195"/>
      <c r="AM52" s="60"/>
      <c r="AN52" s="60" t="s">
        <v>182</v>
      </c>
      <c r="AO52" s="60"/>
      <c r="AP52" s="60"/>
      <c r="AQ52" s="60"/>
      <c r="AR52" s="60"/>
      <c r="AS52" s="60"/>
      <c r="AT52" s="60" t="s">
        <v>182</v>
      </c>
      <c r="AU52" s="60"/>
      <c r="AV52" s="68"/>
      <c r="AW52" s="60"/>
      <c r="AX52" s="60"/>
      <c r="AY52" s="60"/>
      <c r="AZ52" s="196"/>
      <c r="BA52" s="60" t="s">
        <v>181</v>
      </c>
      <c r="BB52" s="60"/>
      <c r="BC52" s="60"/>
      <c r="BD52" s="60"/>
      <c r="BE52" s="60"/>
      <c r="BF52" s="60"/>
      <c r="BG52" s="196"/>
      <c r="BH52" s="69"/>
      <c r="BI52" s="70"/>
      <c r="BK52" s="61">
        <f>B52</f>
        <v>0</v>
      </c>
      <c r="BL52" s="71"/>
      <c r="BM52" s="62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127"/>
      <c r="BY52" s="20"/>
      <c r="BZ52" s="20"/>
      <c r="CA52" s="61">
        <f>B52</f>
        <v>0</v>
      </c>
      <c r="CB52" s="65"/>
      <c r="CC52" s="66">
        <f t="shared" si="26"/>
        <v>0</v>
      </c>
      <c r="CD52" s="66">
        <f t="shared" si="27"/>
        <v>0</v>
      </c>
      <c r="CE52" s="66">
        <f t="shared" si="28"/>
        <v>0</v>
      </c>
      <c r="CF52" s="66">
        <f t="shared" si="29"/>
        <v>0</v>
      </c>
      <c r="CG52" s="66">
        <f>SUM(Z52:AC52)*BQ52</f>
        <v>0</v>
      </c>
      <c r="CH52" s="66">
        <f>SUM(AD52:AG52)*BR52</f>
        <v>0</v>
      </c>
      <c r="CI52" s="66">
        <f>SUM(AH52:AL52)*BS52</f>
        <v>0</v>
      </c>
      <c r="CJ52" s="66">
        <f>SUM(AM52:AP52)*BT52</f>
        <v>0</v>
      </c>
      <c r="CK52" s="66">
        <f>SUM(AQ52:AU52)*BU52</f>
        <v>0</v>
      </c>
      <c r="CL52" s="66">
        <f>SUM(AV52:AY52)*BV52</f>
        <v>0</v>
      </c>
      <c r="CM52" s="66">
        <f t="shared" si="30"/>
        <v>0</v>
      </c>
      <c r="CN52" s="66"/>
      <c r="CO52" s="67"/>
      <c r="CP52" s="12"/>
      <c r="CQ52" s="12"/>
      <c r="CR52" s="12"/>
      <c r="CS52" s="12"/>
      <c r="CT52" s="12"/>
      <c r="CU52" s="12"/>
    </row>
    <row r="53" spans="2:100" ht="19.5" customHeight="1">
      <c r="B53" s="194" t="s">
        <v>136</v>
      </c>
      <c r="C53" s="695" t="s">
        <v>145</v>
      </c>
      <c r="D53" s="696"/>
      <c r="E53" s="81"/>
      <c r="F53" s="57">
        <f>SUM(H53:BH53)</f>
        <v>10</v>
      </c>
      <c r="G53" s="72">
        <f>CO53*0.90035</f>
        <v>900350</v>
      </c>
      <c r="H53" s="59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7"/>
      <c r="Y53" s="60"/>
      <c r="Z53" s="60"/>
      <c r="AA53" s="60"/>
      <c r="AB53" s="289">
        <v>1</v>
      </c>
      <c r="AC53" s="60"/>
      <c r="AD53" s="289">
        <v>1</v>
      </c>
      <c r="AE53" s="60"/>
      <c r="AF53" s="303">
        <v>1</v>
      </c>
      <c r="AG53" s="60"/>
      <c r="AH53" s="303">
        <v>1</v>
      </c>
      <c r="AI53" s="60"/>
      <c r="AJ53" s="60"/>
      <c r="AK53" s="195"/>
      <c r="AL53" s="195"/>
      <c r="AM53" s="227">
        <v>1</v>
      </c>
      <c r="AN53" s="60"/>
      <c r="AO53" s="227">
        <v>1</v>
      </c>
      <c r="AP53" s="60"/>
      <c r="AQ53" s="60"/>
      <c r="AR53" s="60"/>
      <c r="AS53" s="227">
        <v>1</v>
      </c>
      <c r="AT53" s="60"/>
      <c r="AU53" s="227">
        <v>1</v>
      </c>
      <c r="AV53" s="68"/>
      <c r="AW53" s="116"/>
      <c r="AX53" s="116"/>
      <c r="AZ53" s="227">
        <v>1</v>
      </c>
      <c r="BA53" s="60"/>
      <c r="BB53" s="227">
        <v>1</v>
      </c>
      <c r="BC53" s="60"/>
      <c r="BD53" s="60"/>
      <c r="BE53" s="60"/>
      <c r="BF53" s="60"/>
      <c r="BG53" s="196"/>
      <c r="BH53" s="69"/>
      <c r="BI53" s="85"/>
      <c r="BK53" s="61" t="str">
        <f>B53</f>
        <v>JC Decaux</v>
      </c>
      <c r="BL53" s="71"/>
      <c r="BM53" s="86"/>
      <c r="BN53" s="87"/>
      <c r="BO53" s="87"/>
      <c r="BP53" s="87">
        <v>100000</v>
      </c>
      <c r="BQ53" s="87">
        <v>100000</v>
      </c>
      <c r="BR53" s="87">
        <v>100000</v>
      </c>
      <c r="BS53" s="87">
        <v>100000</v>
      </c>
      <c r="BT53" s="87">
        <v>100000</v>
      </c>
      <c r="BU53" s="87">
        <v>100000</v>
      </c>
      <c r="BV53" s="87">
        <v>100000</v>
      </c>
      <c r="BW53" s="87">
        <v>100000</v>
      </c>
      <c r="BX53" s="127"/>
      <c r="BY53" s="20"/>
      <c r="BZ53" s="20"/>
      <c r="CA53" s="61" t="str">
        <f>B53</f>
        <v>JC Decaux</v>
      </c>
      <c r="CB53" s="65"/>
      <c r="CC53" s="66">
        <f t="shared" si="26"/>
        <v>0</v>
      </c>
      <c r="CD53" s="66">
        <f t="shared" si="27"/>
        <v>0</v>
      </c>
      <c r="CE53" s="66">
        <f t="shared" si="28"/>
        <v>0</v>
      </c>
      <c r="CF53" s="66">
        <f t="shared" si="29"/>
        <v>0</v>
      </c>
      <c r="CG53" s="66">
        <f>SUM(Z53:AC53)*BQ53</f>
        <v>100000</v>
      </c>
      <c r="CH53" s="66">
        <f>SUM(AD53:AG53)*BR53</f>
        <v>200000</v>
      </c>
      <c r="CI53" s="66">
        <f>SUM(AH53:AL53)*BS53</f>
        <v>100000</v>
      </c>
      <c r="CJ53" s="66">
        <f>SUM(AM53:AP53)*BT53</f>
        <v>200000</v>
      </c>
      <c r="CK53" s="66">
        <f>SUM(AQ53:AU53)*BU53</f>
        <v>200000</v>
      </c>
      <c r="CL53" s="66">
        <f>SUM(AV53:AY53)*BV53</f>
        <v>0</v>
      </c>
      <c r="CM53" s="66">
        <f t="shared" si="30"/>
        <v>200000</v>
      </c>
      <c r="CN53" s="66">
        <f>SUM(BD53:BH53)*BX53</f>
        <v>0</v>
      </c>
      <c r="CO53" s="67">
        <f>SUM(CC53:CN53)</f>
        <v>1000000</v>
      </c>
      <c r="CP53" s="12"/>
      <c r="CQ53" s="12"/>
      <c r="CR53" s="12"/>
      <c r="CS53" s="12"/>
      <c r="CT53" s="12"/>
      <c r="CU53" s="12"/>
    </row>
    <row r="54" spans="2:100" ht="19.5" customHeight="1">
      <c r="B54" s="194" t="s">
        <v>138</v>
      </c>
      <c r="C54" s="695"/>
      <c r="D54" s="696"/>
      <c r="E54" s="81"/>
      <c r="F54" s="57">
        <v>7</v>
      </c>
      <c r="G54" s="72">
        <f>CO54*0.90035</f>
        <v>1117082.2520000001</v>
      </c>
      <c r="H54" s="59"/>
      <c r="I54" s="195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7"/>
      <c r="Y54" s="60"/>
      <c r="Z54" s="60"/>
      <c r="AA54" s="60"/>
      <c r="AB54" s="290">
        <v>1</v>
      </c>
      <c r="AC54" s="291"/>
      <c r="AD54" s="291"/>
      <c r="AE54" s="292"/>
      <c r="AF54" s="293">
        <v>1</v>
      </c>
      <c r="AG54" s="291"/>
      <c r="AH54" s="291"/>
      <c r="AI54" s="292"/>
      <c r="AJ54" s="60"/>
      <c r="AK54" s="195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116"/>
      <c r="AW54" s="116"/>
      <c r="AX54" s="116"/>
      <c r="AY54" s="116"/>
      <c r="AZ54" s="60"/>
      <c r="BA54" s="60"/>
      <c r="BB54" s="60"/>
      <c r="BC54" s="60"/>
      <c r="BD54" s="60"/>
      <c r="BE54" s="60"/>
      <c r="BF54" s="60"/>
      <c r="BG54" s="196"/>
      <c r="BH54" s="69"/>
      <c r="BI54" s="85"/>
      <c r="BK54" s="61" t="str">
        <f>B54</f>
        <v>Large Format</v>
      </c>
      <c r="BL54" s="71"/>
      <c r="BM54" s="86"/>
      <c r="BN54" s="87"/>
      <c r="BO54" s="88"/>
      <c r="BP54" s="88"/>
      <c r="BQ54" s="88"/>
      <c r="BR54" s="88"/>
      <c r="BS54" s="88"/>
      <c r="BT54" s="88"/>
      <c r="BU54" s="88"/>
      <c r="BV54" s="88"/>
      <c r="BW54" s="88"/>
      <c r="BX54" s="127"/>
      <c r="BY54" s="20"/>
      <c r="BZ54" s="20"/>
      <c r="CA54" s="61" t="str">
        <f t="shared" ref="CA54:CA60" si="31">B54</f>
        <v>Large Format</v>
      </c>
      <c r="CB54" s="65"/>
      <c r="CC54" s="66">
        <f t="shared" si="26"/>
        <v>0</v>
      </c>
      <c r="CD54" s="66">
        <f t="shared" si="27"/>
        <v>0</v>
      </c>
      <c r="CE54" s="66">
        <f t="shared" si="28"/>
        <v>0</v>
      </c>
      <c r="CF54" s="66">
        <f t="shared" si="29"/>
        <v>0</v>
      </c>
      <c r="CG54" s="66">
        <v>517796</v>
      </c>
      <c r="CH54" s="66">
        <v>437796</v>
      </c>
      <c r="CI54" s="244">
        <f>200000</f>
        <v>200000</v>
      </c>
      <c r="CJ54" s="66">
        <f>28376</f>
        <v>28376</v>
      </c>
      <c r="CK54" s="66">
        <v>28376</v>
      </c>
      <c r="CL54" s="66">
        <v>28376</v>
      </c>
      <c r="CM54" s="66">
        <f t="shared" si="30"/>
        <v>0</v>
      </c>
      <c r="CN54" s="66">
        <f>SUM(BD54:BH54)*BX54</f>
        <v>0</v>
      </c>
      <c r="CO54" s="67">
        <f>SUM(CC54:CN54)</f>
        <v>1240720</v>
      </c>
      <c r="CP54" s="12"/>
      <c r="CQ54" s="12"/>
      <c r="CR54" s="12"/>
      <c r="CS54" s="12"/>
      <c r="CT54" s="12"/>
      <c r="CU54" s="12"/>
    </row>
    <row r="55" spans="2:100" ht="19.5" customHeight="1">
      <c r="B55" s="194" t="s">
        <v>139</v>
      </c>
      <c r="C55" s="695"/>
      <c r="D55" s="696"/>
      <c r="E55" s="81"/>
      <c r="F55" s="57"/>
      <c r="G55" s="72"/>
      <c r="H55" s="59"/>
      <c r="I55" s="195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131"/>
      <c r="Z55" s="60"/>
      <c r="AA55" s="60"/>
      <c r="AB55" s="60"/>
      <c r="AC55" s="60"/>
      <c r="AD55" s="294">
        <v>1</v>
      </c>
      <c r="AE55" s="295"/>
      <c r="AF55" s="295"/>
      <c r="AG55" s="296"/>
      <c r="AH55" s="294">
        <v>1</v>
      </c>
      <c r="AI55" s="295"/>
      <c r="AJ55" s="295"/>
      <c r="AK55" s="295"/>
      <c r="AL55" s="295"/>
      <c r="AM55" s="295">
        <v>1</v>
      </c>
      <c r="AN55" s="295"/>
      <c r="AO55" s="295"/>
      <c r="AP55" s="296"/>
      <c r="AQ55" s="294">
        <v>1</v>
      </c>
      <c r="AR55" s="295"/>
      <c r="AS55" s="295"/>
      <c r="AT55" s="295"/>
      <c r="AU55" s="295"/>
      <c r="AV55" s="295">
        <v>1</v>
      </c>
      <c r="AW55" s="297"/>
      <c r="AX55" s="297"/>
      <c r="AY55" s="297"/>
      <c r="AZ55" s="60"/>
      <c r="BA55" s="60"/>
      <c r="BB55" s="60"/>
      <c r="BC55" s="60"/>
      <c r="BD55" s="60"/>
      <c r="BE55" s="60"/>
      <c r="BF55" s="60"/>
      <c r="BG55" s="196"/>
      <c r="BH55" s="69"/>
      <c r="BI55" s="85"/>
      <c r="BK55" s="61"/>
      <c r="BL55" s="71"/>
      <c r="BM55" s="86"/>
      <c r="BN55" s="87"/>
      <c r="BO55" s="88"/>
      <c r="BP55" s="88"/>
      <c r="BQ55" s="88"/>
      <c r="BR55" s="88"/>
      <c r="BS55" s="88"/>
      <c r="BT55" s="88"/>
      <c r="BU55" s="88"/>
      <c r="BV55" s="88"/>
      <c r="BW55" s="88"/>
      <c r="BX55" s="127"/>
      <c r="BY55" s="20"/>
      <c r="BZ55" s="20"/>
      <c r="CA55" s="61" t="str">
        <f t="shared" si="31"/>
        <v>Airport</v>
      </c>
      <c r="CB55" s="65"/>
      <c r="CC55" s="66">
        <f t="shared" si="26"/>
        <v>0</v>
      </c>
      <c r="CD55" s="66">
        <f t="shared" si="27"/>
        <v>0</v>
      </c>
      <c r="CE55" s="66">
        <f t="shared" si="28"/>
        <v>0</v>
      </c>
      <c r="CF55" s="66">
        <f t="shared" si="29"/>
        <v>0</v>
      </c>
      <c r="CG55" s="66">
        <f>SUM(Z55:AC55)*BQ55</f>
        <v>0</v>
      </c>
      <c r="CH55" s="66">
        <f>SUM(AD55:AG55)*BR55</f>
        <v>0</v>
      </c>
      <c r="CI55" s="66">
        <f>SUM(AH55:AL55)*BS55</f>
        <v>0</v>
      </c>
      <c r="CJ55" s="66">
        <f>SUM(AM55:AP55)*BT55</f>
        <v>0</v>
      </c>
      <c r="CK55" s="66">
        <f>SUM(AQ55:AU55)*BU55</f>
        <v>0</v>
      </c>
      <c r="CL55" s="66">
        <f>SUM(AV55:AY55)*BV55</f>
        <v>0</v>
      </c>
      <c r="CM55" s="66">
        <f t="shared" si="30"/>
        <v>0</v>
      </c>
      <c r="CN55" s="66">
        <f>SUM(BD55:BH55)*BX55</f>
        <v>0</v>
      </c>
      <c r="CO55" s="67"/>
      <c r="CP55" s="12"/>
      <c r="CQ55" s="12"/>
      <c r="CR55" s="12"/>
      <c r="CS55" s="12"/>
      <c r="CT55" s="12"/>
      <c r="CU55" s="12"/>
    </row>
    <row r="56" spans="2:100" ht="19.5" customHeight="1">
      <c r="B56" s="201"/>
      <c r="C56" s="206"/>
      <c r="D56" s="90"/>
      <c r="E56" s="90"/>
      <c r="F56" s="91">
        <f>SUM(H56:BH56)</f>
        <v>0</v>
      </c>
      <c r="G56" s="72">
        <f>CO56*0.9</f>
        <v>0</v>
      </c>
      <c r="H56" s="92"/>
      <c r="I56" s="93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9"/>
      <c r="BI56" s="75"/>
      <c r="BJ56" s="75"/>
      <c r="BK56" s="61">
        <f>B56</f>
        <v>0</v>
      </c>
      <c r="BL56" s="71">
        <f>D56</f>
        <v>0</v>
      </c>
      <c r="BM56" s="82"/>
      <c r="BN56" s="83"/>
      <c r="BO56" s="77">
        <v>0</v>
      </c>
      <c r="BP56" s="77">
        <v>0</v>
      </c>
      <c r="BQ56" s="77">
        <v>0</v>
      </c>
      <c r="BR56" s="77">
        <v>0</v>
      </c>
      <c r="BS56" s="77">
        <v>0</v>
      </c>
      <c r="BT56" s="77">
        <v>0</v>
      </c>
      <c r="BU56" s="77">
        <v>0</v>
      </c>
      <c r="BV56" s="77">
        <v>0</v>
      </c>
      <c r="BW56" s="77">
        <v>0</v>
      </c>
      <c r="BX56" s="127"/>
      <c r="BY56" s="20"/>
      <c r="BZ56" s="79"/>
      <c r="CA56" s="61">
        <f t="shared" si="31"/>
        <v>0</v>
      </c>
      <c r="CB56" s="65">
        <f>BL56</f>
        <v>0</v>
      </c>
      <c r="CC56" s="66">
        <f t="shared" si="26"/>
        <v>0</v>
      </c>
      <c r="CD56" s="66">
        <f t="shared" si="27"/>
        <v>0</v>
      </c>
      <c r="CE56" s="66">
        <f t="shared" si="28"/>
        <v>0</v>
      </c>
      <c r="CF56" s="66">
        <f t="shared" si="29"/>
        <v>0</v>
      </c>
      <c r="CG56" s="66">
        <f>SUM(Z56:AC56)*BQ56</f>
        <v>0</v>
      </c>
      <c r="CH56" s="66">
        <f>SUM(AD56:AG56)*BR56</f>
        <v>0</v>
      </c>
      <c r="CI56" s="66">
        <f>SUM(AH56:AL56)*BS56</f>
        <v>0</v>
      </c>
      <c r="CJ56" s="66">
        <f>SUM(AM56:AP56)*BT56</f>
        <v>0</v>
      </c>
      <c r="CK56" s="66">
        <f>SUM(AQ56:AU56)*BU56</f>
        <v>0</v>
      </c>
      <c r="CL56" s="66">
        <f>SUM(AV56:AY56)*BV56</f>
        <v>0</v>
      </c>
      <c r="CM56" s="66">
        <f t="shared" si="30"/>
        <v>0</v>
      </c>
      <c r="CN56" s="66">
        <f>SUM(BD56:BH56)*BX56</f>
        <v>0</v>
      </c>
      <c r="CO56" s="67">
        <f>SUM(CC56:CN56)</f>
        <v>0</v>
      </c>
      <c r="CP56" s="12"/>
      <c r="CQ56" s="80"/>
      <c r="CR56" s="80"/>
      <c r="CS56" s="80"/>
      <c r="CT56" s="80"/>
      <c r="CU56" s="80"/>
      <c r="CV56" s="80"/>
    </row>
    <row r="57" spans="2:100" ht="19.5" customHeight="1">
      <c r="B57" s="94" t="s">
        <v>34</v>
      </c>
      <c r="C57" s="207"/>
      <c r="D57" s="95"/>
      <c r="E57" s="95"/>
      <c r="F57" s="96"/>
      <c r="G57" s="97">
        <f>CO57*0.90035</f>
        <v>2017432.2519999999</v>
      </c>
      <c r="H57" s="682">
        <f>CC57*0.90035</f>
        <v>0</v>
      </c>
      <c r="I57" s="683"/>
      <c r="J57" s="683"/>
      <c r="K57" s="683"/>
      <c r="L57" s="684"/>
      <c r="M57" s="685">
        <f>CD57*0.90035</f>
        <v>0</v>
      </c>
      <c r="N57" s="686"/>
      <c r="O57" s="686"/>
      <c r="P57" s="687"/>
      <c r="Q57" s="685">
        <f>CE57*0.90035</f>
        <v>0</v>
      </c>
      <c r="R57" s="686"/>
      <c r="S57" s="686"/>
      <c r="T57" s="687"/>
      <c r="U57" s="685">
        <f>CF57*0.90035</f>
        <v>0</v>
      </c>
      <c r="V57" s="686"/>
      <c r="W57" s="686"/>
      <c r="X57" s="686"/>
      <c r="Y57" s="687"/>
      <c r="Z57" s="688">
        <f>CG57*0.90035</f>
        <v>556232.62859999994</v>
      </c>
      <c r="AA57" s="683"/>
      <c r="AB57" s="683"/>
      <c r="AC57" s="684"/>
      <c r="AD57" s="676">
        <f>CH57*0.90035</f>
        <v>574239.62859999994</v>
      </c>
      <c r="AE57" s="677"/>
      <c r="AF57" s="677"/>
      <c r="AG57" s="678"/>
      <c r="AH57" s="676">
        <f>SUM(CI57*0.90035)</f>
        <v>270105</v>
      </c>
      <c r="AI57" s="677"/>
      <c r="AJ57" s="677"/>
      <c r="AK57" s="677"/>
      <c r="AL57" s="678"/>
      <c r="AM57" s="676">
        <f>SUM(CJ57*0.90035)</f>
        <v>205618.3316</v>
      </c>
      <c r="AN57" s="677"/>
      <c r="AO57" s="677"/>
      <c r="AP57" s="678"/>
      <c r="AQ57" s="676">
        <f>SUM(CK57*0.90035)</f>
        <v>205618.3316</v>
      </c>
      <c r="AR57" s="677"/>
      <c r="AS57" s="677"/>
      <c r="AT57" s="677"/>
      <c r="AU57" s="678"/>
      <c r="AV57" s="676">
        <f>SUM(CL57*0.90035)</f>
        <v>25548.331600000001</v>
      </c>
      <c r="AW57" s="677"/>
      <c r="AX57" s="677"/>
      <c r="AY57" s="678"/>
      <c r="AZ57" s="676">
        <f>SUM(CM57*0.90035)</f>
        <v>180070</v>
      </c>
      <c r="BA57" s="677"/>
      <c r="BB57" s="677"/>
      <c r="BC57" s="678"/>
      <c r="BD57" s="679">
        <f>SUM(CN57*0.90035)</f>
        <v>0</v>
      </c>
      <c r="BE57" s="680"/>
      <c r="BF57" s="680"/>
      <c r="BG57" s="680"/>
      <c r="BH57" s="681"/>
      <c r="BI57" s="75"/>
      <c r="BJ57" s="75"/>
      <c r="BK57" s="234" t="str">
        <f>B57</f>
        <v>PLANNED TOTAL OOH</v>
      </c>
      <c r="BL57" s="235">
        <f>D57</f>
        <v>0</v>
      </c>
      <c r="BM57" s="236"/>
      <c r="BN57" s="237"/>
      <c r="BO57" s="238"/>
      <c r="BP57" s="238"/>
      <c r="BQ57" s="238"/>
      <c r="BR57" s="238"/>
      <c r="BS57" s="238"/>
      <c r="BT57" s="238"/>
      <c r="BU57" s="238"/>
      <c r="BV57" s="238"/>
      <c r="BW57" s="238"/>
      <c r="BX57" s="239"/>
      <c r="BY57" s="20"/>
      <c r="BZ57" s="20"/>
      <c r="CA57" s="240" t="str">
        <f t="shared" si="31"/>
        <v>PLANNED TOTAL OOH</v>
      </c>
      <c r="CB57" s="99"/>
      <c r="CC57" s="100">
        <f>SUM(CC50:CC56)</f>
        <v>0</v>
      </c>
      <c r="CD57" s="100">
        <f>SUM(CD50:CD56)</f>
        <v>0</v>
      </c>
      <c r="CE57" s="100">
        <f>SUM(CE50:CE56)</f>
        <v>0</v>
      </c>
      <c r="CF57" s="100">
        <f>SUM(CF50:CF56)</f>
        <v>0</v>
      </c>
      <c r="CG57" s="100">
        <f t="shared" ref="CG57:CM57" si="32">SUM(CG50:CG56)</f>
        <v>617796</v>
      </c>
      <c r="CH57" s="100">
        <f t="shared" si="32"/>
        <v>637796</v>
      </c>
      <c r="CI57" s="100">
        <f t="shared" si="32"/>
        <v>300000</v>
      </c>
      <c r="CJ57" s="100">
        <f t="shared" si="32"/>
        <v>228376</v>
      </c>
      <c r="CK57" s="100">
        <f t="shared" si="32"/>
        <v>228376</v>
      </c>
      <c r="CL57" s="100">
        <f t="shared" si="32"/>
        <v>28376</v>
      </c>
      <c r="CM57" s="100">
        <f t="shared" si="32"/>
        <v>200000</v>
      </c>
      <c r="CN57" s="100"/>
      <c r="CO57" s="5">
        <f>SUM(CC57:CN57)</f>
        <v>2240720</v>
      </c>
      <c r="CP57" s="101"/>
      <c r="CQ57" s="102"/>
      <c r="CR57" s="12"/>
      <c r="CS57" s="12"/>
      <c r="CT57" s="12"/>
      <c r="CU57" s="12"/>
    </row>
    <row r="58" spans="2:100" ht="19.5" customHeight="1">
      <c r="B58" s="94" t="s">
        <v>35</v>
      </c>
      <c r="C58" s="207"/>
      <c r="D58" s="95"/>
      <c r="E58" s="95"/>
      <c r="F58" s="96"/>
      <c r="G58" s="97">
        <f>CO58*0.90035</f>
        <v>2017432.2519999999</v>
      </c>
      <c r="H58" s="682">
        <f>CC58*0.90035</f>
        <v>0</v>
      </c>
      <c r="I58" s="683"/>
      <c r="J58" s="683"/>
      <c r="K58" s="683"/>
      <c r="L58" s="684"/>
      <c r="M58" s="685">
        <f>CD58*0.90035</f>
        <v>0</v>
      </c>
      <c r="N58" s="686"/>
      <c r="O58" s="686"/>
      <c r="P58" s="687"/>
      <c r="Q58" s="685">
        <f>CE58*0.90035</f>
        <v>0</v>
      </c>
      <c r="R58" s="686"/>
      <c r="S58" s="686"/>
      <c r="T58" s="687"/>
      <c r="U58" s="685">
        <f>CF58*0.90035</f>
        <v>0</v>
      </c>
      <c r="V58" s="686"/>
      <c r="W58" s="686"/>
      <c r="X58" s="686"/>
      <c r="Y58" s="687"/>
      <c r="Z58" s="688">
        <f>CG58*0.90035</f>
        <v>556232.62859999994</v>
      </c>
      <c r="AA58" s="683"/>
      <c r="AB58" s="683"/>
      <c r="AC58" s="684"/>
      <c r="AD58" s="676">
        <f>CH58*0.90035</f>
        <v>574239.62859999994</v>
      </c>
      <c r="AE58" s="677"/>
      <c r="AF58" s="677"/>
      <c r="AG58" s="678"/>
      <c r="AH58" s="676">
        <f>SUM(CI58*0.90035)</f>
        <v>270105</v>
      </c>
      <c r="AI58" s="677"/>
      <c r="AJ58" s="677"/>
      <c r="AK58" s="677"/>
      <c r="AL58" s="678"/>
      <c r="AM58" s="676">
        <f>SUM(CJ58*0.90035)</f>
        <v>205618.3316</v>
      </c>
      <c r="AN58" s="677"/>
      <c r="AO58" s="677"/>
      <c r="AP58" s="678"/>
      <c r="AQ58" s="676">
        <f>SUM(CK58*0.90035)</f>
        <v>205618.3316</v>
      </c>
      <c r="AR58" s="677"/>
      <c r="AS58" s="677"/>
      <c r="AT58" s="677"/>
      <c r="AU58" s="678"/>
      <c r="AV58" s="676">
        <f>SUM(CL58*0.90035)</f>
        <v>25548.331600000001</v>
      </c>
      <c r="AW58" s="677"/>
      <c r="AX58" s="677"/>
      <c r="AY58" s="678"/>
      <c r="AZ58" s="676">
        <f>SUM(CM58*0.90035)</f>
        <v>180070</v>
      </c>
      <c r="BA58" s="677"/>
      <c r="BB58" s="677"/>
      <c r="BC58" s="678"/>
      <c r="BD58" s="679">
        <f>SUM(CN58*0.90035)</f>
        <v>0</v>
      </c>
      <c r="BE58" s="680"/>
      <c r="BF58" s="680"/>
      <c r="BG58" s="680"/>
      <c r="BH58" s="681"/>
      <c r="BI58" s="75"/>
      <c r="BJ58" s="75"/>
      <c r="BK58" s="234" t="str">
        <f>B58</f>
        <v>ACTUAL TOTAL OOH</v>
      </c>
      <c r="BL58" s="235">
        <f>D58</f>
        <v>0</v>
      </c>
      <c r="BM58" s="236"/>
      <c r="BN58" s="237"/>
      <c r="BO58" s="238"/>
      <c r="BP58" s="238"/>
      <c r="BQ58" s="238"/>
      <c r="BR58" s="238"/>
      <c r="BS58" s="238"/>
      <c r="BT58" s="238"/>
      <c r="BU58" s="238"/>
      <c r="BV58" s="238"/>
      <c r="BW58" s="238"/>
      <c r="BX58" s="239"/>
      <c r="BY58" s="20"/>
      <c r="BZ58" s="20"/>
      <c r="CA58" s="240" t="str">
        <f t="shared" si="31"/>
        <v>ACTUAL TOTAL OOH</v>
      </c>
      <c r="CB58" s="99"/>
      <c r="CC58" s="100">
        <f t="shared" ref="CC58:CN58" si="33">CC57</f>
        <v>0</v>
      </c>
      <c r="CD58" s="100">
        <f t="shared" si="33"/>
        <v>0</v>
      </c>
      <c r="CE58" s="100">
        <f t="shared" si="33"/>
        <v>0</v>
      </c>
      <c r="CF58" s="100">
        <f t="shared" si="33"/>
        <v>0</v>
      </c>
      <c r="CG58" s="100">
        <f t="shared" si="33"/>
        <v>617796</v>
      </c>
      <c r="CH58" s="100">
        <f t="shared" si="33"/>
        <v>637796</v>
      </c>
      <c r="CI58" s="100">
        <f t="shared" si="33"/>
        <v>300000</v>
      </c>
      <c r="CJ58" s="100">
        <f t="shared" si="33"/>
        <v>228376</v>
      </c>
      <c r="CK58" s="100">
        <f t="shared" si="33"/>
        <v>228376</v>
      </c>
      <c r="CL58" s="100">
        <f t="shared" si="33"/>
        <v>28376</v>
      </c>
      <c r="CM58" s="100">
        <f>CM57</f>
        <v>200000</v>
      </c>
      <c r="CN58" s="100">
        <f t="shared" si="33"/>
        <v>0</v>
      </c>
      <c r="CO58" s="5">
        <f>SUM(CC58:CN58)</f>
        <v>2240720</v>
      </c>
      <c r="CP58" s="625" t="e">
        <f>#REF!-CO58</f>
        <v>#REF!</v>
      </c>
      <c r="CQ58" s="626"/>
      <c r="CR58" s="626"/>
      <c r="CS58" s="102"/>
      <c r="CT58" s="102"/>
      <c r="CU58" s="102"/>
      <c r="CV58" s="102"/>
    </row>
    <row r="59" spans="2:100" ht="19.5" customHeight="1">
      <c r="B59" s="105" t="s">
        <v>36</v>
      </c>
      <c r="C59" s="208"/>
      <c r="D59" s="106"/>
      <c r="E59" s="106"/>
      <c r="F59" s="107"/>
      <c r="G59" s="108">
        <f>SUM(H59:BH59)</f>
        <v>2048757.7581216805</v>
      </c>
      <c r="H59" s="578">
        <f>CC59*0.90035</f>
        <v>0</v>
      </c>
      <c r="I59" s="572"/>
      <c r="J59" s="572"/>
      <c r="K59" s="572"/>
      <c r="L59" s="573"/>
      <c r="M59" s="571">
        <f>CD59*0.90035</f>
        <v>0</v>
      </c>
      <c r="N59" s="572"/>
      <c r="O59" s="572"/>
      <c r="P59" s="573"/>
      <c r="Q59" s="571">
        <f>CE59*0.90035</f>
        <v>0</v>
      </c>
      <c r="R59" s="572"/>
      <c r="S59" s="572"/>
      <c r="T59" s="573"/>
      <c r="U59" s="571">
        <f>CF59*0.90035</f>
        <v>0</v>
      </c>
      <c r="V59" s="572"/>
      <c r="W59" s="572"/>
      <c r="X59" s="572"/>
      <c r="Y59" s="573"/>
      <c r="Z59" s="571">
        <f>CG59*0.90035</f>
        <v>564869.48299499345</v>
      </c>
      <c r="AA59" s="572"/>
      <c r="AB59" s="572"/>
      <c r="AC59" s="573"/>
      <c r="AD59" s="616">
        <f>CH59*0.90035</f>
        <v>583156.08514181839</v>
      </c>
      <c r="AE59" s="617"/>
      <c r="AF59" s="617"/>
      <c r="AG59" s="618"/>
      <c r="AH59" s="616">
        <f>SUM(CI59*0.90035)</f>
        <v>274299.03220237431</v>
      </c>
      <c r="AI59" s="617"/>
      <c r="AJ59" s="617"/>
      <c r="AK59" s="617"/>
      <c r="AL59" s="618"/>
      <c r="AM59" s="616">
        <f>SUM(CJ59*0.90035)</f>
        <v>208811.05259416479</v>
      </c>
      <c r="AN59" s="617"/>
      <c r="AO59" s="617"/>
      <c r="AP59" s="618"/>
      <c r="AQ59" s="616">
        <f>SUM(CK59*0.90035)</f>
        <v>208811.05259416479</v>
      </c>
      <c r="AR59" s="617"/>
      <c r="AS59" s="617"/>
      <c r="AT59" s="617"/>
      <c r="AU59" s="618"/>
      <c r="AV59" s="616">
        <f>SUM(CL59*0.90035)</f>
        <v>25945.031125915244</v>
      </c>
      <c r="AW59" s="617"/>
      <c r="AX59" s="617"/>
      <c r="AY59" s="618"/>
      <c r="AZ59" s="616">
        <f>SUM(CM59*0.90035)</f>
        <v>182866.02146824953</v>
      </c>
      <c r="BA59" s="617"/>
      <c r="BB59" s="617"/>
      <c r="BC59" s="618"/>
      <c r="BD59" s="616">
        <f>SUM(CN59*0.90035)</f>
        <v>0</v>
      </c>
      <c r="BE59" s="617"/>
      <c r="BF59" s="617"/>
      <c r="BG59" s="617"/>
      <c r="BH59" s="621"/>
      <c r="BI59" s="75"/>
      <c r="BJ59" s="75"/>
      <c r="BK59" s="234" t="str">
        <f>B59</f>
        <v>$USD PLANNED TOTAL OOH</v>
      </c>
      <c r="BL59" s="235">
        <f>D59</f>
        <v>0</v>
      </c>
      <c r="BM59" s="236"/>
      <c r="BN59" s="237"/>
      <c r="BO59" s="238">
        <v>0</v>
      </c>
      <c r="BP59" s="238">
        <v>0</v>
      </c>
      <c r="BQ59" s="238">
        <v>0</v>
      </c>
      <c r="BR59" s="238">
        <v>0</v>
      </c>
      <c r="BS59" s="238">
        <v>0</v>
      </c>
      <c r="BT59" s="238">
        <v>0</v>
      </c>
      <c r="BU59" s="238">
        <v>0</v>
      </c>
      <c r="BV59" s="238">
        <v>0</v>
      </c>
      <c r="BW59" s="238">
        <v>0</v>
      </c>
      <c r="BX59" s="239"/>
      <c r="BY59" s="20"/>
      <c r="BZ59" s="20"/>
      <c r="CA59" s="241" t="str">
        <f t="shared" si="31"/>
        <v>$USD PLANNED TOTAL OOH</v>
      </c>
      <c r="CB59" s="110"/>
      <c r="CC59" s="111">
        <f t="shared" ref="CC59:CN60" si="34">CC57/$AN$4</f>
        <v>0</v>
      </c>
      <c r="CD59" s="111">
        <f t="shared" si="34"/>
        <v>0</v>
      </c>
      <c r="CE59" s="111">
        <f t="shared" si="34"/>
        <v>0</v>
      </c>
      <c r="CF59" s="111">
        <f t="shared" si="34"/>
        <v>0</v>
      </c>
      <c r="CG59" s="111">
        <f t="shared" si="34"/>
        <v>627388.77435996383</v>
      </c>
      <c r="CH59" s="111">
        <f t="shared" si="34"/>
        <v>647699.32264321472</v>
      </c>
      <c r="CI59" s="111">
        <f t="shared" si="34"/>
        <v>304658.22424876358</v>
      </c>
      <c r="CJ59" s="111">
        <f t="shared" si="34"/>
        <v>231922.08873678546</v>
      </c>
      <c r="CK59" s="111">
        <f t="shared" si="34"/>
        <v>231922.08873678546</v>
      </c>
      <c r="CL59" s="111">
        <f t="shared" si="34"/>
        <v>28816.605904276388</v>
      </c>
      <c r="CM59" s="111">
        <f t="shared" si="34"/>
        <v>203105.48283250906</v>
      </c>
      <c r="CN59" s="111">
        <f t="shared" si="34"/>
        <v>0</v>
      </c>
      <c r="CO59" s="112">
        <f>SUM(CC59:CN59)</f>
        <v>2275512.587462299</v>
      </c>
      <c r="CP59" s="101"/>
      <c r="CQ59" s="80"/>
      <c r="CR59" s="80"/>
      <c r="CS59" s="80"/>
      <c r="CT59" s="80"/>
      <c r="CU59" s="80"/>
      <c r="CV59" s="80"/>
    </row>
    <row r="60" spans="2:100" ht="19.5" customHeight="1">
      <c r="B60" s="105" t="s">
        <v>37</v>
      </c>
      <c r="C60" s="208"/>
      <c r="D60" s="106"/>
      <c r="E60" s="106"/>
      <c r="F60" s="107"/>
      <c r="G60" s="108">
        <f>SUM(H60:BH60)</f>
        <v>2048757.7581216805</v>
      </c>
      <c r="H60" s="578">
        <f>CC60*0.90035</f>
        <v>0</v>
      </c>
      <c r="I60" s="572"/>
      <c r="J60" s="572"/>
      <c r="K60" s="572"/>
      <c r="L60" s="573"/>
      <c r="M60" s="571">
        <f>CD60*0.90035</f>
        <v>0</v>
      </c>
      <c r="N60" s="572"/>
      <c r="O60" s="572"/>
      <c r="P60" s="573"/>
      <c r="Q60" s="571">
        <f>CE60*0.90035</f>
        <v>0</v>
      </c>
      <c r="R60" s="572"/>
      <c r="S60" s="572"/>
      <c r="T60" s="573"/>
      <c r="U60" s="571">
        <f>CF60*0.90035</f>
        <v>0</v>
      </c>
      <c r="V60" s="572"/>
      <c r="W60" s="572"/>
      <c r="X60" s="572"/>
      <c r="Y60" s="573"/>
      <c r="Z60" s="571">
        <f>CG60*0.90035</f>
        <v>564869.48299499345</v>
      </c>
      <c r="AA60" s="572"/>
      <c r="AB60" s="572"/>
      <c r="AC60" s="573"/>
      <c r="AD60" s="616">
        <f>CH60*0.90035</f>
        <v>583156.08514181839</v>
      </c>
      <c r="AE60" s="617"/>
      <c r="AF60" s="617"/>
      <c r="AG60" s="618"/>
      <c r="AH60" s="616">
        <f>SUM(CI60*0.90035)</f>
        <v>274299.03220237431</v>
      </c>
      <c r="AI60" s="617"/>
      <c r="AJ60" s="617"/>
      <c r="AK60" s="617"/>
      <c r="AL60" s="618"/>
      <c r="AM60" s="616">
        <f>SUM(CJ60*0.90035)</f>
        <v>208811.05259416479</v>
      </c>
      <c r="AN60" s="617"/>
      <c r="AO60" s="617"/>
      <c r="AP60" s="618"/>
      <c r="AQ60" s="616">
        <f>SUM(CK60*0.90035)</f>
        <v>208811.05259416479</v>
      </c>
      <c r="AR60" s="617"/>
      <c r="AS60" s="617"/>
      <c r="AT60" s="617"/>
      <c r="AU60" s="618"/>
      <c r="AV60" s="616">
        <f>SUM(CL60*0.90035)</f>
        <v>25945.031125915244</v>
      </c>
      <c r="AW60" s="617"/>
      <c r="AX60" s="617"/>
      <c r="AY60" s="618"/>
      <c r="AZ60" s="616">
        <f>SUM(CM60*0.90035)</f>
        <v>182866.02146824953</v>
      </c>
      <c r="BA60" s="617"/>
      <c r="BB60" s="617"/>
      <c r="BC60" s="618"/>
      <c r="BD60" s="616">
        <f>SUM(CN60*0.90035)</f>
        <v>0</v>
      </c>
      <c r="BE60" s="617"/>
      <c r="BF60" s="617"/>
      <c r="BG60" s="617"/>
      <c r="BH60" s="621"/>
      <c r="BI60" s="75"/>
      <c r="BJ60" s="75"/>
      <c r="BK60" s="234" t="str">
        <f>B60</f>
        <v>$USD ACTUAL TOTAL OOH</v>
      </c>
      <c r="BL60" s="235">
        <f>D60</f>
        <v>0</v>
      </c>
      <c r="BM60" s="236"/>
      <c r="BN60" s="237"/>
      <c r="BO60" s="238">
        <v>0</v>
      </c>
      <c r="BP60" s="238">
        <v>0</v>
      </c>
      <c r="BQ60" s="238">
        <v>0</v>
      </c>
      <c r="BR60" s="238">
        <v>0</v>
      </c>
      <c r="BS60" s="238">
        <v>0</v>
      </c>
      <c r="BT60" s="238">
        <v>0</v>
      </c>
      <c r="BU60" s="238">
        <v>0</v>
      </c>
      <c r="BV60" s="238">
        <v>0</v>
      </c>
      <c r="BW60" s="238">
        <v>0</v>
      </c>
      <c r="BX60" s="242">
        <v>0</v>
      </c>
      <c r="BY60" s="20"/>
      <c r="BZ60" s="20"/>
      <c r="CA60" s="241" t="str">
        <f t="shared" si="31"/>
        <v>$USD ACTUAL TOTAL OOH</v>
      </c>
      <c r="CB60" s="110"/>
      <c r="CC60" s="113">
        <f t="shared" si="34"/>
        <v>0</v>
      </c>
      <c r="CD60" s="113">
        <f t="shared" si="34"/>
        <v>0</v>
      </c>
      <c r="CE60" s="113">
        <f t="shared" si="34"/>
        <v>0</v>
      </c>
      <c r="CF60" s="113">
        <f t="shared" si="34"/>
        <v>0</v>
      </c>
      <c r="CG60" s="113">
        <f t="shared" si="34"/>
        <v>627388.77435996383</v>
      </c>
      <c r="CH60" s="113">
        <f t="shared" si="34"/>
        <v>647699.32264321472</v>
      </c>
      <c r="CI60" s="113">
        <f t="shared" si="34"/>
        <v>304658.22424876358</v>
      </c>
      <c r="CJ60" s="113">
        <f t="shared" si="34"/>
        <v>231922.08873678546</v>
      </c>
      <c r="CK60" s="113">
        <f t="shared" si="34"/>
        <v>231922.08873678546</v>
      </c>
      <c r="CL60" s="113">
        <f>CL58/$AN$4</f>
        <v>28816.605904276388</v>
      </c>
      <c r="CM60" s="113">
        <f>CM58/$AN$4</f>
        <v>203105.48283250906</v>
      </c>
      <c r="CN60" s="113">
        <f>CN58/$AN$4</f>
        <v>0</v>
      </c>
      <c r="CO60" s="112">
        <f>SUM(CC60:CN60)</f>
        <v>2275512.587462299</v>
      </c>
      <c r="CP60" s="114"/>
      <c r="CQ60" s="80"/>
      <c r="CR60" s="80"/>
      <c r="CS60" s="80"/>
      <c r="CT60" s="80"/>
      <c r="CU60" s="80"/>
      <c r="CV60" s="80"/>
    </row>
    <row r="61" spans="2:100" ht="19.5" customHeight="1">
      <c r="B61" s="61"/>
      <c r="C61" s="210"/>
      <c r="D61" s="71"/>
      <c r="E61" s="71"/>
      <c r="F61" s="57"/>
      <c r="G61" s="58"/>
      <c r="H61" s="129"/>
      <c r="I61" s="130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1"/>
      <c r="BH61" s="133"/>
      <c r="BK61" s="122"/>
      <c r="BL61" s="134"/>
      <c r="BM61" s="56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5"/>
      <c r="CA61" s="136"/>
      <c r="CB61" s="137"/>
      <c r="CC61" s="66">
        <f t="shared" ref="CC61:CC66" si="35">SUM(H61:L61)*BM61</f>
        <v>0</v>
      </c>
      <c r="CD61" s="66">
        <f t="shared" ref="CD61:CD66" si="36">SUM(M61:P61)*BN61</f>
        <v>0</v>
      </c>
      <c r="CE61" s="66">
        <f t="shared" ref="CE61:CE66" si="37">SUM(Q61:T61)*BO61</f>
        <v>0</v>
      </c>
      <c r="CF61" s="138"/>
      <c r="CG61" s="138"/>
      <c r="CH61" s="138"/>
      <c r="CI61" s="138"/>
      <c r="CJ61" s="138"/>
      <c r="CK61" s="138"/>
      <c r="CL61" s="138"/>
      <c r="CM61" s="138"/>
      <c r="CN61" s="138"/>
      <c r="CO61" s="139"/>
    </row>
    <row r="62" spans="2:100" ht="14.25" customHeight="1">
      <c r="B62" s="115" t="s">
        <v>80</v>
      </c>
      <c r="C62" s="209"/>
      <c r="D62" s="287"/>
      <c r="E62" s="287"/>
      <c r="F62" s="57">
        <f>SUM(H62:BH62)*10</f>
        <v>0</v>
      </c>
      <c r="G62" s="58"/>
      <c r="H62" s="59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8"/>
      <c r="AW62" s="60"/>
      <c r="AX62" s="60"/>
      <c r="AY62" s="60"/>
      <c r="AZ62" s="196"/>
      <c r="BA62" s="60"/>
      <c r="BB62" s="195"/>
      <c r="BC62" s="195"/>
      <c r="BD62" s="60"/>
      <c r="BE62" s="60"/>
      <c r="BF62" s="60"/>
      <c r="BG62" s="196"/>
      <c r="BH62" s="69"/>
      <c r="BI62" s="70"/>
      <c r="BK62" s="61" t="str">
        <f t="shared" ref="BK62:BK70" si="38">B62</f>
        <v>PRESS</v>
      </c>
      <c r="BL62" s="71">
        <f t="shared" ref="BL62:BL70" si="39">D62</f>
        <v>0</v>
      </c>
      <c r="BM62" s="62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127"/>
      <c r="BY62" s="20"/>
      <c r="BZ62" s="20"/>
      <c r="CA62" s="61" t="str">
        <f t="shared" ref="CA62:CA70" si="40">B62</f>
        <v>PRESS</v>
      </c>
      <c r="CB62" s="65">
        <f t="shared" ref="CB62:CB82" si="41">BL62</f>
        <v>0</v>
      </c>
      <c r="CC62" s="66">
        <f t="shared" si="35"/>
        <v>0</v>
      </c>
      <c r="CD62" s="66">
        <f t="shared" si="36"/>
        <v>0</v>
      </c>
      <c r="CE62" s="66">
        <f t="shared" si="37"/>
        <v>0</v>
      </c>
      <c r="CF62" s="66">
        <f>SUM(U62:Y62)*BP62</f>
        <v>0</v>
      </c>
      <c r="CG62" s="66"/>
      <c r="CH62" s="66"/>
      <c r="CI62" s="66"/>
      <c r="CJ62" s="66"/>
      <c r="CK62" s="66"/>
      <c r="CL62" s="66"/>
      <c r="CM62" s="66"/>
      <c r="CN62" s="66"/>
      <c r="CO62" s="67"/>
      <c r="CP62" s="12"/>
      <c r="CQ62" s="12"/>
      <c r="CR62" s="12"/>
      <c r="CS62" s="12"/>
      <c r="CT62" s="12"/>
      <c r="CU62" s="12"/>
    </row>
    <row r="63" spans="2:100" ht="19.5" customHeight="1">
      <c r="B63" s="115"/>
      <c r="C63" s="209"/>
      <c r="D63" s="287"/>
      <c r="E63" s="287"/>
      <c r="F63" s="57">
        <f>SUM(H63:BH63)*10</f>
        <v>0</v>
      </c>
      <c r="G63" s="72">
        <f t="shared" ref="G63:G79" si="42">CO63*0.9</f>
        <v>0</v>
      </c>
      <c r="H63" s="73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74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116"/>
      <c r="AW63" s="116"/>
      <c r="AX63" s="116"/>
      <c r="AY63" s="116"/>
      <c r="AZ63" s="60"/>
      <c r="BA63" s="60"/>
      <c r="BB63" s="60"/>
      <c r="BC63" s="140"/>
      <c r="BD63" s="60"/>
      <c r="BE63" s="60"/>
      <c r="BF63" s="60"/>
      <c r="BG63" s="196"/>
      <c r="BH63" s="69"/>
      <c r="BI63" s="75"/>
      <c r="BJ63" s="75"/>
      <c r="BK63" s="61">
        <f t="shared" si="38"/>
        <v>0</v>
      </c>
      <c r="BL63" s="71">
        <f t="shared" si="39"/>
        <v>0</v>
      </c>
      <c r="BM63" s="76"/>
      <c r="BN63" s="77"/>
      <c r="BO63" s="77">
        <v>0</v>
      </c>
      <c r="BP63" s="77">
        <v>0</v>
      </c>
      <c r="BQ63" s="77">
        <v>0</v>
      </c>
      <c r="BR63" s="77">
        <v>0</v>
      </c>
      <c r="BS63" s="77">
        <v>0</v>
      </c>
      <c r="BT63" s="77">
        <v>0</v>
      </c>
      <c r="BU63" s="77">
        <v>0</v>
      </c>
      <c r="BV63" s="77">
        <v>0</v>
      </c>
      <c r="BW63" s="77">
        <v>0</v>
      </c>
      <c r="BX63" s="127"/>
      <c r="BY63" s="20"/>
      <c r="BZ63" s="79"/>
      <c r="CA63" s="61">
        <f t="shared" si="40"/>
        <v>0</v>
      </c>
      <c r="CB63" s="65">
        <f t="shared" si="41"/>
        <v>0</v>
      </c>
      <c r="CC63" s="66">
        <f t="shared" si="35"/>
        <v>0</v>
      </c>
      <c r="CD63" s="66">
        <f t="shared" si="36"/>
        <v>0</v>
      </c>
      <c r="CE63" s="66">
        <f t="shared" si="37"/>
        <v>0</v>
      </c>
      <c r="CF63" s="66">
        <f>SUM(U63:Y63)*BP63</f>
        <v>0</v>
      </c>
      <c r="CG63" s="66">
        <f>SUM(AA63:AC63)*BQ63</f>
        <v>0</v>
      </c>
      <c r="CH63" s="66">
        <f>SUM(AD63:AG63)*BR63</f>
        <v>0</v>
      </c>
      <c r="CI63" s="66">
        <f>SUM(AH63:AM63)*BS63</f>
        <v>0</v>
      </c>
      <c r="CJ63" s="66">
        <f>SUM(AN63:AP63)*BT63</f>
        <v>0</v>
      </c>
      <c r="CK63" s="66">
        <f>SUM(AQ63:AV63)*BU63</f>
        <v>0</v>
      </c>
      <c r="CL63" s="66">
        <f>SUM(AX63:AZ63)*BV63</f>
        <v>0</v>
      </c>
      <c r="CM63" s="66">
        <f>SUM(BA63:BC63)*BW63</f>
        <v>0</v>
      </c>
      <c r="CN63" s="66">
        <f t="shared" ref="CN63:CN82" si="43">SUM(BD63:BH63)*BX63</f>
        <v>0</v>
      </c>
      <c r="CO63" s="67"/>
      <c r="CP63" s="12"/>
      <c r="CQ63" s="80"/>
      <c r="CR63" s="80"/>
      <c r="CS63" s="80"/>
      <c r="CT63" s="80"/>
      <c r="CU63" s="80"/>
      <c r="CV63" s="80"/>
    </row>
    <row r="64" spans="2:100" ht="20.25" customHeight="1">
      <c r="B64" s="200" t="s">
        <v>91</v>
      </c>
      <c r="C64" s="213"/>
      <c r="D64" s="197"/>
      <c r="E64" s="197"/>
      <c r="F64" s="198"/>
      <c r="G64" s="199">
        <f t="shared" si="42"/>
        <v>0</v>
      </c>
      <c r="H64" s="84"/>
      <c r="I64" s="60"/>
      <c r="J64" s="60"/>
      <c r="K64" s="60"/>
      <c r="L64" s="60"/>
      <c r="M64" s="195"/>
      <c r="N64" s="60"/>
      <c r="O64" s="60"/>
      <c r="P64" s="60"/>
      <c r="Q64" s="196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195"/>
      <c r="AL64" s="195"/>
      <c r="AM64" s="60"/>
      <c r="AN64" s="60"/>
      <c r="AO64" s="60"/>
      <c r="AP64" s="60"/>
      <c r="AQ64" s="60"/>
      <c r="AR64" s="60"/>
      <c r="AS64" s="60"/>
      <c r="AT64" s="60"/>
      <c r="AU64" s="60"/>
      <c r="AV64" s="116"/>
      <c r="AW64" s="116"/>
      <c r="AX64" s="116"/>
      <c r="AY64" s="116"/>
      <c r="AZ64" s="60"/>
      <c r="BA64" s="60"/>
      <c r="BB64" s="60"/>
      <c r="BC64" s="60"/>
      <c r="BD64" s="60"/>
      <c r="BE64" s="60"/>
      <c r="BF64" s="60"/>
      <c r="BG64" s="196"/>
      <c r="BH64" s="69"/>
      <c r="BI64" s="85"/>
      <c r="BK64" s="61" t="str">
        <f t="shared" si="38"/>
        <v>SYDNEY MORNING HERALD</v>
      </c>
      <c r="BL64" s="71">
        <f t="shared" si="39"/>
        <v>0</v>
      </c>
      <c r="BM64" s="86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8"/>
      <c r="BY64" s="20"/>
      <c r="BZ64" s="20"/>
      <c r="CA64" s="61" t="str">
        <f t="shared" si="40"/>
        <v>SYDNEY MORNING HERALD</v>
      </c>
      <c r="CB64" s="65">
        <f t="shared" si="41"/>
        <v>0</v>
      </c>
      <c r="CC64" s="66">
        <f t="shared" si="35"/>
        <v>0</v>
      </c>
      <c r="CD64" s="66">
        <f t="shared" si="36"/>
        <v>0</v>
      </c>
      <c r="CE64" s="66">
        <f t="shared" si="37"/>
        <v>0</v>
      </c>
      <c r="CF64" s="66">
        <f>SUM(U64:Y64)*BP64</f>
        <v>0</v>
      </c>
      <c r="CG64" s="66">
        <f>SUM(Z64:AC64)*BQ64</f>
        <v>0</v>
      </c>
      <c r="CH64" s="66"/>
      <c r="CI64" s="66">
        <f>SUM(AH64:AM64)*BS64</f>
        <v>0</v>
      </c>
      <c r="CJ64" s="66">
        <f>SUM(AM64:AP64)*BT64</f>
        <v>0</v>
      </c>
      <c r="CK64" s="66"/>
      <c r="CL64" s="66">
        <f>SUM(AV64:AY64)*BV64</f>
        <v>0</v>
      </c>
      <c r="CM64" s="66">
        <f>SUM(AZ64:BC64)*BW64</f>
        <v>0</v>
      </c>
      <c r="CN64" s="66">
        <f t="shared" si="43"/>
        <v>0</v>
      </c>
      <c r="CO64" s="67">
        <f>SUM(CC64:CN64)</f>
        <v>0</v>
      </c>
      <c r="CP64" s="12"/>
      <c r="CQ64" s="12"/>
      <c r="CR64" s="12"/>
      <c r="CS64" s="12"/>
      <c r="CT64" s="12"/>
      <c r="CU64" s="12"/>
    </row>
    <row r="65" spans="2:100" ht="19.5" customHeight="1">
      <c r="B65" s="122"/>
      <c r="C65" s="212"/>
      <c r="D65" s="81"/>
      <c r="E65" s="81"/>
      <c r="F65" s="57">
        <f>SUM(H65:BH65)</f>
        <v>0</v>
      </c>
      <c r="G65" s="72">
        <f t="shared" si="42"/>
        <v>0</v>
      </c>
      <c r="H65" s="59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279" t="s">
        <v>133</v>
      </c>
      <c r="Y65" s="60"/>
      <c r="Z65" s="60"/>
      <c r="AA65" s="60"/>
      <c r="AB65" s="60" t="s">
        <v>183</v>
      </c>
      <c r="AC65" s="60"/>
      <c r="AD65" s="60"/>
      <c r="AE65" s="60"/>
      <c r="AF65" s="60"/>
      <c r="AG65" s="60"/>
      <c r="AH65" s="60"/>
      <c r="AI65" s="60"/>
      <c r="AJ65" s="60"/>
      <c r="AK65" s="195"/>
      <c r="AL65" s="195"/>
      <c r="AM65" s="60"/>
      <c r="AN65" s="60"/>
      <c r="AO65" s="60"/>
      <c r="AP65" s="60"/>
      <c r="AQ65" s="60"/>
      <c r="AR65" s="60"/>
      <c r="AS65" s="60"/>
      <c r="AT65" s="60"/>
      <c r="AU65" s="60"/>
      <c r="AV65" s="116"/>
      <c r="AW65" s="116"/>
      <c r="AX65" s="116"/>
      <c r="AY65" s="116"/>
      <c r="AZ65" s="60"/>
      <c r="BA65" s="60"/>
      <c r="BB65" s="60"/>
      <c r="BC65" s="60"/>
      <c r="BD65" s="60"/>
      <c r="BE65" s="60"/>
      <c r="BF65" s="60"/>
      <c r="BG65" s="60"/>
      <c r="BH65" s="69"/>
      <c r="BI65" s="85"/>
      <c r="BK65" s="61">
        <f t="shared" si="38"/>
        <v>0</v>
      </c>
      <c r="BL65" s="71">
        <f t="shared" si="39"/>
        <v>0</v>
      </c>
      <c r="BM65" s="86"/>
      <c r="BN65" s="87"/>
      <c r="BO65" s="88"/>
      <c r="BP65" s="88"/>
      <c r="BQ65" s="88"/>
      <c r="BR65" s="88"/>
      <c r="BS65" s="88"/>
      <c r="BT65" s="88"/>
      <c r="BU65" s="88"/>
      <c r="BV65" s="88"/>
      <c r="BW65" s="88"/>
      <c r="BX65" s="127"/>
      <c r="BY65" s="20"/>
      <c r="BZ65" s="20"/>
      <c r="CA65" s="61">
        <f t="shared" si="40"/>
        <v>0</v>
      </c>
      <c r="CB65" s="65">
        <f t="shared" si="41"/>
        <v>0</v>
      </c>
      <c r="CC65" s="66">
        <f t="shared" si="35"/>
        <v>0</v>
      </c>
      <c r="CD65" s="66">
        <f t="shared" si="36"/>
        <v>0</v>
      </c>
      <c r="CE65" s="66">
        <f t="shared" si="37"/>
        <v>0</v>
      </c>
      <c r="CF65" s="66">
        <f>SUM(U65:Y65)*BP65</f>
        <v>0</v>
      </c>
      <c r="CG65" s="66">
        <f>SUM(Z65:AC65)*BQ65</f>
        <v>0</v>
      </c>
      <c r="CH65" s="66">
        <f>SUM(AD65:AG65)*BR65</f>
        <v>0</v>
      </c>
      <c r="CI65" s="66">
        <f>SUM(AH65:AL65)*BS65</f>
        <v>0</v>
      </c>
      <c r="CJ65" s="66">
        <f>SUM(AM65:AP65)*BT65</f>
        <v>0</v>
      </c>
      <c r="CK65" s="66">
        <f>SUM(AQ65:AU65)*BU65</f>
        <v>0</v>
      </c>
      <c r="CL65" s="66">
        <f>SUM(AV65:AY65)*BV65</f>
        <v>0</v>
      </c>
      <c r="CM65" s="66">
        <f>SUM(AZ65:BC65)*BW65</f>
        <v>0</v>
      </c>
      <c r="CN65" s="66">
        <f t="shared" si="43"/>
        <v>0</v>
      </c>
      <c r="CO65" s="67">
        <f t="shared" ref="CO65:CO81" si="44">SUM(CC65:CN65)</f>
        <v>0</v>
      </c>
      <c r="CP65" s="12"/>
      <c r="CQ65" s="12"/>
      <c r="CR65" s="12"/>
      <c r="CS65" s="12"/>
      <c r="CT65" s="12"/>
      <c r="CU65" s="12"/>
    </row>
    <row r="66" spans="2:100" ht="19.5" customHeight="1">
      <c r="B66" s="193" t="s">
        <v>148</v>
      </c>
      <c r="C66" s="90" t="s">
        <v>149</v>
      </c>
      <c r="D66" s="90" t="s">
        <v>92</v>
      </c>
      <c r="E66" s="90"/>
      <c r="F66" s="57">
        <f>SUM(H66:BH66)</f>
        <v>1</v>
      </c>
      <c r="G66" s="72">
        <f>CO66*0.90035</f>
        <v>225087.5</v>
      </c>
      <c r="H66" s="73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299">
        <v>1</v>
      </c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116"/>
      <c r="AW66" s="116"/>
      <c r="AX66" s="116"/>
      <c r="AY66" s="116"/>
      <c r="AZ66" s="60"/>
      <c r="BA66" s="60"/>
      <c r="BB66" s="60"/>
      <c r="BC66" s="140"/>
      <c r="BD66" s="60"/>
      <c r="BE66" s="60"/>
      <c r="BF66" s="60"/>
      <c r="BG66" s="196"/>
      <c r="BH66" s="69"/>
      <c r="BI66" s="75"/>
      <c r="BJ66" s="75"/>
      <c r="BK66" s="61" t="str">
        <f t="shared" si="38"/>
        <v>Front Cover Transparent Wrap + Front/Back Page Strip + DPS</v>
      </c>
      <c r="BL66" s="71" t="str">
        <f t="shared" si="39"/>
        <v xml:space="preserve">Tuesday </v>
      </c>
      <c r="BM66" s="76"/>
      <c r="BN66" s="77"/>
      <c r="BO66" s="77">
        <v>0</v>
      </c>
      <c r="BP66" s="77">
        <v>250000</v>
      </c>
      <c r="BQ66" s="77">
        <v>250000</v>
      </c>
      <c r="BR66" s="77">
        <v>250000</v>
      </c>
      <c r="BS66" s="77">
        <v>250000</v>
      </c>
      <c r="BT66" s="77">
        <v>250000</v>
      </c>
      <c r="BU66" s="77">
        <v>250000</v>
      </c>
      <c r="BV66" s="77">
        <v>250000</v>
      </c>
      <c r="BW66" s="77">
        <v>250000</v>
      </c>
      <c r="BX66" s="127"/>
      <c r="BY66" s="20"/>
      <c r="BZ66" s="79"/>
      <c r="CA66" s="61" t="str">
        <f t="shared" si="40"/>
        <v>Front Cover Transparent Wrap + Front/Back Page Strip + DPS</v>
      </c>
      <c r="CB66" s="65" t="str">
        <f t="shared" si="41"/>
        <v xml:space="preserve">Tuesday </v>
      </c>
      <c r="CC66" s="66">
        <f t="shared" si="35"/>
        <v>0</v>
      </c>
      <c r="CD66" s="66">
        <f t="shared" si="36"/>
        <v>0</v>
      </c>
      <c r="CE66" s="66">
        <f t="shared" si="37"/>
        <v>0</v>
      </c>
      <c r="CF66" s="66">
        <f>SUM(U66:Y66)*BP66</f>
        <v>0</v>
      </c>
      <c r="CG66" s="66">
        <f>SUM(Z66:AC66)*BQ66</f>
        <v>250000</v>
      </c>
      <c r="CH66" s="66">
        <f>SUM(AD66:AG66)*BR66</f>
        <v>0</v>
      </c>
      <c r="CI66" s="66">
        <f>SUM(AH66:AL66)*BS66</f>
        <v>0</v>
      </c>
      <c r="CJ66" s="66">
        <f>SUM(AM66:AP66)*BT66</f>
        <v>0</v>
      </c>
      <c r="CK66" s="66">
        <f>SUM(AQ66:AU66)*BU66</f>
        <v>0</v>
      </c>
      <c r="CL66" s="66">
        <f>SUM(AV66:AY66)*BV66</f>
        <v>0</v>
      </c>
      <c r="CM66" s="66">
        <f>SUM(AZ66:BC66)*BW66</f>
        <v>0</v>
      </c>
      <c r="CN66" s="66">
        <f t="shared" si="43"/>
        <v>0</v>
      </c>
      <c r="CO66" s="67">
        <f t="shared" si="44"/>
        <v>250000</v>
      </c>
      <c r="CP66" s="12"/>
      <c r="CQ66" s="80"/>
      <c r="CR66" s="80"/>
      <c r="CS66" s="80"/>
      <c r="CT66" s="80"/>
      <c r="CU66" s="80"/>
      <c r="CV66" s="80"/>
    </row>
    <row r="67" spans="2:100" ht="20.25" customHeight="1">
      <c r="B67" s="194" t="s">
        <v>117</v>
      </c>
      <c r="C67" s="211" t="s">
        <v>110</v>
      </c>
      <c r="D67" s="211" t="s">
        <v>97</v>
      </c>
      <c r="E67" s="211"/>
      <c r="F67" s="57">
        <f>SUM(H67:BH67)</f>
        <v>2</v>
      </c>
      <c r="G67" s="72">
        <f>CO67*0.90035</f>
        <v>76435.051187000005</v>
      </c>
      <c r="H67" s="84"/>
      <c r="I67" s="60"/>
      <c r="J67" s="60"/>
      <c r="K67" s="60"/>
      <c r="L67" s="60"/>
      <c r="M67" s="195"/>
      <c r="N67" s="60"/>
      <c r="O67" s="60"/>
      <c r="P67" s="60"/>
      <c r="Q67" s="196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299">
        <v>2</v>
      </c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196"/>
      <c r="BH67" s="69"/>
      <c r="BI67" s="85"/>
      <c r="BK67" s="61" t="str">
        <f t="shared" si="38"/>
        <v>Full Page Color (55x11)</v>
      </c>
      <c r="BL67" s="71" t="str">
        <f t="shared" si="39"/>
        <v>Wed &amp; Thu</v>
      </c>
      <c r="BM67" s="86"/>
      <c r="BN67" s="77"/>
      <c r="BO67" s="77"/>
      <c r="BP67" s="77">
        <v>42447.41</v>
      </c>
      <c r="BQ67" s="77">
        <v>42447.41</v>
      </c>
      <c r="BR67" s="77">
        <v>42447.41</v>
      </c>
      <c r="BS67" s="77">
        <v>42447.41</v>
      </c>
      <c r="BT67" s="77">
        <v>42447.41</v>
      </c>
      <c r="BU67" s="77">
        <v>42447.41</v>
      </c>
      <c r="BV67" s="77">
        <v>42447.41</v>
      </c>
      <c r="BW67" s="77">
        <v>42447.41</v>
      </c>
      <c r="BX67" s="78"/>
      <c r="BY67" s="20"/>
      <c r="BZ67" s="20"/>
      <c r="CA67" s="61" t="str">
        <f t="shared" si="40"/>
        <v>Full Page Color (55x11)</v>
      </c>
      <c r="CB67" s="65" t="str">
        <f t="shared" si="41"/>
        <v>Wed &amp; Thu</v>
      </c>
      <c r="CC67" s="66">
        <f t="shared" ref="CC67:CC83" si="45">SUM(H67:L67)*BM67</f>
        <v>0</v>
      </c>
      <c r="CD67" s="66">
        <f t="shared" ref="CD67:CD83" si="46">SUM(M67:P67)*BN67</f>
        <v>0</v>
      </c>
      <c r="CE67" s="66">
        <f t="shared" ref="CE67:CE83" si="47">SUM(Q67:T67)*BO67</f>
        <v>0</v>
      </c>
      <c r="CF67" s="66">
        <f t="shared" ref="CF67:CF83" si="48">SUM(U67:Y67)*BP67</f>
        <v>0</v>
      </c>
      <c r="CG67" s="66">
        <f t="shared" ref="CG67:CG73" si="49">SUM(Z67:AC67)*BQ67</f>
        <v>84894.82</v>
      </c>
      <c r="CH67" s="66">
        <f t="shared" ref="CH67:CH82" si="50">SUM(AD67:AG67)*BR67</f>
        <v>0</v>
      </c>
      <c r="CI67" s="66">
        <f>SUM(AH67:AL67)*BS67</f>
        <v>0</v>
      </c>
      <c r="CJ67" s="66">
        <f>SUM(AM67:AP67)*BT67</f>
        <v>0</v>
      </c>
      <c r="CK67" s="66">
        <f>SUM(AQ67:AU67)*BU67</f>
        <v>0</v>
      </c>
      <c r="CL67" s="66">
        <f>SUM(AV67:AY67)*BV67</f>
        <v>0</v>
      </c>
      <c r="CM67" s="66">
        <f t="shared" ref="CM67:CM82" si="51">SUM(AZ67:BC67)*BW67</f>
        <v>0</v>
      </c>
      <c r="CN67" s="66">
        <f t="shared" si="43"/>
        <v>0</v>
      </c>
      <c r="CO67" s="67">
        <f t="shared" si="44"/>
        <v>84894.82</v>
      </c>
      <c r="CP67" s="12"/>
      <c r="CQ67" s="12"/>
      <c r="CR67" s="12"/>
      <c r="CS67" s="12"/>
      <c r="CT67" s="12"/>
      <c r="CU67" s="12"/>
    </row>
    <row r="68" spans="2:100" ht="20.25" customHeight="1">
      <c r="B68" s="194" t="s">
        <v>117</v>
      </c>
      <c r="C68" s="211" t="s">
        <v>110</v>
      </c>
      <c r="D68" s="211" t="s">
        <v>96</v>
      </c>
      <c r="E68" s="211"/>
      <c r="F68" s="57">
        <f>SUM(H68:BH68)</f>
        <v>5</v>
      </c>
      <c r="G68" s="72">
        <f>CO68*0.90035</f>
        <v>191087.62796750001</v>
      </c>
      <c r="H68" s="84"/>
      <c r="I68" s="60"/>
      <c r="J68" s="60"/>
      <c r="K68" s="60"/>
      <c r="L68" s="60"/>
      <c r="M68" s="195"/>
      <c r="N68" s="60"/>
      <c r="O68" s="60"/>
      <c r="P68" s="60"/>
      <c r="Q68" s="196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299">
        <v>1</v>
      </c>
      <c r="AD68" s="60"/>
      <c r="AE68" s="60"/>
      <c r="AF68" s="227">
        <v>1</v>
      </c>
      <c r="AG68" s="60"/>
      <c r="AH68" s="60"/>
      <c r="AI68" s="60"/>
      <c r="AJ68" s="60"/>
      <c r="AK68" s="195"/>
      <c r="AL68" s="195"/>
      <c r="AM68" s="60"/>
      <c r="AN68" s="227">
        <v>1</v>
      </c>
      <c r="AO68" s="60"/>
      <c r="AP68" s="60"/>
      <c r="AQ68" s="60"/>
      <c r="AR68" s="60"/>
      <c r="AS68" s="227">
        <v>1</v>
      </c>
      <c r="AT68" s="60"/>
      <c r="AU68" s="60"/>
      <c r="AV68" s="60"/>
      <c r="AW68" s="60"/>
      <c r="AX68" s="60"/>
      <c r="AY68" s="60"/>
      <c r="AZ68" s="227">
        <v>1</v>
      </c>
      <c r="BA68" s="60"/>
      <c r="BB68" s="60"/>
      <c r="BC68" s="60"/>
      <c r="BD68" s="60"/>
      <c r="BE68" s="60"/>
      <c r="BF68" s="60"/>
      <c r="BG68" s="196"/>
      <c r="BH68" s="69"/>
      <c r="BI68" s="85"/>
      <c r="BK68" s="61" t="str">
        <f t="shared" si="38"/>
        <v>Full Page Color (55x11)</v>
      </c>
      <c r="BL68" s="71" t="str">
        <f t="shared" si="39"/>
        <v>Friday</v>
      </c>
      <c r="BM68" s="86"/>
      <c r="BN68" s="77"/>
      <c r="BO68" s="77"/>
      <c r="BP68" s="77">
        <v>42447.41</v>
      </c>
      <c r="BQ68" s="77">
        <v>42447.41</v>
      </c>
      <c r="BR68" s="77">
        <v>42447.41</v>
      </c>
      <c r="BS68" s="77">
        <v>42447.41</v>
      </c>
      <c r="BT68" s="77">
        <v>42447.41</v>
      </c>
      <c r="BU68" s="77">
        <v>42447.41</v>
      </c>
      <c r="BV68" s="77">
        <v>42447.41</v>
      </c>
      <c r="BW68" s="77">
        <v>42447.41</v>
      </c>
      <c r="BX68" s="78"/>
      <c r="BY68" s="20"/>
      <c r="BZ68" s="20"/>
      <c r="CA68" s="61" t="str">
        <f t="shared" si="40"/>
        <v>Full Page Color (55x11)</v>
      </c>
      <c r="CB68" s="65" t="str">
        <f t="shared" si="41"/>
        <v>Friday</v>
      </c>
      <c r="CC68" s="66">
        <f t="shared" si="45"/>
        <v>0</v>
      </c>
      <c r="CD68" s="66">
        <f t="shared" si="46"/>
        <v>0</v>
      </c>
      <c r="CE68" s="66">
        <f t="shared" si="47"/>
        <v>0</v>
      </c>
      <c r="CF68" s="66">
        <f t="shared" si="48"/>
        <v>0</v>
      </c>
      <c r="CG68" s="66">
        <f t="shared" si="49"/>
        <v>42447.41</v>
      </c>
      <c r="CH68" s="66">
        <f>SUM(AD68:AG68)*BR68</f>
        <v>42447.41</v>
      </c>
      <c r="CI68" s="66">
        <f>SUM(AH68:AL68)*BS68</f>
        <v>0</v>
      </c>
      <c r="CJ68" s="66">
        <f>SUM(AM68:AP68)*BT68</f>
        <v>42447.41</v>
      </c>
      <c r="CK68" s="66">
        <f>SUM(AQ68:AU68)*BU68</f>
        <v>42447.41</v>
      </c>
      <c r="CL68" s="66">
        <f>SUM(AV68:AY68)*BV68</f>
        <v>0</v>
      </c>
      <c r="CM68" s="66">
        <f>SUM(AZ68:BC68)*BW68</f>
        <v>42447.41</v>
      </c>
      <c r="CN68" s="66">
        <f t="shared" si="43"/>
        <v>0</v>
      </c>
      <c r="CO68" s="67">
        <f t="shared" si="44"/>
        <v>212237.05000000002</v>
      </c>
      <c r="CP68" s="12"/>
      <c r="CQ68" s="12"/>
      <c r="CR68" s="12"/>
      <c r="CS68" s="12"/>
      <c r="CT68" s="12"/>
      <c r="CU68" s="12"/>
    </row>
    <row r="69" spans="2:100" ht="20.25" customHeight="1">
      <c r="B69" s="194" t="s">
        <v>147</v>
      </c>
      <c r="C69" s="211" t="s">
        <v>110</v>
      </c>
      <c r="D69" s="211" t="s">
        <v>96</v>
      </c>
      <c r="E69" s="211"/>
      <c r="F69" s="57">
        <f>SUM(H69:BH69)</f>
        <v>4</v>
      </c>
      <c r="G69" s="72">
        <f>CO69*0.90035</f>
        <v>26404.816547999999</v>
      </c>
      <c r="H69" s="84"/>
      <c r="I69" s="60"/>
      <c r="J69" s="60"/>
      <c r="K69" s="60"/>
      <c r="L69" s="60"/>
      <c r="M69" s="195"/>
      <c r="N69" s="60"/>
      <c r="O69" s="60"/>
      <c r="P69" s="60"/>
      <c r="Q69" s="196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227">
        <v>1</v>
      </c>
      <c r="AH69" s="60"/>
      <c r="AI69" s="60"/>
      <c r="AJ69" s="60"/>
      <c r="AK69" s="195"/>
      <c r="AL69" s="195"/>
      <c r="AM69" s="60"/>
      <c r="AN69" s="60"/>
      <c r="AO69" s="227">
        <v>1</v>
      </c>
      <c r="AP69" s="60"/>
      <c r="AQ69" s="60"/>
      <c r="AR69" s="60"/>
      <c r="AS69" s="60"/>
      <c r="AT69" s="227">
        <v>1</v>
      </c>
      <c r="AU69" s="60"/>
      <c r="AV69" s="116"/>
      <c r="AW69" s="116"/>
      <c r="AX69" s="116"/>
      <c r="AY69" s="116"/>
      <c r="AZ69" s="60"/>
      <c r="BA69" s="227">
        <v>1</v>
      </c>
      <c r="BB69" s="60"/>
      <c r="BC69" s="60"/>
      <c r="BD69" s="60"/>
      <c r="BE69" s="60"/>
      <c r="BF69" s="60"/>
      <c r="BG69" s="196"/>
      <c r="BH69" s="69"/>
      <c r="BI69" s="85"/>
      <c r="BK69" s="61" t="str">
        <f t="shared" si="38"/>
        <v>Strips (10x11)</v>
      </c>
      <c r="BL69" s="71" t="str">
        <f t="shared" si="39"/>
        <v>Friday</v>
      </c>
      <c r="BM69" s="86"/>
      <c r="BN69" s="77"/>
      <c r="BO69" s="77"/>
      <c r="BP69" s="77">
        <v>7331.82</v>
      </c>
      <c r="BQ69" s="77">
        <v>7331.82</v>
      </c>
      <c r="BR69" s="77">
        <v>7331.82</v>
      </c>
      <c r="BS69" s="77">
        <v>7331.82</v>
      </c>
      <c r="BT69" s="77">
        <v>7331.82</v>
      </c>
      <c r="BU69" s="77">
        <v>7331.82</v>
      </c>
      <c r="BV69" s="77">
        <v>7331.82</v>
      </c>
      <c r="BW69" s="77">
        <v>7331.82</v>
      </c>
      <c r="BX69" s="78"/>
      <c r="BY69" s="20"/>
      <c r="BZ69" s="20"/>
      <c r="CA69" s="61" t="str">
        <f t="shared" si="40"/>
        <v>Strips (10x11)</v>
      </c>
      <c r="CB69" s="65" t="str">
        <f t="shared" si="41"/>
        <v>Friday</v>
      </c>
      <c r="CC69" s="66">
        <f t="shared" si="45"/>
        <v>0</v>
      </c>
      <c r="CD69" s="66">
        <f t="shared" si="46"/>
        <v>0</v>
      </c>
      <c r="CE69" s="66">
        <f t="shared" si="47"/>
        <v>0</v>
      </c>
      <c r="CF69" s="66">
        <f t="shared" si="48"/>
        <v>0</v>
      </c>
      <c r="CG69" s="66">
        <f t="shared" si="49"/>
        <v>0</v>
      </c>
      <c r="CH69" s="66">
        <f t="shared" si="50"/>
        <v>7331.82</v>
      </c>
      <c r="CI69" s="66">
        <f t="shared" ref="CI69:CI82" si="52">SUM(AH69:AL69)*BS69</f>
        <v>0</v>
      </c>
      <c r="CJ69" s="66">
        <f t="shared" ref="CJ69:CJ82" si="53">SUM(AM69:AP69)*BT69</f>
        <v>7331.82</v>
      </c>
      <c r="CK69" s="66">
        <f t="shared" ref="CK69:CK82" si="54">SUM(AQ69:AU69)*BU69</f>
        <v>7331.82</v>
      </c>
      <c r="CL69" s="66">
        <f t="shared" ref="CL69:CL82" si="55">SUM(AV69:AY69)*BV69</f>
        <v>0</v>
      </c>
      <c r="CM69" s="66">
        <f t="shared" si="51"/>
        <v>7331.82</v>
      </c>
      <c r="CN69" s="66">
        <f t="shared" si="43"/>
        <v>0</v>
      </c>
      <c r="CO69" s="67">
        <f t="shared" si="44"/>
        <v>29327.279999999999</v>
      </c>
      <c r="CP69" s="12"/>
      <c r="CQ69" s="12"/>
      <c r="CR69" s="12"/>
      <c r="CS69" s="12"/>
      <c r="CT69" s="12"/>
      <c r="CU69" s="12"/>
    </row>
    <row r="70" spans="2:100" ht="20.25" customHeight="1">
      <c r="B70" s="194" t="s">
        <v>95</v>
      </c>
      <c r="C70" s="211" t="s">
        <v>114</v>
      </c>
      <c r="D70" s="211" t="s">
        <v>96</v>
      </c>
      <c r="E70" s="211"/>
      <c r="F70" s="57">
        <v>9</v>
      </c>
      <c r="G70" s="72" t="s">
        <v>112</v>
      </c>
      <c r="H70" s="84"/>
      <c r="I70" s="60"/>
      <c r="J70" s="60"/>
      <c r="K70" s="60"/>
      <c r="L70" s="60"/>
      <c r="M70" s="195"/>
      <c r="N70" s="60"/>
      <c r="O70" s="60"/>
      <c r="P70" s="60"/>
      <c r="Q70" s="196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308" t="s">
        <v>111</v>
      </c>
      <c r="AC70" s="60"/>
      <c r="AD70" s="60"/>
      <c r="AE70" s="60"/>
      <c r="AF70" s="304" t="s">
        <v>111</v>
      </c>
      <c r="AG70" s="60"/>
      <c r="AH70" s="60"/>
      <c r="AI70" s="60"/>
      <c r="AJ70" s="60"/>
      <c r="AK70" s="304" t="s">
        <v>111</v>
      </c>
      <c r="AL70" s="195"/>
      <c r="AM70" s="60"/>
      <c r="AN70" s="60"/>
      <c r="AO70" s="304" t="s">
        <v>111</v>
      </c>
      <c r="AP70" s="60"/>
      <c r="AQ70" s="60"/>
      <c r="AR70" s="60"/>
      <c r="AS70" s="60"/>
      <c r="AT70" s="304" t="s">
        <v>111</v>
      </c>
      <c r="AU70" s="60"/>
      <c r="AV70" s="116"/>
      <c r="AW70" s="116"/>
      <c r="AX70" s="304" t="s">
        <v>111</v>
      </c>
      <c r="AY70" s="116"/>
      <c r="AZ70" s="60"/>
      <c r="BA70" s="60"/>
      <c r="BB70" s="304" t="s">
        <v>111</v>
      </c>
      <c r="BC70" s="60"/>
      <c r="BD70" s="60"/>
      <c r="BE70" s="60"/>
      <c r="BF70" s="60"/>
      <c r="BG70" s="304" t="s">
        <v>111</v>
      </c>
      <c r="BH70" s="69"/>
      <c r="BI70" s="85"/>
      <c r="BK70" s="61" t="str">
        <f t="shared" si="38"/>
        <v>Spinal Wrap</v>
      </c>
      <c r="BL70" s="71" t="str">
        <f t="shared" si="39"/>
        <v>Friday</v>
      </c>
      <c r="BM70" s="86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8"/>
      <c r="BY70" s="20"/>
      <c r="BZ70" s="20"/>
      <c r="CA70" s="61" t="str">
        <f t="shared" si="40"/>
        <v>Spinal Wrap</v>
      </c>
      <c r="CB70" s="65" t="str">
        <f t="shared" si="41"/>
        <v>Friday</v>
      </c>
      <c r="CC70" s="66">
        <f t="shared" si="45"/>
        <v>0</v>
      </c>
      <c r="CD70" s="66">
        <f t="shared" si="46"/>
        <v>0</v>
      </c>
      <c r="CE70" s="66">
        <f t="shared" si="47"/>
        <v>0</v>
      </c>
      <c r="CF70" s="66">
        <f t="shared" si="48"/>
        <v>0</v>
      </c>
      <c r="CG70" s="66">
        <f t="shared" si="49"/>
        <v>0</v>
      </c>
      <c r="CH70" s="66">
        <f t="shared" si="50"/>
        <v>0</v>
      </c>
      <c r="CI70" s="66">
        <f t="shared" si="52"/>
        <v>0</v>
      </c>
      <c r="CJ70" s="66">
        <f t="shared" si="53"/>
        <v>0</v>
      </c>
      <c r="CK70" s="66">
        <f t="shared" si="54"/>
        <v>0</v>
      </c>
      <c r="CL70" s="66">
        <f t="shared" si="55"/>
        <v>0</v>
      </c>
      <c r="CM70" s="66">
        <f t="shared" si="51"/>
        <v>0</v>
      </c>
      <c r="CN70" s="66">
        <f t="shared" si="43"/>
        <v>0</v>
      </c>
      <c r="CO70" s="67">
        <f t="shared" si="44"/>
        <v>0</v>
      </c>
      <c r="CP70" s="12"/>
      <c r="CQ70" s="12"/>
      <c r="CR70" s="12"/>
      <c r="CS70" s="12"/>
      <c r="CT70" s="12"/>
      <c r="CU70" s="12"/>
    </row>
    <row r="71" spans="2:100" ht="19.5" customHeight="1">
      <c r="B71" s="115"/>
      <c r="C71" s="209"/>
      <c r="D71" s="209"/>
      <c r="E71" s="209"/>
      <c r="F71" s="57">
        <f>SUM(H71:BH71)*10</f>
        <v>0</v>
      </c>
      <c r="G71" s="72">
        <f t="shared" si="42"/>
        <v>0</v>
      </c>
      <c r="H71" s="73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 t="s">
        <v>184</v>
      </c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116"/>
      <c r="AW71" s="116"/>
      <c r="AX71" s="116"/>
      <c r="AY71" s="116"/>
      <c r="AZ71" s="60"/>
      <c r="BA71" s="60"/>
      <c r="BB71" s="60"/>
      <c r="BC71" s="60"/>
      <c r="BD71" s="60"/>
      <c r="BE71" s="60"/>
      <c r="BF71" s="60"/>
      <c r="BG71" s="196"/>
      <c r="BH71" s="69"/>
      <c r="BI71" s="75"/>
      <c r="BJ71" s="75"/>
      <c r="BK71" s="61">
        <f t="shared" ref="BK71:BK82" si="56">B71</f>
        <v>0</v>
      </c>
      <c r="BL71" s="71">
        <f t="shared" ref="BL71:BL82" si="57">D71</f>
        <v>0</v>
      </c>
      <c r="BM71" s="76"/>
      <c r="BN71" s="77"/>
      <c r="BO71" s="77">
        <v>0</v>
      </c>
      <c r="BP71" s="77">
        <v>0</v>
      </c>
      <c r="BQ71" s="77">
        <v>0</v>
      </c>
      <c r="BR71" s="77">
        <v>0</v>
      </c>
      <c r="BS71" s="77">
        <v>0</v>
      </c>
      <c r="BT71" s="77">
        <v>0</v>
      </c>
      <c r="BU71" s="77">
        <v>0</v>
      </c>
      <c r="BV71" s="77">
        <v>0</v>
      </c>
      <c r="BW71" s="77">
        <v>0</v>
      </c>
      <c r="BX71" s="127"/>
      <c r="BY71" s="20"/>
      <c r="BZ71" s="79"/>
      <c r="CA71" s="61">
        <f t="shared" ref="CA71:CA82" si="58">B71</f>
        <v>0</v>
      </c>
      <c r="CB71" s="65">
        <f t="shared" si="41"/>
        <v>0</v>
      </c>
      <c r="CC71" s="66">
        <f t="shared" si="45"/>
        <v>0</v>
      </c>
      <c r="CD71" s="66">
        <f t="shared" si="46"/>
        <v>0</v>
      </c>
      <c r="CE71" s="66">
        <f t="shared" si="47"/>
        <v>0</v>
      </c>
      <c r="CF71" s="66">
        <f t="shared" si="48"/>
        <v>0</v>
      </c>
      <c r="CG71" s="66">
        <f t="shared" si="49"/>
        <v>0</v>
      </c>
      <c r="CH71" s="66">
        <f t="shared" si="50"/>
        <v>0</v>
      </c>
      <c r="CI71" s="66">
        <f t="shared" si="52"/>
        <v>0</v>
      </c>
      <c r="CJ71" s="66">
        <f t="shared" si="53"/>
        <v>0</v>
      </c>
      <c r="CK71" s="66">
        <f t="shared" si="54"/>
        <v>0</v>
      </c>
      <c r="CL71" s="66">
        <f t="shared" si="55"/>
        <v>0</v>
      </c>
      <c r="CM71" s="66">
        <f t="shared" si="51"/>
        <v>0</v>
      </c>
      <c r="CN71" s="66">
        <f t="shared" si="43"/>
        <v>0</v>
      </c>
      <c r="CO71" s="67">
        <f t="shared" si="44"/>
        <v>0</v>
      </c>
      <c r="CP71" s="12"/>
      <c r="CQ71" s="80"/>
      <c r="CR71" s="80"/>
      <c r="CS71" s="80"/>
      <c r="CT71" s="80"/>
      <c r="CU71" s="80"/>
      <c r="CV71" s="80"/>
    </row>
    <row r="72" spans="2:100" ht="20.25" customHeight="1">
      <c r="B72" s="200" t="s">
        <v>93</v>
      </c>
      <c r="C72" s="213"/>
      <c r="D72" s="213"/>
      <c r="E72" s="213"/>
      <c r="F72" s="198"/>
      <c r="G72" s="199">
        <f t="shared" si="42"/>
        <v>0</v>
      </c>
      <c r="H72" s="84"/>
      <c r="I72" s="60"/>
      <c r="J72" s="60"/>
      <c r="K72" s="60"/>
      <c r="L72" s="60"/>
      <c r="M72" s="195"/>
      <c r="N72" s="60"/>
      <c r="O72" s="60"/>
      <c r="P72" s="60"/>
      <c r="Q72" s="196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195"/>
      <c r="AL72" s="195"/>
      <c r="AM72" s="60"/>
      <c r="AN72" s="60"/>
      <c r="AO72" s="60"/>
      <c r="AP72" s="60"/>
      <c r="AQ72" s="60"/>
      <c r="AR72" s="60"/>
      <c r="AS72" s="60"/>
      <c r="AT72" s="60"/>
      <c r="AU72" s="60"/>
      <c r="AV72" s="116"/>
      <c r="AW72" s="116"/>
      <c r="AX72" s="116"/>
      <c r="AY72" s="116"/>
      <c r="AZ72" s="60"/>
      <c r="BA72" s="60"/>
      <c r="BB72" s="60"/>
      <c r="BC72" s="60"/>
      <c r="BD72" s="60"/>
      <c r="BE72" s="60"/>
      <c r="BF72" s="60"/>
      <c r="BG72" s="196"/>
      <c r="BH72" s="69"/>
      <c r="BI72" s="85"/>
      <c r="BK72" s="61" t="str">
        <f t="shared" si="56"/>
        <v>SYDNEY MORNING HERALD (SAT)</v>
      </c>
      <c r="BL72" s="71">
        <f t="shared" si="57"/>
        <v>0</v>
      </c>
      <c r="BM72" s="86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8"/>
      <c r="BY72" s="20"/>
      <c r="BZ72" s="20"/>
      <c r="CA72" s="61" t="str">
        <f t="shared" si="58"/>
        <v>SYDNEY MORNING HERALD (SAT)</v>
      </c>
      <c r="CB72" s="65">
        <f t="shared" si="41"/>
        <v>0</v>
      </c>
      <c r="CC72" s="66">
        <f t="shared" si="45"/>
        <v>0</v>
      </c>
      <c r="CD72" s="66">
        <f t="shared" si="46"/>
        <v>0</v>
      </c>
      <c r="CE72" s="66">
        <f t="shared" si="47"/>
        <v>0</v>
      </c>
      <c r="CF72" s="66">
        <f t="shared" si="48"/>
        <v>0</v>
      </c>
      <c r="CG72" s="66">
        <f t="shared" si="49"/>
        <v>0</v>
      </c>
      <c r="CH72" s="66">
        <f t="shared" si="50"/>
        <v>0</v>
      </c>
      <c r="CI72" s="66">
        <f t="shared" si="52"/>
        <v>0</v>
      </c>
      <c r="CJ72" s="66">
        <f t="shared" si="53"/>
        <v>0</v>
      </c>
      <c r="CK72" s="66">
        <f t="shared" si="54"/>
        <v>0</v>
      </c>
      <c r="CL72" s="66">
        <f t="shared" si="55"/>
        <v>0</v>
      </c>
      <c r="CM72" s="66">
        <f t="shared" si="51"/>
        <v>0</v>
      </c>
      <c r="CN72" s="66">
        <f t="shared" si="43"/>
        <v>0</v>
      </c>
      <c r="CO72" s="67">
        <f t="shared" si="44"/>
        <v>0</v>
      </c>
      <c r="CP72" s="12"/>
      <c r="CQ72" s="12"/>
      <c r="CR72" s="12"/>
      <c r="CS72" s="12"/>
      <c r="CT72" s="12"/>
      <c r="CU72" s="12"/>
    </row>
    <row r="73" spans="2:100" ht="19.5" customHeight="1">
      <c r="B73" s="122"/>
      <c r="C73" s="212"/>
      <c r="D73" s="212"/>
      <c r="E73" s="212"/>
      <c r="F73" s="57">
        <f>SUM(H73:BH73)</f>
        <v>0</v>
      </c>
      <c r="G73" s="72">
        <f t="shared" si="42"/>
        <v>0</v>
      </c>
      <c r="H73" s="59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195"/>
      <c r="AL73" s="195"/>
      <c r="AM73" s="60"/>
      <c r="AN73" s="60"/>
      <c r="AO73" s="60"/>
      <c r="AP73" s="60"/>
      <c r="AQ73" s="60"/>
      <c r="AR73" s="60"/>
      <c r="AS73" s="60"/>
      <c r="AT73" s="60"/>
      <c r="AU73" s="60"/>
      <c r="AV73" s="116"/>
      <c r="AW73" s="116"/>
      <c r="AX73" s="116"/>
      <c r="AY73" s="116"/>
      <c r="AZ73" s="60"/>
      <c r="BA73" s="60"/>
      <c r="BB73" s="60"/>
      <c r="BC73" s="60"/>
      <c r="BD73" s="60"/>
      <c r="BE73" s="60"/>
      <c r="BF73" s="60"/>
      <c r="BG73" s="60"/>
      <c r="BH73" s="69"/>
      <c r="BI73" s="85"/>
      <c r="BK73" s="61">
        <f t="shared" si="56"/>
        <v>0</v>
      </c>
      <c r="BL73" s="71">
        <f t="shared" si="57"/>
        <v>0</v>
      </c>
      <c r="BM73" s="86"/>
      <c r="BN73" s="87"/>
      <c r="BO73" s="88"/>
      <c r="BP73" s="88"/>
      <c r="BQ73" s="88"/>
      <c r="BR73" s="88"/>
      <c r="BS73" s="88"/>
      <c r="BT73" s="88"/>
      <c r="BU73" s="88"/>
      <c r="BV73" s="88"/>
      <c r="BW73" s="88"/>
      <c r="BX73" s="127"/>
      <c r="BY73" s="20"/>
      <c r="BZ73" s="20"/>
      <c r="CA73" s="61">
        <f t="shared" si="58"/>
        <v>0</v>
      </c>
      <c r="CB73" s="65">
        <f t="shared" si="41"/>
        <v>0</v>
      </c>
      <c r="CC73" s="66">
        <f t="shared" si="45"/>
        <v>0</v>
      </c>
      <c r="CD73" s="66">
        <f t="shared" si="46"/>
        <v>0</v>
      </c>
      <c r="CE73" s="66">
        <f t="shared" si="47"/>
        <v>0</v>
      </c>
      <c r="CF73" s="66">
        <f t="shared" si="48"/>
        <v>0</v>
      </c>
      <c r="CG73" s="66">
        <f t="shared" si="49"/>
        <v>0</v>
      </c>
      <c r="CH73" s="66">
        <f t="shared" si="50"/>
        <v>0</v>
      </c>
      <c r="CI73" s="66">
        <f t="shared" si="52"/>
        <v>0</v>
      </c>
      <c r="CJ73" s="66">
        <f t="shared" si="53"/>
        <v>0</v>
      </c>
      <c r="CK73" s="66">
        <f t="shared" si="54"/>
        <v>0</v>
      </c>
      <c r="CL73" s="66">
        <f t="shared" si="55"/>
        <v>0</v>
      </c>
      <c r="CM73" s="66">
        <f t="shared" si="51"/>
        <v>0</v>
      </c>
      <c r="CN73" s="66">
        <f t="shared" si="43"/>
        <v>0</v>
      </c>
      <c r="CO73" s="67">
        <f t="shared" si="44"/>
        <v>0</v>
      </c>
      <c r="CP73" s="12"/>
      <c r="CQ73" s="12"/>
      <c r="CR73" s="12"/>
      <c r="CS73" s="12"/>
      <c r="CT73" s="12"/>
      <c r="CU73" s="12"/>
    </row>
    <row r="74" spans="2:100" ht="19.5" customHeight="1">
      <c r="B74" s="194" t="s">
        <v>117</v>
      </c>
      <c r="C74" s="211" t="s">
        <v>115</v>
      </c>
      <c r="D74" s="211" t="s">
        <v>101</v>
      </c>
      <c r="E74" s="211"/>
      <c r="F74" s="57">
        <f>SUM(H74:BH74)</f>
        <v>2</v>
      </c>
      <c r="G74" s="72">
        <f>CO74*0.90035</f>
        <v>95605.411429</v>
      </c>
      <c r="H74" s="73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299">
        <v>1</v>
      </c>
      <c r="AC74" s="299">
        <v>1</v>
      </c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196"/>
      <c r="BH74" s="69"/>
      <c r="BI74" s="75"/>
      <c r="BJ74" s="75"/>
      <c r="BK74" s="61" t="str">
        <f t="shared" si="56"/>
        <v>Full Page Color (55x11)</v>
      </c>
      <c r="BL74" s="71" t="str">
        <f t="shared" si="57"/>
        <v>Saturday</v>
      </c>
      <c r="BM74" s="76"/>
      <c r="BN74" s="77"/>
      <c r="BO74" s="77">
        <v>0</v>
      </c>
      <c r="BP74" s="77">
        <v>53093.47</v>
      </c>
      <c r="BQ74" s="77">
        <v>53093.47</v>
      </c>
      <c r="BR74" s="77">
        <v>53093.47</v>
      </c>
      <c r="BS74" s="77">
        <v>53093.47</v>
      </c>
      <c r="BT74" s="77">
        <v>53093.47</v>
      </c>
      <c r="BU74" s="77">
        <v>53093.47</v>
      </c>
      <c r="BV74" s="77">
        <v>53093.47</v>
      </c>
      <c r="BW74" s="77">
        <v>53093.47</v>
      </c>
      <c r="BX74" s="127"/>
      <c r="BY74" s="20"/>
      <c r="BZ74" s="79"/>
      <c r="CA74" s="61" t="str">
        <f t="shared" si="58"/>
        <v>Full Page Color (55x11)</v>
      </c>
      <c r="CB74" s="65" t="str">
        <f t="shared" si="41"/>
        <v>Saturday</v>
      </c>
      <c r="CC74" s="66">
        <f t="shared" si="45"/>
        <v>0</v>
      </c>
      <c r="CD74" s="66">
        <f t="shared" si="46"/>
        <v>0</v>
      </c>
      <c r="CE74" s="66">
        <f t="shared" si="47"/>
        <v>0</v>
      </c>
      <c r="CF74" s="66">
        <f t="shared" ref="CF74:CF82" si="59">SUM(U74:Y74)*BP74</f>
        <v>0</v>
      </c>
      <c r="CG74" s="66">
        <f t="shared" ref="CG74:CG82" si="60">SUM(Z74:AC74)*BQ74</f>
        <v>106186.94</v>
      </c>
      <c r="CH74" s="66">
        <f t="shared" si="50"/>
        <v>0</v>
      </c>
      <c r="CI74" s="66">
        <f t="shared" si="52"/>
        <v>0</v>
      </c>
      <c r="CJ74" s="66">
        <f t="shared" si="53"/>
        <v>0</v>
      </c>
      <c r="CK74" s="66">
        <f t="shared" si="54"/>
        <v>0</v>
      </c>
      <c r="CL74" s="66">
        <f t="shared" si="55"/>
        <v>0</v>
      </c>
      <c r="CM74" s="66">
        <f t="shared" si="51"/>
        <v>0</v>
      </c>
      <c r="CN74" s="66">
        <f t="shared" si="43"/>
        <v>0</v>
      </c>
      <c r="CO74" s="67">
        <f t="shared" si="44"/>
        <v>106186.94</v>
      </c>
      <c r="CP74" s="12"/>
      <c r="CQ74" s="80"/>
      <c r="CR74" s="80"/>
      <c r="CS74" s="80"/>
      <c r="CT74" s="80"/>
      <c r="CU74" s="80"/>
      <c r="CV74" s="80"/>
    </row>
    <row r="75" spans="2:100" ht="20.25" customHeight="1">
      <c r="B75" s="194" t="s">
        <v>120</v>
      </c>
      <c r="C75" s="211" t="s">
        <v>115</v>
      </c>
      <c r="D75" s="211" t="s">
        <v>102</v>
      </c>
      <c r="E75" s="211"/>
      <c r="F75" s="57">
        <f>SUM(H75:BH75)</f>
        <v>4</v>
      </c>
      <c r="G75" s="72">
        <f>CO75*0.90035</f>
        <v>97343.681160000007</v>
      </c>
      <c r="H75" s="84"/>
      <c r="I75" s="60"/>
      <c r="J75" s="60"/>
      <c r="K75" s="60"/>
      <c r="L75" s="60"/>
      <c r="M75" s="195"/>
      <c r="N75" s="60"/>
      <c r="O75" s="60"/>
      <c r="P75" s="60"/>
      <c r="Q75" s="196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227">
        <v>1</v>
      </c>
      <c r="AG75" s="60"/>
      <c r="AH75" s="60"/>
      <c r="AI75" s="60"/>
      <c r="AJ75" s="60"/>
      <c r="AK75" s="195"/>
      <c r="AL75" s="195"/>
      <c r="AM75" s="60"/>
      <c r="AN75" s="227">
        <v>1</v>
      </c>
      <c r="AO75" s="60"/>
      <c r="AP75" s="60"/>
      <c r="AQ75" s="60"/>
      <c r="AR75" s="60"/>
      <c r="AS75" s="227">
        <v>1</v>
      </c>
      <c r="AT75" s="60"/>
      <c r="AU75" s="60"/>
      <c r="AV75" s="116"/>
      <c r="AW75" s="116"/>
      <c r="AX75" s="116"/>
      <c r="AY75" s="116"/>
      <c r="AZ75" s="227">
        <v>1</v>
      </c>
      <c r="BA75" s="60"/>
      <c r="BB75" s="60"/>
      <c r="BC75" s="60"/>
      <c r="BD75" s="60"/>
      <c r="BE75" s="60"/>
      <c r="BF75" s="60"/>
      <c r="BG75" s="196"/>
      <c r="BH75" s="69"/>
      <c r="BI75" s="85"/>
      <c r="BK75" s="61" t="str">
        <f t="shared" si="56"/>
        <v>Half Page Color (55x11)</v>
      </c>
      <c r="BL75" s="71" t="str">
        <f t="shared" si="57"/>
        <v>Sunday</v>
      </c>
      <c r="BM75" s="86"/>
      <c r="BN75" s="77"/>
      <c r="BO75" s="77"/>
      <c r="BP75" s="77">
        <v>27029.4</v>
      </c>
      <c r="BQ75" s="77">
        <v>27029.4</v>
      </c>
      <c r="BR75" s="77">
        <v>27029.4</v>
      </c>
      <c r="BS75" s="77">
        <v>27029.4</v>
      </c>
      <c r="BT75" s="77">
        <v>27029.4</v>
      </c>
      <c r="BU75" s="77">
        <v>27029.4</v>
      </c>
      <c r="BV75" s="77">
        <v>27029.4</v>
      </c>
      <c r="BW75" s="77">
        <v>27029.4</v>
      </c>
      <c r="BX75" s="78"/>
      <c r="BY75" s="20"/>
      <c r="BZ75" s="20"/>
      <c r="CA75" s="61" t="str">
        <f t="shared" si="58"/>
        <v>Half Page Color (55x11)</v>
      </c>
      <c r="CB75" s="65" t="str">
        <f t="shared" si="41"/>
        <v>Sunday</v>
      </c>
      <c r="CC75" s="66">
        <f t="shared" si="45"/>
        <v>0</v>
      </c>
      <c r="CD75" s="66">
        <f t="shared" si="46"/>
        <v>0</v>
      </c>
      <c r="CE75" s="66">
        <f t="shared" si="47"/>
        <v>0</v>
      </c>
      <c r="CF75" s="66">
        <f t="shared" si="59"/>
        <v>0</v>
      </c>
      <c r="CG75" s="66">
        <f t="shared" si="60"/>
        <v>0</v>
      </c>
      <c r="CH75" s="66">
        <f t="shared" si="50"/>
        <v>27029.4</v>
      </c>
      <c r="CI75" s="66">
        <f t="shared" si="52"/>
        <v>0</v>
      </c>
      <c r="CJ75" s="66">
        <f t="shared" si="53"/>
        <v>27029.4</v>
      </c>
      <c r="CK75" s="66">
        <f t="shared" si="54"/>
        <v>27029.4</v>
      </c>
      <c r="CL75" s="66">
        <f t="shared" si="55"/>
        <v>0</v>
      </c>
      <c r="CM75" s="66">
        <f t="shared" si="51"/>
        <v>27029.4</v>
      </c>
      <c r="CN75" s="66">
        <f t="shared" si="43"/>
        <v>0</v>
      </c>
      <c r="CO75" s="67">
        <f t="shared" si="44"/>
        <v>108117.6</v>
      </c>
      <c r="CP75" s="12"/>
      <c r="CQ75" s="12"/>
      <c r="CR75" s="12"/>
      <c r="CS75" s="12"/>
      <c r="CT75" s="12"/>
      <c r="CU75" s="12"/>
    </row>
    <row r="76" spans="2:100" ht="20.25" customHeight="1">
      <c r="B76" s="194" t="s">
        <v>147</v>
      </c>
      <c r="C76" s="211" t="s">
        <v>115</v>
      </c>
      <c r="D76" s="211" t="s">
        <v>101</v>
      </c>
      <c r="E76" s="211"/>
      <c r="F76" s="57">
        <f>SUM(H76:BH76)</f>
        <v>4</v>
      </c>
      <c r="G76" s="72">
        <f>CO76*0.90035</f>
        <v>33027.322966</v>
      </c>
      <c r="H76" s="84"/>
      <c r="I76" s="60"/>
      <c r="J76" s="60"/>
      <c r="K76" s="60"/>
      <c r="L76" s="60"/>
      <c r="M76" s="195"/>
      <c r="N76" s="60"/>
      <c r="O76" s="60"/>
      <c r="P76" s="60"/>
      <c r="Q76" s="196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227">
        <v>1</v>
      </c>
      <c r="AH76" s="60"/>
      <c r="AI76" s="60"/>
      <c r="AJ76" s="60"/>
      <c r="AK76" s="195"/>
      <c r="AL76" s="195"/>
      <c r="AM76" s="60"/>
      <c r="AN76" s="60"/>
      <c r="AO76" s="227">
        <v>1</v>
      </c>
      <c r="AP76" s="60"/>
      <c r="AQ76" s="60"/>
      <c r="AR76" s="60"/>
      <c r="AS76" s="60"/>
      <c r="AT76" s="227">
        <v>1</v>
      </c>
      <c r="AU76" s="60"/>
      <c r="AV76" s="116"/>
      <c r="AW76" s="116"/>
      <c r="AX76" s="116"/>
      <c r="AY76" s="116"/>
      <c r="AZ76" s="60"/>
      <c r="BA76" s="227">
        <v>1</v>
      </c>
      <c r="BB76" s="60"/>
      <c r="BC76" s="60"/>
      <c r="BD76" s="60"/>
      <c r="BE76" s="60"/>
      <c r="BF76" s="60"/>
      <c r="BG76" s="196"/>
      <c r="BH76" s="69"/>
      <c r="BI76" s="85"/>
      <c r="BK76" s="61" t="str">
        <f t="shared" si="56"/>
        <v>Strips (10x11)</v>
      </c>
      <c r="BL76" s="71" t="str">
        <f t="shared" si="57"/>
        <v>Saturday</v>
      </c>
      <c r="BM76" s="86"/>
      <c r="BN76" s="77"/>
      <c r="BO76" s="77"/>
      <c r="BP76" s="77">
        <v>9170.69</v>
      </c>
      <c r="BQ76" s="77">
        <v>9170.69</v>
      </c>
      <c r="BR76" s="77">
        <v>9170.69</v>
      </c>
      <c r="BS76" s="77">
        <v>9170.69</v>
      </c>
      <c r="BT76" s="77">
        <v>9170.69</v>
      </c>
      <c r="BU76" s="77">
        <v>9170.69</v>
      </c>
      <c r="BV76" s="77">
        <v>9170.69</v>
      </c>
      <c r="BW76" s="77">
        <v>9170.69</v>
      </c>
      <c r="BX76" s="78"/>
      <c r="BY76" s="20"/>
      <c r="BZ76" s="20"/>
      <c r="CA76" s="61" t="str">
        <f t="shared" si="58"/>
        <v>Strips (10x11)</v>
      </c>
      <c r="CB76" s="65" t="str">
        <f t="shared" si="41"/>
        <v>Saturday</v>
      </c>
      <c r="CC76" s="66">
        <f t="shared" si="45"/>
        <v>0</v>
      </c>
      <c r="CD76" s="66">
        <f t="shared" si="46"/>
        <v>0</v>
      </c>
      <c r="CE76" s="66">
        <f t="shared" si="47"/>
        <v>0</v>
      </c>
      <c r="CF76" s="66">
        <f t="shared" si="59"/>
        <v>0</v>
      </c>
      <c r="CG76" s="66">
        <f t="shared" si="60"/>
        <v>0</v>
      </c>
      <c r="CH76" s="66">
        <f t="shared" si="50"/>
        <v>9170.69</v>
      </c>
      <c r="CI76" s="66">
        <f t="shared" si="52"/>
        <v>0</v>
      </c>
      <c r="CJ76" s="66">
        <f t="shared" si="53"/>
        <v>9170.69</v>
      </c>
      <c r="CK76" s="66">
        <f t="shared" si="54"/>
        <v>9170.69</v>
      </c>
      <c r="CL76" s="66">
        <f t="shared" si="55"/>
        <v>0</v>
      </c>
      <c r="CM76" s="66">
        <f t="shared" si="51"/>
        <v>9170.69</v>
      </c>
      <c r="CN76" s="66">
        <f t="shared" si="43"/>
        <v>0</v>
      </c>
      <c r="CO76" s="67">
        <f t="shared" si="44"/>
        <v>36682.76</v>
      </c>
      <c r="CP76" s="12"/>
      <c r="CQ76" s="12"/>
      <c r="CR76" s="12"/>
      <c r="CS76" s="12"/>
      <c r="CT76" s="12"/>
      <c r="CU76" s="12"/>
    </row>
    <row r="77" spans="2:100" ht="19.5" customHeight="1">
      <c r="B77" s="115"/>
      <c r="C77" s="209"/>
      <c r="D77" s="211"/>
      <c r="E77" s="209"/>
      <c r="F77" s="57">
        <f>SUM(H77:BH77)*10</f>
        <v>0</v>
      </c>
      <c r="G77" s="72">
        <f t="shared" si="42"/>
        <v>0</v>
      </c>
      <c r="H77" s="73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116"/>
      <c r="AW77" s="116"/>
      <c r="AX77" s="116"/>
      <c r="AY77" s="116"/>
      <c r="AZ77" s="60"/>
      <c r="BA77" s="60"/>
      <c r="BB77" s="60"/>
      <c r="BC77" s="60"/>
      <c r="BD77" s="60"/>
      <c r="BE77" s="60"/>
      <c r="BF77" s="60"/>
      <c r="BG77" s="196"/>
      <c r="BH77" s="69"/>
      <c r="BI77" s="75"/>
      <c r="BJ77" s="75"/>
      <c r="BK77" s="61">
        <f t="shared" si="56"/>
        <v>0</v>
      </c>
      <c r="BL77" s="71">
        <f t="shared" si="57"/>
        <v>0</v>
      </c>
      <c r="BM77" s="76"/>
      <c r="BN77" s="77"/>
      <c r="BO77" s="77">
        <v>0</v>
      </c>
      <c r="BP77" s="77">
        <v>0</v>
      </c>
      <c r="BQ77" s="77">
        <v>0</v>
      </c>
      <c r="BR77" s="77">
        <v>0</v>
      </c>
      <c r="BS77" s="77">
        <v>0</v>
      </c>
      <c r="BT77" s="77">
        <v>0</v>
      </c>
      <c r="BU77" s="77">
        <v>0</v>
      </c>
      <c r="BV77" s="77">
        <v>0</v>
      </c>
      <c r="BW77" s="77">
        <v>0</v>
      </c>
      <c r="BX77" s="127"/>
      <c r="BY77" s="20"/>
      <c r="BZ77" s="79"/>
      <c r="CA77" s="61">
        <f t="shared" si="58"/>
        <v>0</v>
      </c>
      <c r="CB77" s="65">
        <f t="shared" si="41"/>
        <v>0</v>
      </c>
      <c r="CC77" s="66">
        <f t="shared" si="45"/>
        <v>0</v>
      </c>
      <c r="CD77" s="66">
        <f t="shared" si="46"/>
        <v>0</v>
      </c>
      <c r="CE77" s="66">
        <f t="shared" si="47"/>
        <v>0</v>
      </c>
      <c r="CF77" s="66">
        <f t="shared" si="59"/>
        <v>0</v>
      </c>
      <c r="CG77" s="66">
        <f t="shared" si="60"/>
        <v>0</v>
      </c>
      <c r="CH77" s="66">
        <f t="shared" si="50"/>
        <v>0</v>
      </c>
      <c r="CI77" s="66">
        <f t="shared" si="52"/>
        <v>0</v>
      </c>
      <c r="CJ77" s="66">
        <f t="shared" si="53"/>
        <v>0</v>
      </c>
      <c r="CK77" s="66">
        <f t="shared" si="54"/>
        <v>0</v>
      </c>
      <c r="CL77" s="66">
        <f t="shared" si="55"/>
        <v>0</v>
      </c>
      <c r="CM77" s="66">
        <f t="shared" si="51"/>
        <v>0</v>
      </c>
      <c r="CN77" s="66">
        <f t="shared" si="43"/>
        <v>0</v>
      </c>
      <c r="CO77" s="67">
        <f t="shared" si="44"/>
        <v>0</v>
      </c>
      <c r="CP77" s="12"/>
      <c r="CQ77" s="80"/>
      <c r="CR77" s="80"/>
      <c r="CS77" s="80"/>
      <c r="CT77" s="80"/>
      <c r="CU77" s="80"/>
      <c r="CV77" s="80"/>
    </row>
    <row r="78" spans="2:100" ht="20.25" customHeight="1">
      <c r="B78" s="200" t="s">
        <v>94</v>
      </c>
      <c r="C78" s="213"/>
      <c r="D78" s="213"/>
      <c r="E78" s="213"/>
      <c r="F78" s="198"/>
      <c r="G78" s="199">
        <f t="shared" si="42"/>
        <v>0</v>
      </c>
      <c r="H78" s="84"/>
      <c r="I78" s="60"/>
      <c r="J78" s="60"/>
      <c r="K78" s="60"/>
      <c r="L78" s="60"/>
      <c r="M78" s="195"/>
      <c r="N78" s="60"/>
      <c r="O78" s="60"/>
      <c r="P78" s="60"/>
      <c r="Q78" s="196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195"/>
      <c r="AL78" s="195"/>
      <c r="AM78" s="60"/>
      <c r="AN78" s="60"/>
      <c r="AO78" s="60"/>
      <c r="AP78" s="60"/>
      <c r="AQ78" s="60"/>
      <c r="AR78" s="60"/>
      <c r="AS78" s="60"/>
      <c r="AT78" s="60"/>
      <c r="AU78" s="60"/>
      <c r="AV78" s="116"/>
      <c r="AW78" s="116"/>
      <c r="AX78" s="116"/>
      <c r="AY78" s="116"/>
      <c r="AZ78" s="60"/>
      <c r="BA78" s="60"/>
      <c r="BB78" s="60"/>
      <c r="BC78" s="60"/>
      <c r="BD78" s="60"/>
      <c r="BE78" s="60"/>
      <c r="BF78" s="60"/>
      <c r="BG78" s="196"/>
      <c r="BH78" s="69"/>
      <c r="BI78" s="85"/>
      <c r="BK78" s="61" t="str">
        <f t="shared" si="56"/>
        <v>SUN HERALD</v>
      </c>
      <c r="BL78" s="71">
        <f t="shared" si="57"/>
        <v>0</v>
      </c>
      <c r="BM78" s="86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8"/>
      <c r="BY78" s="20"/>
      <c r="BZ78" s="20"/>
      <c r="CA78" s="61" t="str">
        <f t="shared" si="58"/>
        <v>SUN HERALD</v>
      </c>
      <c r="CB78" s="65">
        <f t="shared" si="41"/>
        <v>0</v>
      </c>
      <c r="CC78" s="66">
        <f t="shared" si="45"/>
        <v>0</v>
      </c>
      <c r="CD78" s="66">
        <f t="shared" si="46"/>
        <v>0</v>
      </c>
      <c r="CE78" s="66">
        <f t="shared" si="47"/>
        <v>0</v>
      </c>
      <c r="CF78" s="66">
        <f t="shared" si="59"/>
        <v>0</v>
      </c>
      <c r="CG78" s="66">
        <f t="shared" si="60"/>
        <v>0</v>
      </c>
      <c r="CH78" s="66">
        <f t="shared" si="50"/>
        <v>0</v>
      </c>
      <c r="CI78" s="66">
        <f t="shared" si="52"/>
        <v>0</v>
      </c>
      <c r="CJ78" s="66">
        <f t="shared" si="53"/>
        <v>0</v>
      </c>
      <c r="CK78" s="66">
        <f t="shared" si="54"/>
        <v>0</v>
      </c>
      <c r="CL78" s="66">
        <f t="shared" si="55"/>
        <v>0</v>
      </c>
      <c r="CM78" s="66">
        <f t="shared" si="51"/>
        <v>0</v>
      </c>
      <c r="CN78" s="66">
        <f t="shared" si="43"/>
        <v>0</v>
      </c>
      <c r="CO78" s="67">
        <f t="shared" si="44"/>
        <v>0</v>
      </c>
      <c r="CP78" s="12"/>
      <c r="CQ78" s="12"/>
      <c r="CR78" s="12"/>
      <c r="CS78" s="12"/>
      <c r="CT78" s="12"/>
      <c r="CU78" s="12"/>
    </row>
    <row r="79" spans="2:100" ht="19.5" customHeight="1">
      <c r="B79" s="122"/>
      <c r="C79" s="212"/>
      <c r="D79" s="212"/>
      <c r="E79" s="212"/>
      <c r="F79" s="57">
        <f>SUM(H79:BH79)</f>
        <v>0</v>
      </c>
      <c r="G79" s="72">
        <f t="shared" si="42"/>
        <v>0</v>
      </c>
      <c r="H79" s="59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195"/>
      <c r="AL79" s="195"/>
      <c r="AM79" s="60"/>
      <c r="AN79" s="60"/>
      <c r="AO79" s="60"/>
      <c r="AP79" s="60"/>
      <c r="AQ79" s="60"/>
      <c r="AR79" s="60"/>
      <c r="AS79" s="60"/>
      <c r="AT79" s="60"/>
      <c r="AU79" s="60"/>
      <c r="AV79" s="116"/>
      <c r="AW79" s="116"/>
      <c r="AX79" s="116"/>
      <c r="AY79" s="116"/>
      <c r="AZ79" s="60"/>
      <c r="BA79" s="60"/>
      <c r="BB79" s="60"/>
      <c r="BC79" s="60"/>
      <c r="BD79" s="60"/>
      <c r="BE79" s="60"/>
      <c r="BF79" s="60"/>
      <c r="BG79" s="60"/>
      <c r="BH79" s="69"/>
      <c r="BI79" s="85"/>
      <c r="BK79" s="61">
        <f t="shared" si="56"/>
        <v>0</v>
      </c>
      <c r="BL79" s="71">
        <f t="shared" si="57"/>
        <v>0</v>
      </c>
      <c r="BM79" s="86"/>
      <c r="BN79" s="87"/>
      <c r="BO79" s="88"/>
      <c r="BP79" s="88"/>
      <c r="BQ79" s="88"/>
      <c r="BR79" s="88"/>
      <c r="BS79" s="88"/>
      <c r="BT79" s="88"/>
      <c r="BU79" s="88"/>
      <c r="BV79" s="88"/>
      <c r="BW79" s="88"/>
      <c r="BX79" s="127"/>
      <c r="BY79" s="20"/>
      <c r="BZ79" s="20"/>
      <c r="CA79" s="61">
        <f t="shared" si="58"/>
        <v>0</v>
      </c>
      <c r="CB79" s="65">
        <f t="shared" si="41"/>
        <v>0</v>
      </c>
      <c r="CC79" s="66">
        <f t="shared" si="45"/>
        <v>0</v>
      </c>
      <c r="CD79" s="66">
        <f t="shared" si="46"/>
        <v>0</v>
      </c>
      <c r="CE79" s="66">
        <f t="shared" si="47"/>
        <v>0</v>
      </c>
      <c r="CF79" s="66">
        <f t="shared" si="59"/>
        <v>0</v>
      </c>
      <c r="CG79" s="66">
        <f t="shared" si="60"/>
        <v>0</v>
      </c>
      <c r="CH79" s="66">
        <f t="shared" si="50"/>
        <v>0</v>
      </c>
      <c r="CI79" s="66">
        <f t="shared" si="52"/>
        <v>0</v>
      </c>
      <c r="CJ79" s="66">
        <f t="shared" si="53"/>
        <v>0</v>
      </c>
      <c r="CK79" s="66">
        <f t="shared" si="54"/>
        <v>0</v>
      </c>
      <c r="CL79" s="66">
        <f t="shared" si="55"/>
        <v>0</v>
      </c>
      <c r="CM79" s="66">
        <f t="shared" si="51"/>
        <v>0</v>
      </c>
      <c r="CN79" s="66">
        <f t="shared" si="43"/>
        <v>0</v>
      </c>
      <c r="CO79" s="67">
        <f t="shared" si="44"/>
        <v>0</v>
      </c>
      <c r="CP79" s="12"/>
      <c r="CQ79" s="12"/>
      <c r="CR79" s="12"/>
      <c r="CS79" s="12"/>
      <c r="CT79" s="12"/>
      <c r="CU79" s="12"/>
    </row>
    <row r="80" spans="2:100" ht="20.25" customHeight="1">
      <c r="B80" s="194" t="s">
        <v>118</v>
      </c>
      <c r="C80" s="211" t="s">
        <v>116</v>
      </c>
      <c r="D80" s="211" t="s">
        <v>102</v>
      </c>
      <c r="E80" s="211"/>
      <c r="F80" s="57">
        <f>SUM(H80:BH80)</f>
        <v>1</v>
      </c>
      <c r="G80" s="72">
        <f>CO80*0.90035</f>
        <v>25386.745785499999</v>
      </c>
      <c r="H80" s="84"/>
      <c r="I80" s="60"/>
      <c r="J80" s="60"/>
      <c r="K80" s="60"/>
      <c r="L80" s="60"/>
      <c r="M80" s="195"/>
      <c r="N80" s="60"/>
      <c r="O80" s="60"/>
      <c r="P80" s="60"/>
      <c r="Q80" s="196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299">
        <v>1</v>
      </c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196"/>
      <c r="BH80" s="69"/>
      <c r="BI80" s="85"/>
      <c r="BK80" s="61" t="str">
        <f t="shared" si="56"/>
        <v>Full Page Color (38x7)</v>
      </c>
      <c r="BL80" s="71" t="str">
        <f t="shared" si="57"/>
        <v>Sunday</v>
      </c>
      <c r="BM80" s="86"/>
      <c r="BN80" s="77"/>
      <c r="BO80" s="77"/>
      <c r="BP80" s="77">
        <v>28196.53</v>
      </c>
      <c r="BQ80" s="77">
        <v>28196.53</v>
      </c>
      <c r="BR80" s="77">
        <v>28196.53</v>
      </c>
      <c r="BS80" s="77">
        <v>28196.53</v>
      </c>
      <c r="BT80" s="77">
        <v>28196.53</v>
      </c>
      <c r="BU80" s="77">
        <v>28196.53</v>
      </c>
      <c r="BV80" s="77">
        <v>28196.53</v>
      </c>
      <c r="BW80" s="77">
        <v>28196.53</v>
      </c>
      <c r="BX80" s="78"/>
      <c r="BY80" s="20"/>
      <c r="BZ80" s="20"/>
      <c r="CA80" s="61" t="str">
        <f t="shared" si="58"/>
        <v>Full Page Color (38x7)</v>
      </c>
      <c r="CB80" s="65" t="str">
        <f t="shared" si="41"/>
        <v>Sunday</v>
      </c>
      <c r="CC80" s="66">
        <f t="shared" si="45"/>
        <v>0</v>
      </c>
      <c r="CD80" s="66">
        <f t="shared" si="46"/>
        <v>0</v>
      </c>
      <c r="CE80" s="66">
        <f t="shared" si="47"/>
        <v>0</v>
      </c>
      <c r="CF80" s="66">
        <f t="shared" si="59"/>
        <v>0</v>
      </c>
      <c r="CG80" s="66">
        <f t="shared" si="60"/>
        <v>28196.53</v>
      </c>
      <c r="CH80" s="66">
        <f t="shared" si="50"/>
        <v>0</v>
      </c>
      <c r="CI80" s="66">
        <f t="shared" si="52"/>
        <v>0</v>
      </c>
      <c r="CJ80" s="66">
        <f t="shared" si="53"/>
        <v>0</v>
      </c>
      <c r="CK80" s="66">
        <f t="shared" si="54"/>
        <v>0</v>
      </c>
      <c r="CL80" s="66">
        <f t="shared" si="55"/>
        <v>0</v>
      </c>
      <c r="CM80" s="66">
        <f t="shared" si="51"/>
        <v>0</v>
      </c>
      <c r="CN80" s="66">
        <f t="shared" si="43"/>
        <v>0</v>
      </c>
      <c r="CO80" s="67">
        <f t="shared" si="44"/>
        <v>28196.53</v>
      </c>
      <c r="CP80" s="12"/>
      <c r="CQ80" s="12"/>
      <c r="CR80" s="12"/>
      <c r="CS80" s="12"/>
      <c r="CT80" s="12"/>
      <c r="CU80" s="12"/>
    </row>
    <row r="81" spans="2:100" ht="20.25" customHeight="1">
      <c r="B81" s="194" t="s">
        <v>120</v>
      </c>
      <c r="C81" s="211" t="s">
        <v>116</v>
      </c>
      <c r="D81" s="211" t="s">
        <v>102</v>
      </c>
      <c r="E81" s="211"/>
      <c r="F81" s="57">
        <f>SUM(H81:BH81)</f>
        <v>4</v>
      </c>
      <c r="G81" s="72">
        <f>CO81*0.90035</f>
        <v>53445.784392000001</v>
      </c>
      <c r="H81" s="84"/>
      <c r="I81" s="60"/>
      <c r="J81" s="60"/>
      <c r="K81" s="60"/>
      <c r="L81" s="60"/>
      <c r="M81" s="195"/>
      <c r="N81" s="60"/>
      <c r="O81" s="60"/>
      <c r="P81" s="60"/>
      <c r="Q81" s="196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227">
        <v>1</v>
      </c>
      <c r="AG81" s="60"/>
      <c r="AH81" s="60"/>
      <c r="AI81" s="60"/>
      <c r="AJ81" s="60"/>
      <c r="AK81" s="195"/>
      <c r="AL81" s="195"/>
      <c r="AM81" s="60"/>
      <c r="AN81" s="227">
        <v>1</v>
      </c>
      <c r="AO81" s="60"/>
      <c r="AP81" s="60"/>
      <c r="AQ81" s="60"/>
      <c r="AR81" s="60"/>
      <c r="AS81" s="227">
        <v>1</v>
      </c>
      <c r="AT81" s="60"/>
      <c r="AU81" s="60"/>
      <c r="AV81" s="116"/>
      <c r="AW81" s="116"/>
      <c r="AX81" s="116"/>
      <c r="AY81" s="116"/>
      <c r="AZ81" s="227">
        <v>1</v>
      </c>
      <c r="BA81" s="60"/>
      <c r="BB81" s="60"/>
      <c r="BC81" s="60"/>
      <c r="BD81" s="60"/>
      <c r="BE81" s="60"/>
      <c r="BF81" s="60"/>
      <c r="BG81" s="196"/>
      <c r="BH81" s="69"/>
      <c r="BI81" s="85"/>
      <c r="BK81" s="61" t="str">
        <f t="shared" si="56"/>
        <v>Half Page Color (55x11)</v>
      </c>
      <c r="BL81" s="71" t="str">
        <f t="shared" si="57"/>
        <v>Sunday</v>
      </c>
      <c r="BM81" s="86"/>
      <c r="BN81" s="77"/>
      <c r="BO81" s="77"/>
      <c r="BP81" s="77">
        <v>14840.28</v>
      </c>
      <c r="BQ81" s="77">
        <v>14840.28</v>
      </c>
      <c r="BR81" s="77">
        <v>14840.28</v>
      </c>
      <c r="BS81" s="77">
        <v>14840.28</v>
      </c>
      <c r="BT81" s="77">
        <v>14840.28</v>
      </c>
      <c r="BU81" s="77">
        <v>14840.28</v>
      </c>
      <c r="BV81" s="77">
        <v>14840.28</v>
      </c>
      <c r="BW81" s="77">
        <v>14840.28</v>
      </c>
      <c r="BX81" s="78"/>
      <c r="BY81" s="20"/>
      <c r="BZ81" s="20"/>
      <c r="CA81" s="61" t="str">
        <f t="shared" si="58"/>
        <v>Half Page Color (55x11)</v>
      </c>
      <c r="CB81" s="65" t="str">
        <f t="shared" si="41"/>
        <v>Sunday</v>
      </c>
      <c r="CC81" s="66">
        <f t="shared" si="45"/>
        <v>0</v>
      </c>
      <c r="CD81" s="66">
        <f t="shared" si="46"/>
        <v>0</v>
      </c>
      <c r="CE81" s="66">
        <f t="shared" si="47"/>
        <v>0</v>
      </c>
      <c r="CF81" s="66">
        <f t="shared" si="59"/>
        <v>0</v>
      </c>
      <c r="CG81" s="66">
        <f t="shared" si="60"/>
        <v>0</v>
      </c>
      <c r="CH81" s="66">
        <f t="shared" si="50"/>
        <v>14840.28</v>
      </c>
      <c r="CI81" s="66">
        <f t="shared" si="52"/>
        <v>0</v>
      </c>
      <c r="CJ81" s="66">
        <f t="shared" si="53"/>
        <v>14840.28</v>
      </c>
      <c r="CK81" s="66">
        <f t="shared" si="54"/>
        <v>14840.28</v>
      </c>
      <c r="CL81" s="66">
        <f t="shared" si="55"/>
        <v>0</v>
      </c>
      <c r="CM81" s="66">
        <f t="shared" si="51"/>
        <v>14840.28</v>
      </c>
      <c r="CN81" s="66">
        <f t="shared" si="43"/>
        <v>0</v>
      </c>
      <c r="CO81" s="67">
        <f t="shared" si="44"/>
        <v>59361.120000000003</v>
      </c>
      <c r="CP81" s="12"/>
      <c r="CQ81" s="12"/>
      <c r="CR81" s="12"/>
      <c r="CS81" s="12"/>
      <c r="CT81" s="12"/>
      <c r="CU81" s="12"/>
    </row>
    <row r="82" spans="2:100" ht="20.25" customHeight="1">
      <c r="B82" s="194" t="s">
        <v>147</v>
      </c>
      <c r="C82" s="211" t="s">
        <v>116</v>
      </c>
      <c r="D82" s="211" t="s">
        <v>102</v>
      </c>
      <c r="E82" s="211"/>
      <c r="F82" s="57">
        <f>SUM(H82:BH82)</f>
        <v>4</v>
      </c>
      <c r="G82" s="72">
        <f>CO82*0.90035</f>
        <v>25386.736782</v>
      </c>
      <c r="H82" s="84"/>
      <c r="I82" s="60"/>
      <c r="J82" s="60"/>
      <c r="K82" s="60"/>
      <c r="L82" s="60"/>
      <c r="M82" s="195"/>
      <c r="N82" s="60"/>
      <c r="O82" s="60"/>
      <c r="P82" s="60"/>
      <c r="Q82" s="196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227">
        <v>1</v>
      </c>
      <c r="AH82" s="60"/>
      <c r="AI82" s="60"/>
      <c r="AJ82" s="60"/>
      <c r="AK82" s="195"/>
      <c r="AL82" s="195"/>
      <c r="AM82" s="60"/>
      <c r="AN82" s="60"/>
      <c r="AO82" s="227">
        <v>1</v>
      </c>
      <c r="AP82" s="60"/>
      <c r="AQ82" s="60"/>
      <c r="AR82" s="60"/>
      <c r="AS82" s="60"/>
      <c r="AT82" s="227">
        <v>1</v>
      </c>
      <c r="AU82" s="60"/>
      <c r="AV82" s="116"/>
      <c r="AW82" s="116"/>
      <c r="AX82" s="116"/>
      <c r="AY82" s="116"/>
      <c r="AZ82" s="60"/>
      <c r="BA82" s="227">
        <v>1</v>
      </c>
      <c r="BB82" s="60"/>
      <c r="BC82" s="60"/>
      <c r="BD82" s="60"/>
      <c r="BE82" s="60"/>
      <c r="BF82" s="60"/>
      <c r="BG82" s="196"/>
      <c r="BH82" s="69"/>
      <c r="BI82" s="85"/>
      <c r="BK82" s="61" t="str">
        <f t="shared" si="56"/>
        <v>Strips (10x11)</v>
      </c>
      <c r="BL82" s="71" t="str">
        <f t="shared" si="57"/>
        <v>Sunday</v>
      </c>
      <c r="BM82" s="86"/>
      <c r="BN82" s="77"/>
      <c r="BO82" s="77"/>
      <c r="BP82" s="77">
        <v>7049.13</v>
      </c>
      <c r="BQ82" s="77">
        <v>7049.13</v>
      </c>
      <c r="BR82" s="77">
        <v>7049.13</v>
      </c>
      <c r="BS82" s="77">
        <v>7049.13</v>
      </c>
      <c r="BT82" s="77">
        <v>7049.13</v>
      </c>
      <c r="BU82" s="77">
        <v>7049.13</v>
      </c>
      <c r="BV82" s="77">
        <v>7049.13</v>
      </c>
      <c r="BW82" s="77">
        <v>7049.13</v>
      </c>
      <c r="BX82" s="78"/>
      <c r="BY82" s="20"/>
      <c r="BZ82" s="20"/>
      <c r="CA82" s="61" t="str">
        <f t="shared" si="58"/>
        <v>Strips (10x11)</v>
      </c>
      <c r="CB82" s="65" t="str">
        <f t="shared" si="41"/>
        <v>Sunday</v>
      </c>
      <c r="CC82" s="66">
        <f t="shared" si="45"/>
        <v>0</v>
      </c>
      <c r="CD82" s="66">
        <f t="shared" si="46"/>
        <v>0</v>
      </c>
      <c r="CE82" s="66">
        <f t="shared" si="47"/>
        <v>0</v>
      </c>
      <c r="CF82" s="66">
        <f t="shared" si="59"/>
        <v>0</v>
      </c>
      <c r="CG82" s="66">
        <f t="shared" si="60"/>
        <v>0</v>
      </c>
      <c r="CH82" s="66">
        <f t="shared" si="50"/>
        <v>7049.13</v>
      </c>
      <c r="CI82" s="66">
        <f t="shared" si="52"/>
        <v>0</v>
      </c>
      <c r="CJ82" s="66">
        <f t="shared" si="53"/>
        <v>7049.13</v>
      </c>
      <c r="CK82" s="66">
        <f t="shared" si="54"/>
        <v>7049.13</v>
      </c>
      <c r="CL82" s="66">
        <f t="shared" si="55"/>
        <v>0</v>
      </c>
      <c r="CM82" s="66">
        <f t="shared" si="51"/>
        <v>7049.13</v>
      </c>
      <c r="CN82" s="66">
        <f t="shared" si="43"/>
        <v>0</v>
      </c>
      <c r="CO82" s="67">
        <f t="shared" ref="CO82:CO87" si="61">SUM(CC82:CN82)</f>
        <v>28196.52</v>
      </c>
      <c r="CP82" s="12"/>
      <c r="CQ82" s="12"/>
      <c r="CR82" s="12"/>
      <c r="CS82" s="12"/>
      <c r="CT82" s="12"/>
      <c r="CU82" s="12"/>
    </row>
    <row r="83" spans="2:100" ht="19.5" customHeight="1">
      <c r="B83" s="122"/>
      <c r="C83" s="212"/>
      <c r="D83" s="81"/>
      <c r="E83" s="81"/>
      <c r="F83" s="57"/>
      <c r="G83" s="72"/>
      <c r="H83" s="59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195"/>
      <c r="AL83" s="195"/>
      <c r="AM83" s="60"/>
      <c r="AN83" s="60"/>
      <c r="AO83" s="60"/>
      <c r="AP83" s="60"/>
      <c r="AQ83" s="60"/>
      <c r="AR83" s="60"/>
      <c r="AS83" s="60"/>
      <c r="AT83" s="60"/>
      <c r="AU83" s="60"/>
      <c r="AV83" s="116"/>
      <c r="AW83" s="116"/>
      <c r="AX83" s="116"/>
      <c r="AY83" s="116"/>
      <c r="AZ83" s="60"/>
      <c r="BA83" s="60"/>
      <c r="BB83" s="60"/>
      <c r="BC83" s="60"/>
      <c r="BD83" s="60"/>
      <c r="BE83" s="60"/>
      <c r="BF83" s="60"/>
      <c r="BG83" s="60"/>
      <c r="BH83" s="69"/>
      <c r="BI83" s="85"/>
      <c r="BK83" s="61"/>
      <c r="BL83" s="71"/>
      <c r="BM83" s="86"/>
      <c r="BN83" s="87"/>
      <c r="BO83" s="88"/>
      <c r="BP83" s="88"/>
      <c r="BQ83" s="88"/>
      <c r="BR83" s="88"/>
      <c r="BS83" s="88"/>
      <c r="BT83" s="88"/>
      <c r="BU83" s="88"/>
      <c r="BV83" s="88"/>
      <c r="BW83" s="88"/>
      <c r="BX83" s="127"/>
      <c r="BY83" s="20"/>
      <c r="BZ83" s="20"/>
      <c r="CA83" s="61"/>
      <c r="CB83" s="65"/>
      <c r="CC83" s="66">
        <f t="shared" si="45"/>
        <v>0</v>
      </c>
      <c r="CD83" s="66">
        <f t="shared" si="46"/>
        <v>0</v>
      </c>
      <c r="CE83" s="66">
        <f t="shared" si="47"/>
        <v>0</v>
      </c>
      <c r="CF83" s="66">
        <f t="shared" si="48"/>
        <v>0</v>
      </c>
      <c r="CG83" s="66"/>
      <c r="CH83" s="66"/>
      <c r="CI83" s="66"/>
      <c r="CJ83" s="66">
        <f>SUM(AM83:AP83)*BT83</f>
        <v>0</v>
      </c>
      <c r="CK83" s="66"/>
      <c r="CL83" s="66"/>
      <c r="CM83" s="66">
        <f>SUM(AZ83:BC83)*BW83</f>
        <v>0</v>
      </c>
      <c r="CN83" s="66"/>
      <c r="CO83" s="67">
        <f t="shared" si="61"/>
        <v>0</v>
      </c>
      <c r="CP83" s="12"/>
      <c r="CQ83" s="12"/>
      <c r="CR83" s="12"/>
      <c r="CS83" s="12"/>
      <c r="CT83" s="12"/>
      <c r="CU83" s="12"/>
    </row>
    <row r="84" spans="2:100" ht="19.5" customHeight="1">
      <c r="B84" s="94" t="s">
        <v>153</v>
      </c>
      <c r="C84" s="207"/>
      <c r="D84" s="95"/>
      <c r="E84" s="95"/>
      <c r="F84" s="96"/>
      <c r="G84" s="97">
        <f>CO84*0.90035</f>
        <v>849210.67821699986</v>
      </c>
      <c r="H84" s="682">
        <f>CC84*0.90035</f>
        <v>0</v>
      </c>
      <c r="I84" s="683"/>
      <c r="J84" s="683"/>
      <c r="K84" s="683"/>
      <c r="L84" s="684"/>
      <c r="M84" s="685">
        <f>CD84*0.90035</f>
        <v>0</v>
      </c>
      <c r="N84" s="686"/>
      <c r="O84" s="686"/>
      <c r="P84" s="687"/>
      <c r="Q84" s="685">
        <f>CE84*0.90035</f>
        <v>0</v>
      </c>
      <c r="R84" s="686"/>
      <c r="S84" s="686"/>
      <c r="T84" s="687"/>
      <c r="U84" s="685">
        <f>CF84*0.90035</f>
        <v>0</v>
      </c>
      <c r="V84" s="686"/>
      <c r="W84" s="686"/>
      <c r="X84" s="686"/>
      <c r="Y84" s="687"/>
      <c r="Z84" s="688">
        <f>CG84*0.90035</f>
        <v>460732.23399499996</v>
      </c>
      <c r="AA84" s="683"/>
      <c r="AB84" s="683"/>
      <c r="AC84" s="684"/>
      <c r="AD84" s="676">
        <f>CH84*0.90035</f>
        <v>97119.611055500005</v>
      </c>
      <c r="AE84" s="677"/>
      <c r="AF84" s="677"/>
      <c r="AG84" s="678"/>
      <c r="AH84" s="676">
        <f>SUM(CI84*0.90035)</f>
        <v>0</v>
      </c>
      <c r="AI84" s="677"/>
      <c r="AJ84" s="677"/>
      <c r="AK84" s="677"/>
      <c r="AL84" s="678"/>
      <c r="AM84" s="676">
        <f>SUM(CJ84*0.90035)</f>
        <v>97119.611055500005</v>
      </c>
      <c r="AN84" s="677"/>
      <c r="AO84" s="677"/>
      <c r="AP84" s="678"/>
      <c r="AQ84" s="676">
        <f>SUM(CK84*0.90035)</f>
        <v>97119.611055500005</v>
      </c>
      <c r="AR84" s="677"/>
      <c r="AS84" s="677"/>
      <c r="AT84" s="677"/>
      <c r="AU84" s="678"/>
      <c r="AV84" s="676">
        <f>SUM(CL84*0.90035)</f>
        <v>0</v>
      </c>
      <c r="AW84" s="677"/>
      <c r="AX84" s="677"/>
      <c r="AY84" s="678"/>
      <c r="AZ84" s="676">
        <f>SUM(CM84*0.90035)</f>
        <v>97119.611055500005</v>
      </c>
      <c r="BA84" s="677"/>
      <c r="BB84" s="677"/>
      <c r="BC84" s="678"/>
      <c r="BD84" s="679">
        <f>SUM(CN84*0.90035)</f>
        <v>0</v>
      </c>
      <c r="BE84" s="680"/>
      <c r="BF84" s="680"/>
      <c r="BG84" s="680"/>
      <c r="BH84" s="681"/>
      <c r="BI84" s="75"/>
      <c r="BJ84" s="75"/>
      <c r="BK84" s="234" t="str">
        <f>B84</f>
        <v>PLANNED TOTAL PRESS</v>
      </c>
      <c r="BL84" s="235">
        <f>D84</f>
        <v>0</v>
      </c>
      <c r="BM84" s="236"/>
      <c r="BN84" s="237"/>
      <c r="BO84" s="238"/>
      <c r="BP84" s="238"/>
      <c r="BQ84" s="238"/>
      <c r="BR84" s="238"/>
      <c r="BS84" s="238"/>
      <c r="BT84" s="238"/>
      <c r="BU84" s="238"/>
      <c r="BV84" s="238"/>
      <c r="BW84" s="238"/>
      <c r="BX84" s="239"/>
      <c r="BY84" s="20"/>
      <c r="BZ84" s="20"/>
      <c r="CA84" s="240" t="str">
        <f>B84</f>
        <v>PLANNED TOTAL PRESS</v>
      </c>
      <c r="CB84" s="99"/>
      <c r="CC84" s="100">
        <f>SUM(CC61:CC83)</f>
        <v>0</v>
      </c>
      <c r="CD84" s="100">
        <f>SUM(CD61:CD83)</f>
        <v>0</v>
      </c>
      <c r="CE84" s="100">
        <f>SUM(CE61:CE83)</f>
        <v>0</v>
      </c>
      <c r="CF84" s="100">
        <f>SUM(CF61:CF83)</f>
        <v>0</v>
      </c>
      <c r="CG84" s="100">
        <f t="shared" ref="CG84:CN84" si="62">SUM(CG61:CG83)</f>
        <v>511725.69999999995</v>
      </c>
      <c r="CH84" s="100">
        <f t="shared" si="62"/>
        <v>107868.73000000001</v>
      </c>
      <c r="CI84" s="100">
        <f t="shared" si="62"/>
        <v>0</v>
      </c>
      <c r="CJ84" s="100">
        <f t="shared" si="62"/>
        <v>107868.73000000001</v>
      </c>
      <c r="CK84" s="100">
        <f t="shared" si="62"/>
        <v>107868.73000000001</v>
      </c>
      <c r="CL84" s="100">
        <f t="shared" si="62"/>
        <v>0</v>
      </c>
      <c r="CM84" s="100">
        <f t="shared" si="62"/>
        <v>107868.73000000001</v>
      </c>
      <c r="CN84" s="100">
        <f t="shared" si="62"/>
        <v>0</v>
      </c>
      <c r="CO84" s="5">
        <f t="shared" si="61"/>
        <v>943200.61999999988</v>
      </c>
      <c r="CP84" s="101"/>
      <c r="CQ84" s="102"/>
      <c r="CR84" s="12"/>
      <c r="CS84" s="12"/>
      <c r="CT84" s="12"/>
      <c r="CU84" s="12"/>
    </row>
    <row r="85" spans="2:100" ht="19.5" customHeight="1">
      <c r="B85" s="94" t="s">
        <v>81</v>
      </c>
      <c r="C85" s="207"/>
      <c r="D85" s="95"/>
      <c r="E85" s="95"/>
      <c r="F85" s="96"/>
      <c r="G85" s="97">
        <f>CO85*0.90035</f>
        <v>849210.67821699986</v>
      </c>
      <c r="H85" s="682">
        <f>CC85*0.90035</f>
        <v>0</v>
      </c>
      <c r="I85" s="683"/>
      <c r="J85" s="683"/>
      <c r="K85" s="683"/>
      <c r="L85" s="684"/>
      <c r="M85" s="685">
        <f>CD85*0.90035</f>
        <v>0</v>
      </c>
      <c r="N85" s="686"/>
      <c r="O85" s="686"/>
      <c r="P85" s="687"/>
      <c r="Q85" s="685">
        <f>CE85*0.90035</f>
        <v>0</v>
      </c>
      <c r="R85" s="686"/>
      <c r="S85" s="686"/>
      <c r="T85" s="687"/>
      <c r="U85" s="685">
        <f>CF85*0.90035</f>
        <v>0</v>
      </c>
      <c r="V85" s="686"/>
      <c r="W85" s="686"/>
      <c r="X85" s="686"/>
      <c r="Y85" s="687"/>
      <c r="Z85" s="688">
        <f>CG85*0.90035</f>
        <v>460732.23399499996</v>
      </c>
      <c r="AA85" s="683"/>
      <c r="AB85" s="683"/>
      <c r="AC85" s="684"/>
      <c r="AD85" s="676">
        <f>CH85*0.90035</f>
        <v>97119.611055500005</v>
      </c>
      <c r="AE85" s="677"/>
      <c r="AF85" s="677"/>
      <c r="AG85" s="678"/>
      <c r="AH85" s="676">
        <f>SUM(CI85*0.90035)</f>
        <v>0</v>
      </c>
      <c r="AI85" s="677"/>
      <c r="AJ85" s="677"/>
      <c r="AK85" s="677"/>
      <c r="AL85" s="678"/>
      <c r="AM85" s="676">
        <f>SUM(CJ85*0.90035)</f>
        <v>97119.611055500005</v>
      </c>
      <c r="AN85" s="677"/>
      <c r="AO85" s="677"/>
      <c r="AP85" s="678"/>
      <c r="AQ85" s="676">
        <f>SUM(CK85*0.90035)</f>
        <v>97119.611055500005</v>
      </c>
      <c r="AR85" s="677"/>
      <c r="AS85" s="677"/>
      <c r="AT85" s="677"/>
      <c r="AU85" s="678"/>
      <c r="AV85" s="676">
        <f>SUM(CL85*0.90035)</f>
        <v>0</v>
      </c>
      <c r="AW85" s="677"/>
      <c r="AX85" s="677"/>
      <c r="AY85" s="678"/>
      <c r="AZ85" s="676">
        <f>SUM(CM85*0.90035)</f>
        <v>97119.611055500005</v>
      </c>
      <c r="BA85" s="677"/>
      <c r="BB85" s="677"/>
      <c r="BC85" s="678"/>
      <c r="BD85" s="679">
        <f>SUM(CN85*0.90035)</f>
        <v>0</v>
      </c>
      <c r="BE85" s="680"/>
      <c r="BF85" s="680"/>
      <c r="BG85" s="680"/>
      <c r="BH85" s="681"/>
      <c r="BI85" s="75"/>
      <c r="BJ85" s="75"/>
      <c r="BK85" s="234" t="str">
        <f>B85</f>
        <v>ACTUAL TOTAL PRESS</v>
      </c>
      <c r="BL85" s="235">
        <f>D85</f>
        <v>0</v>
      </c>
      <c r="BM85" s="236"/>
      <c r="BN85" s="237"/>
      <c r="BO85" s="238"/>
      <c r="BP85" s="238"/>
      <c r="BQ85" s="238"/>
      <c r="BR85" s="238"/>
      <c r="BS85" s="238"/>
      <c r="BT85" s="238"/>
      <c r="BU85" s="238"/>
      <c r="BV85" s="238"/>
      <c r="BW85" s="238"/>
      <c r="BX85" s="239"/>
      <c r="BY85" s="20"/>
      <c r="BZ85" s="20"/>
      <c r="CA85" s="240" t="str">
        <f>B85</f>
        <v>ACTUAL TOTAL PRESS</v>
      </c>
      <c r="CB85" s="99"/>
      <c r="CC85" s="100">
        <f t="shared" ref="CC85:CN85" si="63">CC84</f>
        <v>0</v>
      </c>
      <c r="CD85" s="100">
        <f t="shared" si="63"/>
        <v>0</v>
      </c>
      <c r="CE85" s="100">
        <f t="shared" si="63"/>
        <v>0</v>
      </c>
      <c r="CF85" s="100">
        <f t="shared" si="63"/>
        <v>0</v>
      </c>
      <c r="CG85" s="100">
        <f t="shared" si="63"/>
        <v>511725.69999999995</v>
      </c>
      <c r="CH85" s="100">
        <f t="shared" si="63"/>
        <v>107868.73000000001</v>
      </c>
      <c r="CI85" s="100">
        <f t="shared" si="63"/>
        <v>0</v>
      </c>
      <c r="CJ85" s="100">
        <f t="shared" si="63"/>
        <v>107868.73000000001</v>
      </c>
      <c r="CK85" s="100">
        <f t="shared" si="63"/>
        <v>107868.73000000001</v>
      </c>
      <c r="CL85" s="100">
        <f t="shared" si="63"/>
        <v>0</v>
      </c>
      <c r="CM85" s="100">
        <f t="shared" si="63"/>
        <v>107868.73000000001</v>
      </c>
      <c r="CN85" s="100">
        <f t="shared" si="63"/>
        <v>0</v>
      </c>
      <c r="CO85" s="5">
        <f t="shared" si="61"/>
        <v>943200.61999999988</v>
      </c>
      <c r="CP85" s="625" t="e">
        <f>#REF!-CO85</f>
        <v>#REF!</v>
      </c>
      <c r="CQ85" s="626"/>
      <c r="CR85" s="626"/>
      <c r="CS85" s="102"/>
      <c r="CT85" s="102"/>
      <c r="CU85" s="102"/>
      <c r="CV85" s="102"/>
    </row>
    <row r="86" spans="2:100" ht="19.5" customHeight="1">
      <c r="B86" s="105" t="s">
        <v>154</v>
      </c>
      <c r="C86" s="208"/>
      <c r="D86" s="106"/>
      <c r="E86" s="106"/>
      <c r="F86" s="107"/>
      <c r="G86" s="108">
        <f>SUM(H86:BH86)</f>
        <v>862396.7241289313</v>
      </c>
      <c r="H86" s="578">
        <f>CC86*0.90035</f>
        <v>0</v>
      </c>
      <c r="I86" s="572"/>
      <c r="J86" s="572"/>
      <c r="K86" s="572"/>
      <c r="L86" s="573"/>
      <c r="M86" s="571">
        <f>CD86*0.90035</f>
        <v>0</v>
      </c>
      <c r="N86" s="572"/>
      <c r="O86" s="572"/>
      <c r="P86" s="573"/>
      <c r="Q86" s="571">
        <f>CE86*0.90035</f>
        <v>0</v>
      </c>
      <c r="R86" s="572"/>
      <c r="S86" s="572"/>
      <c r="T86" s="573"/>
      <c r="U86" s="571">
        <f>CF86*0.90035</f>
        <v>0</v>
      </c>
      <c r="V86" s="572"/>
      <c r="W86" s="572"/>
      <c r="X86" s="572"/>
      <c r="Y86" s="573"/>
      <c r="Z86" s="571">
        <f>CG86*0.90035</f>
        <v>467886.21421027504</v>
      </c>
      <c r="AA86" s="572"/>
      <c r="AB86" s="572"/>
      <c r="AC86" s="573"/>
      <c r="AD86" s="616">
        <f>CH86*0.90035</f>
        <v>98627.627479664079</v>
      </c>
      <c r="AE86" s="617"/>
      <c r="AF86" s="617"/>
      <c r="AG86" s="618"/>
      <c r="AH86" s="616">
        <f>SUM(CI86*0.90035)</f>
        <v>0</v>
      </c>
      <c r="AI86" s="617"/>
      <c r="AJ86" s="617"/>
      <c r="AK86" s="617"/>
      <c r="AL86" s="618"/>
      <c r="AM86" s="616">
        <f>SUM(CJ86*0.90035)</f>
        <v>98627.627479664079</v>
      </c>
      <c r="AN86" s="617"/>
      <c r="AO86" s="617"/>
      <c r="AP86" s="618"/>
      <c r="AQ86" s="616">
        <f>SUM(CK86*0.90035)</f>
        <v>98627.627479664079</v>
      </c>
      <c r="AR86" s="617"/>
      <c r="AS86" s="617"/>
      <c r="AT86" s="617"/>
      <c r="AU86" s="618"/>
      <c r="AV86" s="616">
        <f>SUM(CL86*0.90035)</f>
        <v>0</v>
      </c>
      <c r="AW86" s="617"/>
      <c r="AX86" s="617"/>
      <c r="AY86" s="618"/>
      <c r="AZ86" s="616">
        <f>SUM(CM86*0.90035)</f>
        <v>98627.627479664079</v>
      </c>
      <c r="BA86" s="617"/>
      <c r="BB86" s="617"/>
      <c r="BC86" s="618"/>
      <c r="BD86" s="616">
        <f>SUM(CN86*0.90035)</f>
        <v>0</v>
      </c>
      <c r="BE86" s="617"/>
      <c r="BF86" s="617"/>
      <c r="BG86" s="617"/>
      <c r="BH86" s="621"/>
      <c r="BI86" s="75"/>
      <c r="BJ86" s="75"/>
      <c r="BK86" s="234" t="str">
        <f>B86</f>
        <v>$USD PLANNED TOTAL PRESS</v>
      </c>
      <c r="BL86" s="235">
        <f>D86</f>
        <v>0</v>
      </c>
      <c r="BM86" s="236"/>
      <c r="BN86" s="237"/>
      <c r="BO86" s="238">
        <v>0</v>
      </c>
      <c r="BP86" s="238">
        <v>0</v>
      </c>
      <c r="BQ86" s="238">
        <v>0</v>
      </c>
      <c r="BR86" s="238">
        <v>0</v>
      </c>
      <c r="BS86" s="238">
        <v>0</v>
      </c>
      <c r="BT86" s="238">
        <v>0</v>
      </c>
      <c r="BU86" s="238">
        <v>0</v>
      </c>
      <c r="BV86" s="238">
        <v>0</v>
      </c>
      <c r="BW86" s="238">
        <v>0</v>
      </c>
      <c r="BX86" s="239"/>
      <c r="BY86" s="20"/>
      <c r="BZ86" s="20"/>
      <c r="CA86" s="241" t="str">
        <f>B86</f>
        <v>$USD PLANNED TOTAL PRESS</v>
      </c>
      <c r="CB86" s="110"/>
      <c r="CC86" s="111">
        <f t="shared" ref="CC86:CN87" si="64">CC84/$AN$4</f>
        <v>0</v>
      </c>
      <c r="CD86" s="111">
        <f t="shared" si="64"/>
        <v>0</v>
      </c>
      <c r="CE86" s="111">
        <f t="shared" si="64"/>
        <v>0</v>
      </c>
      <c r="CF86" s="111">
        <f t="shared" si="64"/>
        <v>0</v>
      </c>
      <c r="CG86" s="111">
        <f t="shared" si="64"/>
        <v>519671.47688151838</v>
      </c>
      <c r="CH86" s="111">
        <f t="shared" si="64"/>
        <v>109543.65244589779</v>
      </c>
      <c r="CI86" s="111">
        <f t="shared" si="64"/>
        <v>0</v>
      </c>
      <c r="CJ86" s="111">
        <f t="shared" si="64"/>
        <v>109543.65244589779</v>
      </c>
      <c r="CK86" s="111">
        <f t="shared" si="64"/>
        <v>109543.65244589779</v>
      </c>
      <c r="CL86" s="111">
        <f t="shared" si="64"/>
        <v>0</v>
      </c>
      <c r="CM86" s="111">
        <f t="shared" si="64"/>
        <v>109543.65244589779</v>
      </c>
      <c r="CN86" s="111">
        <f t="shared" si="64"/>
        <v>0</v>
      </c>
      <c r="CO86" s="112">
        <f t="shared" si="61"/>
        <v>957846.08666510961</v>
      </c>
      <c r="CP86" s="101"/>
      <c r="CQ86" s="80"/>
      <c r="CR86" s="80"/>
      <c r="CS86" s="80"/>
      <c r="CT86" s="80"/>
      <c r="CU86" s="80"/>
      <c r="CV86" s="80"/>
    </row>
    <row r="87" spans="2:100" ht="19.5" customHeight="1">
      <c r="B87" s="105" t="s">
        <v>82</v>
      </c>
      <c r="C87" s="208"/>
      <c r="D87" s="106"/>
      <c r="E87" s="106"/>
      <c r="F87" s="107"/>
      <c r="G87" s="108">
        <f>SUM(H87:BH87)</f>
        <v>862396.7241289313</v>
      </c>
      <c r="H87" s="578">
        <f>CC87*0.90035</f>
        <v>0</v>
      </c>
      <c r="I87" s="572"/>
      <c r="J87" s="572"/>
      <c r="K87" s="572"/>
      <c r="L87" s="573"/>
      <c r="M87" s="571">
        <f>CD87*0.90035</f>
        <v>0</v>
      </c>
      <c r="N87" s="572"/>
      <c r="O87" s="572"/>
      <c r="P87" s="573"/>
      <c r="Q87" s="571">
        <f>CE87*0.90035</f>
        <v>0</v>
      </c>
      <c r="R87" s="572"/>
      <c r="S87" s="572"/>
      <c r="T87" s="573"/>
      <c r="U87" s="571">
        <f>CF87*0.90035</f>
        <v>0</v>
      </c>
      <c r="V87" s="572"/>
      <c r="W87" s="572"/>
      <c r="X87" s="572"/>
      <c r="Y87" s="573"/>
      <c r="Z87" s="571">
        <f>CG87*0.90035</f>
        <v>467886.21421027504</v>
      </c>
      <c r="AA87" s="572"/>
      <c r="AB87" s="572"/>
      <c r="AC87" s="573"/>
      <c r="AD87" s="616">
        <f>CH87*0.90035</f>
        <v>98627.627479664079</v>
      </c>
      <c r="AE87" s="617"/>
      <c r="AF87" s="617"/>
      <c r="AG87" s="618"/>
      <c r="AH87" s="616">
        <f>SUM(CI87*0.90035)</f>
        <v>0</v>
      </c>
      <c r="AI87" s="617"/>
      <c r="AJ87" s="617"/>
      <c r="AK87" s="617"/>
      <c r="AL87" s="618"/>
      <c r="AM87" s="616">
        <f>SUM(CJ87*0.90035)</f>
        <v>98627.627479664079</v>
      </c>
      <c r="AN87" s="617"/>
      <c r="AO87" s="617"/>
      <c r="AP87" s="618"/>
      <c r="AQ87" s="616">
        <f>SUM(CK87*0.90035)</f>
        <v>98627.627479664079</v>
      </c>
      <c r="AR87" s="617"/>
      <c r="AS87" s="617"/>
      <c r="AT87" s="617"/>
      <c r="AU87" s="618"/>
      <c r="AV87" s="616">
        <f>SUM(CL87*0.90035)</f>
        <v>0</v>
      </c>
      <c r="AW87" s="617"/>
      <c r="AX87" s="617"/>
      <c r="AY87" s="618"/>
      <c r="AZ87" s="616">
        <f>SUM(CM87*0.90035)</f>
        <v>98627.627479664079</v>
      </c>
      <c r="BA87" s="617"/>
      <c r="BB87" s="617"/>
      <c r="BC87" s="618"/>
      <c r="BD87" s="616">
        <f>SUM(CN87*0.90035)</f>
        <v>0</v>
      </c>
      <c r="BE87" s="617"/>
      <c r="BF87" s="617"/>
      <c r="BG87" s="617"/>
      <c r="BH87" s="621"/>
      <c r="BI87" s="75"/>
      <c r="BJ87" s="75"/>
      <c r="BK87" s="228" t="str">
        <f>B87</f>
        <v>$USD ACTUAL TOTAL PRESS</v>
      </c>
      <c r="BL87" s="229">
        <f>D87</f>
        <v>0</v>
      </c>
      <c r="BM87" s="230"/>
      <c r="BN87" s="231"/>
      <c r="BO87" s="232">
        <v>0</v>
      </c>
      <c r="BP87" s="232">
        <v>0</v>
      </c>
      <c r="BQ87" s="232">
        <v>0</v>
      </c>
      <c r="BR87" s="232">
        <v>0</v>
      </c>
      <c r="BS87" s="232">
        <v>0</v>
      </c>
      <c r="BT87" s="232">
        <v>0</v>
      </c>
      <c r="BU87" s="232">
        <v>0</v>
      </c>
      <c r="BV87" s="232">
        <v>0</v>
      </c>
      <c r="BW87" s="232">
        <v>0</v>
      </c>
      <c r="BX87" s="233">
        <v>0</v>
      </c>
      <c r="BY87" s="20"/>
      <c r="BZ87" s="20"/>
      <c r="CA87" s="241" t="str">
        <f>B87</f>
        <v>$USD ACTUAL TOTAL PRESS</v>
      </c>
      <c r="CB87" s="110"/>
      <c r="CC87" s="113">
        <f t="shared" si="64"/>
        <v>0</v>
      </c>
      <c r="CD87" s="113">
        <f t="shared" si="64"/>
        <v>0</v>
      </c>
      <c r="CE87" s="113">
        <f t="shared" si="64"/>
        <v>0</v>
      </c>
      <c r="CF87" s="113">
        <f t="shared" si="64"/>
        <v>0</v>
      </c>
      <c r="CG87" s="113">
        <f t="shared" si="64"/>
        <v>519671.47688151838</v>
      </c>
      <c r="CH87" s="113">
        <f t="shared" si="64"/>
        <v>109543.65244589779</v>
      </c>
      <c r="CI87" s="113">
        <f t="shared" si="64"/>
        <v>0</v>
      </c>
      <c r="CJ87" s="113">
        <f t="shared" si="64"/>
        <v>109543.65244589779</v>
      </c>
      <c r="CK87" s="113">
        <f t="shared" si="64"/>
        <v>109543.65244589779</v>
      </c>
      <c r="CL87" s="113">
        <f t="shared" si="64"/>
        <v>0</v>
      </c>
      <c r="CM87" s="113">
        <f t="shared" si="64"/>
        <v>109543.65244589779</v>
      </c>
      <c r="CN87" s="113">
        <f t="shared" si="64"/>
        <v>0</v>
      </c>
      <c r="CO87" s="112">
        <f t="shared" si="61"/>
        <v>957846.08666510961</v>
      </c>
      <c r="CP87" s="114"/>
      <c r="CQ87" s="80"/>
      <c r="CR87" s="80"/>
      <c r="CS87" s="80"/>
      <c r="CT87" s="80"/>
      <c r="CU87" s="80"/>
      <c r="CV87" s="80"/>
    </row>
    <row r="88" spans="2:100" ht="19.5" customHeight="1">
      <c r="B88" s="61"/>
      <c r="C88" s="210"/>
      <c r="D88" s="71"/>
      <c r="E88" s="71"/>
      <c r="F88" s="57"/>
      <c r="G88" s="58"/>
      <c r="H88" s="129"/>
      <c r="I88" s="130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1"/>
      <c r="BH88" s="133"/>
      <c r="BK88" s="122"/>
      <c r="BL88" s="134"/>
      <c r="BM88" s="56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5"/>
      <c r="CA88" s="136"/>
      <c r="CB88" s="137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9"/>
    </row>
    <row r="89" spans="2:100" ht="14.25" customHeight="1">
      <c r="B89" s="115" t="s">
        <v>83</v>
      </c>
      <c r="C89" s="209"/>
      <c r="D89" s="287"/>
      <c r="E89" s="287"/>
      <c r="F89" s="57">
        <f>SUM(H89:BH89)*10</f>
        <v>0</v>
      </c>
      <c r="G89" s="58"/>
      <c r="H89" s="59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8"/>
      <c r="AW89" s="60"/>
      <c r="AX89" s="60"/>
      <c r="AY89" s="60"/>
      <c r="AZ89" s="196"/>
      <c r="BA89" s="60"/>
      <c r="BB89" s="195"/>
      <c r="BC89" s="195"/>
      <c r="BD89" s="60"/>
      <c r="BE89" s="60"/>
      <c r="BF89" s="60"/>
      <c r="BG89" s="196"/>
      <c r="BH89" s="69"/>
      <c r="BI89" s="70"/>
      <c r="BK89" s="61" t="str">
        <f t="shared" ref="BK89:BK116" si="65">B89</f>
        <v>MAGAZINES</v>
      </c>
      <c r="BL89" s="71">
        <f t="shared" ref="BL89:BL116" si="66">D89</f>
        <v>0</v>
      </c>
      <c r="BM89" s="62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127"/>
      <c r="BY89" s="20"/>
      <c r="BZ89" s="20"/>
      <c r="CA89" s="61" t="str">
        <f>B89</f>
        <v>MAGAZINES</v>
      </c>
      <c r="CB89" s="65">
        <f>BL89</f>
        <v>0</v>
      </c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7">
        <f t="shared" ref="CO89:CO111" si="67">SUM(CC89:CN89)</f>
        <v>0</v>
      </c>
      <c r="CP89" s="12"/>
      <c r="CQ89" s="12"/>
      <c r="CR89" s="12"/>
      <c r="CS89" s="12"/>
      <c r="CT89" s="12"/>
      <c r="CU89" s="12"/>
    </row>
    <row r="90" spans="2:100" ht="19.5" customHeight="1">
      <c r="B90" s="115"/>
      <c r="C90" s="209"/>
      <c r="D90" s="287"/>
      <c r="E90" s="287"/>
      <c r="F90" s="57">
        <f>SUM(H90:BH90)*10</f>
        <v>0</v>
      </c>
      <c r="G90" s="72">
        <f t="shared" ref="G90:G112" si="68">CO90*0.9</f>
        <v>0</v>
      </c>
      <c r="H90" s="73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74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116"/>
      <c r="AW90" s="116"/>
      <c r="AX90" s="116"/>
      <c r="AY90" s="116"/>
      <c r="AZ90" s="60"/>
      <c r="BA90" s="60"/>
      <c r="BB90" s="60"/>
      <c r="BC90" s="140"/>
      <c r="BD90" s="60"/>
      <c r="BE90" s="60"/>
      <c r="BF90" s="60"/>
      <c r="BG90" s="60"/>
      <c r="BH90" s="69"/>
      <c r="BI90" s="75"/>
      <c r="BJ90" s="75"/>
      <c r="BK90" s="61">
        <f t="shared" si="65"/>
        <v>0</v>
      </c>
      <c r="BL90" s="71">
        <f t="shared" si="66"/>
        <v>0</v>
      </c>
      <c r="BM90" s="76"/>
      <c r="BN90" s="77"/>
      <c r="BO90" s="77">
        <v>0</v>
      </c>
      <c r="BP90" s="77">
        <v>0</v>
      </c>
      <c r="BQ90" s="77">
        <v>0</v>
      </c>
      <c r="BR90" s="77">
        <v>0</v>
      </c>
      <c r="BS90" s="77">
        <v>0</v>
      </c>
      <c r="BT90" s="77">
        <v>0</v>
      </c>
      <c r="BU90" s="77">
        <v>0</v>
      </c>
      <c r="BV90" s="77">
        <v>0</v>
      </c>
      <c r="BW90" s="77">
        <v>0</v>
      </c>
      <c r="BX90" s="127"/>
      <c r="BY90" s="20"/>
      <c r="BZ90" s="79"/>
      <c r="CA90" s="61">
        <f>B90</f>
        <v>0</v>
      </c>
      <c r="CB90" s="65">
        <f>BL90</f>
        <v>0</v>
      </c>
      <c r="CC90" s="66">
        <f>SUM(H90:M90)*BM90</f>
        <v>0</v>
      </c>
      <c r="CD90" s="66">
        <f>SUM(N90:S90)*BN90</f>
        <v>0</v>
      </c>
      <c r="CE90" s="66"/>
      <c r="CF90" s="66">
        <f>SUM(W90:Z90)*BP90</f>
        <v>0</v>
      </c>
      <c r="CG90" s="66">
        <f>SUM(AA90:AC90)*BQ90</f>
        <v>0</v>
      </c>
      <c r="CH90" s="66">
        <f>SUM(AD90:AG90)*BR90</f>
        <v>0</v>
      </c>
      <c r="CI90" s="66">
        <f>SUM(AH90:AM90)*BS90</f>
        <v>0</v>
      </c>
      <c r="CJ90" s="66">
        <f>SUM(AN90:AP90)*BT90</f>
        <v>0</v>
      </c>
      <c r="CK90" s="66">
        <f>SUM(AQ90:AV90)*BU90</f>
        <v>0</v>
      </c>
      <c r="CL90" s="66">
        <f>SUM(AX90:AZ90)*BV90</f>
        <v>0</v>
      </c>
      <c r="CM90" s="66">
        <f>SUM(BA90:BC90)*BW90</f>
        <v>0</v>
      </c>
      <c r="CN90" s="66">
        <f>SUM(BD90:BH90)*BX90</f>
        <v>0</v>
      </c>
      <c r="CO90" s="67">
        <f t="shared" si="67"/>
        <v>0</v>
      </c>
      <c r="CP90" s="12"/>
      <c r="CQ90" s="80"/>
      <c r="CR90" s="80"/>
      <c r="CS90" s="80"/>
      <c r="CT90" s="80"/>
      <c r="CU90" s="80"/>
      <c r="CV90" s="80"/>
    </row>
    <row r="91" spans="2:100" ht="20.25" customHeight="1">
      <c r="B91" s="200" t="s">
        <v>104</v>
      </c>
      <c r="C91" s="213"/>
      <c r="D91" s="213"/>
      <c r="E91" s="213"/>
      <c r="F91" s="198"/>
      <c r="G91" s="199">
        <f t="shared" si="68"/>
        <v>0</v>
      </c>
      <c r="H91" s="84"/>
      <c r="I91" s="60"/>
      <c r="J91" s="60"/>
      <c r="K91" s="60"/>
      <c r="L91" s="60"/>
      <c r="M91" s="195"/>
      <c r="N91" s="60"/>
      <c r="O91" s="60"/>
      <c r="P91" s="60"/>
      <c r="Q91" s="196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195"/>
      <c r="AL91" s="195"/>
      <c r="AM91" s="60"/>
      <c r="AN91" s="60"/>
      <c r="AO91" s="60"/>
      <c r="AP91" s="60"/>
      <c r="AQ91" s="60"/>
      <c r="AR91" s="60"/>
      <c r="AS91" s="60"/>
      <c r="AT91" s="60"/>
      <c r="AU91" s="60"/>
      <c r="AV91" s="116"/>
      <c r="AW91" s="116"/>
      <c r="AX91" s="116"/>
      <c r="AY91" s="116"/>
      <c r="AZ91" s="60"/>
      <c r="BA91" s="60"/>
      <c r="BB91" s="60"/>
      <c r="BC91" s="60"/>
      <c r="BD91" s="60"/>
      <c r="BE91" s="60"/>
      <c r="BF91" s="60"/>
      <c r="BG91" s="196"/>
      <c r="BH91" s="69"/>
      <c r="BI91" s="85"/>
      <c r="BK91" s="61" t="str">
        <f t="shared" si="65"/>
        <v>SYDNEY MAGAZINE</v>
      </c>
      <c r="BL91" s="71">
        <f t="shared" si="66"/>
        <v>0</v>
      </c>
      <c r="BM91" s="86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8"/>
      <c r="BY91" s="20"/>
      <c r="BZ91" s="20"/>
      <c r="CA91" s="61" t="str">
        <f t="shared" ref="CA91:CA99" si="69">B91</f>
        <v>SYDNEY MAGAZINE</v>
      </c>
      <c r="CB91" s="65">
        <f t="shared" ref="CB91:CB99" si="70">BL91</f>
        <v>0</v>
      </c>
      <c r="CC91" s="66">
        <f>SUM(H91:L91)*BM91</f>
        <v>0</v>
      </c>
      <c r="CD91" s="66">
        <f>SUM(M91:P91)*BN91</f>
        <v>0</v>
      </c>
      <c r="CE91" s="66"/>
      <c r="CF91" s="66">
        <f>SUM(U91:Y91)*BP91</f>
        <v>0</v>
      </c>
      <c r="CG91" s="66">
        <f>SUM(Z91:AC91)*BQ91</f>
        <v>0</v>
      </c>
      <c r="CH91" s="66"/>
      <c r="CI91" s="66">
        <f>SUM(AH91:AM91)*BS91</f>
        <v>0</v>
      </c>
      <c r="CJ91" s="66">
        <f>SUM(AM91:AP91)*BT91</f>
        <v>0</v>
      </c>
      <c r="CK91" s="66"/>
      <c r="CL91" s="66">
        <f>SUM(AV91:AY91)*BV91</f>
        <v>0</v>
      </c>
      <c r="CM91" s="66">
        <f>SUM(AZ91:BC91)*BW91</f>
        <v>0</v>
      </c>
      <c r="CN91" s="66">
        <f t="shared" ref="CN91:CN99" si="71">SUM(BD91:BH91)*BX91</f>
        <v>0</v>
      </c>
      <c r="CO91" s="67">
        <f t="shared" si="67"/>
        <v>0</v>
      </c>
      <c r="CP91" s="12"/>
      <c r="CQ91" s="12"/>
      <c r="CR91" s="12"/>
      <c r="CS91" s="12"/>
      <c r="CT91" s="12"/>
      <c r="CU91" s="12"/>
    </row>
    <row r="92" spans="2:100" ht="19.5" customHeight="1">
      <c r="B92" s="122"/>
      <c r="C92" s="212"/>
      <c r="D92" s="212"/>
      <c r="E92" s="212"/>
      <c r="F92" s="57">
        <f>SUM(H92:BH92)</f>
        <v>0</v>
      </c>
      <c r="G92" s="72">
        <f t="shared" si="68"/>
        <v>0</v>
      </c>
      <c r="H92" s="59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195"/>
      <c r="AL92" s="195"/>
      <c r="AM92" s="60"/>
      <c r="AN92" s="60"/>
      <c r="AO92" s="60"/>
      <c r="AP92" s="60"/>
      <c r="AQ92" s="60"/>
      <c r="AR92" s="60"/>
      <c r="AS92" s="60"/>
      <c r="AT92" s="60"/>
      <c r="AU92" s="60"/>
      <c r="AV92" s="116"/>
      <c r="AW92" s="116"/>
      <c r="AX92" s="116"/>
      <c r="AY92" s="116"/>
      <c r="AZ92" s="60"/>
      <c r="BA92" s="60"/>
      <c r="BB92" s="60"/>
      <c r="BC92" s="60"/>
      <c r="BD92" s="60"/>
      <c r="BE92" s="60"/>
      <c r="BF92" s="60"/>
      <c r="BG92" s="60"/>
      <c r="BH92" s="69"/>
      <c r="BI92" s="85"/>
      <c r="BK92" s="61">
        <f t="shared" si="65"/>
        <v>0</v>
      </c>
      <c r="BL92" s="71">
        <f t="shared" si="66"/>
        <v>0</v>
      </c>
      <c r="BM92" s="86"/>
      <c r="BN92" s="87"/>
      <c r="BO92" s="88"/>
      <c r="BP92" s="88"/>
      <c r="BQ92" s="88"/>
      <c r="BR92" s="88"/>
      <c r="BS92" s="88"/>
      <c r="BT92" s="88"/>
      <c r="BU92" s="88"/>
      <c r="BV92" s="88"/>
      <c r="BW92" s="88"/>
      <c r="BX92" s="127"/>
      <c r="BY92" s="20"/>
      <c r="BZ92" s="20"/>
      <c r="CA92" s="61">
        <f t="shared" si="69"/>
        <v>0</v>
      </c>
      <c r="CB92" s="65">
        <f t="shared" si="70"/>
        <v>0</v>
      </c>
      <c r="CC92" s="66">
        <f>SUM(H92:L92)*BM92</f>
        <v>0</v>
      </c>
      <c r="CD92" s="66">
        <f>SUM(O92:P92)*BN92</f>
        <v>0</v>
      </c>
      <c r="CE92" s="66">
        <f>SUM(S92:T92)*BO92</f>
        <v>0</v>
      </c>
      <c r="CF92" s="66">
        <f>SUM(U92:Y92)*BP92</f>
        <v>0</v>
      </c>
      <c r="CG92" s="66">
        <f>SUM(Z92:AC92)*BQ92</f>
        <v>0</v>
      </c>
      <c r="CH92" s="66">
        <f>SUM(AD92:AG92)*BR92</f>
        <v>0</v>
      </c>
      <c r="CI92" s="66">
        <f>SUM(AH92:AL92)*BS92</f>
        <v>0</v>
      </c>
      <c r="CJ92" s="66">
        <f>SUM(AM92:AP92)*BT92</f>
        <v>0</v>
      </c>
      <c r="CK92" s="66">
        <f>SUM(AQ92:AU92)*BU92</f>
        <v>0</v>
      </c>
      <c r="CL92" s="66">
        <f>SUM(AV92:AY92)*BV92</f>
        <v>0</v>
      </c>
      <c r="CM92" s="66">
        <f>SUM(AZ92:BC92)*BW92</f>
        <v>0</v>
      </c>
      <c r="CN92" s="66">
        <f t="shared" si="71"/>
        <v>0</v>
      </c>
      <c r="CO92" s="67">
        <f t="shared" si="67"/>
        <v>0</v>
      </c>
      <c r="CP92" s="12"/>
      <c r="CQ92" s="12"/>
      <c r="CR92" s="12"/>
      <c r="CS92" s="12"/>
      <c r="CT92" s="12"/>
      <c r="CU92" s="12"/>
    </row>
    <row r="93" spans="2:100" ht="20.25" customHeight="1">
      <c r="B93" s="194" t="s">
        <v>134</v>
      </c>
      <c r="C93" s="211" t="s">
        <v>150</v>
      </c>
      <c r="D93" s="211" t="s">
        <v>108</v>
      </c>
      <c r="E93" s="211"/>
      <c r="F93" s="57">
        <f>SUM(H93:BH93)</f>
        <v>1</v>
      </c>
      <c r="G93" s="72">
        <f>CO93*0.90035</f>
        <v>23414.502099999998</v>
      </c>
      <c r="H93" s="84"/>
      <c r="I93" s="60"/>
      <c r="J93" s="60"/>
      <c r="K93" s="60"/>
      <c r="L93" s="60"/>
      <c r="M93" s="195"/>
      <c r="N93" s="60"/>
      <c r="O93" s="60"/>
      <c r="P93" s="60"/>
      <c r="Q93" s="196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300">
        <v>1</v>
      </c>
      <c r="AD93" s="301"/>
      <c r="AE93" s="301"/>
      <c r="AF93" s="301"/>
      <c r="AG93" s="60"/>
      <c r="AH93" s="60"/>
      <c r="AI93" s="60"/>
      <c r="AJ93" s="60"/>
      <c r="AK93" s="195"/>
      <c r="AL93" s="195"/>
      <c r="AM93" s="60"/>
      <c r="AN93" s="60"/>
      <c r="AO93" s="60"/>
      <c r="AP93" s="60"/>
      <c r="AQ93" s="60"/>
      <c r="AR93" s="60"/>
      <c r="AS93" s="60"/>
      <c r="AT93" s="60"/>
      <c r="AU93" s="60"/>
      <c r="AV93" s="116"/>
      <c r="AW93" s="116"/>
      <c r="AX93" s="116"/>
      <c r="AY93" s="116"/>
      <c r="AZ93" s="60"/>
      <c r="BA93" s="60"/>
      <c r="BB93" s="60"/>
      <c r="BC93" s="60"/>
      <c r="BD93" s="60"/>
      <c r="BE93" s="60"/>
      <c r="BF93" s="60"/>
      <c r="BG93" s="196"/>
      <c r="BH93" s="69"/>
      <c r="BI93" s="85"/>
      <c r="BK93" s="61" t="str">
        <f t="shared" si="65"/>
        <v>Double Page Spread</v>
      </c>
      <c r="BL93" s="71" t="str">
        <f t="shared" si="66"/>
        <v>Thursday</v>
      </c>
      <c r="BM93" s="86"/>
      <c r="BN93" s="77"/>
      <c r="BO93" s="77"/>
      <c r="BP93" s="77">
        <v>26006</v>
      </c>
      <c r="BQ93" s="77">
        <v>26006</v>
      </c>
      <c r="BR93" s="77">
        <v>26006</v>
      </c>
      <c r="BS93" s="77">
        <v>26006</v>
      </c>
      <c r="BT93" s="77">
        <v>26006</v>
      </c>
      <c r="BU93" s="77">
        <v>26006</v>
      </c>
      <c r="BV93" s="77">
        <v>26006</v>
      </c>
      <c r="BW93" s="77">
        <v>26006</v>
      </c>
      <c r="BX93" s="78"/>
      <c r="BY93" s="20"/>
      <c r="BZ93" s="20"/>
      <c r="CA93" s="61" t="str">
        <f t="shared" si="69"/>
        <v>Double Page Spread</v>
      </c>
      <c r="CB93" s="65" t="str">
        <f t="shared" si="70"/>
        <v>Thursday</v>
      </c>
      <c r="CC93" s="66">
        <f>SUM(H93:L93)*BM93</f>
        <v>0</v>
      </c>
      <c r="CD93" s="66">
        <f>SUM(M93:P93)*BN93</f>
        <v>0</v>
      </c>
      <c r="CE93" s="66">
        <f>SUM(Q93:T93)*BO93</f>
        <v>0</v>
      </c>
      <c r="CF93" s="66">
        <f>SUM(U93:Y93)*BP93</f>
        <v>0</v>
      </c>
      <c r="CG93" s="66">
        <f>SUM(Z93:AC93)*BQ93</f>
        <v>26006</v>
      </c>
      <c r="CH93" s="66">
        <f>SUM(AD93:AG93)*BR93</f>
        <v>0</v>
      </c>
      <c r="CI93" s="66">
        <f>SUM(AH93:AL93)*BS93</f>
        <v>0</v>
      </c>
      <c r="CJ93" s="66">
        <f>SUM(AM93:AP93)*BT93</f>
        <v>0</v>
      </c>
      <c r="CK93" s="66">
        <f>SUM(AQ93:AU93)*BU93</f>
        <v>0</v>
      </c>
      <c r="CL93" s="66">
        <f>SUM(AV93:AY93)*BV93</f>
        <v>0</v>
      </c>
      <c r="CM93" s="66">
        <f>SUM(AZ93:BC93)*BW93</f>
        <v>0</v>
      </c>
      <c r="CN93" s="66">
        <f>SUM(BD93:BH93)*BX93</f>
        <v>0</v>
      </c>
      <c r="CO93" s="67">
        <f t="shared" si="67"/>
        <v>26006</v>
      </c>
      <c r="CP93" s="12"/>
      <c r="CQ93" s="12"/>
      <c r="CR93" s="12"/>
      <c r="CS93" s="12"/>
      <c r="CT93" s="12"/>
      <c r="CU93" s="12"/>
    </row>
    <row r="94" spans="2:100" ht="20.25" customHeight="1">
      <c r="B94" s="194" t="s">
        <v>103</v>
      </c>
      <c r="C94" s="211" t="s">
        <v>106</v>
      </c>
      <c r="D94" s="211" t="s">
        <v>108</v>
      </c>
      <c r="E94" s="211"/>
      <c r="F94" s="57">
        <f>SUM(H94:BH94)</f>
        <v>6</v>
      </c>
      <c r="G94" s="72">
        <f>CO94*0.90035</f>
        <v>73957.450049999999</v>
      </c>
      <c r="H94" s="84"/>
      <c r="I94" s="60"/>
      <c r="J94" s="60"/>
      <c r="K94" s="60"/>
      <c r="L94" s="60"/>
      <c r="M94" s="195"/>
      <c r="N94" s="60"/>
      <c r="O94" s="60"/>
      <c r="P94" s="60"/>
      <c r="Q94" s="196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305">
        <v>1</v>
      </c>
      <c r="AH94" s="306"/>
      <c r="AI94" s="306"/>
      <c r="AJ94" s="306"/>
      <c r="AK94" s="306"/>
      <c r="AL94" s="305">
        <v>1</v>
      </c>
      <c r="AM94" s="306"/>
      <c r="AN94" s="306"/>
      <c r="AO94" s="307"/>
      <c r="AP94" s="305">
        <v>1</v>
      </c>
      <c r="AQ94" s="306"/>
      <c r="AR94" s="306"/>
      <c r="AS94" s="306"/>
      <c r="AT94" s="306"/>
      <c r="AU94" s="278">
        <v>1</v>
      </c>
      <c r="AV94" s="276"/>
      <c r="AW94" s="277"/>
      <c r="AX94" s="277"/>
      <c r="AY94" s="307">
        <v>1</v>
      </c>
      <c r="AZ94" s="306"/>
      <c r="BA94" s="307"/>
      <c r="BB94" s="307"/>
      <c r="BC94" s="276">
        <v>1</v>
      </c>
      <c r="BD94" s="277"/>
      <c r="BE94" s="277"/>
      <c r="BF94" s="277"/>
      <c r="BG94" s="278"/>
      <c r="BH94" s="69"/>
      <c r="BI94" s="85"/>
      <c r="BK94" s="61" t="str">
        <f t="shared" si="65"/>
        <v>Full Page Color</v>
      </c>
      <c r="BL94" s="71" t="str">
        <f t="shared" si="66"/>
        <v>Thursday</v>
      </c>
      <c r="BM94" s="86"/>
      <c r="BN94" s="77"/>
      <c r="BO94" s="77"/>
      <c r="BP94" s="77">
        <v>13690.5</v>
      </c>
      <c r="BQ94" s="77">
        <v>13690.5</v>
      </c>
      <c r="BR94" s="77">
        <v>13690.5</v>
      </c>
      <c r="BS94" s="77">
        <v>13690.5</v>
      </c>
      <c r="BT94" s="77">
        <v>13690.5</v>
      </c>
      <c r="BU94" s="77">
        <v>13690.5</v>
      </c>
      <c r="BV94" s="77">
        <v>13690.5</v>
      </c>
      <c r="BW94" s="77">
        <v>13690.5</v>
      </c>
      <c r="BX94" s="78"/>
      <c r="BY94" s="20"/>
      <c r="BZ94" s="20"/>
      <c r="CA94" s="61" t="str">
        <f t="shared" si="69"/>
        <v>Full Page Color</v>
      </c>
      <c r="CB94" s="65" t="str">
        <f t="shared" si="70"/>
        <v>Thursday</v>
      </c>
      <c r="CC94" s="66">
        <f t="shared" ref="CC94:CC109" si="72">SUM(H94:L94)*BM94</f>
        <v>0</v>
      </c>
      <c r="CD94" s="66">
        <f t="shared" ref="CD94:CD109" si="73">SUM(M94:P94)*BN94</f>
        <v>0</v>
      </c>
      <c r="CE94" s="66">
        <f t="shared" ref="CE94:CE109" si="74">SUM(Q94:T94)*BO94</f>
        <v>0</v>
      </c>
      <c r="CF94" s="66">
        <f t="shared" ref="CF94:CF108" si="75">SUM(U94:Y94)*BP94</f>
        <v>0</v>
      </c>
      <c r="CG94" s="66">
        <f t="shared" ref="CG94:CG108" si="76">SUM(Z94:AC94)*BQ94</f>
        <v>0</v>
      </c>
      <c r="CH94" s="66">
        <f t="shared" ref="CH94:CH108" si="77">SUM(AD94:AG94)*BR94</f>
        <v>13690.5</v>
      </c>
      <c r="CI94" s="66">
        <f t="shared" ref="CI94:CI108" si="78">SUM(AH94:AL94)*BS94</f>
        <v>13690.5</v>
      </c>
      <c r="CJ94" s="66">
        <f t="shared" ref="CJ94:CJ108" si="79">SUM(AM94:AP94)*BT94</f>
        <v>13690.5</v>
      </c>
      <c r="CK94" s="66">
        <f t="shared" ref="CK94:CK108" si="80">SUM(AQ94:AU94)*BU94</f>
        <v>13690.5</v>
      </c>
      <c r="CL94" s="66">
        <f t="shared" ref="CL94:CL108" si="81">SUM(AV94:AY94)*BV94</f>
        <v>13690.5</v>
      </c>
      <c r="CM94" s="66">
        <f t="shared" ref="CM94:CM108" si="82">SUM(AZ94:BC94)*BW94</f>
        <v>13690.5</v>
      </c>
      <c r="CN94" s="66">
        <f t="shared" si="71"/>
        <v>0</v>
      </c>
      <c r="CO94" s="67">
        <f t="shared" si="67"/>
        <v>82143</v>
      </c>
      <c r="CP94" s="12"/>
      <c r="CQ94" s="12"/>
      <c r="CR94" s="12"/>
      <c r="CS94" s="12"/>
      <c r="CT94" s="12"/>
      <c r="CU94" s="12"/>
    </row>
    <row r="95" spans="2:100" ht="19.5" customHeight="1">
      <c r="B95" s="122"/>
      <c r="C95" s="212"/>
      <c r="D95" s="81"/>
      <c r="E95" s="81"/>
      <c r="F95" s="57">
        <f>SUM(H95:BH95)</f>
        <v>0</v>
      </c>
      <c r="G95" s="72">
        <f t="shared" si="68"/>
        <v>0</v>
      </c>
      <c r="H95" s="59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195"/>
      <c r="AL95" s="195"/>
      <c r="AM95" s="60"/>
      <c r="AN95" s="60"/>
      <c r="AO95" s="60"/>
      <c r="AP95" s="60"/>
      <c r="AQ95" s="60"/>
      <c r="AR95" s="60"/>
      <c r="AS95" s="60"/>
      <c r="AT95" s="60"/>
      <c r="AU95" s="60"/>
      <c r="AV95" s="116"/>
      <c r="AW95" s="116"/>
      <c r="AX95" s="116"/>
      <c r="AY95" s="116"/>
      <c r="AZ95" s="60"/>
      <c r="BA95" s="60"/>
      <c r="BB95" s="60"/>
      <c r="BC95" s="60"/>
      <c r="BD95" s="60"/>
      <c r="BE95" s="60"/>
      <c r="BF95" s="60"/>
      <c r="BG95" s="60"/>
      <c r="BH95" s="69"/>
      <c r="BI95" s="85"/>
      <c r="BK95" s="61">
        <f t="shared" si="65"/>
        <v>0</v>
      </c>
      <c r="BL95" s="71">
        <f t="shared" si="66"/>
        <v>0</v>
      </c>
      <c r="BM95" s="86"/>
      <c r="BN95" s="87"/>
      <c r="BO95" s="88"/>
      <c r="BP95" s="88"/>
      <c r="BQ95" s="88"/>
      <c r="BR95" s="88"/>
      <c r="BS95" s="88"/>
      <c r="BT95" s="88"/>
      <c r="BU95" s="88"/>
      <c r="BV95" s="88"/>
      <c r="BW95" s="88"/>
      <c r="BX95" s="127"/>
      <c r="BY95" s="20"/>
      <c r="BZ95" s="20"/>
      <c r="CA95" s="61">
        <f t="shared" si="69"/>
        <v>0</v>
      </c>
      <c r="CB95" s="65">
        <f t="shared" si="70"/>
        <v>0</v>
      </c>
      <c r="CC95" s="66">
        <f t="shared" si="72"/>
        <v>0</v>
      </c>
      <c r="CD95" s="66">
        <f t="shared" si="73"/>
        <v>0</v>
      </c>
      <c r="CE95" s="66">
        <f t="shared" si="74"/>
        <v>0</v>
      </c>
      <c r="CF95" s="66">
        <f t="shared" si="75"/>
        <v>0</v>
      </c>
      <c r="CG95" s="66">
        <f t="shared" si="76"/>
        <v>0</v>
      </c>
      <c r="CH95" s="66">
        <f t="shared" si="77"/>
        <v>0</v>
      </c>
      <c r="CI95" s="66">
        <f t="shared" si="78"/>
        <v>0</v>
      </c>
      <c r="CJ95" s="66">
        <f t="shared" si="79"/>
        <v>0</v>
      </c>
      <c r="CK95" s="66">
        <f t="shared" si="80"/>
        <v>0</v>
      </c>
      <c r="CL95" s="66">
        <f t="shared" si="81"/>
        <v>0</v>
      </c>
      <c r="CM95" s="66">
        <f t="shared" si="82"/>
        <v>0</v>
      </c>
      <c r="CN95" s="66">
        <f t="shared" si="71"/>
        <v>0</v>
      </c>
      <c r="CO95" s="67">
        <f t="shared" si="67"/>
        <v>0</v>
      </c>
      <c r="CP95" s="12"/>
      <c r="CQ95" s="12"/>
      <c r="CR95" s="12"/>
      <c r="CS95" s="12"/>
      <c r="CT95" s="12"/>
      <c r="CU95" s="12"/>
    </row>
    <row r="96" spans="2:100" ht="20.25" customHeight="1">
      <c r="B96" s="200" t="s">
        <v>105</v>
      </c>
      <c r="C96" s="213"/>
      <c r="D96" s="213"/>
      <c r="E96" s="213"/>
      <c r="F96" s="198"/>
      <c r="G96" s="199">
        <f t="shared" si="68"/>
        <v>0</v>
      </c>
      <c r="H96" s="84"/>
      <c r="I96" s="60"/>
      <c r="J96" s="60"/>
      <c r="K96" s="60"/>
      <c r="L96" s="60"/>
      <c r="M96" s="195"/>
      <c r="N96" s="60"/>
      <c r="O96" s="60"/>
      <c r="P96" s="60"/>
      <c r="Q96" s="196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195"/>
      <c r="AL96" s="195"/>
      <c r="AM96" s="60"/>
      <c r="AN96" s="60"/>
      <c r="AO96" s="60"/>
      <c r="AP96" s="60"/>
      <c r="AQ96" s="60"/>
      <c r="AR96" s="60"/>
      <c r="AS96" s="60"/>
      <c r="AT96" s="60"/>
      <c r="AU96" s="60"/>
      <c r="AV96" s="116"/>
      <c r="AW96" s="116"/>
      <c r="AX96" s="116"/>
      <c r="AY96" s="116"/>
      <c r="AZ96" s="60"/>
      <c r="BA96" s="60"/>
      <c r="BB96" s="60"/>
      <c r="BC96" s="60"/>
      <c r="BD96" s="60"/>
      <c r="BE96" s="60"/>
      <c r="BF96" s="60"/>
      <c r="BG96" s="196"/>
      <c r="BH96" s="69"/>
      <c r="BI96" s="85"/>
      <c r="BK96" s="61" t="str">
        <f t="shared" si="65"/>
        <v>GOOD WEEKEND (NSW ONLY)</v>
      </c>
      <c r="BL96" s="71">
        <f t="shared" si="66"/>
        <v>0</v>
      </c>
      <c r="BM96" s="86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8"/>
      <c r="BY96" s="20"/>
      <c r="BZ96" s="20"/>
      <c r="CA96" s="61" t="str">
        <f t="shared" si="69"/>
        <v>GOOD WEEKEND (NSW ONLY)</v>
      </c>
      <c r="CB96" s="65">
        <f t="shared" si="70"/>
        <v>0</v>
      </c>
      <c r="CC96" s="66">
        <f t="shared" si="72"/>
        <v>0</v>
      </c>
      <c r="CD96" s="66">
        <f t="shared" si="73"/>
        <v>0</v>
      </c>
      <c r="CE96" s="66">
        <f t="shared" si="74"/>
        <v>0</v>
      </c>
      <c r="CF96" s="66">
        <f t="shared" si="75"/>
        <v>0</v>
      </c>
      <c r="CG96" s="66">
        <f t="shared" si="76"/>
        <v>0</v>
      </c>
      <c r="CH96" s="66">
        <f t="shared" si="77"/>
        <v>0</v>
      </c>
      <c r="CI96" s="66">
        <f t="shared" si="78"/>
        <v>0</v>
      </c>
      <c r="CJ96" s="66">
        <f t="shared" si="79"/>
        <v>0</v>
      </c>
      <c r="CK96" s="66">
        <f t="shared" si="80"/>
        <v>0</v>
      </c>
      <c r="CL96" s="66">
        <f t="shared" si="81"/>
        <v>0</v>
      </c>
      <c r="CM96" s="66">
        <f t="shared" si="82"/>
        <v>0</v>
      </c>
      <c r="CN96" s="66">
        <f t="shared" si="71"/>
        <v>0</v>
      </c>
      <c r="CO96" s="67">
        <f t="shared" si="67"/>
        <v>0</v>
      </c>
      <c r="CP96" s="12"/>
      <c r="CQ96" s="12"/>
      <c r="CR96" s="12"/>
      <c r="CS96" s="12"/>
      <c r="CT96" s="12"/>
      <c r="CU96" s="12"/>
    </row>
    <row r="97" spans="2:100" ht="19.5" customHeight="1">
      <c r="B97" s="122"/>
      <c r="C97" s="212"/>
      <c r="D97" s="212"/>
      <c r="E97" s="212"/>
      <c r="F97" s="57">
        <f>SUM(H97:BH97)</f>
        <v>0</v>
      </c>
      <c r="G97" s="72">
        <f t="shared" si="68"/>
        <v>0</v>
      </c>
      <c r="H97" s="59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195"/>
      <c r="AL97" s="195"/>
      <c r="AM97" s="60"/>
      <c r="AN97" s="60"/>
      <c r="AO97" s="60"/>
      <c r="AP97" s="60"/>
      <c r="AQ97" s="60"/>
      <c r="AR97" s="60"/>
      <c r="AS97" s="60"/>
      <c r="AT97" s="60"/>
      <c r="AU97" s="60"/>
      <c r="AV97" s="116"/>
      <c r="AW97" s="116"/>
      <c r="AX97" s="116"/>
      <c r="AY97" s="116"/>
      <c r="AZ97" s="60"/>
      <c r="BA97" s="60"/>
      <c r="BB97" s="60"/>
      <c r="BC97" s="60"/>
      <c r="BD97" s="60"/>
      <c r="BE97" s="60"/>
      <c r="BF97" s="60"/>
      <c r="BG97" s="60"/>
      <c r="BH97" s="69"/>
      <c r="BI97" s="85"/>
      <c r="BK97" s="61">
        <f t="shared" si="65"/>
        <v>0</v>
      </c>
      <c r="BL97" s="71">
        <f t="shared" si="66"/>
        <v>0</v>
      </c>
      <c r="BM97" s="86"/>
      <c r="BN97" s="87"/>
      <c r="BO97" s="88"/>
      <c r="BP97" s="88"/>
      <c r="BQ97" s="88"/>
      <c r="BR97" s="88"/>
      <c r="BS97" s="88"/>
      <c r="BT97" s="88"/>
      <c r="BU97" s="88"/>
      <c r="BV97" s="88"/>
      <c r="BW97" s="88"/>
      <c r="BX97" s="127"/>
      <c r="BY97" s="20"/>
      <c r="BZ97" s="20"/>
      <c r="CA97" s="61">
        <f t="shared" si="69"/>
        <v>0</v>
      </c>
      <c r="CB97" s="65">
        <f t="shared" si="70"/>
        <v>0</v>
      </c>
      <c r="CC97" s="66">
        <f t="shared" si="72"/>
        <v>0</v>
      </c>
      <c r="CD97" s="66">
        <f t="shared" si="73"/>
        <v>0</v>
      </c>
      <c r="CE97" s="66">
        <f t="shared" si="74"/>
        <v>0</v>
      </c>
      <c r="CF97" s="66">
        <f t="shared" si="75"/>
        <v>0</v>
      </c>
      <c r="CG97" s="66">
        <f t="shared" si="76"/>
        <v>0</v>
      </c>
      <c r="CH97" s="66">
        <f t="shared" si="77"/>
        <v>0</v>
      </c>
      <c r="CI97" s="66">
        <f t="shared" si="78"/>
        <v>0</v>
      </c>
      <c r="CJ97" s="66">
        <f t="shared" si="79"/>
        <v>0</v>
      </c>
      <c r="CK97" s="66">
        <f t="shared" si="80"/>
        <v>0</v>
      </c>
      <c r="CL97" s="66">
        <f t="shared" si="81"/>
        <v>0</v>
      </c>
      <c r="CM97" s="66">
        <f t="shared" si="82"/>
        <v>0</v>
      </c>
      <c r="CN97" s="66">
        <f t="shared" si="71"/>
        <v>0</v>
      </c>
      <c r="CO97" s="67">
        <f t="shared" si="67"/>
        <v>0</v>
      </c>
      <c r="CP97" s="12"/>
      <c r="CQ97" s="12"/>
      <c r="CR97" s="12"/>
      <c r="CS97" s="12"/>
      <c r="CT97" s="12"/>
      <c r="CU97" s="12"/>
    </row>
    <row r="98" spans="2:100" ht="20.25" customHeight="1">
      <c r="B98" s="194" t="s">
        <v>103</v>
      </c>
      <c r="C98" s="211" t="s">
        <v>106</v>
      </c>
      <c r="D98" s="211" t="s">
        <v>101</v>
      </c>
      <c r="E98" s="211"/>
      <c r="F98" s="57">
        <f>SUM(H98:BH98)</f>
        <v>10</v>
      </c>
      <c r="G98" s="72">
        <f>CO98*0.90035</f>
        <v>148794.09187499998</v>
      </c>
      <c r="H98" s="84"/>
      <c r="I98" s="60"/>
      <c r="J98" s="60"/>
      <c r="K98" s="60"/>
      <c r="L98" s="60"/>
      <c r="M98" s="195"/>
      <c r="N98" s="60"/>
      <c r="O98" s="60"/>
      <c r="P98" s="60"/>
      <c r="Q98" s="196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299">
        <v>1</v>
      </c>
      <c r="AC98" s="299">
        <v>1</v>
      </c>
      <c r="AD98" s="60"/>
      <c r="AE98" s="60"/>
      <c r="AF98" s="227">
        <v>1</v>
      </c>
      <c r="AG98" s="227">
        <v>1</v>
      </c>
      <c r="AH98" s="60"/>
      <c r="AI98" s="60"/>
      <c r="AJ98" s="60"/>
      <c r="AK98" s="195"/>
      <c r="AL98" s="195"/>
      <c r="AM98" s="60"/>
      <c r="AN98" s="227">
        <v>1</v>
      </c>
      <c r="AO98" s="227">
        <v>1</v>
      </c>
      <c r="AP98" s="60"/>
      <c r="AQ98" s="60"/>
      <c r="AR98" s="60"/>
      <c r="AS98" s="227">
        <v>1</v>
      </c>
      <c r="AT98" s="227">
        <v>1</v>
      </c>
      <c r="AU98" s="60"/>
      <c r="AV98" s="116"/>
      <c r="AW98" s="116"/>
      <c r="AX98" s="116"/>
      <c r="AY98" s="116"/>
      <c r="AZ98" s="227">
        <v>1</v>
      </c>
      <c r="BA98" s="227">
        <v>1</v>
      </c>
      <c r="BB98" s="60"/>
      <c r="BC98" s="60"/>
      <c r="BD98" s="60"/>
      <c r="BE98" s="60"/>
      <c r="BF98" s="60"/>
      <c r="BG98" s="196"/>
      <c r="BH98" s="69"/>
      <c r="BI98" s="85"/>
      <c r="BK98" s="61" t="str">
        <f t="shared" si="65"/>
        <v>Full Page Color</v>
      </c>
      <c r="BL98" s="71" t="str">
        <f t="shared" si="66"/>
        <v>Saturday</v>
      </c>
      <c r="BM98" s="86"/>
      <c r="BN98" s="77"/>
      <c r="BO98" s="77"/>
      <c r="BP98" s="77">
        <v>16526.25</v>
      </c>
      <c r="BQ98" s="77">
        <v>16526.25</v>
      </c>
      <c r="BR98" s="77">
        <v>16526.25</v>
      </c>
      <c r="BS98" s="77">
        <v>16526.25</v>
      </c>
      <c r="BT98" s="77">
        <v>16526.25</v>
      </c>
      <c r="BU98" s="77">
        <v>16526.25</v>
      </c>
      <c r="BV98" s="77">
        <v>16526.25</v>
      </c>
      <c r="BW98" s="77">
        <v>16526.25</v>
      </c>
      <c r="BX98" s="78"/>
      <c r="BY98" s="20"/>
      <c r="BZ98" s="20"/>
      <c r="CA98" s="61" t="str">
        <f t="shared" si="69"/>
        <v>Full Page Color</v>
      </c>
      <c r="CB98" s="65" t="str">
        <f t="shared" si="70"/>
        <v>Saturday</v>
      </c>
      <c r="CC98" s="66">
        <f t="shared" si="72"/>
        <v>0</v>
      </c>
      <c r="CD98" s="66">
        <f t="shared" si="73"/>
        <v>0</v>
      </c>
      <c r="CE98" s="66">
        <f t="shared" si="74"/>
        <v>0</v>
      </c>
      <c r="CF98" s="66">
        <f t="shared" si="75"/>
        <v>0</v>
      </c>
      <c r="CG98" s="66">
        <f t="shared" si="76"/>
        <v>33052.5</v>
      </c>
      <c r="CH98" s="66">
        <f t="shared" si="77"/>
        <v>33052.5</v>
      </c>
      <c r="CI98" s="66">
        <f t="shared" si="78"/>
        <v>0</v>
      </c>
      <c r="CJ98" s="66">
        <f t="shared" si="79"/>
        <v>33052.5</v>
      </c>
      <c r="CK98" s="66">
        <f t="shared" si="80"/>
        <v>33052.5</v>
      </c>
      <c r="CL98" s="66">
        <f t="shared" si="81"/>
        <v>0</v>
      </c>
      <c r="CM98" s="66">
        <f>SUM(AZ98:BA98)*BW98</f>
        <v>33052.5</v>
      </c>
      <c r="CN98" s="66">
        <f t="shared" si="71"/>
        <v>0</v>
      </c>
      <c r="CO98" s="67">
        <f t="shared" si="67"/>
        <v>165262.5</v>
      </c>
      <c r="CP98" s="12"/>
      <c r="CQ98" s="12"/>
      <c r="CR98" s="12"/>
      <c r="CS98" s="12"/>
      <c r="CT98" s="12"/>
      <c r="CU98" s="12"/>
    </row>
    <row r="99" spans="2:100" ht="19.5" customHeight="1">
      <c r="B99" s="122"/>
      <c r="C99" s="212"/>
      <c r="D99" s="81"/>
      <c r="E99" s="81"/>
      <c r="F99" s="57">
        <f>SUM(H99:BH99)</f>
        <v>0</v>
      </c>
      <c r="G99" s="72">
        <f t="shared" si="68"/>
        <v>0</v>
      </c>
      <c r="H99" s="59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195"/>
      <c r="AL99" s="195"/>
      <c r="AM99" s="60"/>
      <c r="AN99" s="60"/>
      <c r="AO99" s="60"/>
      <c r="AP99" s="60"/>
      <c r="AQ99" s="60"/>
      <c r="AR99" s="60"/>
      <c r="AS99" s="60"/>
      <c r="AT99" s="60"/>
      <c r="AU99" s="60"/>
      <c r="AV99" s="116"/>
      <c r="AW99" s="116"/>
      <c r="AX99" s="116"/>
      <c r="AY99" s="116"/>
      <c r="AZ99" s="60"/>
      <c r="BA99" s="60"/>
      <c r="BB99" s="60"/>
      <c r="BC99" s="60"/>
      <c r="BD99" s="60"/>
      <c r="BE99" s="60"/>
      <c r="BF99" s="60"/>
      <c r="BG99" s="60"/>
      <c r="BH99" s="69"/>
      <c r="BI99" s="85"/>
      <c r="BK99" s="61">
        <f t="shared" si="65"/>
        <v>0</v>
      </c>
      <c r="BL99" s="71">
        <f t="shared" si="66"/>
        <v>0</v>
      </c>
      <c r="BM99" s="86"/>
      <c r="BN99" s="87"/>
      <c r="BO99" s="88"/>
      <c r="BP99" s="88"/>
      <c r="BQ99" s="88"/>
      <c r="BR99" s="88"/>
      <c r="BS99" s="88"/>
      <c r="BT99" s="88"/>
      <c r="BU99" s="88"/>
      <c r="BV99" s="88"/>
      <c r="BW99" s="88"/>
      <c r="BX99" s="127"/>
      <c r="BY99" s="20"/>
      <c r="BZ99" s="20"/>
      <c r="CA99" s="61">
        <f t="shared" si="69"/>
        <v>0</v>
      </c>
      <c r="CB99" s="65">
        <f t="shared" si="70"/>
        <v>0</v>
      </c>
      <c r="CC99" s="66">
        <f t="shared" si="72"/>
        <v>0</v>
      </c>
      <c r="CD99" s="66">
        <f t="shared" si="73"/>
        <v>0</v>
      </c>
      <c r="CE99" s="66">
        <f t="shared" si="74"/>
        <v>0</v>
      </c>
      <c r="CF99" s="66">
        <f t="shared" si="75"/>
        <v>0</v>
      </c>
      <c r="CG99" s="66">
        <f t="shared" si="76"/>
        <v>0</v>
      </c>
      <c r="CH99" s="66">
        <f t="shared" si="77"/>
        <v>0</v>
      </c>
      <c r="CI99" s="66">
        <f t="shared" si="78"/>
        <v>0</v>
      </c>
      <c r="CJ99" s="66">
        <f t="shared" si="79"/>
        <v>0</v>
      </c>
      <c r="CK99" s="66">
        <f t="shared" si="80"/>
        <v>0</v>
      </c>
      <c r="CL99" s="66">
        <f t="shared" si="81"/>
        <v>0</v>
      </c>
      <c r="CM99" s="66">
        <f t="shared" si="82"/>
        <v>0</v>
      </c>
      <c r="CN99" s="66">
        <f t="shared" si="71"/>
        <v>0</v>
      </c>
      <c r="CO99" s="67">
        <f t="shared" si="67"/>
        <v>0</v>
      </c>
      <c r="CP99" s="12"/>
      <c r="CQ99" s="12"/>
      <c r="CR99" s="12"/>
      <c r="CS99" s="12"/>
      <c r="CT99" s="12"/>
      <c r="CU99" s="12"/>
    </row>
    <row r="100" spans="2:100" ht="20.25" hidden="1" customHeight="1">
      <c r="B100" s="122"/>
      <c r="C100" s="212"/>
      <c r="D100" s="81"/>
      <c r="E100" s="81"/>
      <c r="F100" s="57">
        <f>SUM(H100:BH100)</f>
        <v>0</v>
      </c>
      <c r="G100" s="72">
        <f t="shared" si="68"/>
        <v>0</v>
      </c>
      <c r="H100" s="84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74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116"/>
      <c r="AW100" s="116"/>
      <c r="AX100" s="116"/>
      <c r="AY100" s="116"/>
      <c r="AZ100" s="60"/>
      <c r="BA100" s="60"/>
      <c r="BB100" s="60"/>
      <c r="BC100" s="140"/>
      <c r="BD100" s="60"/>
      <c r="BE100" s="60"/>
      <c r="BF100" s="60"/>
      <c r="BG100" s="60"/>
      <c r="BH100" s="69"/>
      <c r="BI100" s="85"/>
      <c r="BK100" s="61">
        <f t="shared" si="65"/>
        <v>0</v>
      </c>
      <c r="BL100" s="71">
        <f t="shared" si="66"/>
        <v>0</v>
      </c>
      <c r="BM100" s="86">
        <v>388889</v>
      </c>
      <c r="BN100" s="77">
        <v>388889</v>
      </c>
      <c r="BO100" s="77">
        <v>388889</v>
      </c>
      <c r="BP100" s="77">
        <v>388889</v>
      </c>
      <c r="BQ100" s="77">
        <v>388889</v>
      </c>
      <c r="BR100" s="77">
        <v>388889</v>
      </c>
      <c r="BS100" s="77">
        <v>388889</v>
      </c>
      <c r="BT100" s="77">
        <v>388889</v>
      </c>
      <c r="BU100" s="77">
        <v>388889</v>
      </c>
      <c r="BV100" s="77">
        <v>388889</v>
      </c>
      <c r="BW100" s="77">
        <v>388889</v>
      </c>
      <c r="BX100" s="78">
        <v>388889</v>
      </c>
      <c r="BY100" s="20"/>
      <c r="BZ100" s="20"/>
      <c r="CA100" s="61">
        <f>B100</f>
        <v>0</v>
      </c>
      <c r="CB100" s="65">
        <f>BL100</f>
        <v>0</v>
      </c>
      <c r="CC100" s="66">
        <f t="shared" si="72"/>
        <v>0</v>
      </c>
      <c r="CD100" s="66">
        <f t="shared" si="73"/>
        <v>0</v>
      </c>
      <c r="CE100" s="66">
        <f t="shared" si="74"/>
        <v>0</v>
      </c>
      <c r="CF100" s="66">
        <f t="shared" si="75"/>
        <v>0</v>
      </c>
      <c r="CG100" s="66">
        <f t="shared" si="76"/>
        <v>0</v>
      </c>
      <c r="CH100" s="66">
        <f t="shared" si="77"/>
        <v>0</v>
      </c>
      <c r="CI100" s="66">
        <f t="shared" si="78"/>
        <v>0</v>
      </c>
      <c r="CJ100" s="66">
        <f t="shared" si="79"/>
        <v>0</v>
      </c>
      <c r="CK100" s="66">
        <f t="shared" si="80"/>
        <v>0</v>
      </c>
      <c r="CL100" s="66">
        <f t="shared" si="81"/>
        <v>0</v>
      </c>
      <c r="CM100" s="66">
        <f t="shared" si="82"/>
        <v>0</v>
      </c>
      <c r="CN100" s="66">
        <f>SUM(BD100:BH100)*BX100</f>
        <v>0</v>
      </c>
      <c r="CO100" s="67">
        <f t="shared" si="67"/>
        <v>0</v>
      </c>
      <c r="CP100" s="12"/>
      <c r="CQ100" s="12"/>
      <c r="CR100" s="12"/>
      <c r="CS100" s="12"/>
      <c r="CT100" s="12"/>
      <c r="CU100" s="12"/>
    </row>
    <row r="101" spans="2:100" ht="19.5" hidden="1" customHeight="1">
      <c r="B101" s="122"/>
      <c r="C101" s="212"/>
      <c r="D101" s="81"/>
      <c r="E101" s="81"/>
      <c r="F101" s="57">
        <f>SUM(H101:BH101)</f>
        <v>0</v>
      </c>
      <c r="G101" s="72">
        <f t="shared" si="68"/>
        <v>0</v>
      </c>
      <c r="H101" s="59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195"/>
      <c r="AL101" s="195"/>
      <c r="AM101" s="60"/>
      <c r="AN101" s="60"/>
      <c r="AO101" s="60"/>
      <c r="AP101" s="60"/>
      <c r="AQ101" s="60"/>
      <c r="AR101" s="60"/>
      <c r="AS101" s="60"/>
      <c r="AT101" s="60"/>
      <c r="AU101" s="60"/>
      <c r="AV101" s="116"/>
      <c r="AW101" s="116"/>
      <c r="AX101" s="116"/>
      <c r="AY101" s="116"/>
      <c r="AZ101" s="60"/>
      <c r="BA101" s="60"/>
      <c r="BB101" s="60"/>
      <c r="BC101" s="60"/>
      <c r="BD101" s="60"/>
      <c r="BE101" s="60"/>
      <c r="BF101" s="60"/>
      <c r="BG101" s="60"/>
      <c r="BH101" s="69"/>
      <c r="BI101" s="85"/>
      <c r="BK101" s="61">
        <f t="shared" si="65"/>
        <v>0</v>
      </c>
      <c r="BL101" s="71">
        <f t="shared" si="66"/>
        <v>0</v>
      </c>
      <c r="BM101" s="86"/>
      <c r="BN101" s="87"/>
      <c r="BO101" s="88"/>
      <c r="BP101" s="88"/>
      <c r="BQ101" s="88"/>
      <c r="BR101" s="88"/>
      <c r="BS101" s="88"/>
      <c r="BT101" s="88"/>
      <c r="BU101" s="88"/>
      <c r="BV101" s="88"/>
      <c r="BW101" s="88"/>
      <c r="BX101" s="127"/>
      <c r="BY101" s="20"/>
      <c r="BZ101" s="20"/>
      <c r="CA101" s="61">
        <f t="shared" ref="CA101:CA116" si="83">B101</f>
        <v>0</v>
      </c>
      <c r="CB101" s="65">
        <f>BL101</f>
        <v>0</v>
      </c>
      <c r="CC101" s="66">
        <f t="shared" si="72"/>
        <v>0</v>
      </c>
      <c r="CD101" s="66">
        <f t="shared" si="73"/>
        <v>0</v>
      </c>
      <c r="CE101" s="66">
        <f t="shared" si="74"/>
        <v>0</v>
      </c>
      <c r="CF101" s="66">
        <f t="shared" si="75"/>
        <v>0</v>
      </c>
      <c r="CG101" s="66">
        <f t="shared" si="76"/>
        <v>0</v>
      </c>
      <c r="CH101" s="66">
        <f t="shared" si="77"/>
        <v>0</v>
      </c>
      <c r="CI101" s="66">
        <f t="shared" si="78"/>
        <v>0</v>
      </c>
      <c r="CJ101" s="66">
        <f t="shared" si="79"/>
        <v>0</v>
      </c>
      <c r="CK101" s="66">
        <f t="shared" si="80"/>
        <v>0</v>
      </c>
      <c r="CL101" s="66">
        <f t="shared" si="81"/>
        <v>0</v>
      </c>
      <c r="CM101" s="66">
        <f t="shared" si="82"/>
        <v>0</v>
      </c>
      <c r="CN101" s="66">
        <f>SUM(BD101:BH101)*BX101</f>
        <v>0</v>
      </c>
      <c r="CO101" s="67">
        <f t="shared" si="67"/>
        <v>0</v>
      </c>
      <c r="CP101" s="12"/>
      <c r="CQ101" s="12"/>
      <c r="CR101" s="12"/>
      <c r="CS101" s="12"/>
      <c r="CT101" s="12"/>
      <c r="CU101" s="12"/>
    </row>
    <row r="102" spans="2:100" ht="20.25" customHeight="1">
      <c r="B102" s="200" t="s">
        <v>109</v>
      </c>
      <c r="C102" s="213"/>
      <c r="D102" s="213"/>
      <c r="E102" s="213"/>
      <c r="F102" s="198"/>
      <c r="G102" s="199">
        <f t="shared" si="68"/>
        <v>0</v>
      </c>
      <c r="H102" s="84"/>
      <c r="I102" s="60"/>
      <c r="J102" s="60"/>
      <c r="K102" s="60"/>
      <c r="L102" s="60"/>
      <c r="M102" s="195"/>
      <c r="N102" s="60"/>
      <c r="O102" s="60"/>
      <c r="P102" s="60"/>
      <c r="Q102" s="196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195"/>
      <c r="AL102" s="195"/>
      <c r="AM102" s="60"/>
      <c r="AN102" s="60"/>
      <c r="AO102" s="60"/>
      <c r="AP102" s="60"/>
      <c r="AQ102" s="60"/>
      <c r="AR102" s="60"/>
      <c r="AS102" s="60"/>
      <c r="AT102" s="60"/>
      <c r="AU102" s="60"/>
      <c r="AV102" s="116"/>
      <c r="AW102" s="116"/>
      <c r="AX102" s="116"/>
      <c r="AY102" s="116"/>
      <c r="AZ102" s="60"/>
      <c r="BA102" s="60"/>
      <c r="BB102" s="60"/>
      <c r="BC102" s="60"/>
      <c r="BD102" s="60"/>
      <c r="BE102" s="60"/>
      <c r="BF102" s="60"/>
      <c r="BG102" s="196"/>
      <c r="BH102" s="69"/>
      <c r="BI102" s="85"/>
      <c r="BK102" s="61" t="str">
        <f t="shared" si="65"/>
        <v>TIMEOUT</v>
      </c>
      <c r="BL102" s="71">
        <f t="shared" si="66"/>
        <v>0</v>
      </c>
      <c r="BM102" s="86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8"/>
      <c r="BY102" s="20"/>
      <c r="BZ102" s="20"/>
      <c r="CA102" s="61" t="str">
        <f t="shared" si="83"/>
        <v>TIMEOUT</v>
      </c>
      <c r="CB102" s="65">
        <f t="shared" ref="CB102:CB111" si="84">BL102</f>
        <v>0</v>
      </c>
      <c r="CC102" s="66">
        <f t="shared" si="72"/>
        <v>0</v>
      </c>
      <c r="CD102" s="66">
        <f t="shared" si="73"/>
        <v>0</v>
      </c>
      <c r="CE102" s="66">
        <f t="shared" si="74"/>
        <v>0</v>
      </c>
      <c r="CF102" s="66">
        <f t="shared" si="75"/>
        <v>0</v>
      </c>
      <c r="CG102" s="66">
        <f t="shared" si="76"/>
        <v>0</v>
      </c>
      <c r="CH102" s="66">
        <f t="shared" si="77"/>
        <v>0</v>
      </c>
      <c r="CI102" s="66">
        <f t="shared" si="78"/>
        <v>0</v>
      </c>
      <c r="CJ102" s="66">
        <f t="shared" si="79"/>
        <v>0</v>
      </c>
      <c r="CK102" s="66">
        <f t="shared" si="80"/>
        <v>0</v>
      </c>
      <c r="CL102" s="66">
        <f t="shared" si="81"/>
        <v>0</v>
      </c>
      <c r="CM102" s="66">
        <f t="shared" si="82"/>
        <v>0</v>
      </c>
      <c r="CN102" s="66">
        <f t="shared" ref="CN102:CN111" si="85">SUM(BD102:BH102)*BX102</f>
        <v>0</v>
      </c>
      <c r="CO102" s="67">
        <f t="shared" si="67"/>
        <v>0</v>
      </c>
      <c r="CP102" s="12"/>
      <c r="CQ102" s="12"/>
      <c r="CR102" s="12"/>
      <c r="CS102" s="12"/>
      <c r="CT102" s="12"/>
      <c r="CU102" s="12"/>
    </row>
    <row r="103" spans="2:100" ht="19.5" customHeight="1">
      <c r="B103" s="122"/>
      <c r="C103" s="212"/>
      <c r="D103" s="212"/>
      <c r="E103" s="212"/>
      <c r="F103" s="57">
        <f>SUM(H103:BH103)</f>
        <v>0</v>
      </c>
      <c r="G103" s="72">
        <f t="shared" si="68"/>
        <v>0</v>
      </c>
      <c r="H103" s="59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195"/>
      <c r="AL103" s="195"/>
      <c r="AM103" s="60"/>
      <c r="AN103" s="60"/>
      <c r="AO103" s="60"/>
      <c r="AP103" s="60"/>
      <c r="AQ103" s="60"/>
      <c r="AR103" s="60"/>
      <c r="AS103" s="60"/>
      <c r="AT103" s="60"/>
      <c r="AU103" s="60"/>
      <c r="AV103" s="116"/>
      <c r="AW103" s="116"/>
      <c r="AX103" s="116"/>
      <c r="AY103" s="116"/>
      <c r="AZ103" s="60"/>
      <c r="BA103" s="60"/>
      <c r="BB103" s="60"/>
      <c r="BC103" s="60"/>
      <c r="BD103" s="60"/>
      <c r="BE103" s="60"/>
      <c r="BF103" s="60"/>
      <c r="BG103" s="60"/>
      <c r="BH103" s="69"/>
      <c r="BI103" s="85"/>
      <c r="BK103" s="61">
        <f t="shared" si="65"/>
        <v>0</v>
      </c>
      <c r="BL103" s="71">
        <f t="shared" si="66"/>
        <v>0</v>
      </c>
      <c r="BM103" s="86"/>
      <c r="BN103" s="87"/>
      <c r="BO103" s="88"/>
      <c r="BP103" s="88"/>
      <c r="BQ103" s="88"/>
      <c r="BR103" s="88"/>
      <c r="BS103" s="88"/>
      <c r="BT103" s="88"/>
      <c r="BU103" s="88"/>
      <c r="BV103" s="88"/>
      <c r="BW103" s="88"/>
      <c r="BX103" s="127"/>
      <c r="BY103" s="20"/>
      <c r="BZ103" s="20"/>
      <c r="CA103" s="61">
        <f t="shared" si="83"/>
        <v>0</v>
      </c>
      <c r="CB103" s="65">
        <f t="shared" si="84"/>
        <v>0</v>
      </c>
      <c r="CC103" s="66">
        <f t="shared" si="72"/>
        <v>0</v>
      </c>
      <c r="CD103" s="66">
        <f t="shared" si="73"/>
        <v>0</v>
      </c>
      <c r="CE103" s="66">
        <f t="shared" si="74"/>
        <v>0</v>
      </c>
      <c r="CF103" s="66">
        <f t="shared" si="75"/>
        <v>0</v>
      </c>
      <c r="CG103" s="66">
        <f t="shared" si="76"/>
        <v>0</v>
      </c>
      <c r="CH103" s="66">
        <f t="shared" si="77"/>
        <v>0</v>
      </c>
      <c r="CI103" s="66">
        <f t="shared" si="78"/>
        <v>0</v>
      </c>
      <c r="CJ103" s="66">
        <f t="shared" si="79"/>
        <v>0</v>
      </c>
      <c r="CK103" s="66">
        <f t="shared" si="80"/>
        <v>0</v>
      </c>
      <c r="CL103" s="66">
        <f t="shared" si="81"/>
        <v>0</v>
      </c>
      <c r="CM103" s="66">
        <f t="shared" si="82"/>
        <v>0</v>
      </c>
      <c r="CN103" s="66">
        <f t="shared" si="85"/>
        <v>0</v>
      </c>
      <c r="CO103" s="67">
        <f t="shared" si="67"/>
        <v>0</v>
      </c>
      <c r="CP103" s="12">
        <v>663210</v>
      </c>
      <c r="CQ103" s="12"/>
      <c r="CR103" s="12"/>
      <c r="CS103" s="12"/>
      <c r="CT103" s="12"/>
      <c r="CU103" s="12"/>
    </row>
    <row r="104" spans="2:100" ht="20.25" customHeight="1">
      <c r="B104" s="194" t="s">
        <v>130</v>
      </c>
      <c r="C104" s="211" t="s">
        <v>130</v>
      </c>
      <c r="D104" s="211" t="s">
        <v>131</v>
      </c>
      <c r="E104" s="211"/>
      <c r="F104" s="57">
        <f>SUM(H104:BH104)</f>
        <v>1</v>
      </c>
      <c r="G104" s="72">
        <f>CO104*0.90035</f>
        <v>15441.002500000001</v>
      </c>
      <c r="H104" s="84"/>
      <c r="I104" s="60"/>
      <c r="J104" s="60"/>
      <c r="K104" s="60"/>
      <c r="L104" s="60"/>
      <c r="M104" s="195"/>
      <c r="N104" s="60"/>
      <c r="O104" s="60"/>
      <c r="P104" s="60"/>
      <c r="Q104" s="196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300">
        <v>1</v>
      </c>
      <c r="AD104" s="301"/>
      <c r="AE104" s="301"/>
      <c r="AF104" s="302"/>
      <c r="AG104" s="60"/>
      <c r="AH104" s="60"/>
      <c r="AI104" s="60"/>
      <c r="AJ104" s="60"/>
      <c r="AK104" s="195"/>
      <c r="AL104" s="195"/>
      <c r="AM104" s="60"/>
      <c r="AN104" s="60"/>
      <c r="AO104" s="60"/>
      <c r="AP104" s="60"/>
      <c r="AQ104" s="60"/>
      <c r="AR104" s="60"/>
      <c r="AS104" s="60"/>
      <c r="AT104" s="60"/>
      <c r="AU104" s="60"/>
      <c r="AV104" s="116"/>
      <c r="AW104" s="116"/>
      <c r="AX104" s="116"/>
      <c r="AY104" s="116"/>
      <c r="AZ104" s="60"/>
      <c r="BA104" s="60"/>
      <c r="BB104" s="60"/>
      <c r="BC104" s="60"/>
      <c r="BD104" s="60"/>
      <c r="BE104" s="60"/>
      <c r="BF104" s="60"/>
      <c r="BG104" s="196"/>
      <c r="BH104" s="69"/>
      <c r="BI104" s="85"/>
      <c r="BK104" s="61" t="str">
        <f t="shared" si="65"/>
        <v>Gatefold</v>
      </c>
      <c r="BL104" s="71" t="str">
        <f t="shared" si="66"/>
        <v>Wednesday</v>
      </c>
      <c r="BM104" s="86"/>
      <c r="BN104" s="77"/>
      <c r="BO104" s="77"/>
      <c r="BP104" s="77">
        <v>17150</v>
      </c>
      <c r="BQ104" s="77">
        <v>17150</v>
      </c>
      <c r="BR104" s="77">
        <v>17150</v>
      </c>
      <c r="BS104" s="77">
        <v>17150</v>
      </c>
      <c r="BT104" s="77">
        <v>17150</v>
      </c>
      <c r="BU104" s="77">
        <v>17150</v>
      </c>
      <c r="BV104" s="77">
        <v>17150</v>
      </c>
      <c r="BW104" s="77">
        <v>17150</v>
      </c>
      <c r="BX104" s="78"/>
      <c r="BY104" s="20"/>
      <c r="BZ104" s="20"/>
      <c r="CA104" s="61" t="str">
        <f t="shared" si="83"/>
        <v>Gatefold</v>
      </c>
      <c r="CB104" s="65" t="str">
        <f t="shared" si="84"/>
        <v>Wednesday</v>
      </c>
      <c r="CC104" s="66">
        <f t="shared" si="72"/>
        <v>0</v>
      </c>
      <c r="CD104" s="66">
        <f t="shared" si="73"/>
        <v>0</v>
      </c>
      <c r="CE104" s="66">
        <f t="shared" si="74"/>
        <v>0</v>
      </c>
      <c r="CF104" s="66">
        <f t="shared" si="75"/>
        <v>0</v>
      </c>
      <c r="CG104" s="66">
        <f t="shared" si="76"/>
        <v>17150</v>
      </c>
      <c r="CH104" s="66">
        <f t="shared" si="77"/>
        <v>0</v>
      </c>
      <c r="CI104" s="66">
        <f t="shared" si="78"/>
        <v>0</v>
      </c>
      <c r="CJ104" s="66">
        <f t="shared" si="79"/>
        <v>0</v>
      </c>
      <c r="CK104" s="66">
        <f t="shared" si="80"/>
        <v>0</v>
      </c>
      <c r="CL104" s="66">
        <f t="shared" si="81"/>
        <v>0</v>
      </c>
      <c r="CM104" s="66">
        <f t="shared" si="82"/>
        <v>0</v>
      </c>
      <c r="CN104" s="66">
        <f t="shared" si="85"/>
        <v>0</v>
      </c>
      <c r="CO104" s="67">
        <f t="shared" si="67"/>
        <v>17150</v>
      </c>
      <c r="CP104" s="12"/>
      <c r="CQ104" s="12"/>
      <c r="CR104" s="12"/>
      <c r="CS104" s="12"/>
      <c r="CT104" s="12"/>
      <c r="CU104" s="12"/>
    </row>
    <row r="105" spans="2:100" ht="20.25" customHeight="1">
      <c r="B105" s="194" t="s">
        <v>103</v>
      </c>
      <c r="C105" s="211" t="s">
        <v>132</v>
      </c>
      <c r="D105" s="211" t="s">
        <v>131</v>
      </c>
      <c r="E105" s="211"/>
      <c r="F105" s="57">
        <f>SUM(H105:BH105)</f>
        <v>6</v>
      </c>
      <c r="G105" s="72">
        <f>CO105*0.90035</f>
        <v>29779.076249999998</v>
      </c>
      <c r="H105" s="84"/>
      <c r="I105" s="60"/>
      <c r="J105" s="60"/>
      <c r="K105" s="60"/>
      <c r="L105" s="60"/>
      <c r="M105" s="195"/>
      <c r="N105" s="60"/>
      <c r="O105" s="60"/>
      <c r="P105" s="60"/>
      <c r="Q105" s="196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305">
        <v>1</v>
      </c>
      <c r="AH105" s="306"/>
      <c r="AI105" s="306"/>
      <c r="AJ105" s="306"/>
      <c r="AK105" s="306"/>
      <c r="AL105" s="305">
        <v>1</v>
      </c>
      <c r="AM105" s="306"/>
      <c r="AN105" s="306"/>
      <c r="AO105" s="307"/>
      <c r="AP105" s="305">
        <v>1</v>
      </c>
      <c r="AQ105" s="306"/>
      <c r="AR105" s="306"/>
      <c r="AS105" s="306"/>
      <c r="AT105" s="306"/>
      <c r="AU105" s="278">
        <v>1</v>
      </c>
      <c r="AV105" s="276"/>
      <c r="AW105" s="277"/>
      <c r="AX105" s="277"/>
      <c r="AY105" s="307">
        <v>1</v>
      </c>
      <c r="AZ105" s="306"/>
      <c r="BA105" s="307"/>
      <c r="BB105" s="307"/>
      <c r="BC105" s="276">
        <v>1</v>
      </c>
      <c r="BD105" s="277"/>
      <c r="BE105" s="277"/>
      <c r="BF105" s="277"/>
      <c r="BG105" s="278"/>
      <c r="BH105" s="69"/>
      <c r="BI105" s="85"/>
      <c r="BK105" s="61" t="str">
        <f t="shared" si="65"/>
        <v>Full Page Color</v>
      </c>
      <c r="BL105" s="71" t="str">
        <f t="shared" si="66"/>
        <v>Wednesday</v>
      </c>
      <c r="BM105" s="86"/>
      <c r="BN105" s="77"/>
      <c r="BO105" s="77"/>
      <c r="BP105" s="77">
        <v>5512.5</v>
      </c>
      <c r="BQ105" s="77">
        <v>5512.5</v>
      </c>
      <c r="BR105" s="77">
        <v>5512.5</v>
      </c>
      <c r="BS105" s="77">
        <v>5512.5</v>
      </c>
      <c r="BT105" s="77">
        <v>5512.5</v>
      </c>
      <c r="BU105" s="77">
        <v>5512.5</v>
      </c>
      <c r="BV105" s="77">
        <v>5512.5</v>
      </c>
      <c r="BW105" s="77">
        <v>5512.5</v>
      </c>
      <c r="BX105" s="78"/>
      <c r="BY105" s="20"/>
      <c r="BZ105" s="20"/>
      <c r="CA105" s="61" t="str">
        <f t="shared" si="83"/>
        <v>Full Page Color</v>
      </c>
      <c r="CB105" s="65" t="str">
        <f t="shared" si="84"/>
        <v>Wednesday</v>
      </c>
      <c r="CC105" s="66">
        <f t="shared" si="72"/>
        <v>0</v>
      </c>
      <c r="CD105" s="66">
        <f t="shared" si="73"/>
        <v>0</v>
      </c>
      <c r="CE105" s="66">
        <f t="shared" si="74"/>
        <v>0</v>
      </c>
      <c r="CF105" s="66">
        <f t="shared" si="75"/>
        <v>0</v>
      </c>
      <c r="CG105" s="66">
        <f t="shared" si="76"/>
        <v>0</v>
      </c>
      <c r="CH105" s="66">
        <f t="shared" si="77"/>
        <v>5512.5</v>
      </c>
      <c r="CI105" s="66">
        <f t="shared" si="78"/>
        <v>5512.5</v>
      </c>
      <c r="CJ105" s="66">
        <f t="shared" si="79"/>
        <v>5512.5</v>
      </c>
      <c r="CK105" s="66">
        <f t="shared" si="80"/>
        <v>5512.5</v>
      </c>
      <c r="CL105" s="66">
        <f t="shared" si="81"/>
        <v>5512.5</v>
      </c>
      <c r="CM105" s="66">
        <f t="shared" si="82"/>
        <v>5512.5</v>
      </c>
      <c r="CN105" s="66">
        <f t="shared" si="85"/>
        <v>0</v>
      </c>
      <c r="CO105" s="67">
        <f t="shared" si="67"/>
        <v>33075</v>
      </c>
      <c r="CP105" s="12"/>
      <c r="CQ105" s="12"/>
      <c r="CR105" s="12"/>
      <c r="CS105" s="12"/>
      <c r="CT105" s="12"/>
      <c r="CU105" s="12"/>
    </row>
    <row r="106" spans="2:100" ht="20.25" hidden="1" customHeight="1">
      <c r="B106" s="194" t="s">
        <v>151</v>
      </c>
      <c r="C106" s="211"/>
      <c r="D106" s="211" t="s">
        <v>131</v>
      </c>
      <c r="E106" s="211"/>
      <c r="F106" s="57">
        <f>SUM(H106:BH106)</f>
        <v>0</v>
      </c>
      <c r="G106" s="72">
        <f>CO106*0.90035</f>
        <v>0</v>
      </c>
      <c r="H106" s="84"/>
      <c r="I106" s="60"/>
      <c r="J106" s="60"/>
      <c r="K106" s="60"/>
      <c r="L106" s="60"/>
      <c r="M106" s="195"/>
      <c r="N106" s="60"/>
      <c r="O106" s="60"/>
      <c r="P106" s="60"/>
      <c r="Q106" s="196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195"/>
      <c r="AL106" s="195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196"/>
      <c r="BH106" s="69"/>
      <c r="BI106" s="85"/>
      <c r="BK106" s="61" t="str">
        <f t="shared" si="65"/>
        <v>Insert</v>
      </c>
      <c r="BL106" s="71" t="str">
        <f t="shared" si="66"/>
        <v>Wednesday</v>
      </c>
      <c r="BM106" s="86"/>
      <c r="BN106" s="77"/>
      <c r="BO106" s="77"/>
      <c r="BP106" s="77">
        <v>22253</v>
      </c>
      <c r="BQ106" s="77">
        <v>22253</v>
      </c>
      <c r="BR106" s="77">
        <v>22253</v>
      </c>
      <c r="BS106" s="77">
        <v>22253</v>
      </c>
      <c r="BT106" s="77">
        <v>22253</v>
      </c>
      <c r="BU106" s="77">
        <v>22253</v>
      </c>
      <c r="BV106" s="77">
        <v>22253</v>
      </c>
      <c r="BW106" s="77">
        <v>22253</v>
      </c>
      <c r="BX106" s="78"/>
      <c r="BY106" s="20"/>
      <c r="BZ106" s="20"/>
      <c r="CA106" s="61" t="str">
        <f t="shared" si="83"/>
        <v>Insert</v>
      </c>
      <c r="CB106" s="65" t="str">
        <f t="shared" si="84"/>
        <v>Wednesday</v>
      </c>
      <c r="CC106" s="66">
        <f t="shared" si="72"/>
        <v>0</v>
      </c>
      <c r="CD106" s="66">
        <f t="shared" si="73"/>
        <v>0</v>
      </c>
      <c r="CE106" s="66">
        <f t="shared" si="74"/>
        <v>0</v>
      </c>
      <c r="CF106" s="66">
        <f t="shared" si="75"/>
        <v>0</v>
      </c>
      <c r="CG106" s="66">
        <f t="shared" si="76"/>
        <v>0</v>
      </c>
      <c r="CH106" s="66">
        <f t="shared" si="77"/>
        <v>0</v>
      </c>
      <c r="CI106" s="66">
        <f t="shared" si="78"/>
        <v>0</v>
      </c>
      <c r="CJ106" s="66">
        <f t="shared" si="79"/>
        <v>0</v>
      </c>
      <c r="CK106" s="66">
        <f t="shared" si="80"/>
        <v>0</v>
      </c>
      <c r="CL106" s="66">
        <f t="shared" si="81"/>
        <v>0</v>
      </c>
      <c r="CM106" s="66">
        <f t="shared" si="82"/>
        <v>0</v>
      </c>
      <c r="CN106" s="66">
        <f>SUM(BD106:BH106)*BX106</f>
        <v>0</v>
      </c>
      <c r="CO106" s="67">
        <f t="shared" si="67"/>
        <v>0</v>
      </c>
      <c r="CP106" s="12">
        <v>83192</v>
      </c>
      <c r="CQ106" s="12"/>
      <c r="CR106" s="12"/>
      <c r="CS106" s="12"/>
      <c r="CT106" s="12"/>
      <c r="CU106" s="12"/>
    </row>
    <row r="107" spans="2:100" ht="19.5" customHeight="1">
      <c r="B107" s="122"/>
      <c r="C107" s="212"/>
      <c r="D107" s="81"/>
      <c r="E107" s="81"/>
      <c r="F107" s="57">
        <f>SUM(H107:BH107)</f>
        <v>0</v>
      </c>
      <c r="G107" s="72">
        <f t="shared" si="68"/>
        <v>0</v>
      </c>
      <c r="H107" s="59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195"/>
      <c r="AL107" s="195"/>
      <c r="AM107" s="60"/>
      <c r="AN107" s="60"/>
      <c r="AO107" s="60"/>
      <c r="AP107" s="60"/>
      <c r="AQ107" s="60"/>
      <c r="AR107" s="60"/>
      <c r="AS107" s="60"/>
      <c r="AT107" s="60"/>
      <c r="AU107" s="60"/>
      <c r="AV107" s="116"/>
      <c r="AW107" s="116"/>
      <c r="AX107" s="116"/>
      <c r="AY107" s="116"/>
      <c r="AZ107" s="60"/>
      <c r="BA107" s="60"/>
      <c r="BB107" s="60"/>
      <c r="BC107" s="60"/>
      <c r="BD107" s="60"/>
      <c r="BE107" s="60"/>
      <c r="BF107" s="60"/>
      <c r="BG107" s="60"/>
      <c r="BH107" s="69"/>
      <c r="BI107" s="85"/>
      <c r="BK107" s="61">
        <f t="shared" si="65"/>
        <v>0</v>
      </c>
      <c r="BL107" s="71">
        <f t="shared" si="66"/>
        <v>0</v>
      </c>
      <c r="BM107" s="86"/>
      <c r="BN107" s="87"/>
      <c r="BO107" s="88"/>
      <c r="BP107" s="88"/>
      <c r="BQ107" s="88"/>
      <c r="BR107" s="88"/>
      <c r="BS107" s="88"/>
      <c r="BT107" s="88"/>
      <c r="BU107" s="88"/>
      <c r="BV107" s="88"/>
      <c r="BW107" s="88"/>
      <c r="BX107" s="127"/>
      <c r="BY107" s="20"/>
      <c r="BZ107" s="20"/>
      <c r="CA107" s="61">
        <f t="shared" si="83"/>
        <v>0</v>
      </c>
      <c r="CB107" s="65">
        <f t="shared" si="84"/>
        <v>0</v>
      </c>
      <c r="CC107" s="66">
        <f t="shared" si="72"/>
        <v>0</v>
      </c>
      <c r="CD107" s="66">
        <f t="shared" si="73"/>
        <v>0</v>
      </c>
      <c r="CE107" s="66">
        <f t="shared" si="74"/>
        <v>0</v>
      </c>
      <c r="CF107" s="66">
        <f t="shared" si="75"/>
        <v>0</v>
      </c>
      <c r="CG107" s="66">
        <f t="shared" si="76"/>
        <v>0</v>
      </c>
      <c r="CH107" s="66">
        <f t="shared" si="77"/>
        <v>0</v>
      </c>
      <c r="CI107" s="66">
        <f t="shared" si="78"/>
        <v>0</v>
      </c>
      <c r="CJ107" s="66">
        <f t="shared" si="79"/>
        <v>0</v>
      </c>
      <c r="CK107" s="66">
        <f t="shared" si="80"/>
        <v>0</v>
      </c>
      <c r="CL107" s="66">
        <f t="shared" si="81"/>
        <v>0</v>
      </c>
      <c r="CM107" s="66">
        <f t="shared" si="82"/>
        <v>0</v>
      </c>
      <c r="CN107" s="66">
        <f t="shared" si="85"/>
        <v>0</v>
      </c>
      <c r="CO107" s="67">
        <f t="shared" si="67"/>
        <v>0</v>
      </c>
      <c r="CP107" s="12"/>
      <c r="CQ107" s="12"/>
      <c r="CR107" s="12"/>
      <c r="CS107" s="12"/>
      <c r="CT107" s="12"/>
      <c r="CU107" s="12"/>
    </row>
    <row r="108" spans="2:100" ht="20.25" customHeight="1">
      <c r="B108" s="200" t="s">
        <v>152</v>
      </c>
      <c r="C108" s="213"/>
      <c r="D108" s="213"/>
      <c r="E108" s="213"/>
      <c r="F108" s="198"/>
      <c r="G108" s="199">
        <f t="shared" si="68"/>
        <v>0</v>
      </c>
      <c r="H108" s="84"/>
      <c r="I108" s="60"/>
      <c r="J108" s="60"/>
      <c r="K108" s="60"/>
      <c r="L108" s="60"/>
      <c r="M108" s="195"/>
      <c r="N108" s="60"/>
      <c r="O108" s="60"/>
      <c r="P108" s="60"/>
      <c r="Q108" s="196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195"/>
      <c r="AL108" s="195"/>
      <c r="AM108" s="60"/>
      <c r="AN108" s="60"/>
      <c r="AO108" s="60"/>
      <c r="AP108" s="60"/>
      <c r="AQ108" s="60"/>
      <c r="AR108" s="60"/>
      <c r="AS108" s="60"/>
      <c r="AT108" s="60"/>
      <c r="AU108" s="60"/>
      <c r="AV108" s="116"/>
      <c r="AW108" s="116"/>
      <c r="AX108" s="116"/>
      <c r="AY108" s="116"/>
      <c r="AZ108" s="60"/>
      <c r="BA108" s="60"/>
      <c r="BB108" s="60"/>
      <c r="BC108" s="60"/>
      <c r="BD108" s="60"/>
      <c r="BE108" s="60"/>
      <c r="BF108" s="60"/>
      <c r="BG108" s="196"/>
      <c r="BH108" s="69"/>
      <c r="BI108" s="85"/>
      <c r="BK108" s="61" t="str">
        <f t="shared" si="65"/>
        <v>OTHER (OFFER RELATED)</v>
      </c>
      <c r="BL108" s="71">
        <f t="shared" si="66"/>
        <v>0</v>
      </c>
      <c r="BM108" s="86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8"/>
      <c r="BY108" s="20"/>
      <c r="BZ108" s="20"/>
      <c r="CA108" s="61" t="str">
        <f t="shared" si="83"/>
        <v>OTHER (OFFER RELATED)</v>
      </c>
      <c r="CB108" s="65">
        <f t="shared" si="84"/>
        <v>0</v>
      </c>
      <c r="CC108" s="66">
        <f t="shared" si="72"/>
        <v>0</v>
      </c>
      <c r="CD108" s="66">
        <f t="shared" si="73"/>
        <v>0</v>
      </c>
      <c r="CE108" s="66">
        <f t="shared" si="74"/>
        <v>0</v>
      </c>
      <c r="CF108" s="66">
        <f t="shared" si="75"/>
        <v>0</v>
      </c>
      <c r="CG108" s="66">
        <f t="shared" si="76"/>
        <v>0</v>
      </c>
      <c r="CH108" s="66">
        <f t="shared" si="77"/>
        <v>0</v>
      </c>
      <c r="CI108" s="66">
        <f t="shared" si="78"/>
        <v>0</v>
      </c>
      <c r="CJ108" s="66">
        <f t="shared" si="79"/>
        <v>0</v>
      </c>
      <c r="CK108" s="66">
        <f t="shared" si="80"/>
        <v>0</v>
      </c>
      <c r="CL108" s="66">
        <f t="shared" si="81"/>
        <v>0</v>
      </c>
      <c r="CM108" s="66">
        <f t="shared" si="82"/>
        <v>0</v>
      </c>
      <c r="CN108" s="66">
        <f t="shared" si="85"/>
        <v>0</v>
      </c>
      <c r="CO108" s="67">
        <f t="shared" si="67"/>
        <v>0</v>
      </c>
      <c r="CP108" s="12"/>
      <c r="CQ108" s="12"/>
      <c r="CR108" s="12"/>
      <c r="CS108" s="12"/>
      <c r="CT108" s="12"/>
      <c r="CU108" s="12"/>
    </row>
    <row r="109" spans="2:100" ht="19.5" customHeight="1">
      <c r="B109" s="122"/>
      <c r="C109" s="212"/>
      <c r="D109" s="212"/>
      <c r="E109" s="212"/>
      <c r="F109" s="57">
        <f>SUM(H109:BH109)</f>
        <v>0</v>
      </c>
      <c r="G109" s="72">
        <f t="shared" si="68"/>
        <v>0</v>
      </c>
      <c r="H109" s="59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195"/>
      <c r="AL109" s="195"/>
      <c r="AM109" s="60"/>
      <c r="AN109" s="60"/>
      <c r="AO109" s="60"/>
      <c r="AP109" s="60"/>
      <c r="AQ109" s="60"/>
      <c r="AR109" s="60"/>
      <c r="AS109" s="60"/>
      <c r="AT109" s="60"/>
      <c r="AU109" s="60"/>
      <c r="AV109" s="116"/>
      <c r="AW109" s="116"/>
      <c r="AX109" s="116"/>
      <c r="AY109" s="116"/>
      <c r="AZ109" s="60"/>
      <c r="BA109" s="60"/>
      <c r="BB109" s="60"/>
      <c r="BC109" s="60"/>
      <c r="BD109" s="60"/>
      <c r="BE109" s="60"/>
      <c r="BF109" s="60"/>
      <c r="BG109" s="60"/>
      <c r="BH109" s="69"/>
      <c r="BI109" s="85"/>
      <c r="BK109" s="61">
        <f t="shared" si="65"/>
        <v>0</v>
      </c>
      <c r="BL109" s="71">
        <f t="shared" si="66"/>
        <v>0</v>
      </c>
      <c r="BM109" s="86"/>
      <c r="BN109" s="87"/>
      <c r="BO109" s="88"/>
      <c r="BP109" s="88"/>
      <c r="BQ109" s="88"/>
      <c r="BR109" s="88"/>
      <c r="BS109" s="88"/>
      <c r="BT109" s="88"/>
      <c r="BU109" s="88"/>
      <c r="BV109" s="88"/>
      <c r="BW109" s="88"/>
      <c r="BX109" s="127"/>
      <c r="BY109" s="20"/>
      <c r="BZ109" s="20"/>
      <c r="CA109" s="61">
        <f t="shared" si="83"/>
        <v>0</v>
      </c>
      <c r="CB109" s="65">
        <f t="shared" si="84"/>
        <v>0</v>
      </c>
      <c r="CC109" s="66">
        <f t="shared" si="72"/>
        <v>0</v>
      </c>
      <c r="CD109" s="66">
        <f t="shared" si="73"/>
        <v>0</v>
      </c>
      <c r="CE109" s="66">
        <f t="shared" si="74"/>
        <v>0</v>
      </c>
      <c r="CF109" s="66"/>
      <c r="CG109" s="66"/>
      <c r="CH109" s="66"/>
      <c r="CI109" s="66"/>
      <c r="CJ109" s="66"/>
      <c r="CK109" s="66"/>
      <c r="CL109" s="66"/>
      <c r="CM109" s="66"/>
      <c r="CN109" s="66"/>
      <c r="CO109" s="67">
        <f t="shared" si="67"/>
        <v>0</v>
      </c>
      <c r="CP109" s="12"/>
      <c r="CQ109" s="12"/>
      <c r="CR109" s="12"/>
      <c r="CS109" s="12"/>
      <c r="CT109" s="12"/>
      <c r="CU109" s="12"/>
    </row>
    <row r="110" spans="2:100" ht="20.25" customHeight="1">
      <c r="B110" s="194" t="s">
        <v>103</v>
      </c>
      <c r="C110" s="211" t="s">
        <v>106</v>
      </c>
      <c r="D110" s="211">
        <v>0</v>
      </c>
      <c r="E110" s="211"/>
      <c r="F110" s="57">
        <f>SUM(H110:BH110)</f>
        <v>0</v>
      </c>
      <c r="G110" s="72">
        <f>CO110*0.90035</f>
        <v>448957.31263900001</v>
      </c>
      <c r="H110" s="84"/>
      <c r="I110" s="60"/>
      <c r="J110" s="60"/>
      <c r="K110" s="60"/>
      <c r="L110" s="60"/>
      <c r="M110" s="195"/>
      <c r="N110" s="60"/>
      <c r="O110" s="60"/>
      <c r="P110" s="60"/>
      <c r="Q110" s="196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221"/>
      <c r="AC110" s="221"/>
      <c r="AD110" s="221"/>
      <c r="AE110" s="221"/>
      <c r="AF110" s="221"/>
      <c r="AG110" s="221"/>
      <c r="AH110" s="221"/>
      <c r="AI110" s="221"/>
      <c r="AJ110" s="221"/>
      <c r="AK110" s="221"/>
      <c r="AL110" s="221"/>
      <c r="AM110" s="221"/>
      <c r="AN110" s="221"/>
      <c r="AO110" s="221"/>
      <c r="AP110" s="221"/>
      <c r="AQ110" s="221"/>
      <c r="AR110" s="221"/>
      <c r="AS110" s="221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1"/>
      <c r="BD110" s="60"/>
      <c r="BE110" s="60"/>
      <c r="BF110" s="60"/>
      <c r="BG110" s="196"/>
      <c r="BH110" s="69"/>
      <c r="BI110" s="85"/>
      <c r="BK110" s="61" t="str">
        <f t="shared" si="65"/>
        <v>Full Page Color</v>
      </c>
      <c r="BL110" s="71">
        <f t="shared" si="66"/>
        <v>0</v>
      </c>
      <c r="BM110" s="86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8"/>
      <c r="BY110" s="20"/>
      <c r="BZ110" s="20"/>
      <c r="CA110" s="61" t="str">
        <f t="shared" si="83"/>
        <v>Full Page Color</v>
      </c>
      <c r="CB110" s="65">
        <f t="shared" si="84"/>
        <v>0</v>
      </c>
      <c r="CC110" s="244">
        <f>SUM(H110:L110)*BM110</f>
        <v>0</v>
      </c>
      <c r="CD110" s="244">
        <f>SUM(M110:P110)*BN110</f>
        <v>0</v>
      </c>
      <c r="CE110" s="244"/>
      <c r="CF110" s="244">
        <f>SUM(U110:Y110)*BP110</f>
        <v>0</v>
      </c>
      <c r="CG110" s="244">
        <f>85338.2445-23007.302</f>
        <v>62330.942500000005</v>
      </c>
      <c r="CH110" s="244">
        <f t="shared" ref="CH110:CN110" si="86">85338.2445-23007.302</f>
        <v>62330.942500000005</v>
      </c>
      <c r="CI110" s="244">
        <f t="shared" si="86"/>
        <v>62330.942500000005</v>
      </c>
      <c r="CJ110" s="244">
        <f t="shared" si="86"/>
        <v>62330.942500000005</v>
      </c>
      <c r="CK110" s="244">
        <f t="shared" si="86"/>
        <v>62330.942500000005</v>
      </c>
      <c r="CL110" s="244">
        <f t="shared" si="86"/>
        <v>62330.942500000005</v>
      </c>
      <c r="CM110" s="244">
        <f t="shared" si="86"/>
        <v>62330.942500000005</v>
      </c>
      <c r="CN110" s="244">
        <f t="shared" si="86"/>
        <v>62330.942500000005</v>
      </c>
      <c r="CO110" s="67">
        <f t="shared" si="67"/>
        <v>498647.54000000004</v>
      </c>
      <c r="CP110" s="12"/>
      <c r="CQ110" s="12"/>
      <c r="CR110" s="12"/>
      <c r="CS110" s="12"/>
      <c r="CT110" s="12"/>
      <c r="CU110" s="12"/>
    </row>
    <row r="111" spans="2:100" ht="19.5" customHeight="1">
      <c r="B111" s="122"/>
      <c r="C111" s="212"/>
      <c r="D111" s="81"/>
      <c r="E111" s="81"/>
      <c r="F111" s="57">
        <f>SUM(H111:BH111)</f>
        <v>0</v>
      </c>
      <c r="G111" s="72">
        <f>CO111*0.9</f>
        <v>0</v>
      </c>
      <c r="H111" s="59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195"/>
      <c r="AL111" s="195"/>
      <c r="AM111" s="60"/>
      <c r="AN111" s="60"/>
      <c r="AO111" s="60"/>
      <c r="AP111" s="60"/>
      <c r="AQ111" s="60"/>
      <c r="AR111" s="60"/>
      <c r="AS111" s="60"/>
      <c r="AT111" s="60"/>
      <c r="AU111" s="60"/>
      <c r="AV111" s="116"/>
      <c r="AW111" s="116"/>
      <c r="AX111" s="116"/>
      <c r="AY111" s="116"/>
      <c r="AZ111" s="60"/>
      <c r="BA111" s="60"/>
      <c r="BB111" s="60"/>
      <c r="BC111" s="60"/>
      <c r="BD111" s="60"/>
      <c r="BE111" s="60"/>
      <c r="BF111" s="60"/>
      <c r="BG111" s="60"/>
      <c r="BH111" s="69"/>
      <c r="BI111" s="85"/>
      <c r="BK111" s="61">
        <f t="shared" si="65"/>
        <v>0</v>
      </c>
      <c r="BL111" s="71">
        <f t="shared" si="66"/>
        <v>0</v>
      </c>
      <c r="BM111" s="86"/>
      <c r="BN111" s="87"/>
      <c r="BO111" s="88"/>
      <c r="BP111" s="88"/>
      <c r="BQ111" s="88"/>
      <c r="BR111" s="88"/>
      <c r="BS111" s="88"/>
      <c r="BT111" s="88"/>
      <c r="BU111" s="88"/>
      <c r="BV111" s="88"/>
      <c r="BW111" s="88"/>
      <c r="BX111" s="127"/>
      <c r="BY111" s="20"/>
      <c r="BZ111" s="20"/>
      <c r="CA111" s="61">
        <f t="shared" si="83"/>
        <v>0</v>
      </c>
      <c r="CB111" s="65">
        <f t="shared" si="84"/>
        <v>0</v>
      </c>
      <c r="CC111" s="66">
        <f>SUM(H111:L111)*BM111</f>
        <v>0</v>
      </c>
      <c r="CD111" s="66">
        <f>SUM(O111:P111)*BN111</f>
        <v>0</v>
      </c>
      <c r="CE111" s="66">
        <f>SUM(S111:T111)*BO111</f>
        <v>0</v>
      </c>
      <c r="CF111" s="66">
        <f>SUM(U111:Y111)*BP111</f>
        <v>0</v>
      </c>
      <c r="CG111" s="66">
        <f>SUM(Z111:AC111)*BQ111</f>
        <v>0</v>
      </c>
      <c r="CH111" s="66">
        <f>SUM(AD111:AG111)*BR111</f>
        <v>0</v>
      </c>
      <c r="CI111" s="66">
        <f>SUM(AH111:AL111)*BS111</f>
        <v>0</v>
      </c>
      <c r="CJ111" s="66">
        <f>SUM(AM111:AP111)*BT111</f>
        <v>0</v>
      </c>
      <c r="CK111" s="66">
        <f>SUM(AQ111:AU111)*BU111</f>
        <v>0</v>
      </c>
      <c r="CL111" s="66">
        <f>SUM(AV111:AY111)*BV111</f>
        <v>0</v>
      </c>
      <c r="CM111" s="66">
        <f>SUM(AZ111:BC111)*BW111</f>
        <v>0</v>
      </c>
      <c r="CN111" s="66">
        <f t="shared" si="85"/>
        <v>0</v>
      </c>
      <c r="CO111" s="67">
        <f t="shared" si="67"/>
        <v>0</v>
      </c>
      <c r="CP111" s="12"/>
      <c r="CQ111" s="12"/>
      <c r="CR111" s="12"/>
      <c r="CS111" s="12"/>
      <c r="CT111" s="12"/>
      <c r="CU111" s="12"/>
    </row>
    <row r="112" spans="2:100" ht="19.5" customHeight="1">
      <c r="B112" s="201"/>
      <c r="C112" s="206"/>
      <c r="D112" s="90"/>
      <c r="E112" s="90"/>
      <c r="F112" s="91">
        <f>SUM(H112:BH112)</f>
        <v>0</v>
      </c>
      <c r="G112" s="72">
        <f t="shared" si="68"/>
        <v>0</v>
      </c>
      <c r="H112" s="92"/>
      <c r="I112" s="93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9"/>
      <c r="BI112" s="75"/>
      <c r="BJ112" s="75"/>
      <c r="BK112" s="61">
        <f t="shared" si="65"/>
        <v>0</v>
      </c>
      <c r="BL112" s="71">
        <f t="shared" si="66"/>
        <v>0</v>
      </c>
      <c r="BM112" s="82"/>
      <c r="BN112" s="83"/>
      <c r="BO112" s="77">
        <v>0</v>
      </c>
      <c r="BP112" s="77">
        <v>0</v>
      </c>
      <c r="BQ112" s="77">
        <v>0</v>
      </c>
      <c r="BR112" s="77">
        <v>0</v>
      </c>
      <c r="BS112" s="77">
        <v>0</v>
      </c>
      <c r="BT112" s="77">
        <v>0</v>
      </c>
      <c r="BU112" s="77">
        <v>0</v>
      </c>
      <c r="BV112" s="77">
        <v>0</v>
      </c>
      <c r="BW112" s="77">
        <v>0</v>
      </c>
      <c r="BX112" s="127"/>
      <c r="BY112" s="20"/>
      <c r="BZ112" s="79"/>
      <c r="CA112" s="61">
        <f t="shared" si="83"/>
        <v>0</v>
      </c>
      <c r="CB112" s="65">
        <f>BL112</f>
        <v>0</v>
      </c>
      <c r="CC112" s="66">
        <f>SUM(H112:M112)*BM112</f>
        <v>0</v>
      </c>
      <c r="CD112" s="66">
        <f>SUM(N112:S112)*BN112</f>
        <v>0</v>
      </c>
      <c r="CE112" s="66"/>
      <c r="CF112" s="66">
        <f>SUM(W112:Z112)*BP112</f>
        <v>0</v>
      </c>
      <c r="CG112" s="66">
        <f>SUM(AA112:AC112)*BQ112</f>
        <v>0</v>
      </c>
      <c r="CH112" s="66">
        <f>SUM(AD112:AG112)*BR112</f>
        <v>0</v>
      </c>
      <c r="CI112" s="66">
        <f>SUM(AH112:AM112)*BS112</f>
        <v>0</v>
      </c>
      <c r="CJ112" s="66">
        <f>SUM(AN112:AP112)*BT112</f>
        <v>0</v>
      </c>
      <c r="CK112" s="66">
        <f>SUM(AQ112:AV112)*BU112</f>
        <v>0</v>
      </c>
      <c r="CL112" s="66">
        <f>SUM(AX112:AZ112)*BV112</f>
        <v>0</v>
      </c>
      <c r="CM112" s="66">
        <f>SUM(BA112:BC112)*BW112</f>
        <v>0</v>
      </c>
      <c r="CN112" s="66">
        <f>SUM(BD112:BH112)*BX112</f>
        <v>0</v>
      </c>
      <c r="CO112" s="67">
        <f>SUM(CC112:CN112)</f>
        <v>0</v>
      </c>
      <c r="CP112" s="12"/>
      <c r="CQ112" s="80"/>
      <c r="CR112" s="80"/>
      <c r="CS112" s="80"/>
      <c r="CT112" s="80"/>
      <c r="CU112" s="80"/>
      <c r="CV112" s="80"/>
    </row>
    <row r="113" spans="2:100" ht="19.5" customHeight="1">
      <c r="B113" s="94" t="s">
        <v>155</v>
      </c>
      <c r="C113" s="207"/>
      <c r="D113" s="95"/>
      <c r="E113" s="95"/>
      <c r="F113" s="96"/>
      <c r="G113" s="97">
        <f>CO113*0.90035</f>
        <v>740343.43541400007</v>
      </c>
      <c r="H113" s="682">
        <f>CC113*0.90035</f>
        <v>0</v>
      </c>
      <c r="I113" s="683"/>
      <c r="J113" s="683"/>
      <c r="K113" s="683"/>
      <c r="L113" s="684"/>
      <c r="M113" s="685">
        <f>CD113*0.90035</f>
        <v>0</v>
      </c>
      <c r="N113" s="686"/>
      <c r="O113" s="686"/>
      <c r="P113" s="687"/>
      <c r="Q113" s="685">
        <f>CE113*0.90035</f>
        <v>0</v>
      </c>
      <c r="R113" s="686"/>
      <c r="S113" s="686"/>
      <c r="T113" s="687"/>
      <c r="U113" s="685">
        <f>CF113*0.90035</f>
        <v>0</v>
      </c>
      <c r="V113" s="686"/>
      <c r="W113" s="686"/>
      <c r="X113" s="686"/>
      <c r="Y113" s="687"/>
      <c r="Z113" s="688">
        <f>CG113*0.90035</f>
        <v>124733.987054875</v>
      </c>
      <c r="AA113" s="683"/>
      <c r="AB113" s="683"/>
      <c r="AC113" s="684"/>
      <c r="AD113" s="676">
        <f>CH113*0.90035</f>
        <v>103167.90350487501</v>
      </c>
      <c r="AE113" s="677"/>
      <c r="AF113" s="677"/>
      <c r="AG113" s="678"/>
      <c r="AH113" s="676">
        <f>SUM(CI113*0.90035)</f>
        <v>73409.085129875006</v>
      </c>
      <c r="AI113" s="677"/>
      <c r="AJ113" s="677"/>
      <c r="AK113" s="677"/>
      <c r="AL113" s="678"/>
      <c r="AM113" s="676">
        <f>SUM(CJ113*0.90035)</f>
        <v>103167.90350487501</v>
      </c>
      <c r="AN113" s="677"/>
      <c r="AO113" s="677"/>
      <c r="AP113" s="678"/>
      <c r="AQ113" s="676">
        <f>SUM(CK113*0.90035)</f>
        <v>103167.90350487501</v>
      </c>
      <c r="AR113" s="677"/>
      <c r="AS113" s="677"/>
      <c r="AT113" s="677"/>
      <c r="AU113" s="678"/>
      <c r="AV113" s="676">
        <f>SUM(CL113*0.90035)</f>
        <v>73409.085129875006</v>
      </c>
      <c r="AW113" s="677"/>
      <c r="AX113" s="677"/>
      <c r="AY113" s="678"/>
      <c r="AZ113" s="676">
        <f>SUM(CM113*0.90035)</f>
        <v>103167.90350487501</v>
      </c>
      <c r="BA113" s="677"/>
      <c r="BB113" s="677"/>
      <c r="BC113" s="678"/>
      <c r="BD113" s="679">
        <f>SUM(CN113*0.90035)</f>
        <v>56119.664079875001</v>
      </c>
      <c r="BE113" s="680"/>
      <c r="BF113" s="680"/>
      <c r="BG113" s="680"/>
      <c r="BH113" s="681"/>
      <c r="BI113" s="75"/>
      <c r="BJ113" s="75"/>
      <c r="BK113" s="234" t="str">
        <f t="shared" si="65"/>
        <v>PLANNED TOTAL MAGAZINES</v>
      </c>
      <c r="BL113" s="235">
        <f t="shared" si="66"/>
        <v>0</v>
      </c>
      <c r="BM113" s="236"/>
      <c r="BN113" s="237"/>
      <c r="BO113" s="238"/>
      <c r="BP113" s="238"/>
      <c r="BQ113" s="238"/>
      <c r="BR113" s="238"/>
      <c r="BS113" s="238"/>
      <c r="BT113" s="238"/>
      <c r="BU113" s="238"/>
      <c r="BV113" s="238"/>
      <c r="BW113" s="238"/>
      <c r="BX113" s="239"/>
      <c r="BY113" s="20"/>
      <c r="BZ113" s="79"/>
      <c r="CA113" s="61" t="str">
        <f t="shared" si="83"/>
        <v>PLANNED TOTAL MAGAZINES</v>
      </c>
      <c r="CB113" s="99"/>
      <c r="CC113" s="100">
        <f t="shared" ref="CC113:CI113" si="87">SUM(CC90:CC112)</f>
        <v>0</v>
      </c>
      <c r="CD113" s="100">
        <f t="shared" si="87"/>
        <v>0</v>
      </c>
      <c r="CE113" s="100">
        <f t="shared" si="87"/>
        <v>0</v>
      </c>
      <c r="CF113" s="100">
        <f t="shared" si="87"/>
        <v>0</v>
      </c>
      <c r="CG113" s="100">
        <f t="shared" si="87"/>
        <v>138539.4425</v>
      </c>
      <c r="CH113" s="100">
        <f t="shared" si="87"/>
        <v>114586.4425</v>
      </c>
      <c r="CI113" s="100">
        <f t="shared" si="87"/>
        <v>81533.942500000005</v>
      </c>
      <c r="CJ113" s="100">
        <f>SUM(CJ90:CJ112)</f>
        <v>114586.4425</v>
      </c>
      <c r="CK113" s="100">
        <f>SUM(CK90:CK112)</f>
        <v>114586.4425</v>
      </c>
      <c r="CL113" s="100">
        <f>SUM(CL90:CL112)</f>
        <v>81533.942500000005</v>
      </c>
      <c r="CM113" s="100">
        <f>SUM(CM90:CM112)</f>
        <v>114586.4425</v>
      </c>
      <c r="CN113" s="100">
        <f>SUM(CN90:CN112)</f>
        <v>62330.942500000005</v>
      </c>
      <c r="CO113" s="5">
        <f>SUM(CC113:CN113)</f>
        <v>822284.04</v>
      </c>
      <c r="CP113" s="101"/>
      <c r="CQ113" s="102"/>
      <c r="CR113" s="12"/>
      <c r="CS113" s="12"/>
      <c r="CT113" s="12"/>
      <c r="CU113" s="12"/>
    </row>
    <row r="114" spans="2:100" ht="19.5" customHeight="1">
      <c r="B114" s="94" t="s">
        <v>84</v>
      </c>
      <c r="C114" s="207"/>
      <c r="D114" s="95"/>
      <c r="E114" s="95"/>
      <c r="F114" s="96"/>
      <c r="G114" s="97">
        <f>CO114*0.90035</f>
        <v>740343.43541400007</v>
      </c>
      <c r="H114" s="682">
        <f>CC114*0.90035</f>
        <v>0</v>
      </c>
      <c r="I114" s="683"/>
      <c r="J114" s="683"/>
      <c r="K114" s="683"/>
      <c r="L114" s="684"/>
      <c r="M114" s="685">
        <f>CD114*0.90035</f>
        <v>0</v>
      </c>
      <c r="N114" s="686"/>
      <c r="O114" s="686"/>
      <c r="P114" s="687"/>
      <c r="Q114" s="685">
        <f>CE114*0.90035</f>
        <v>0</v>
      </c>
      <c r="R114" s="686"/>
      <c r="S114" s="686"/>
      <c r="T114" s="687"/>
      <c r="U114" s="685">
        <f>CF114*0.90035</f>
        <v>0</v>
      </c>
      <c r="V114" s="686"/>
      <c r="W114" s="686"/>
      <c r="X114" s="686"/>
      <c r="Y114" s="687"/>
      <c r="Z114" s="688">
        <f>CG114*0.90035</f>
        <v>124733.987054875</v>
      </c>
      <c r="AA114" s="683"/>
      <c r="AB114" s="683"/>
      <c r="AC114" s="684"/>
      <c r="AD114" s="676">
        <f>CH114*0.90035</f>
        <v>103167.90350487501</v>
      </c>
      <c r="AE114" s="677"/>
      <c r="AF114" s="677"/>
      <c r="AG114" s="678"/>
      <c r="AH114" s="676">
        <f>SUM(CI114*0.90035)</f>
        <v>73409.085129875006</v>
      </c>
      <c r="AI114" s="677"/>
      <c r="AJ114" s="677"/>
      <c r="AK114" s="677"/>
      <c r="AL114" s="678"/>
      <c r="AM114" s="676">
        <f>SUM(CJ114*0.90035)</f>
        <v>103167.90350487501</v>
      </c>
      <c r="AN114" s="677"/>
      <c r="AO114" s="677"/>
      <c r="AP114" s="678"/>
      <c r="AQ114" s="676">
        <f>SUM(CK114*0.90035)</f>
        <v>103167.90350487501</v>
      </c>
      <c r="AR114" s="677"/>
      <c r="AS114" s="677"/>
      <c r="AT114" s="677"/>
      <c r="AU114" s="678"/>
      <c r="AV114" s="676">
        <f>SUM(CL114*0.90035)</f>
        <v>73409.085129875006</v>
      </c>
      <c r="AW114" s="677"/>
      <c r="AX114" s="677"/>
      <c r="AY114" s="678"/>
      <c r="AZ114" s="676">
        <f>SUM(CM114*0.90035)</f>
        <v>103167.90350487501</v>
      </c>
      <c r="BA114" s="677"/>
      <c r="BB114" s="677"/>
      <c r="BC114" s="678"/>
      <c r="BD114" s="679">
        <f>SUM(CN114*0.90035)</f>
        <v>56119.664079875001</v>
      </c>
      <c r="BE114" s="680"/>
      <c r="BF114" s="680"/>
      <c r="BG114" s="680"/>
      <c r="BH114" s="681"/>
      <c r="BI114" s="75"/>
      <c r="BJ114" s="75"/>
      <c r="BK114" s="234" t="str">
        <f t="shared" si="65"/>
        <v>ACTUAL TOTAL MAGAZINES</v>
      </c>
      <c r="BL114" s="235">
        <f t="shared" si="66"/>
        <v>0</v>
      </c>
      <c r="BM114" s="236"/>
      <c r="BN114" s="237"/>
      <c r="BO114" s="238"/>
      <c r="BP114" s="238"/>
      <c r="BQ114" s="238"/>
      <c r="BR114" s="238"/>
      <c r="BS114" s="238"/>
      <c r="BT114" s="238"/>
      <c r="BU114" s="238"/>
      <c r="BV114" s="238"/>
      <c r="BW114" s="238"/>
      <c r="BX114" s="239"/>
      <c r="BY114" s="20"/>
      <c r="BZ114" s="79"/>
      <c r="CA114" s="61" t="str">
        <f t="shared" si="83"/>
        <v>ACTUAL TOTAL MAGAZINES</v>
      </c>
      <c r="CB114" s="99"/>
      <c r="CC114" s="100">
        <f t="shared" ref="CC114:CI114" si="88">CC113</f>
        <v>0</v>
      </c>
      <c r="CD114" s="100">
        <f t="shared" si="88"/>
        <v>0</v>
      </c>
      <c r="CE114" s="100">
        <f t="shared" si="88"/>
        <v>0</v>
      </c>
      <c r="CF114" s="100">
        <f t="shared" si="88"/>
        <v>0</v>
      </c>
      <c r="CG114" s="100">
        <f t="shared" si="88"/>
        <v>138539.4425</v>
      </c>
      <c r="CH114" s="100">
        <f t="shared" si="88"/>
        <v>114586.4425</v>
      </c>
      <c r="CI114" s="100">
        <f t="shared" si="88"/>
        <v>81533.942500000005</v>
      </c>
      <c r="CJ114" s="100">
        <f>CJ113</f>
        <v>114586.4425</v>
      </c>
      <c r="CK114" s="100">
        <f>CK113</f>
        <v>114586.4425</v>
      </c>
      <c r="CL114" s="100">
        <f>CL113</f>
        <v>81533.942500000005</v>
      </c>
      <c r="CM114" s="100">
        <f>CM113</f>
        <v>114586.4425</v>
      </c>
      <c r="CN114" s="100">
        <f>CN113</f>
        <v>62330.942500000005</v>
      </c>
      <c r="CO114" s="5">
        <f>SUM(CC114:CN114)</f>
        <v>822284.04</v>
      </c>
      <c r="CP114" s="625" t="e">
        <f>#REF!-CO114</f>
        <v>#REF!</v>
      </c>
      <c r="CQ114" s="626"/>
      <c r="CR114" s="626"/>
      <c r="CS114" s="102"/>
      <c r="CT114" s="102"/>
      <c r="CU114" s="102"/>
      <c r="CV114" s="102"/>
    </row>
    <row r="115" spans="2:100" ht="19.5" customHeight="1">
      <c r="B115" s="105" t="s">
        <v>156</v>
      </c>
      <c r="C115" s="208"/>
      <c r="D115" s="106"/>
      <c r="E115" s="106"/>
      <c r="F115" s="107"/>
      <c r="G115" s="108">
        <f>SUM(H115:BH115)</f>
        <v>751839.05455819494</v>
      </c>
      <c r="H115" s="578">
        <f>CC115*0.90035</f>
        <v>0</v>
      </c>
      <c r="I115" s="572"/>
      <c r="J115" s="572"/>
      <c r="K115" s="572"/>
      <c r="L115" s="573"/>
      <c r="M115" s="571">
        <f>CD115*0.90035</f>
        <v>0</v>
      </c>
      <c r="N115" s="572"/>
      <c r="O115" s="572"/>
      <c r="P115" s="573"/>
      <c r="Q115" s="571">
        <f>CE115*0.90035</f>
        <v>0</v>
      </c>
      <c r="R115" s="572"/>
      <c r="S115" s="572"/>
      <c r="T115" s="573"/>
      <c r="U115" s="571">
        <f>CF115*0.90035</f>
        <v>0</v>
      </c>
      <c r="V115" s="572"/>
      <c r="W115" s="572"/>
      <c r="X115" s="572"/>
      <c r="Y115" s="573"/>
      <c r="Z115" s="571">
        <f>CG115*0.90035</f>
        <v>126670.78333202163</v>
      </c>
      <c r="AA115" s="572"/>
      <c r="AB115" s="572"/>
      <c r="AC115" s="573"/>
      <c r="AD115" s="616">
        <f>CH115*0.90035</f>
        <v>104769.83427087672</v>
      </c>
      <c r="AE115" s="617"/>
      <c r="AF115" s="617"/>
      <c r="AG115" s="618"/>
      <c r="AH115" s="616">
        <f>SUM(CI115*0.90035)</f>
        <v>74548.93839798012</v>
      </c>
      <c r="AI115" s="617"/>
      <c r="AJ115" s="617"/>
      <c r="AK115" s="617"/>
      <c r="AL115" s="618"/>
      <c r="AM115" s="616">
        <f>SUM(CJ115*0.90035)</f>
        <v>104769.83427087672</v>
      </c>
      <c r="AN115" s="617"/>
      <c r="AO115" s="617"/>
      <c r="AP115" s="618"/>
      <c r="AQ115" s="616">
        <f>SUM(CK115*0.90035)</f>
        <v>104769.83427087672</v>
      </c>
      <c r="AR115" s="617"/>
      <c r="AS115" s="617"/>
      <c r="AT115" s="617"/>
      <c r="AU115" s="618"/>
      <c r="AV115" s="616">
        <f>SUM(CL115*0.90035)</f>
        <v>74548.93839798012</v>
      </c>
      <c r="AW115" s="617"/>
      <c r="AX115" s="617"/>
      <c r="AY115" s="618"/>
      <c r="AZ115" s="616">
        <f>SUM(CM115*0.90035)</f>
        <v>104769.83427087672</v>
      </c>
      <c r="BA115" s="617"/>
      <c r="BB115" s="617"/>
      <c r="BC115" s="618"/>
      <c r="BD115" s="616">
        <f>SUM(CN115*0.90035)</f>
        <v>56991.05734670614</v>
      </c>
      <c r="BE115" s="617"/>
      <c r="BF115" s="617"/>
      <c r="BG115" s="617"/>
      <c r="BH115" s="621"/>
      <c r="BI115" s="75"/>
      <c r="BJ115" s="75"/>
      <c r="BK115" s="61" t="str">
        <f t="shared" si="65"/>
        <v>$USD PLANNED TOTAL MAGAZINES</v>
      </c>
      <c r="BL115" s="71">
        <f t="shared" si="66"/>
        <v>0</v>
      </c>
      <c r="BM115" s="82"/>
      <c r="BN115" s="83"/>
      <c r="BO115" s="77">
        <v>0</v>
      </c>
      <c r="BP115" s="77">
        <v>0</v>
      </c>
      <c r="BQ115" s="77">
        <v>0</v>
      </c>
      <c r="BR115" s="77">
        <v>0</v>
      </c>
      <c r="BS115" s="77">
        <v>0</v>
      </c>
      <c r="BT115" s="77">
        <v>0</v>
      </c>
      <c r="BU115" s="77">
        <v>0</v>
      </c>
      <c r="BV115" s="77">
        <v>0</v>
      </c>
      <c r="BW115" s="77">
        <v>0</v>
      </c>
      <c r="BX115" s="127"/>
      <c r="BY115" s="20"/>
      <c r="BZ115" s="79"/>
      <c r="CA115" s="109" t="str">
        <f t="shared" si="83"/>
        <v>$USD PLANNED TOTAL MAGAZINES</v>
      </c>
      <c r="CB115" s="110"/>
      <c r="CC115" s="111">
        <f t="shared" ref="CC115:CI116" si="89">CC113/$AN$4</f>
        <v>0</v>
      </c>
      <c r="CD115" s="111">
        <f t="shared" si="89"/>
        <v>0</v>
      </c>
      <c r="CE115" s="111">
        <f t="shared" si="89"/>
        <v>0</v>
      </c>
      <c r="CF115" s="111">
        <f t="shared" si="89"/>
        <v>0</v>
      </c>
      <c r="CG115" s="111">
        <f t="shared" si="89"/>
        <v>140690.60180154565</v>
      </c>
      <c r="CH115" s="111">
        <f t="shared" si="89"/>
        <v>116365.6736501102</v>
      </c>
      <c r="CI115" s="111">
        <f t="shared" si="89"/>
        <v>82799.95379350266</v>
      </c>
      <c r="CJ115" s="111">
        <f>CJ113/$AN$4</f>
        <v>116365.6736501102</v>
      </c>
      <c r="CK115" s="111">
        <f t="shared" ref="CK115:CN116" si="90">CK113/$AN$4</f>
        <v>116365.6736501102</v>
      </c>
      <c r="CL115" s="111">
        <f t="shared" si="90"/>
        <v>82799.95379350266</v>
      </c>
      <c r="CM115" s="111">
        <f t="shared" si="90"/>
        <v>116365.6736501102</v>
      </c>
      <c r="CN115" s="111">
        <f t="shared" si="90"/>
        <v>63298.780859339306</v>
      </c>
      <c r="CO115" s="112">
        <f>SUM(CC115:CN115)</f>
        <v>835051.98484833096</v>
      </c>
      <c r="CP115" s="101"/>
      <c r="CQ115" s="80"/>
      <c r="CR115" s="80"/>
      <c r="CS115" s="80"/>
      <c r="CT115" s="80"/>
      <c r="CU115" s="80"/>
      <c r="CV115" s="80"/>
    </row>
    <row r="116" spans="2:100" ht="19.5" customHeight="1">
      <c r="B116" s="105" t="s">
        <v>85</v>
      </c>
      <c r="C116" s="208"/>
      <c r="D116" s="106"/>
      <c r="E116" s="106"/>
      <c r="F116" s="107"/>
      <c r="G116" s="108">
        <f>SUM(H116:BH116)</f>
        <v>751839.05455819494</v>
      </c>
      <c r="H116" s="578">
        <f>CC116*0.90035</f>
        <v>0</v>
      </c>
      <c r="I116" s="572"/>
      <c r="J116" s="572"/>
      <c r="K116" s="572"/>
      <c r="L116" s="573"/>
      <c r="M116" s="571">
        <f>CD116*0.90035</f>
        <v>0</v>
      </c>
      <c r="N116" s="572"/>
      <c r="O116" s="572"/>
      <c r="P116" s="573"/>
      <c r="Q116" s="571">
        <f>CE116*0.90035</f>
        <v>0</v>
      </c>
      <c r="R116" s="572"/>
      <c r="S116" s="572"/>
      <c r="T116" s="573"/>
      <c r="U116" s="571">
        <f>CF116*0.90035</f>
        <v>0</v>
      </c>
      <c r="V116" s="572"/>
      <c r="W116" s="572"/>
      <c r="X116" s="572"/>
      <c r="Y116" s="573"/>
      <c r="Z116" s="571">
        <f>CG116*0.90035</f>
        <v>126670.78333202163</v>
      </c>
      <c r="AA116" s="572"/>
      <c r="AB116" s="572"/>
      <c r="AC116" s="573"/>
      <c r="AD116" s="616">
        <f>CH116*0.90035</f>
        <v>104769.83427087672</v>
      </c>
      <c r="AE116" s="617"/>
      <c r="AF116" s="617"/>
      <c r="AG116" s="618"/>
      <c r="AH116" s="616">
        <f>SUM(CI116*0.90035)</f>
        <v>74548.93839798012</v>
      </c>
      <c r="AI116" s="617"/>
      <c r="AJ116" s="617"/>
      <c r="AK116" s="617"/>
      <c r="AL116" s="618"/>
      <c r="AM116" s="616">
        <f>SUM(CJ116*0.90035)</f>
        <v>104769.83427087672</v>
      </c>
      <c r="AN116" s="617"/>
      <c r="AO116" s="617"/>
      <c r="AP116" s="618"/>
      <c r="AQ116" s="616">
        <f>SUM(CK116*0.90035)</f>
        <v>104769.83427087672</v>
      </c>
      <c r="AR116" s="617"/>
      <c r="AS116" s="617"/>
      <c r="AT116" s="617"/>
      <c r="AU116" s="618"/>
      <c r="AV116" s="616">
        <f>SUM(CL116*0.90035)</f>
        <v>74548.93839798012</v>
      </c>
      <c r="AW116" s="617"/>
      <c r="AX116" s="617"/>
      <c r="AY116" s="618"/>
      <c r="AZ116" s="616">
        <f>SUM(CM116*0.90035)</f>
        <v>104769.83427087672</v>
      </c>
      <c r="BA116" s="617"/>
      <c r="BB116" s="617"/>
      <c r="BC116" s="618"/>
      <c r="BD116" s="616">
        <f>SUM(CN116*0.90035)</f>
        <v>56991.05734670614</v>
      </c>
      <c r="BE116" s="617"/>
      <c r="BF116" s="617"/>
      <c r="BG116" s="617"/>
      <c r="BH116" s="621"/>
      <c r="BI116" s="75"/>
      <c r="BJ116" s="75"/>
      <c r="BK116" s="234" t="str">
        <f t="shared" si="65"/>
        <v>$USD ACTUAL TOTAL MAGAZINES</v>
      </c>
      <c r="BL116" s="235">
        <f t="shared" si="66"/>
        <v>0</v>
      </c>
      <c r="BM116" s="236"/>
      <c r="BN116" s="237"/>
      <c r="BO116" s="238">
        <v>0</v>
      </c>
      <c r="BP116" s="238">
        <v>0</v>
      </c>
      <c r="BQ116" s="238">
        <v>0</v>
      </c>
      <c r="BR116" s="238">
        <v>0</v>
      </c>
      <c r="BS116" s="238">
        <v>0</v>
      </c>
      <c r="BT116" s="238">
        <v>0</v>
      </c>
      <c r="BU116" s="238">
        <v>0</v>
      </c>
      <c r="BV116" s="238">
        <v>0</v>
      </c>
      <c r="BW116" s="238">
        <v>0</v>
      </c>
      <c r="BX116" s="242">
        <v>0</v>
      </c>
      <c r="BY116" s="20"/>
      <c r="BZ116" s="79"/>
      <c r="CA116" s="109" t="str">
        <f t="shared" si="83"/>
        <v>$USD ACTUAL TOTAL MAGAZINES</v>
      </c>
      <c r="CB116" s="110"/>
      <c r="CC116" s="113">
        <f t="shared" si="89"/>
        <v>0</v>
      </c>
      <c r="CD116" s="113">
        <f t="shared" si="89"/>
        <v>0</v>
      </c>
      <c r="CE116" s="113">
        <f t="shared" si="89"/>
        <v>0</v>
      </c>
      <c r="CF116" s="113">
        <f t="shared" si="89"/>
        <v>0</v>
      </c>
      <c r="CG116" s="113">
        <f t="shared" si="89"/>
        <v>140690.60180154565</v>
      </c>
      <c r="CH116" s="113">
        <f t="shared" si="89"/>
        <v>116365.6736501102</v>
      </c>
      <c r="CI116" s="113">
        <f t="shared" si="89"/>
        <v>82799.95379350266</v>
      </c>
      <c r="CJ116" s="113">
        <f>CJ114/$AN$4</f>
        <v>116365.6736501102</v>
      </c>
      <c r="CK116" s="113">
        <f t="shared" si="90"/>
        <v>116365.6736501102</v>
      </c>
      <c r="CL116" s="113">
        <f t="shared" si="90"/>
        <v>82799.95379350266</v>
      </c>
      <c r="CM116" s="113">
        <f t="shared" si="90"/>
        <v>116365.6736501102</v>
      </c>
      <c r="CN116" s="113">
        <f t="shared" si="90"/>
        <v>63298.780859339306</v>
      </c>
      <c r="CO116" s="112">
        <f>SUM(CC116:CN116)</f>
        <v>835051.98484833096</v>
      </c>
      <c r="CP116" s="114"/>
      <c r="CQ116" s="80"/>
      <c r="CR116" s="80"/>
      <c r="CS116" s="80"/>
      <c r="CT116" s="80"/>
      <c r="CU116" s="80"/>
      <c r="CV116" s="80"/>
    </row>
    <row r="117" spans="2:100" ht="19.5" customHeight="1">
      <c r="B117" s="61"/>
      <c r="C117" s="210"/>
      <c r="D117" s="71"/>
      <c r="E117" s="71"/>
      <c r="F117" s="57"/>
      <c r="G117" s="58"/>
      <c r="H117" s="129"/>
      <c r="I117" s="130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1"/>
      <c r="BH117" s="133"/>
      <c r="BK117" s="122"/>
      <c r="BL117" s="134"/>
      <c r="BM117" s="56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5"/>
      <c r="CA117" s="136"/>
      <c r="CB117" s="137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9"/>
    </row>
    <row r="118" spans="2:100" ht="14.25" customHeight="1">
      <c r="B118" s="115" t="s">
        <v>88</v>
      </c>
      <c r="C118" s="209"/>
      <c r="D118" s="287"/>
      <c r="E118" s="287"/>
      <c r="F118" s="57">
        <f>SUM(H118:BH118)*10</f>
        <v>0</v>
      </c>
      <c r="G118" s="58"/>
      <c r="H118" s="59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8"/>
      <c r="AW118" s="60"/>
      <c r="AX118" s="60"/>
      <c r="AY118" s="60"/>
      <c r="AZ118" s="196"/>
      <c r="BA118" s="60"/>
      <c r="BB118" s="195"/>
      <c r="BC118" s="195"/>
      <c r="BD118" s="60"/>
      <c r="BE118" s="60"/>
      <c r="BF118" s="60"/>
      <c r="BG118" s="196"/>
      <c r="BH118" s="69"/>
      <c r="BI118" s="70"/>
      <c r="BK118" s="61" t="str">
        <f t="shared" ref="BK118:BK144" si="91">B118</f>
        <v>DIGITAL</v>
      </c>
      <c r="BL118" s="71">
        <f t="shared" ref="BL118:BL144" si="92">D118</f>
        <v>0</v>
      </c>
      <c r="BM118" s="62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127"/>
      <c r="BY118" s="20"/>
      <c r="BZ118" s="20"/>
      <c r="CA118" s="61" t="str">
        <f t="shared" ref="CA118:CA134" si="93">B118</f>
        <v>DIGITAL</v>
      </c>
      <c r="CB118" s="65">
        <f>BL118</f>
        <v>0</v>
      </c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7"/>
      <c r="CP118" s="12"/>
      <c r="CQ118" s="12"/>
      <c r="CR118" s="12"/>
      <c r="CS118" s="12"/>
      <c r="CT118" s="12"/>
      <c r="CU118" s="12"/>
    </row>
    <row r="119" spans="2:100" ht="19.5" customHeight="1">
      <c r="B119" s="115"/>
      <c r="C119" s="209"/>
      <c r="D119" s="287"/>
      <c r="E119" s="287"/>
      <c r="F119" s="57">
        <f>SUM(H119:BH119)*10</f>
        <v>0</v>
      </c>
      <c r="G119" s="72">
        <f t="shared" ref="G119:G138" si="94">CO119*0.9</f>
        <v>0</v>
      </c>
      <c r="H119" s="73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74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116"/>
      <c r="AW119" s="116"/>
      <c r="AX119" s="116"/>
      <c r="AY119" s="116"/>
      <c r="AZ119" s="60"/>
      <c r="BA119" s="60"/>
      <c r="BB119" s="60"/>
      <c r="BC119" s="140"/>
      <c r="BD119" s="60"/>
      <c r="BE119" s="60"/>
      <c r="BF119" s="60"/>
      <c r="BG119" s="60"/>
      <c r="BH119" s="69"/>
      <c r="BI119" s="75"/>
      <c r="BJ119" s="75"/>
      <c r="BK119" s="61">
        <f t="shared" si="91"/>
        <v>0</v>
      </c>
      <c r="BL119" s="71">
        <f t="shared" si="92"/>
        <v>0</v>
      </c>
      <c r="BM119" s="76"/>
      <c r="BN119" s="77"/>
      <c r="BO119" s="77">
        <v>0</v>
      </c>
      <c r="BP119" s="77">
        <v>0</v>
      </c>
      <c r="BQ119" s="77">
        <v>0</v>
      </c>
      <c r="BR119" s="77">
        <v>0</v>
      </c>
      <c r="BS119" s="77">
        <v>0</v>
      </c>
      <c r="BT119" s="77">
        <v>0</v>
      </c>
      <c r="BU119" s="77">
        <v>0</v>
      </c>
      <c r="BV119" s="77">
        <v>0</v>
      </c>
      <c r="BW119" s="77">
        <v>0</v>
      </c>
      <c r="BX119" s="127"/>
      <c r="BY119" s="20"/>
      <c r="BZ119" s="79"/>
      <c r="CA119" s="61">
        <f t="shared" si="93"/>
        <v>0</v>
      </c>
      <c r="CB119" s="65">
        <f>BL119</f>
        <v>0</v>
      </c>
      <c r="CC119" s="66">
        <f>SUM(H119:M119)*BM119</f>
        <v>0</v>
      </c>
      <c r="CD119" s="66">
        <f>SUM(N119:S119)*BN119</f>
        <v>0</v>
      </c>
      <c r="CE119" s="66"/>
      <c r="CF119" s="66">
        <f>SUM(W119:Z119)*BP119</f>
        <v>0</v>
      </c>
      <c r="CG119" s="66">
        <f>SUM(AA119:AC119)*BQ119</f>
        <v>0</v>
      </c>
      <c r="CH119" s="66">
        <f>SUM(AD119:AG119)*BR119</f>
        <v>0</v>
      </c>
      <c r="CI119" s="66">
        <f>SUM(AH119:AM119)*BS119</f>
        <v>0</v>
      </c>
      <c r="CJ119" s="66">
        <f>SUM(AN119:AP119)*BT119</f>
        <v>0</v>
      </c>
      <c r="CK119" s="66">
        <f>SUM(AQ119:AV119)*BU119</f>
        <v>0</v>
      </c>
      <c r="CL119" s="66">
        <f>SUM(AX119:AZ119)*BV119</f>
        <v>0</v>
      </c>
      <c r="CM119" s="66">
        <f>SUM(BA119:BC119)*BW119</f>
        <v>0</v>
      </c>
      <c r="CN119" s="66">
        <f>SUM(BD119:BH119)*BX119</f>
        <v>0</v>
      </c>
      <c r="CO119" s="67"/>
      <c r="CP119" s="12"/>
      <c r="CQ119" s="80"/>
      <c r="CR119" s="80"/>
      <c r="CS119" s="80"/>
      <c r="CT119" s="80"/>
      <c r="CU119" s="80"/>
      <c r="CV119" s="80"/>
    </row>
    <row r="120" spans="2:100" ht="20.25" customHeight="1">
      <c r="B120" s="200" t="s">
        <v>119</v>
      </c>
      <c r="C120" s="213"/>
      <c r="D120" s="197"/>
      <c r="E120" s="197"/>
      <c r="F120" s="198"/>
      <c r="G120" s="199">
        <f t="shared" si="94"/>
        <v>0</v>
      </c>
      <c r="H120" s="84"/>
      <c r="I120" s="60"/>
      <c r="J120" s="60"/>
      <c r="K120" s="60"/>
      <c r="L120" s="60"/>
      <c r="M120" s="195"/>
      <c r="N120" s="60"/>
      <c r="O120" s="60"/>
      <c r="P120" s="60"/>
      <c r="Q120" s="196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195"/>
      <c r="AL120" s="195"/>
      <c r="AM120" s="60"/>
      <c r="AN120" s="60"/>
      <c r="AO120" s="60"/>
      <c r="AP120" s="60"/>
      <c r="AQ120" s="60"/>
      <c r="AR120" s="60"/>
      <c r="AS120" s="60"/>
      <c r="AT120" s="60"/>
      <c r="AU120" s="60"/>
      <c r="AV120" s="116"/>
      <c r="AW120" s="116"/>
      <c r="AX120" s="116"/>
      <c r="AY120" s="116"/>
      <c r="AZ120" s="60"/>
      <c r="BA120" s="60"/>
      <c r="BB120" s="60"/>
      <c r="BC120" s="60"/>
      <c r="BD120" s="60"/>
      <c r="BE120" s="60"/>
      <c r="BF120" s="60"/>
      <c r="BG120" s="196"/>
      <c r="BH120" s="69"/>
      <c r="BI120" s="85"/>
      <c r="BK120" s="61" t="str">
        <f t="shared" si="91"/>
        <v>FAIRFAX</v>
      </c>
      <c r="BL120" s="71">
        <f t="shared" si="92"/>
        <v>0</v>
      </c>
      <c r="BM120" s="86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8"/>
      <c r="BY120" s="20"/>
      <c r="BZ120" s="20"/>
      <c r="CA120" s="61" t="str">
        <f t="shared" si="93"/>
        <v>FAIRFAX</v>
      </c>
      <c r="CB120" s="65">
        <f t="shared" ref="CB120:CB135" si="95">BL120</f>
        <v>0</v>
      </c>
      <c r="CC120" s="66">
        <f>SUM(H120:L120)*BM120</f>
        <v>0</v>
      </c>
      <c r="CD120" s="66">
        <f>SUM(M120:P120)*BN120</f>
        <v>0</v>
      </c>
      <c r="CE120" s="66"/>
      <c r="CF120" s="66">
        <f>SUM(U120:Y120)*BP120</f>
        <v>0</v>
      </c>
      <c r="CG120" s="66">
        <f>SUM(Z120:AC120)*BQ120</f>
        <v>0</v>
      </c>
      <c r="CH120" s="66"/>
      <c r="CI120" s="66">
        <f>SUM(AH120:AM120)*BS120</f>
        <v>0</v>
      </c>
      <c r="CJ120" s="66">
        <f>SUM(AM120:AP120)*BT120</f>
        <v>0</v>
      </c>
      <c r="CK120" s="66"/>
      <c r="CL120" s="66">
        <f>SUM(AV120:AY120)*BV120</f>
        <v>0</v>
      </c>
      <c r="CM120" s="66">
        <f>SUM(AZ120:BC120)*BW120</f>
        <v>0</v>
      </c>
      <c r="CN120" s="66">
        <f>SUM(BD120:BH120)*BX120</f>
        <v>0</v>
      </c>
      <c r="CO120" s="67">
        <f>SUM(CC120:CN120)</f>
        <v>0</v>
      </c>
      <c r="CP120" s="12"/>
      <c r="CQ120" s="12"/>
      <c r="CR120" s="12"/>
      <c r="CS120" s="12"/>
      <c r="CT120" s="12"/>
      <c r="CU120" s="12"/>
    </row>
    <row r="121" spans="2:100" ht="19.5" customHeight="1">
      <c r="B121" s="122"/>
      <c r="C121" s="212"/>
      <c r="D121" s="81"/>
      <c r="E121" s="81"/>
      <c r="F121" s="57">
        <f t="shared" ref="F121:F126" si="96">SUM(H121:BH121)</f>
        <v>0</v>
      </c>
      <c r="G121" s="72">
        <f t="shared" si="94"/>
        <v>0</v>
      </c>
      <c r="H121" s="59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195"/>
      <c r="AL121" s="195"/>
      <c r="AM121" s="60"/>
      <c r="AN121" s="60"/>
      <c r="AO121" s="60"/>
      <c r="AP121" s="60"/>
      <c r="AQ121" s="60"/>
      <c r="AR121" s="60"/>
      <c r="AS121" s="60"/>
      <c r="AT121" s="60"/>
      <c r="AU121" s="60"/>
      <c r="AV121" s="116"/>
      <c r="AW121" s="116"/>
      <c r="AX121" s="116"/>
      <c r="AY121" s="116"/>
      <c r="AZ121" s="60"/>
      <c r="BA121" s="60"/>
      <c r="BB121" s="60"/>
      <c r="BC121" s="60"/>
      <c r="BD121" s="60"/>
      <c r="BE121" s="60"/>
      <c r="BF121" s="60"/>
      <c r="BG121" s="60"/>
      <c r="BH121" s="69"/>
      <c r="BI121" s="85"/>
      <c r="BK121" s="61">
        <f t="shared" si="91"/>
        <v>0</v>
      </c>
      <c r="BL121" s="71">
        <f t="shared" si="92"/>
        <v>0</v>
      </c>
      <c r="BM121" s="86"/>
      <c r="BN121" s="87"/>
      <c r="BO121" s="88"/>
      <c r="BP121" s="88"/>
      <c r="BQ121" s="88"/>
      <c r="BR121" s="88"/>
      <c r="BS121" s="88"/>
      <c r="BT121" s="88"/>
      <c r="BU121" s="88"/>
      <c r="BV121" s="88"/>
      <c r="BW121" s="88"/>
      <c r="BX121" s="127"/>
      <c r="BY121" s="20"/>
      <c r="BZ121" s="20"/>
      <c r="CA121" s="61">
        <f t="shared" si="93"/>
        <v>0</v>
      </c>
      <c r="CB121" s="65">
        <f t="shared" si="95"/>
        <v>0</v>
      </c>
      <c r="CC121" s="66">
        <f>SUM(H121:L121)*BM121</f>
        <v>0</v>
      </c>
      <c r="CD121" s="66">
        <f>SUM(O121:P121)*BN121</f>
        <v>0</v>
      </c>
      <c r="CE121" s="66">
        <f>SUM(S121:T121)*BO121</f>
        <v>0</v>
      </c>
      <c r="CF121" s="66">
        <f>SUM(U121:Y121)*BP121</f>
        <v>0</v>
      </c>
      <c r="CG121" s="66">
        <f>SUM(Z121:AC121)*BQ121</f>
        <v>0</v>
      </c>
      <c r="CH121" s="66">
        <f>SUM(AD121:AG121)*BR121</f>
        <v>0</v>
      </c>
      <c r="CI121" s="66">
        <f>SUM(AH121:AL121)*BS121</f>
        <v>0</v>
      </c>
      <c r="CJ121" s="66">
        <f>SUM(AM121:AP121)*BT121</f>
        <v>0</v>
      </c>
      <c r="CK121" s="66">
        <f>SUM(AQ121:AU121)*BU121</f>
        <v>0</v>
      </c>
      <c r="CL121" s="66">
        <f>SUM(AV121:AY121)*BV121</f>
        <v>0</v>
      </c>
      <c r="CM121" s="66">
        <f>SUM(AZ121:BC121)*BW121</f>
        <v>0</v>
      </c>
      <c r="CN121" s="66">
        <f>SUM(BD121:BH121)*BX121</f>
        <v>0</v>
      </c>
      <c r="CO121" s="67">
        <f>SUM(CC121:CN121)</f>
        <v>0</v>
      </c>
      <c r="CP121" s="12"/>
      <c r="CQ121" s="12"/>
      <c r="CR121" s="12"/>
      <c r="CS121" s="12"/>
      <c r="CT121" s="12"/>
      <c r="CU121" s="12"/>
    </row>
    <row r="122" spans="2:100" ht="19.5" customHeight="1">
      <c r="B122" s="193" t="s">
        <v>122</v>
      </c>
      <c r="C122" s="697" t="s">
        <v>144</v>
      </c>
      <c r="D122" s="698"/>
      <c r="E122" s="90" t="s">
        <v>127</v>
      </c>
      <c r="F122" s="57">
        <f t="shared" si="96"/>
        <v>0</v>
      </c>
      <c r="G122" s="72">
        <f>CO122*0.90035</f>
        <v>0</v>
      </c>
      <c r="H122" s="73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298"/>
      <c r="AC122" s="298"/>
      <c r="AD122" s="60"/>
      <c r="AE122" s="60"/>
      <c r="AF122" s="227"/>
      <c r="AG122" s="60"/>
      <c r="AH122" s="60"/>
      <c r="AI122" s="60"/>
      <c r="AJ122" s="60"/>
      <c r="AK122" s="60"/>
      <c r="AL122" s="60"/>
      <c r="AM122" s="227"/>
      <c r="AN122" s="60"/>
      <c r="AO122" s="60"/>
      <c r="AP122" s="60"/>
      <c r="AQ122" s="60"/>
      <c r="AR122" s="60"/>
      <c r="AS122" s="227"/>
      <c r="AT122" s="60"/>
      <c r="AU122" s="60"/>
      <c r="AV122" s="116"/>
      <c r="AW122" s="116"/>
      <c r="AX122" s="116"/>
      <c r="AY122" s="116"/>
      <c r="AZ122" s="227"/>
      <c r="BA122" s="60"/>
      <c r="BB122" s="60"/>
      <c r="BC122" s="60"/>
      <c r="BD122" s="60"/>
      <c r="BE122" s="60"/>
      <c r="BF122" s="60"/>
      <c r="BG122" s="196"/>
      <c r="BH122" s="69"/>
      <c r="BI122" s="75"/>
      <c r="BJ122" s="75"/>
      <c r="BK122" s="61" t="str">
        <f t="shared" si="91"/>
        <v>OTP</v>
      </c>
      <c r="BL122" s="71">
        <f t="shared" si="92"/>
        <v>0</v>
      </c>
      <c r="BM122" s="76"/>
      <c r="BN122" s="77"/>
      <c r="BO122" s="77">
        <v>0</v>
      </c>
      <c r="BP122" s="77"/>
      <c r="BQ122" s="77"/>
      <c r="BR122" s="77"/>
      <c r="BS122" s="77"/>
      <c r="BT122" s="77"/>
      <c r="BU122" s="77"/>
      <c r="BV122" s="77"/>
      <c r="BW122" s="77"/>
      <c r="BX122" s="127"/>
      <c r="BY122" s="20"/>
      <c r="BZ122" s="79"/>
      <c r="CA122" s="61" t="str">
        <f t="shared" si="93"/>
        <v>OTP</v>
      </c>
      <c r="CB122" s="65">
        <f t="shared" si="95"/>
        <v>0</v>
      </c>
      <c r="CC122" s="66">
        <f>SUM(H122:L122)*BM122</f>
        <v>0</v>
      </c>
      <c r="CD122" s="66">
        <f>SUM(M122:P122)*BN122</f>
        <v>0</v>
      </c>
      <c r="CE122" s="66">
        <f t="shared" ref="CE122:CE139" si="97">SUM(Q122:T122)*BO122</f>
        <v>0</v>
      </c>
      <c r="CF122" s="66"/>
      <c r="CG122" s="66">
        <f t="shared" ref="CG122:CG139" si="98">SUM(Z122:AC122)*BQ122</f>
        <v>0</v>
      </c>
      <c r="CH122" s="66">
        <f t="shared" ref="CH122:CH139" si="99">SUM(AD122:AG122)*BR122</f>
        <v>0</v>
      </c>
      <c r="CI122" s="66">
        <f t="shared" ref="CI122:CI139" si="100">SUM(AH122:AL122)*BS122</f>
        <v>0</v>
      </c>
      <c r="CJ122" s="66">
        <f t="shared" ref="CJ122:CJ139" si="101">SUM(AM122:AP122)*BT122</f>
        <v>0</v>
      </c>
      <c r="CK122" s="66">
        <f t="shared" ref="CK122:CK139" si="102">SUM(AQ122:AU122)*BU122</f>
        <v>0</v>
      </c>
      <c r="CL122" s="66">
        <f t="shared" ref="CL122:CL139" si="103">SUM(AV122:AY122)*BV122</f>
        <v>0</v>
      </c>
      <c r="CM122" s="66">
        <f t="shared" ref="CM122:CM139" si="104">SUM(AZ122:BC122)*BW122</f>
        <v>0</v>
      </c>
      <c r="CN122" s="66">
        <f>SUM(BD122:BH122)*BX122</f>
        <v>0</v>
      </c>
      <c r="CO122" s="67"/>
      <c r="CP122" s="12"/>
      <c r="CQ122" s="80"/>
      <c r="CR122" s="80"/>
      <c r="CS122" s="80"/>
      <c r="CT122" s="80"/>
      <c r="CU122" s="80"/>
      <c r="CV122" s="80"/>
    </row>
    <row r="123" spans="2:100" ht="20.25" hidden="1" customHeight="1">
      <c r="B123" s="194" t="s">
        <v>121</v>
      </c>
      <c r="C123" s="697"/>
      <c r="D123" s="698"/>
      <c r="E123" s="90" t="s">
        <v>127</v>
      </c>
      <c r="F123" s="57">
        <f t="shared" si="96"/>
        <v>0</v>
      </c>
      <c r="G123" s="72">
        <f>CO123*0.90035</f>
        <v>0</v>
      </c>
      <c r="H123" s="84"/>
      <c r="I123" s="60"/>
      <c r="J123" s="60"/>
      <c r="K123" s="60"/>
      <c r="L123" s="60"/>
      <c r="M123" s="195"/>
      <c r="N123" s="60"/>
      <c r="O123" s="60"/>
      <c r="P123" s="60"/>
      <c r="Q123" s="196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298"/>
      <c r="AC123" s="298"/>
      <c r="AD123" s="60"/>
      <c r="AE123" s="60"/>
      <c r="AF123" s="60"/>
      <c r="AG123" s="60"/>
      <c r="AH123" s="60"/>
      <c r="AI123" s="60"/>
      <c r="AJ123" s="60"/>
      <c r="AK123" s="60"/>
      <c r="AL123" s="195"/>
      <c r="AM123" s="227"/>
      <c r="AN123" s="60"/>
      <c r="AO123" s="60"/>
      <c r="AP123" s="60"/>
      <c r="AQ123" s="60"/>
      <c r="AR123" s="60"/>
      <c r="AS123" s="227"/>
      <c r="AT123" s="60"/>
      <c r="AU123" s="60"/>
      <c r="AV123" s="116"/>
      <c r="AW123" s="116"/>
      <c r="AX123" s="116"/>
      <c r="AY123" s="116"/>
      <c r="AZ123" s="227"/>
      <c r="BA123" s="60"/>
      <c r="BB123" s="60"/>
      <c r="BC123" s="60"/>
      <c r="BD123" s="60"/>
      <c r="BE123" s="60"/>
      <c r="BF123" s="60"/>
      <c r="BG123" s="196"/>
      <c r="BH123" s="69"/>
      <c r="BI123" s="85"/>
      <c r="BK123" s="61" t="str">
        <f t="shared" si="91"/>
        <v>Super Hero</v>
      </c>
      <c r="BL123" s="71">
        <f t="shared" si="92"/>
        <v>0</v>
      </c>
      <c r="BM123" s="86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8"/>
      <c r="BY123" s="20"/>
      <c r="BZ123" s="20"/>
      <c r="CA123" s="61" t="str">
        <f t="shared" si="93"/>
        <v>Super Hero</v>
      </c>
      <c r="CB123" s="65">
        <f t="shared" si="95"/>
        <v>0</v>
      </c>
      <c r="CC123" s="66">
        <f>SUM(H123:L123)*BM123</f>
        <v>0</v>
      </c>
      <c r="CD123" s="66">
        <f>SUM(M123:P123)*BN123</f>
        <v>0</v>
      </c>
      <c r="CE123" s="66">
        <f t="shared" si="97"/>
        <v>0</v>
      </c>
      <c r="CF123" s="66">
        <f>SUM(U123:Y123)*BP123</f>
        <v>0</v>
      </c>
      <c r="CG123" s="66">
        <f t="shared" si="98"/>
        <v>0</v>
      </c>
      <c r="CH123" s="66">
        <f t="shared" si="99"/>
        <v>0</v>
      </c>
      <c r="CI123" s="66">
        <f t="shared" si="100"/>
        <v>0</v>
      </c>
      <c r="CJ123" s="66">
        <f t="shared" si="101"/>
        <v>0</v>
      </c>
      <c r="CK123" s="66">
        <f t="shared" si="102"/>
        <v>0</v>
      </c>
      <c r="CL123" s="66">
        <f t="shared" si="103"/>
        <v>0</v>
      </c>
      <c r="CM123" s="66">
        <f t="shared" si="104"/>
        <v>0</v>
      </c>
      <c r="CN123" s="66">
        <f>SUM(BD123:BH123)*BX123</f>
        <v>0</v>
      </c>
      <c r="CO123" s="67"/>
      <c r="CP123" s="12"/>
      <c r="CQ123" s="12"/>
      <c r="CR123" s="12"/>
      <c r="CS123" s="12"/>
      <c r="CT123" s="12"/>
      <c r="CU123" s="12"/>
    </row>
    <row r="124" spans="2:100" ht="20.25" customHeight="1">
      <c r="B124" s="194" t="s">
        <v>123</v>
      </c>
      <c r="C124" s="697"/>
      <c r="D124" s="698"/>
      <c r="E124" s="211" t="s">
        <v>124</v>
      </c>
      <c r="F124" s="57">
        <f t="shared" si="96"/>
        <v>0</v>
      </c>
      <c r="G124" s="72">
        <f>CO124*0.90035</f>
        <v>0</v>
      </c>
      <c r="H124" s="84"/>
      <c r="I124" s="60"/>
      <c r="J124" s="60"/>
      <c r="K124" s="60"/>
      <c r="L124" s="60"/>
      <c r="M124" s="195"/>
      <c r="N124" s="60"/>
      <c r="O124" s="60"/>
      <c r="P124" s="60"/>
      <c r="Q124" s="196"/>
      <c r="R124" s="60"/>
      <c r="S124" s="60"/>
      <c r="T124" s="60"/>
      <c r="U124" s="60"/>
      <c r="V124" s="60"/>
      <c r="W124" s="195"/>
      <c r="X124" s="60"/>
      <c r="Y124" s="60"/>
      <c r="Z124" s="60"/>
      <c r="AA124" s="60"/>
      <c r="AB124" s="310"/>
      <c r="AC124" s="310"/>
      <c r="AD124" s="298"/>
      <c r="AE124" s="298"/>
      <c r="AF124" s="227"/>
      <c r="AG124" s="221"/>
      <c r="AH124" s="221"/>
      <c r="AI124" s="221"/>
      <c r="AJ124" s="221"/>
      <c r="AK124" s="221"/>
      <c r="AL124" s="276"/>
      <c r="AM124" s="309"/>
      <c r="AN124" s="222"/>
      <c r="AO124" s="222"/>
      <c r="AP124" s="222"/>
      <c r="AQ124" s="221"/>
      <c r="AR124" s="221"/>
      <c r="AS124" s="309"/>
      <c r="AT124" s="221"/>
      <c r="AU124" s="221"/>
      <c r="AV124" s="221"/>
      <c r="AW124" s="221"/>
      <c r="AX124" s="221"/>
      <c r="AY124" s="221"/>
      <c r="AZ124" s="309"/>
      <c r="BA124" s="222"/>
      <c r="BB124" s="222"/>
      <c r="BC124" s="222"/>
      <c r="BD124" s="221"/>
      <c r="BE124" s="221"/>
      <c r="BF124" s="221"/>
      <c r="BG124" s="278"/>
      <c r="BH124" s="281"/>
      <c r="BI124" s="85"/>
      <c r="BK124" s="61" t="str">
        <f t="shared" si="91"/>
        <v>Mrec / Leaderboard</v>
      </c>
      <c r="BL124" s="71">
        <f t="shared" si="92"/>
        <v>0</v>
      </c>
      <c r="BM124" s="86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8"/>
      <c r="BY124" s="20"/>
      <c r="BZ124" s="20"/>
      <c r="CA124" s="61" t="str">
        <f t="shared" si="93"/>
        <v>Mrec / Leaderboard</v>
      </c>
      <c r="CB124" s="65">
        <f t="shared" si="95"/>
        <v>0</v>
      </c>
      <c r="CC124" s="66">
        <f>SUM(H124:L124)*BM124</f>
        <v>0</v>
      </c>
      <c r="CD124" s="66">
        <f>SUM(M124:P124)*BN124</f>
        <v>0</v>
      </c>
      <c r="CE124" s="66">
        <f t="shared" si="97"/>
        <v>0</v>
      </c>
      <c r="CF124" s="66">
        <f>SUM(U124:Y124)*BP124</f>
        <v>0</v>
      </c>
      <c r="CG124" s="66">
        <f t="shared" si="98"/>
        <v>0</v>
      </c>
      <c r="CH124" s="66">
        <f t="shared" si="99"/>
        <v>0</v>
      </c>
      <c r="CI124" s="66">
        <f t="shared" si="100"/>
        <v>0</v>
      </c>
      <c r="CJ124" s="66">
        <f t="shared" si="101"/>
        <v>0</v>
      </c>
      <c r="CK124" s="66">
        <f t="shared" si="102"/>
        <v>0</v>
      </c>
      <c r="CL124" s="66">
        <f t="shared" si="103"/>
        <v>0</v>
      </c>
      <c r="CM124" s="66">
        <f t="shared" si="104"/>
        <v>0</v>
      </c>
      <c r="CN124" s="66">
        <f t="shared" ref="CN124:CN129" si="105">SUM(BD124:BH124)*BX124</f>
        <v>0</v>
      </c>
      <c r="CO124" s="67"/>
      <c r="CP124" s="12"/>
      <c r="CQ124" s="12"/>
      <c r="CR124" s="12"/>
      <c r="CS124" s="12"/>
      <c r="CT124" s="12"/>
      <c r="CU124" s="12"/>
    </row>
    <row r="125" spans="2:100" ht="20.25" hidden="1" customHeight="1">
      <c r="B125" s="194" t="s">
        <v>123</v>
      </c>
      <c r="C125" s="697"/>
      <c r="D125" s="698"/>
      <c r="E125" s="211" t="s">
        <v>124</v>
      </c>
      <c r="F125" s="57">
        <f t="shared" si="96"/>
        <v>0</v>
      </c>
      <c r="G125" s="72">
        <f>CO125*0.90035</f>
        <v>0</v>
      </c>
      <c r="H125" s="84"/>
      <c r="I125" s="60"/>
      <c r="J125" s="60"/>
      <c r="K125" s="60"/>
      <c r="L125" s="60"/>
      <c r="M125" s="195"/>
      <c r="N125" s="60"/>
      <c r="O125" s="60"/>
      <c r="P125" s="60"/>
      <c r="Q125" s="196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227"/>
      <c r="AC125" s="227"/>
      <c r="AD125" s="60"/>
      <c r="AE125" s="60"/>
      <c r="AF125" s="60"/>
      <c r="AG125" s="60"/>
      <c r="AH125" s="60"/>
      <c r="AI125" s="60"/>
      <c r="AJ125" s="60"/>
      <c r="AK125" s="60"/>
      <c r="AL125" s="195"/>
      <c r="AM125" s="227"/>
      <c r="AN125" s="227"/>
      <c r="AO125" s="227"/>
      <c r="AP125" s="227"/>
      <c r="AQ125" s="60"/>
      <c r="AR125" s="60"/>
      <c r="AS125" s="227"/>
      <c r="AT125" s="60"/>
      <c r="AU125" s="60"/>
      <c r="AV125" s="116"/>
      <c r="AW125" s="116"/>
      <c r="AX125" s="116"/>
      <c r="AY125" s="116"/>
      <c r="AZ125" s="227"/>
      <c r="BA125" s="227"/>
      <c r="BB125" s="227"/>
      <c r="BC125" s="227"/>
      <c r="BD125" s="60"/>
      <c r="BE125" s="60"/>
      <c r="BF125" s="60"/>
      <c r="BG125" s="196"/>
      <c r="BH125" s="69"/>
      <c r="BI125" s="85"/>
      <c r="BK125" s="61" t="str">
        <f t="shared" si="91"/>
        <v>Mrec / Leaderboard</v>
      </c>
      <c r="BL125" s="71">
        <f t="shared" si="92"/>
        <v>0</v>
      </c>
      <c r="BM125" s="86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8"/>
      <c r="BY125" s="20"/>
      <c r="BZ125" s="20"/>
      <c r="CA125" s="61" t="str">
        <f t="shared" si="93"/>
        <v>Mrec / Leaderboard</v>
      </c>
      <c r="CB125" s="65">
        <f t="shared" si="95"/>
        <v>0</v>
      </c>
      <c r="CC125" s="66">
        <f t="shared" ref="CC125:CC139" si="106">SUM(H125:L125)*BM125</f>
        <v>0</v>
      </c>
      <c r="CD125" s="66">
        <f t="shared" ref="CD125:CD139" si="107">SUM(M125:P125)*BN125</f>
        <v>0</v>
      </c>
      <c r="CE125" s="66">
        <f t="shared" si="97"/>
        <v>0</v>
      </c>
      <c r="CF125" s="66">
        <f t="shared" ref="CF125:CF139" si="108">SUM(U125:Y125)*BP125</f>
        <v>0</v>
      </c>
      <c r="CG125" s="66">
        <f t="shared" si="98"/>
        <v>0</v>
      </c>
      <c r="CH125" s="66">
        <f t="shared" si="99"/>
        <v>0</v>
      </c>
      <c r="CI125" s="66">
        <f t="shared" si="100"/>
        <v>0</v>
      </c>
      <c r="CJ125" s="66">
        <f t="shared" si="101"/>
        <v>0</v>
      </c>
      <c r="CK125" s="66">
        <f t="shared" si="102"/>
        <v>0</v>
      </c>
      <c r="CL125" s="66">
        <f t="shared" si="103"/>
        <v>0</v>
      </c>
      <c r="CM125" s="66">
        <f t="shared" si="104"/>
        <v>0</v>
      </c>
      <c r="CN125" s="66">
        <f t="shared" si="105"/>
        <v>0</v>
      </c>
      <c r="CO125" s="67"/>
      <c r="CP125" s="12"/>
      <c r="CQ125" s="12"/>
      <c r="CR125" s="12"/>
      <c r="CS125" s="12"/>
      <c r="CT125" s="12"/>
      <c r="CU125" s="12"/>
    </row>
    <row r="126" spans="2:100" ht="20.25" customHeight="1">
      <c r="B126" s="194"/>
      <c r="C126" s="211"/>
      <c r="D126" s="211"/>
      <c r="E126" s="211"/>
      <c r="F126" s="57">
        <f t="shared" si="96"/>
        <v>0</v>
      </c>
      <c r="G126" s="72">
        <f t="shared" si="94"/>
        <v>0</v>
      </c>
      <c r="H126" s="84"/>
      <c r="I126" s="60"/>
      <c r="J126" s="60"/>
      <c r="K126" s="60"/>
      <c r="L126" s="60"/>
      <c r="M126" s="195"/>
      <c r="N126" s="60"/>
      <c r="O126" s="60"/>
      <c r="P126" s="60"/>
      <c r="Q126" s="196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195"/>
      <c r="AM126" s="60"/>
      <c r="AN126" s="60"/>
      <c r="AO126" s="60"/>
      <c r="AP126" s="60"/>
      <c r="AQ126" s="60"/>
      <c r="AR126" s="60"/>
      <c r="AS126" s="60"/>
      <c r="AT126" s="60"/>
      <c r="AU126" s="60"/>
      <c r="AV126" s="116"/>
      <c r="AW126" s="116"/>
      <c r="AX126" s="116"/>
      <c r="AY126" s="116"/>
      <c r="AZ126" s="60"/>
      <c r="BA126" s="60"/>
      <c r="BB126" s="60"/>
      <c r="BC126" s="60"/>
      <c r="BD126" s="60"/>
      <c r="BE126" s="60"/>
      <c r="BF126" s="60"/>
      <c r="BG126" s="196"/>
      <c r="BH126" s="69"/>
      <c r="BI126" s="85"/>
      <c r="BK126" s="61">
        <f t="shared" si="91"/>
        <v>0</v>
      </c>
      <c r="BL126" s="71">
        <f t="shared" si="92"/>
        <v>0</v>
      </c>
      <c r="BM126" s="86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8"/>
      <c r="BY126" s="20"/>
      <c r="BZ126" s="20"/>
      <c r="CA126" s="61">
        <f t="shared" si="93"/>
        <v>0</v>
      </c>
      <c r="CB126" s="65">
        <f t="shared" si="95"/>
        <v>0</v>
      </c>
      <c r="CC126" s="66">
        <f t="shared" si="106"/>
        <v>0</v>
      </c>
      <c r="CD126" s="66">
        <f t="shared" si="107"/>
        <v>0</v>
      </c>
      <c r="CE126" s="66">
        <f t="shared" si="97"/>
        <v>0</v>
      </c>
      <c r="CF126" s="66">
        <f t="shared" si="108"/>
        <v>0</v>
      </c>
      <c r="CG126" s="66">
        <f t="shared" si="98"/>
        <v>0</v>
      </c>
      <c r="CH126" s="66">
        <f t="shared" si="99"/>
        <v>0</v>
      </c>
      <c r="CI126" s="66">
        <f t="shared" si="100"/>
        <v>0</v>
      </c>
      <c r="CJ126" s="66">
        <f t="shared" si="101"/>
        <v>0</v>
      </c>
      <c r="CK126" s="66">
        <f t="shared" si="102"/>
        <v>0</v>
      </c>
      <c r="CL126" s="66">
        <f t="shared" si="103"/>
        <v>0</v>
      </c>
      <c r="CM126" s="66">
        <f t="shared" si="104"/>
        <v>0</v>
      </c>
      <c r="CN126" s="66">
        <f t="shared" si="105"/>
        <v>0</v>
      </c>
      <c r="CO126" s="67"/>
      <c r="CP126" s="12"/>
      <c r="CQ126" s="12"/>
      <c r="CR126" s="12"/>
      <c r="CS126" s="12"/>
      <c r="CT126" s="12"/>
      <c r="CU126" s="12"/>
    </row>
    <row r="127" spans="2:100" ht="20.25" customHeight="1">
      <c r="B127" s="200" t="s">
        <v>125</v>
      </c>
      <c r="C127" s="213"/>
      <c r="D127" s="197"/>
      <c r="E127" s="197"/>
      <c r="F127" s="198"/>
      <c r="G127" s="199">
        <f t="shared" si="94"/>
        <v>0</v>
      </c>
      <c r="H127" s="84"/>
      <c r="I127" s="60"/>
      <c r="J127" s="60"/>
      <c r="K127" s="60"/>
      <c r="L127" s="60"/>
      <c r="M127" s="195"/>
      <c r="N127" s="60"/>
      <c r="O127" s="60"/>
      <c r="P127" s="60"/>
      <c r="Q127" s="196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195"/>
      <c r="AL127" s="195"/>
      <c r="AM127" s="60"/>
      <c r="AN127" s="60"/>
      <c r="AO127" s="60"/>
      <c r="AP127" s="60"/>
      <c r="AQ127" s="60"/>
      <c r="AR127" s="60"/>
      <c r="AS127" s="60"/>
      <c r="AT127" s="60"/>
      <c r="AU127" s="60"/>
      <c r="AV127" s="116"/>
      <c r="AW127" s="116"/>
      <c r="AX127" s="116"/>
      <c r="AY127" s="116"/>
      <c r="AZ127" s="60"/>
      <c r="BA127" s="60"/>
      <c r="BB127" s="60"/>
      <c r="BC127" s="60"/>
      <c r="BD127" s="60"/>
      <c r="BE127" s="60"/>
      <c r="BF127" s="60"/>
      <c r="BG127" s="196"/>
      <c r="BH127" s="69"/>
      <c r="BI127" s="85"/>
      <c r="BK127" s="61" t="str">
        <f t="shared" si="91"/>
        <v>TIME OUT</v>
      </c>
      <c r="BL127" s="71">
        <f t="shared" si="92"/>
        <v>0</v>
      </c>
      <c r="BM127" s="86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8"/>
      <c r="BY127" s="20"/>
      <c r="BZ127" s="20"/>
      <c r="CA127" s="61" t="str">
        <f t="shared" si="93"/>
        <v>TIME OUT</v>
      </c>
      <c r="CB127" s="65">
        <f t="shared" si="95"/>
        <v>0</v>
      </c>
      <c r="CC127" s="66">
        <f t="shared" si="106"/>
        <v>0</v>
      </c>
      <c r="CD127" s="66">
        <f t="shared" si="107"/>
        <v>0</v>
      </c>
      <c r="CE127" s="66">
        <f t="shared" si="97"/>
        <v>0</v>
      </c>
      <c r="CF127" s="66">
        <f t="shared" si="108"/>
        <v>0</v>
      </c>
      <c r="CG127" s="66">
        <f t="shared" si="98"/>
        <v>0</v>
      </c>
      <c r="CH127" s="66">
        <f t="shared" si="99"/>
        <v>0</v>
      </c>
      <c r="CI127" s="66">
        <f t="shared" si="100"/>
        <v>0</v>
      </c>
      <c r="CJ127" s="66">
        <f t="shared" si="101"/>
        <v>0</v>
      </c>
      <c r="CK127" s="66">
        <f t="shared" si="102"/>
        <v>0</v>
      </c>
      <c r="CL127" s="66">
        <f t="shared" si="103"/>
        <v>0</v>
      </c>
      <c r="CM127" s="66">
        <f t="shared" si="104"/>
        <v>0</v>
      </c>
      <c r="CN127" s="66">
        <f t="shared" si="105"/>
        <v>0</v>
      </c>
      <c r="CO127" s="67"/>
      <c r="CP127" s="12"/>
      <c r="CQ127" s="12"/>
      <c r="CR127" s="12"/>
      <c r="CS127" s="12"/>
      <c r="CT127" s="12"/>
      <c r="CU127" s="12"/>
    </row>
    <row r="128" spans="2:100" ht="19.5" customHeight="1">
      <c r="B128" s="122"/>
      <c r="C128" s="212"/>
      <c r="D128" s="81"/>
      <c r="E128" s="81"/>
      <c r="F128" s="57">
        <f t="shared" ref="F128:F134" si="109">SUM(H128:BH128)</f>
        <v>0</v>
      </c>
      <c r="G128" s="72">
        <f t="shared" si="94"/>
        <v>0</v>
      </c>
      <c r="H128" s="59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195"/>
      <c r="AL128" s="195"/>
      <c r="AM128" s="60"/>
      <c r="AN128" s="60"/>
      <c r="AO128" s="60"/>
      <c r="AP128" s="60"/>
      <c r="AQ128" s="60"/>
      <c r="AR128" s="60"/>
      <c r="AS128" s="60"/>
      <c r="AT128" s="60"/>
      <c r="AU128" s="60"/>
      <c r="AV128" s="116"/>
      <c r="AW128" s="116"/>
      <c r="AX128" s="116"/>
      <c r="AY128" s="116"/>
      <c r="AZ128" s="60"/>
      <c r="BA128" s="60"/>
      <c r="BB128" s="60"/>
      <c r="BC128" s="60"/>
      <c r="BD128" s="60"/>
      <c r="BE128" s="60"/>
      <c r="BF128" s="60"/>
      <c r="BG128" s="60"/>
      <c r="BH128" s="69"/>
      <c r="BI128" s="85"/>
      <c r="BK128" s="61">
        <f t="shared" si="91"/>
        <v>0</v>
      </c>
      <c r="BL128" s="71">
        <f t="shared" si="92"/>
        <v>0</v>
      </c>
      <c r="BM128" s="86"/>
      <c r="BN128" s="87"/>
      <c r="BO128" s="88"/>
      <c r="BP128" s="88"/>
      <c r="BQ128" s="88"/>
      <c r="BR128" s="88"/>
      <c r="BS128" s="88"/>
      <c r="BT128" s="88"/>
      <c r="BU128" s="88"/>
      <c r="BV128" s="88"/>
      <c r="BW128" s="88"/>
      <c r="BX128" s="127"/>
      <c r="BY128" s="20"/>
      <c r="BZ128" s="20"/>
      <c r="CA128" s="61">
        <f t="shared" si="93"/>
        <v>0</v>
      </c>
      <c r="CB128" s="65">
        <f t="shared" si="95"/>
        <v>0</v>
      </c>
      <c r="CC128" s="66">
        <f t="shared" si="106"/>
        <v>0</v>
      </c>
      <c r="CD128" s="66">
        <f t="shared" si="107"/>
        <v>0</v>
      </c>
      <c r="CE128" s="66">
        <f t="shared" si="97"/>
        <v>0</v>
      </c>
      <c r="CF128" s="66">
        <f t="shared" si="108"/>
        <v>0</v>
      </c>
      <c r="CG128" s="66">
        <f t="shared" si="98"/>
        <v>0</v>
      </c>
      <c r="CH128" s="66">
        <f t="shared" si="99"/>
        <v>0</v>
      </c>
      <c r="CI128" s="66">
        <f t="shared" si="100"/>
        <v>0</v>
      </c>
      <c r="CJ128" s="66">
        <f t="shared" si="101"/>
        <v>0</v>
      </c>
      <c r="CK128" s="66">
        <f t="shared" si="102"/>
        <v>0</v>
      </c>
      <c r="CL128" s="66">
        <f t="shared" si="103"/>
        <v>0</v>
      </c>
      <c r="CM128" s="66">
        <f t="shared" si="104"/>
        <v>0</v>
      </c>
      <c r="CN128" s="66">
        <f t="shared" si="105"/>
        <v>0</v>
      </c>
      <c r="CO128" s="67"/>
      <c r="CP128" s="12"/>
      <c r="CQ128" s="12"/>
      <c r="CR128" s="12"/>
      <c r="CS128" s="12"/>
      <c r="CT128" s="12"/>
      <c r="CU128" s="12"/>
    </row>
    <row r="129" spans="2:100" ht="19.5" customHeight="1">
      <c r="B129" s="193" t="s">
        <v>129</v>
      </c>
      <c r="C129" s="697" t="s">
        <v>144</v>
      </c>
      <c r="D129" s="698"/>
      <c r="E129" s="90"/>
      <c r="F129" s="57">
        <f t="shared" si="109"/>
        <v>0</v>
      </c>
      <c r="G129" s="72">
        <f>CO129*0.90035</f>
        <v>0</v>
      </c>
      <c r="H129" s="73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298"/>
      <c r="AC129" s="298"/>
      <c r="AD129" s="60"/>
      <c r="AE129" s="60"/>
      <c r="AF129" s="227"/>
      <c r="AG129" s="60"/>
      <c r="AH129" s="60"/>
      <c r="AI129" s="60"/>
      <c r="AJ129" s="60"/>
      <c r="AK129" s="60"/>
      <c r="AL129" s="60"/>
      <c r="AM129" s="227"/>
      <c r="AN129" s="60"/>
      <c r="AO129" s="60"/>
      <c r="AP129" s="60"/>
      <c r="AQ129" s="60"/>
      <c r="AR129" s="60"/>
      <c r="AS129" s="227"/>
      <c r="AT129" s="60"/>
      <c r="AU129" s="60"/>
      <c r="AV129" s="116"/>
      <c r="AW129" s="116"/>
      <c r="AX129" s="116"/>
      <c r="AY129" s="116"/>
      <c r="AZ129" s="227"/>
      <c r="BA129" s="60"/>
      <c r="BB129" s="60"/>
      <c r="BC129" s="60"/>
      <c r="BD129" s="60"/>
      <c r="BE129" s="60"/>
      <c r="BF129" s="60"/>
      <c r="BG129" s="196"/>
      <c r="BH129" s="69"/>
      <c r="BI129" s="75"/>
      <c r="BJ129" s="75"/>
      <c r="BK129" s="61" t="str">
        <f t="shared" si="91"/>
        <v>Roadblock - Gutter, Leaderboard and Mrec</v>
      </c>
      <c r="BL129" s="71">
        <f t="shared" si="92"/>
        <v>0</v>
      </c>
      <c r="BM129" s="76"/>
      <c r="BN129" s="77"/>
      <c r="BO129" s="77">
        <v>0</v>
      </c>
      <c r="BP129" s="77"/>
      <c r="BQ129" s="77"/>
      <c r="BR129" s="77"/>
      <c r="BS129" s="77"/>
      <c r="BT129" s="77"/>
      <c r="BU129" s="77"/>
      <c r="BV129" s="77"/>
      <c r="BW129" s="77"/>
      <c r="BX129" s="127"/>
      <c r="BY129" s="20"/>
      <c r="BZ129" s="79"/>
      <c r="CA129" s="61" t="str">
        <f t="shared" si="93"/>
        <v>Roadblock - Gutter, Leaderboard and Mrec</v>
      </c>
      <c r="CB129" s="65">
        <f t="shared" si="95"/>
        <v>0</v>
      </c>
      <c r="CC129" s="66">
        <f t="shared" si="106"/>
        <v>0</v>
      </c>
      <c r="CD129" s="66">
        <f t="shared" si="107"/>
        <v>0</v>
      </c>
      <c r="CE129" s="66">
        <f t="shared" si="97"/>
        <v>0</v>
      </c>
      <c r="CF129" s="66">
        <f t="shared" si="108"/>
        <v>0</v>
      </c>
      <c r="CG129" s="66">
        <f t="shared" si="98"/>
        <v>0</v>
      </c>
      <c r="CH129" s="66">
        <f t="shared" si="99"/>
        <v>0</v>
      </c>
      <c r="CI129" s="66">
        <f t="shared" si="100"/>
        <v>0</v>
      </c>
      <c r="CJ129" s="66">
        <f t="shared" si="101"/>
        <v>0</v>
      </c>
      <c r="CK129" s="66">
        <f t="shared" si="102"/>
        <v>0</v>
      </c>
      <c r="CL129" s="66">
        <f t="shared" si="103"/>
        <v>0</v>
      </c>
      <c r="CM129" s="66">
        <f t="shared" si="104"/>
        <v>0</v>
      </c>
      <c r="CN129" s="66">
        <f t="shared" si="105"/>
        <v>0</v>
      </c>
      <c r="CO129" s="67"/>
      <c r="CP129" s="12"/>
      <c r="CQ129" s="80"/>
      <c r="CR129" s="80"/>
      <c r="CS129" s="80"/>
      <c r="CT129" s="80"/>
      <c r="CU129" s="80"/>
      <c r="CV129" s="80"/>
    </row>
    <row r="130" spans="2:100" ht="20.25" customHeight="1">
      <c r="B130" s="194" t="s">
        <v>128</v>
      </c>
      <c r="C130" s="697"/>
      <c r="D130" s="698"/>
      <c r="E130" s="211"/>
      <c r="F130" s="57">
        <f t="shared" si="109"/>
        <v>0</v>
      </c>
      <c r="G130" s="72">
        <f>CO130*0.90035</f>
        <v>0</v>
      </c>
      <c r="H130" s="84"/>
      <c r="I130" s="60"/>
      <c r="J130" s="60"/>
      <c r="K130" s="60"/>
      <c r="L130" s="60"/>
      <c r="M130" s="195"/>
      <c r="N130" s="60"/>
      <c r="O130" s="60"/>
      <c r="P130" s="60"/>
      <c r="Q130" s="196"/>
      <c r="R130" s="60"/>
      <c r="S130" s="60"/>
      <c r="T130" s="60"/>
      <c r="U130" s="60"/>
      <c r="V130" s="60"/>
      <c r="W130" s="195"/>
      <c r="X130" s="60"/>
      <c r="Y130" s="60"/>
      <c r="Z130" s="60"/>
      <c r="AA130" s="60"/>
      <c r="AB130" s="310"/>
      <c r="AC130" s="310"/>
      <c r="AD130" s="298"/>
      <c r="AE130" s="298"/>
      <c r="AF130" s="227"/>
      <c r="AG130" s="221"/>
      <c r="AH130" s="221"/>
      <c r="AI130" s="221"/>
      <c r="AJ130" s="221"/>
      <c r="AK130" s="221"/>
      <c r="AL130" s="276"/>
      <c r="AM130" s="309"/>
      <c r="AN130" s="222"/>
      <c r="AO130" s="222"/>
      <c r="AP130" s="222"/>
      <c r="AQ130" s="221"/>
      <c r="AR130" s="221"/>
      <c r="AS130" s="309"/>
      <c r="AT130" s="221"/>
      <c r="AU130" s="221"/>
      <c r="AV130" s="221"/>
      <c r="AW130" s="221"/>
      <c r="AX130" s="221"/>
      <c r="AY130" s="221"/>
      <c r="AZ130" s="309"/>
      <c r="BA130" s="222"/>
      <c r="BB130" s="222"/>
      <c r="BC130" s="222"/>
      <c r="BD130" s="221"/>
      <c r="BE130" s="221"/>
      <c r="BF130" s="221"/>
      <c r="BG130" s="278"/>
      <c r="BH130" s="281"/>
      <c r="BI130" s="85"/>
      <c r="BK130" s="61" t="str">
        <f t="shared" si="91"/>
        <v>Mrec</v>
      </c>
      <c r="BL130" s="71">
        <f t="shared" si="92"/>
        <v>0</v>
      </c>
      <c r="BM130" s="86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8"/>
      <c r="BY130" s="20"/>
      <c r="BZ130" s="20"/>
      <c r="CA130" s="61" t="str">
        <f t="shared" si="93"/>
        <v>Mrec</v>
      </c>
      <c r="CB130" s="65">
        <f t="shared" si="95"/>
        <v>0</v>
      </c>
      <c r="CC130" s="66">
        <f t="shared" si="106"/>
        <v>0</v>
      </c>
      <c r="CD130" s="66">
        <f t="shared" si="107"/>
        <v>0</v>
      </c>
      <c r="CE130" s="66">
        <f t="shared" si="97"/>
        <v>0</v>
      </c>
      <c r="CF130" s="66">
        <f t="shared" si="108"/>
        <v>0</v>
      </c>
      <c r="CG130" s="66">
        <f t="shared" si="98"/>
        <v>0</v>
      </c>
      <c r="CH130" s="66">
        <f t="shared" si="99"/>
        <v>0</v>
      </c>
      <c r="CI130" s="66">
        <f t="shared" si="100"/>
        <v>0</v>
      </c>
      <c r="CJ130" s="66">
        <f t="shared" si="101"/>
        <v>0</v>
      </c>
      <c r="CK130" s="66">
        <f t="shared" si="102"/>
        <v>0</v>
      </c>
      <c r="CL130" s="66">
        <f t="shared" si="103"/>
        <v>0</v>
      </c>
      <c r="CM130" s="66">
        <f t="shared" si="104"/>
        <v>0</v>
      </c>
      <c r="CN130" s="66">
        <f t="shared" ref="CN130:CN139" si="110">SUM(BD130:BH130)*BX130</f>
        <v>0</v>
      </c>
      <c r="CO130" s="67"/>
      <c r="CP130" s="12"/>
      <c r="CQ130" s="12"/>
      <c r="CR130" s="12"/>
      <c r="CS130" s="12"/>
      <c r="CT130" s="12"/>
      <c r="CU130" s="12"/>
    </row>
    <row r="131" spans="2:100" ht="20.25" customHeight="1">
      <c r="B131" s="194" t="s">
        <v>126</v>
      </c>
      <c r="C131" s="697"/>
      <c r="D131" s="698"/>
      <c r="E131" s="211"/>
      <c r="F131" s="57">
        <f t="shared" si="109"/>
        <v>0</v>
      </c>
      <c r="G131" s="72">
        <f>CO131*0.90035</f>
        <v>0</v>
      </c>
      <c r="H131" s="84"/>
      <c r="I131" s="60"/>
      <c r="J131" s="60"/>
      <c r="K131" s="60"/>
      <c r="L131" s="60"/>
      <c r="M131" s="195"/>
      <c r="N131" s="60"/>
      <c r="O131" s="60"/>
      <c r="P131" s="60"/>
      <c r="Q131" s="196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310"/>
      <c r="AC131" s="60"/>
      <c r="AD131" s="60"/>
      <c r="AE131" s="60"/>
      <c r="AF131" s="227"/>
      <c r="AG131" s="60"/>
      <c r="AH131" s="60"/>
      <c r="AI131" s="60"/>
      <c r="AJ131" s="60"/>
      <c r="AK131" s="60"/>
      <c r="AL131" s="195"/>
      <c r="AM131" s="309"/>
      <c r="AN131" s="60"/>
      <c r="AO131" s="60"/>
      <c r="AP131" s="60"/>
      <c r="AQ131" s="60"/>
      <c r="AR131" s="60"/>
      <c r="AS131" s="309"/>
      <c r="AT131" s="60"/>
      <c r="AU131" s="60"/>
      <c r="AV131" s="116"/>
      <c r="AW131" s="116"/>
      <c r="AX131" s="116"/>
      <c r="AY131" s="116"/>
      <c r="AZ131" s="309"/>
      <c r="BA131" s="60"/>
      <c r="BB131" s="60"/>
      <c r="BC131" s="60"/>
      <c r="BD131" s="60"/>
      <c r="BE131" s="60"/>
      <c r="BF131" s="60"/>
      <c r="BG131" s="196"/>
      <c r="BH131" s="69"/>
      <c r="BI131" s="85"/>
      <c r="BK131" s="61" t="str">
        <f t="shared" si="91"/>
        <v>Bespoke eDM</v>
      </c>
      <c r="BL131" s="71">
        <f t="shared" si="92"/>
        <v>0</v>
      </c>
      <c r="BM131" s="86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8"/>
      <c r="BY131" s="20"/>
      <c r="BZ131" s="20"/>
      <c r="CA131" s="61" t="str">
        <f t="shared" si="93"/>
        <v>Bespoke eDM</v>
      </c>
      <c r="CB131" s="65">
        <f t="shared" si="95"/>
        <v>0</v>
      </c>
      <c r="CC131" s="66">
        <f t="shared" si="106"/>
        <v>0</v>
      </c>
      <c r="CD131" s="66">
        <f t="shared" si="107"/>
        <v>0</v>
      </c>
      <c r="CE131" s="66">
        <f t="shared" si="97"/>
        <v>0</v>
      </c>
      <c r="CF131" s="66">
        <f t="shared" si="108"/>
        <v>0</v>
      </c>
      <c r="CG131" s="66">
        <f t="shared" si="98"/>
        <v>0</v>
      </c>
      <c r="CH131" s="66">
        <f t="shared" si="99"/>
        <v>0</v>
      </c>
      <c r="CI131" s="66">
        <f t="shared" si="100"/>
        <v>0</v>
      </c>
      <c r="CJ131" s="66">
        <f t="shared" si="101"/>
        <v>0</v>
      </c>
      <c r="CK131" s="66">
        <f t="shared" si="102"/>
        <v>0</v>
      </c>
      <c r="CL131" s="66">
        <f t="shared" si="103"/>
        <v>0</v>
      </c>
      <c r="CM131" s="66">
        <f t="shared" si="104"/>
        <v>0</v>
      </c>
      <c r="CN131" s="66">
        <f t="shared" si="110"/>
        <v>0</v>
      </c>
      <c r="CO131" s="67"/>
      <c r="CP131" s="12"/>
      <c r="CQ131" s="12"/>
      <c r="CR131" s="12"/>
      <c r="CS131" s="12"/>
      <c r="CT131" s="12"/>
      <c r="CU131" s="12"/>
    </row>
    <row r="132" spans="2:100" ht="20.25" customHeight="1">
      <c r="B132" s="194"/>
      <c r="C132" s="245"/>
      <c r="D132" s="246"/>
      <c r="E132" s="211" t="s">
        <v>124</v>
      </c>
      <c r="F132" s="57">
        <f t="shared" si="109"/>
        <v>0</v>
      </c>
      <c r="G132" s="72">
        <f t="shared" si="94"/>
        <v>0</v>
      </c>
      <c r="H132" s="84"/>
      <c r="I132" s="60"/>
      <c r="J132" s="60"/>
      <c r="K132" s="60"/>
      <c r="L132" s="60"/>
      <c r="M132" s="195"/>
      <c r="N132" s="60"/>
      <c r="O132" s="60"/>
      <c r="P132" s="60"/>
      <c r="Q132" s="196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195"/>
      <c r="AM132" s="60"/>
      <c r="AN132" s="60"/>
      <c r="AO132" s="60"/>
      <c r="AP132" s="60"/>
      <c r="AQ132" s="60"/>
      <c r="AR132" s="60"/>
      <c r="AS132" s="60"/>
      <c r="AT132" s="60"/>
      <c r="AU132" s="60"/>
      <c r="AV132" s="116"/>
      <c r="AW132" s="116"/>
      <c r="AX132" s="116"/>
      <c r="AY132" s="116"/>
      <c r="AZ132" s="60"/>
      <c r="BA132" s="60"/>
      <c r="BB132" s="60"/>
      <c r="BC132" s="60"/>
      <c r="BD132" s="60"/>
      <c r="BE132" s="60"/>
      <c r="BF132" s="60"/>
      <c r="BG132" s="196"/>
      <c r="BH132" s="69"/>
      <c r="BI132" s="85"/>
      <c r="BK132" s="61">
        <f t="shared" si="91"/>
        <v>0</v>
      </c>
      <c r="BL132" s="71">
        <f t="shared" si="92"/>
        <v>0</v>
      </c>
      <c r="BM132" s="86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8"/>
      <c r="BY132" s="20"/>
      <c r="BZ132" s="20"/>
      <c r="CA132" s="61">
        <f t="shared" si="93"/>
        <v>0</v>
      </c>
      <c r="CB132" s="65">
        <f t="shared" si="95"/>
        <v>0</v>
      </c>
      <c r="CC132" s="66">
        <f t="shared" si="106"/>
        <v>0</v>
      </c>
      <c r="CD132" s="66">
        <f t="shared" si="107"/>
        <v>0</v>
      </c>
      <c r="CE132" s="66">
        <f t="shared" si="97"/>
        <v>0</v>
      </c>
      <c r="CF132" s="66">
        <f t="shared" si="108"/>
        <v>0</v>
      </c>
      <c r="CG132" s="66">
        <f t="shared" si="98"/>
        <v>0</v>
      </c>
      <c r="CH132" s="66">
        <f t="shared" si="99"/>
        <v>0</v>
      </c>
      <c r="CI132" s="66">
        <f t="shared" si="100"/>
        <v>0</v>
      </c>
      <c r="CJ132" s="66">
        <f t="shared" si="101"/>
        <v>0</v>
      </c>
      <c r="CK132" s="66">
        <f t="shared" si="102"/>
        <v>0</v>
      </c>
      <c r="CL132" s="66">
        <f t="shared" si="103"/>
        <v>0</v>
      </c>
      <c r="CM132" s="66">
        <f t="shared" si="104"/>
        <v>0</v>
      </c>
      <c r="CN132" s="66">
        <f t="shared" si="110"/>
        <v>0</v>
      </c>
      <c r="CO132" s="67">
        <f>SUM(CC132:CN132)</f>
        <v>0</v>
      </c>
      <c r="CP132" s="12"/>
      <c r="CQ132" s="12"/>
      <c r="CR132" s="12"/>
      <c r="CS132" s="12"/>
      <c r="CT132" s="12"/>
      <c r="CU132" s="12"/>
    </row>
    <row r="133" spans="2:100" ht="20.25" hidden="1" customHeight="1">
      <c r="B133" s="194"/>
      <c r="C133" s="211"/>
      <c r="D133" s="211"/>
      <c r="E133" s="211" t="s">
        <v>124</v>
      </c>
      <c r="F133" s="57">
        <f t="shared" si="109"/>
        <v>0</v>
      </c>
      <c r="G133" s="72">
        <f t="shared" si="94"/>
        <v>0</v>
      </c>
      <c r="H133" s="84"/>
      <c r="I133" s="60"/>
      <c r="J133" s="60"/>
      <c r="K133" s="60"/>
      <c r="L133" s="60"/>
      <c r="M133" s="195"/>
      <c r="N133" s="60"/>
      <c r="O133" s="60"/>
      <c r="P133" s="60"/>
      <c r="Q133" s="196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195"/>
      <c r="AM133" s="60"/>
      <c r="AN133" s="60"/>
      <c r="AO133" s="60"/>
      <c r="AP133" s="60"/>
      <c r="AQ133" s="60"/>
      <c r="AR133" s="60"/>
      <c r="AS133" s="60"/>
      <c r="AT133" s="60"/>
      <c r="AU133" s="60"/>
      <c r="AV133" s="116"/>
      <c r="AW133" s="116"/>
      <c r="AX133" s="116"/>
      <c r="AY133" s="116"/>
      <c r="AZ133" s="60"/>
      <c r="BA133" s="60"/>
      <c r="BB133" s="60"/>
      <c r="BC133" s="60"/>
      <c r="BD133" s="60"/>
      <c r="BE133" s="60"/>
      <c r="BF133" s="60"/>
      <c r="BG133" s="196"/>
      <c r="BH133" s="69"/>
      <c r="BI133" s="85"/>
      <c r="BK133" s="61">
        <f t="shared" si="91"/>
        <v>0</v>
      </c>
      <c r="BL133" s="71">
        <f t="shared" si="92"/>
        <v>0</v>
      </c>
      <c r="BM133" s="86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8"/>
      <c r="BY133" s="20"/>
      <c r="BZ133" s="20"/>
      <c r="CA133" s="61">
        <f t="shared" si="93"/>
        <v>0</v>
      </c>
      <c r="CB133" s="65">
        <f t="shared" si="95"/>
        <v>0</v>
      </c>
      <c r="CC133" s="66">
        <f t="shared" si="106"/>
        <v>0</v>
      </c>
      <c r="CD133" s="66">
        <f t="shared" si="107"/>
        <v>0</v>
      </c>
      <c r="CE133" s="66">
        <f t="shared" si="97"/>
        <v>0</v>
      </c>
      <c r="CF133" s="66">
        <f t="shared" si="108"/>
        <v>0</v>
      </c>
      <c r="CG133" s="66">
        <f t="shared" si="98"/>
        <v>0</v>
      </c>
      <c r="CH133" s="66">
        <f t="shared" si="99"/>
        <v>0</v>
      </c>
      <c r="CI133" s="66">
        <f t="shared" si="100"/>
        <v>0</v>
      </c>
      <c r="CJ133" s="66">
        <f t="shared" si="101"/>
        <v>0</v>
      </c>
      <c r="CK133" s="66">
        <f t="shared" si="102"/>
        <v>0</v>
      </c>
      <c r="CL133" s="66">
        <f t="shared" si="103"/>
        <v>0</v>
      </c>
      <c r="CM133" s="66">
        <f t="shared" si="104"/>
        <v>0</v>
      </c>
      <c r="CN133" s="66">
        <f t="shared" si="110"/>
        <v>0</v>
      </c>
      <c r="CO133" s="67">
        <f>SUM(CC133:CN133)</f>
        <v>0</v>
      </c>
      <c r="CP133" s="12"/>
      <c r="CQ133" s="12"/>
      <c r="CR133" s="12"/>
      <c r="CS133" s="12"/>
      <c r="CT133" s="12"/>
      <c r="CU133" s="12"/>
    </row>
    <row r="134" spans="2:100" ht="20.25" hidden="1" customHeight="1">
      <c r="B134" s="194"/>
      <c r="C134" s="211"/>
      <c r="D134" s="211"/>
      <c r="E134" s="211"/>
      <c r="F134" s="57">
        <f t="shared" si="109"/>
        <v>0</v>
      </c>
      <c r="G134" s="72">
        <f t="shared" si="94"/>
        <v>0</v>
      </c>
      <c r="H134" s="84"/>
      <c r="I134" s="60"/>
      <c r="J134" s="60"/>
      <c r="K134" s="60"/>
      <c r="L134" s="60"/>
      <c r="M134" s="195"/>
      <c r="N134" s="60"/>
      <c r="O134" s="60"/>
      <c r="P134" s="60"/>
      <c r="Q134" s="196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195"/>
      <c r="AM134" s="60"/>
      <c r="AN134" s="60"/>
      <c r="AO134" s="60"/>
      <c r="AP134" s="60"/>
      <c r="AQ134" s="60"/>
      <c r="AR134" s="60"/>
      <c r="AS134" s="60"/>
      <c r="AT134" s="60"/>
      <c r="AU134" s="60"/>
      <c r="AV134" s="116"/>
      <c r="AW134" s="116"/>
      <c r="AX134" s="116"/>
      <c r="AY134" s="116"/>
      <c r="AZ134" s="60"/>
      <c r="BA134" s="60"/>
      <c r="BB134" s="60"/>
      <c r="BC134" s="60"/>
      <c r="BD134" s="60"/>
      <c r="BE134" s="60"/>
      <c r="BF134" s="60"/>
      <c r="BG134" s="196"/>
      <c r="BH134" s="69"/>
      <c r="BI134" s="85"/>
      <c r="BK134" s="61">
        <f t="shared" si="91"/>
        <v>0</v>
      </c>
      <c r="BL134" s="71">
        <f t="shared" si="92"/>
        <v>0</v>
      </c>
      <c r="BM134" s="86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8"/>
      <c r="BY134" s="20"/>
      <c r="BZ134" s="20"/>
      <c r="CA134" s="61">
        <f t="shared" si="93"/>
        <v>0</v>
      </c>
      <c r="CB134" s="65">
        <f t="shared" si="95"/>
        <v>0</v>
      </c>
      <c r="CC134" s="66">
        <f t="shared" si="106"/>
        <v>0</v>
      </c>
      <c r="CD134" s="66">
        <f t="shared" si="107"/>
        <v>0</v>
      </c>
      <c r="CE134" s="66">
        <f t="shared" si="97"/>
        <v>0</v>
      </c>
      <c r="CF134" s="66">
        <f t="shared" si="108"/>
        <v>0</v>
      </c>
      <c r="CG134" s="66">
        <f t="shared" si="98"/>
        <v>0</v>
      </c>
      <c r="CH134" s="66">
        <f t="shared" si="99"/>
        <v>0</v>
      </c>
      <c r="CI134" s="66">
        <f t="shared" si="100"/>
        <v>0</v>
      </c>
      <c r="CJ134" s="66">
        <f t="shared" si="101"/>
        <v>0</v>
      </c>
      <c r="CK134" s="66">
        <f t="shared" si="102"/>
        <v>0</v>
      </c>
      <c r="CL134" s="66">
        <f t="shared" si="103"/>
        <v>0</v>
      </c>
      <c r="CM134" s="66">
        <f t="shared" si="104"/>
        <v>0</v>
      </c>
      <c r="CN134" s="66">
        <f t="shared" si="110"/>
        <v>0</v>
      </c>
      <c r="CO134" s="67">
        <f>SUM(CC134:CN134)</f>
        <v>0</v>
      </c>
      <c r="CP134" s="12"/>
      <c r="CQ134" s="12"/>
      <c r="CR134" s="12"/>
      <c r="CS134" s="12"/>
      <c r="CT134" s="12"/>
      <c r="CU134" s="12"/>
    </row>
    <row r="135" spans="2:100" ht="19.5" hidden="1" customHeight="1">
      <c r="B135" s="115"/>
      <c r="C135" s="209"/>
      <c r="D135" s="209"/>
      <c r="E135" s="209"/>
      <c r="F135" s="57">
        <f>SUM(H135:BH135)*10</f>
        <v>0</v>
      </c>
      <c r="G135" s="72">
        <f t="shared" si="94"/>
        <v>0</v>
      </c>
      <c r="H135" s="73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74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116"/>
      <c r="AW135" s="116"/>
      <c r="AX135" s="116"/>
      <c r="AY135" s="116"/>
      <c r="AZ135" s="60"/>
      <c r="BA135" s="60"/>
      <c r="BB135" s="60"/>
      <c r="BC135" s="140"/>
      <c r="BD135" s="60"/>
      <c r="BE135" s="60"/>
      <c r="BF135" s="60"/>
      <c r="BG135" s="196"/>
      <c r="BH135" s="69"/>
      <c r="BI135" s="75"/>
      <c r="BJ135" s="75"/>
      <c r="BK135" s="61">
        <f t="shared" ref="BK135:BK140" si="111">B135</f>
        <v>0</v>
      </c>
      <c r="BL135" s="71">
        <f t="shared" ref="BL135:BL140" si="112">D135</f>
        <v>0</v>
      </c>
      <c r="BM135" s="76"/>
      <c r="BN135" s="77"/>
      <c r="BO135" s="77">
        <v>0</v>
      </c>
      <c r="BP135" s="77">
        <v>0</v>
      </c>
      <c r="BQ135" s="77">
        <v>0</v>
      </c>
      <c r="BR135" s="77">
        <v>0</v>
      </c>
      <c r="BS135" s="77">
        <v>0</v>
      </c>
      <c r="BT135" s="77">
        <v>0</v>
      </c>
      <c r="BU135" s="77">
        <v>0</v>
      </c>
      <c r="BV135" s="77">
        <v>0</v>
      </c>
      <c r="BW135" s="77">
        <v>0</v>
      </c>
      <c r="BX135" s="127"/>
      <c r="BY135" s="20"/>
      <c r="BZ135" s="79"/>
      <c r="CA135" s="61">
        <f>B135</f>
        <v>0</v>
      </c>
      <c r="CB135" s="65">
        <f t="shared" si="95"/>
        <v>0</v>
      </c>
      <c r="CC135" s="66">
        <f t="shared" si="106"/>
        <v>0</v>
      </c>
      <c r="CD135" s="66">
        <f t="shared" si="107"/>
        <v>0</v>
      </c>
      <c r="CE135" s="66">
        <f t="shared" si="97"/>
        <v>0</v>
      </c>
      <c r="CF135" s="66">
        <f t="shared" si="108"/>
        <v>0</v>
      </c>
      <c r="CG135" s="66">
        <f t="shared" si="98"/>
        <v>0</v>
      </c>
      <c r="CH135" s="66">
        <f t="shared" si="99"/>
        <v>0</v>
      </c>
      <c r="CI135" s="66">
        <f t="shared" si="100"/>
        <v>0</v>
      </c>
      <c r="CJ135" s="66">
        <f t="shared" si="101"/>
        <v>0</v>
      </c>
      <c r="CK135" s="66">
        <f t="shared" si="102"/>
        <v>0</v>
      </c>
      <c r="CL135" s="66">
        <f t="shared" si="103"/>
        <v>0</v>
      </c>
      <c r="CM135" s="66">
        <f t="shared" si="104"/>
        <v>0</v>
      </c>
      <c r="CN135" s="66">
        <f t="shared" si="110"/>
        <v>0</v>
      </c>
      <c r="CO135" s="67"/>
      <c r="CP135" s="12"/>
      <c r="CQ135" s="80"/>
      <c r="CR135" s="80"/>
      <c r="CS135" s="80"/>
      <c r="CT135" s="80"/>
      <c r="CU135" s="80"/>
      <c r="CV135" s="80"/>
    </row>
    <row r="136" spans="2:100" ht="20.25" hidden="1" customHeight="1">
      <c r="B136" s="122"/>
      <c r="C136" s="212"/>
      <c r="D136" s="81"/>
      <c r="E136" s="81"/>
      <c r="F136" s="57">
        <f>SUM(H136:BH136)</f>
        <v>0</v>
      </c>
      <c r="G136" s="72">
        <f t="shared" si="94"/>
        <v>0</v>
      </c>
      <c r="H136" s="84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74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116"/>
      <c r="AW136" s="116"/>
      <c r="AX136" s="116"/>
      <c r="AY136" s="116"/>
      <c r="AZ136" s="60"/>
      <c r="BA136" s="60"/>
      <c r="BB136" s="60"/>
      <c r="BC136" s="140"/>
      <c r="BD136" s="60"/>
      <c r="BE136" s="60"/>
      <c r="BF136" s="60"/>
      <c r="BG136" s="60"/>
      <c r="BH136" s="69"/>
      <c r="BI136" s="85"/>
      <c r="BK136" s="61">
        <f t="shared" si="111"/>
        <v>0</v>
      </c>
      <c r="BL136" s="71">
        <f t="shared" si="112"/>
        <v>0</v>
      </c>
      <c r="BM136" s="86">
        <v>388889</v>
      </c>
      <c r="BN136" s="77">
        <v>388889</v>
      </c>
      <c r="BO136" s="77">
        <v>388889</v>
      </c>
      <c r="BP136" s="77">
        <v>388889</v>
      </c>
      <c r="BQ136" s="77">
        <v>388889</v>
      </c>
      <c r="BR136" s="77">
        <v>388889</v>
      </c>
      <c r="BS136" s="77">
        <v>388889</v>
      </c>
      <c r="BT136" s="77">
        <v>388889</v>
      </c>
      <c r="BU136" s="77">
        <v>388889</v>
      </c>
      <c r="BV136" s="77">
        <v>388889</v>
      </c>
      <c r="BW136" s="77">
        <v>388889</v>
      </c>
      <c r="BX136" s="78">
        <v>388889</v>
      </c>
      <c r="BY136" s="20"/>
      <c r="BZ136" s="20"/>
      <c r="CA136" s="61">
        <f>B136</f>
        <v>0</v>
      </c>
      <c r="CB136" s="65">
        <f>BL136</f>
        <v>0</v>
      </c>
      <c r="CC136" s="66">
        <f t="shared" si="106"/>
        <v>0</v>
      </c>
      <c r="CD136" s="66">
        <f t="shared" si="107"/>
        <v>0</v>
      </c>
      <c r="CE136" s="66">
        <f t="shared" si="97"/>
        <v>0</v>
      </c>
      <c r="CF136" s="66">
        <f t="shared" si="108"/>
        <v>0</v>
      </c>
      <c r="CG136" s="66">
        <f t="shared" si="98"/>
        <v>0</v>
      </c>
      <c r="CH136" s="66">
        <f t="shared" si="99"/>
        <v>0</v>
      </c>
      <c r="CI136" s="66">
        <f t="shared" si="100"/>
        <v>0</v>
      </c>
      <c r="CJ136" s="66">
        <f t="shared" si="101"/>
        <v>0</v>
      </c>
      <c r="CK136" s="66">
        <f t="shared" si="102"/>
        <v>0</v>
      </c>
      <c r="CL136" s="66">
        <f t="shared" si="103"/>
        <v>0</v>
      </c>
      <c r="CM136" s="66">
        <f t="shared" si="104"/>
        <v>0</v>
      </c>
      <c r="CN136" s="66">
        <f t="shared" si="110"/>
        <v>0</v>
      </c>
      <c r="CO136" s="67">
        <f t="shared" ref="CO136:CO144" si="113">SUM(CC136:CN136)</f>
        <v>0</v>
      </c>
      <c r="CP136" s="12"/>
      <c r="CQ136" s="12"/>
      <c r="CR136" s="12"/>
      <c r="CS136" s="12"/>
      <c r="CT136" s="12"/>
      <c r="CU136" s="12"/>
    </row>
    <row r="137" spans="2:100" ht="20.25" customHeight="1">
      <c r="B137" s="200" t="s">
        <v>152</v>
      </c>
      <c r="C137" s="213"/>
      <c r="D137" s="213"/>
      <c r="E137" s="213"/>
      <c r="F137" s="198"/>
      <c r="G137" s="199">
        <f t="shared" si="94"/>
        <v>0</v>
      </c>
      <c r="H137" s="84"/>
      <c r="I137" s="60"/>
      <c r="J137" s="60"/>
      <c r="K137" s="60"/>
      <c r="L137" s="60"/>
      <c r="M137" s="195"/>
      <c r="N137" s="60"/>
      <c r="O137" s="60"/>
      <c r="P137" s="60"/>
      <c r="Q137" s="196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195"/>
      <c r="AL137" s="195"/>
      <c r="AM137" s="60"/>
      <c r="AN137" s="60"/>
      <c r="AO137" s="60"/>
      <c r="AP137" s="60"/>
      <c r="AQ137" s="60"/>
      <c r="AR137" s="60"/>
      <c r="AS137" s="60"/>
      <c r="AT137" s="60"/>
      <c r="AU137" s="60"/>
      <c r="AV137" s="116"/>
      <c r="AW137" s="116"/>
      <c r="AX137" s="116"/>
      <c r="AY137" s="116"/>
      <c r="AZ137" s="60"/>
      <c r="BA137" s="60"/>
      <c r="BB137" s="60"/>
      <c r="BC137" s="60"/>
      <c r="BD137" s="60"/>
      <c r="BE137" s="60"/>
      <c r="BF137" s="60"/>
      <c r="BG137" s="196"/>
      <c r="BH137" s="69"/>
      <c r="BI137" s="85"/>
      <c r="BK137" s="61" t="str">
        <f t="shared" si="111"/>
        <v>OTHER (OFFER RELATED)</v>
      </c>
      <c r="BL137" s="71">
        <f t="shared" si="112"/>
        <v>0</v>
      </c>
      <c r="BM137" s="86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8"/>
      <c r="BY137" s="20"/>
      <c r="BZ137" s="20"/>
      <c r="CA137" s="61" t="str">
        <f t="shared" ref="CA137:CA144" si="114">B137</f>
        <v>OTHER (OFFER RELATED)</v>
      </c>
      <c r="CB137" s="65">
        <f>BL137</f>
        <v>0</v>
      </c>
      <c r="CC137" s="66">
        <f t="shared" si="106"/>
        <v>0</v>
      </c>
      <c r="CD137" s="66">
        <f t="shared" si="107"/>
        <v>0</v>
      </c>
      <c r="CE137" s="66">
        <f t="shared" si="97"/>
        <v>0</v>
      </c>
      <c r="CF137" s="66">
        <f t="shared" si="108"/>
        <v>0</v>
      </c>
      <c r="CG137" s="66">
        <f t="shared" si="98"/>
        <v>0</v>
      </c>
      <c r="CH137" s="66">
        <f t="shared" si="99"/>
        <v>0</v>
      </c>
      <c r="CI137" s="66">
        <f t="shared" si="100"/>
        <v>0</v>
      </c>
      <c r="CJ137" s="66">
        <f t="shared" si="101"/>
        <v>0</v>
      </c>
      <c r="CK137" s="66">
        <f t="shared" si="102"/>
        <v>0</v>
      </c>
      <c r="CL137" s="66">
        <f t="shared" si="103"/>
        <v>0</v>
      </c>
      <c r="CM137" s="66">
        <f t="shared" si="104"/>
        <v>0</v>
      </c>
      <c r="CN137" s="66">
        <f t="shared" si="110"/>
        <v>0</v>
      </c>
      <c r="CO137" s="67">
        <f t="shared" si="113"/>
        <v>0</v>
      </c>
      <c r="CP137" s="12"/>
      <c r="CQ137" s="12"/>
      <c r="CR137" s="12"/>
      <c r="CS137" s="12"/>
      <c r="CT137" s="12"/>
      <c r="CU137" s="12"/>
    </row>
    <row r="138" spans="2:100" ht="19.5" customHeight="1">
      <c r="B138" s="122"/>
      <c r="C138" s="212"/>
      <c r="D138" s="212"/>
      <c r="E138" s="212"/>
      <c r="F138" s="57">
        <f>SUM(H138:BH138)</f>
        <v>0</v>
      </c>
      <c r="G138" s="72">
        <f t="shared" si="94"/>
        <v>0</v>
      </c>
      <c r="H138" s="59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195"/>
      <c r="AL138" s="195"/>
      <c r="AM138" s="60"/>
      <c r="AN138" s="60"/>
      <c r="AO138" s="60"/>
      <c r="AP138" s="60"/>
      <c r="AQ138" s="60"/>
      <c r="AR138" s="60"/>
      <c r="AS138" s="60"/>
      <c r="AT138" s="60"/>
      <c r="AU138" s="60"/>
      <c r="AV138" s="116"/>
      <c r="AW138" s="116"/>
      <c r="AX138" s="116"/>
      <c r="AY138" s="116"/>
      <c r="AZ138" s="60"/>
      <c r="BA138" s="60"/>
      <c r="BB138" s="60"/>
      <c r="BC138" s="60"/>
      <c r="BD138" s="60"/>
      <c r="BE138" s="60"/>
      <c r="BF138" s="60"/>
      <c r="BG138" s="60"/>
      <c r="BH138" s="69"/>
      <c r="BI138" s="85"/>
      <c r="BK138" s="61">
        <f t="shared" si="111"/>
        <v>0</v>
      </c>
      <c r="BL138" s="71">
        <f t="shared" si="112"/>
        <v>0</v>
      </c>
      <c r="BM138" s="86"/>
      <c r="BN138" s="87"/>
      <c r="BO138" s="88"/>
      <c r="BP138" s="88"/>
      <c r="BQ138" s="88"/>
      <c r="BR138" s="88"/>
      <c r="BS138" s="88"/>
      <c r="BT138" s="88"/>
      <c r="BU138" s="88"/>
      <c r="BV138" s="88"/>
      <c r="BW138" s="88"/>
      <c r="BX138" s="127"/>
      <c r="BY138" s="20"/>
      <c r="BZ138" s="20"/>
      <c r="CA138" s="61">
        <f t="shared" si="114"/>
        <v>0</v>
      </c>
      <c r="CB138" s="65">
        <f>BL138</f>
        <v>0</v>
      </c>
      <c r="CC138" s="66">
        <f t="shared" si="106"/>
        <v>0</v>
      </c>
      <c r="CD138" s="66">
        <f t="shared" si="107"/>
        <v>0</v>
      </c>
      <c r="CE138" s="66">
        <f t="shared" si="97"/>
        <v>0</v>
      </c>
      <c r="CF138" s="66">
        <f t="shared" si="108"/>
        <v>0</v>
      </c>
      <c r="CG138" s="66">
        <f t="shared" si="98"/>
        <v>0</v>
      </c>
      <c r="CH138" s="66">
        <f t="shared" si="99"/>
        <v>0</v>
      </c>
      <c r="CI138" s="66">
        <f t="shared" si="100"/>
        <v>0</v>
      </c>
      <c r="CJ138" s="66">
        <f t="shared" si="101"/>
        <v>0</v>
      </c>
      <c r="CK138" s="66">
        <f t="shared" si="102"/>
        <v>0</v>
      </c>
      <c r="CL138" s="66">
        <f t="shared" si="103"/>
        <v>0</v>
      </c>
      <c r="CM138" s="66">
        <f t="shared" si="104"/>
        <v>0</v>
      </c>
      <c r="CN138" s="66">
        <f t="shared" si="110"/>
        <v>0</v>
      </c>
      <c r="CO138" s="67">
        <f t="shared" si="113"/>
        <v>0</v>
      </c>
      <c r="CP138" s="12"/>
      <c r="CQ138" s="12"/>
      <c r="CR138" s="12"/>
      <c r="CS138" s="12"/>
      <c r="CT138" s="12"/>
      <c r="CU138" s="12"/>
    </row>
    <row r="139" spans="2:100" ht="20.25" customHeight="1">
      <c r="B139" s="194" t="s">
        <v>173</v>
      </c>
      <c r="C139" s="697" t="s">
        <v>144</v>
      </c>
      <c r="D139" s="698"/>
      <c r="E139" s="211"/>
      <c r="F139" s="57">
        <f>SUM(H139:BH139)</f>
        <v>0</v>
      </c>
      <c r="G139" s="72">
        <f>CO139*0.90035</f>
        <v>0</v>
      </c>
      <c r="H139" s="84"/>
      <c r="I139" s="60"/>
      <c r="J139" s="60"/>
      <c r="K139" s="60"/>
      <c r="L139" s="60"/>
      <c r="M139" s="195"/>
      <c r="N139" s="60"/>
      <c r="O139" s="60"/>
      <c r="P139" s="60"/>
      <c r="Q139" s="196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222"/>
      <c r="AC139" s="222"/>
      <c r="AD139" s="221"/>
      <c r="AE139" s="221"/>
      <c r="AF139" s="221"/>
      <c r="AG139" s="221"/>
      <c r="AH139" s="221"/>
      <c r="AI139" s="221"/>
      <c r="AJ139" s="221"/>
      <c r="AK139" s="221"/>
      <c r="AL139" s="276"/>
      <c r="AM139" s="222"/>
      <c r="AN139" s="222"/>
      <c r="AO139" s="222"/>
      <c r="AP139" s="222"/>
      <c r="AQ139" s="221"/>
      <c r="AR139" s="221"/>
      <c r="AS139" s="221"/>
      <c r="AT139" s="221"/>
      <c r="AU139" s="221"/>
      <c r="AV139" s="221"/>
      <c r="AW139" s="221"/>
      <c r="AX139" s="221"/>
      <c r="AY139" s="221"/>
      <c r="AZ139" s="222"/>
      <c r="BA139" s="222"/>
      <c r="BB139" s="222"/>
      <c r="BC139" s="222"/>
      <c r="BD139" s="221"/>
      <c r="BE139" s="221"/>
      <c r="BF139" s="221"/>
      <c r="BG139" s="278"/>
      <c r="BH139" s="281"/>
      <c r="BI139" s="85"/>
      <c r="BK139" s="61" t="str">
        <f t="shared" si="111"/>
        <v>Digital Display and Bloggers</v>
      </c>
      <c r="BL139" s="71">
        <f t="shared" si="112"/>
        <v>0</v>
      </c>
      <c r="BM139" s="86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8"/>
      <c r="BY139" s="20"/>
      <c r="BZ139" s="20"/>
      <c r="CA139" s="61" t="str">
        <f t="shared" si="114"/>
        <v>Digital Display and Bloggers</v>
      </c>
      <c r="CB139" s="65">
        <f>BL139</f>
        <v>0</v>
      </c>
      <c r="CC139" s="66">
        <f t="shared" si="106"/>
        <v>0</v>
      </c>
      <c r="CD139" s="66">
        <f t="shared" si="107"/>
        <v>0</v>
      </c>
      <c r="CE139" s="66">
        <f t="shared" si="97"/>
        <v>0</v>
      </c>
      <c r="CF139" s="66">
        <f t="shared" si="108"/>
        <v>0</v>
      </c>
      <c r="CG139" s="66">
        <f t="shared" si="98"/>
        <v>0</v>
      </c>
      <c r="CH139" s="66">
        <f t="shared" si="99"/>
        <v>0</v>
      </c>
      <c r="CI139" s="66">
        <f t="shared" si="100"/>
        <v>0</v>
      </c>
      <c r="CJ139" s="66">
        <f t="shared" si="101"/>
        <v>0</v>
      </c>
      <c r="CK139" s="66">
        <f t="shared" si="102"/>
        <v>0</v>
      </c>
      <c r="CL139" s="66">
        <f t="shared" si="103"/>
        <v>0</v>
      </c>
      <c r="CM139" s="66">
        <f t="shared" si="104"/>
        <v>0</v>
      </c>
      <c r="CN139" s="66">
        <f t="shared" si="110"/>
        <v>0</v>
      </c>
      <c r="CO139" s="67">
        <f t="shared" si="113"/>
        <v>0</v>
      </c>
      <c r="CP139" s="12"/>
      <c r="CQ139" s="12"/>
      <c r="CR139" s="12"/>
      <c r="CS139" s="12"/>
      <c r="CT139" s="12"/>
      <c r="CU139" s="12"/>
    </row>
    <row r="140" spans="2:100" ht="20.25" customHeight="1">
      <c r="B140" s="194"/>
      <c r="C140" s="211"/>
      <c r="D140" s="211"/>
      <c r="E140" s="211" t="s">
        <v>124</v>
      </c>
      <c r="F140" s="57">
        <f>SUM(H140:BH140)</f>
        <v>0</v>
      </c>
      <c r="G140" s="72">
        <f>CO140*0.9</f>
        <v>0</v>
      </c>
      <c r="H140" s="84"/>
      <c r="I140" s="60"/>
      <c r="J140" s="60"/>
      <c r="K140" s="60"/>
      <c r="L140" s="60"/>
      <c r="M140" s="195"/>
      <c r="N140" s="60"/>
      <c r="O140" s="60"/>
      <c r="P140" s="60"/>
      <c r="Q140" s="196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195"/>
      <c r="AM140" s="60"/>
      <c r="AN140" s="60"/>
      <c r="AO140" s="60"/>
      <c r="AP140" s="60"/>
      <c r="AQ140" s="60"/>
      <c r="AR140" s="60"/>
      <c r="AS140" s="60"/>
      <c r="AT140" s="60"/>
      <c r="AU140" s="60"/>
      <c r="AV140" s="116"/>
      <c r="AW140" s="116"/>
      <c r="AX140" s="116"/>
      <c r="AY140" s="116"/>
      <c r="AZ140" s="60"/>
      <c r="BA140" s="60"/>
      <c r="BB140" s="60"/>
      <c r="BC140" s="60"/>
      <c r="BD140" s="60"/>
      <c r="BE140" s="60"/>
      <c r="BF140" s="60"/>
      <c r="BG140" s="196"/>
      <c r="BH140" s="69"/>
      <c r="BI140" s="85"/>
      <c r="BK140" s="61">
        <f t="shared" si="111"/>
        <v>0</v>
      </c>
      <c r="BL140" s="71">
        <f t="shared" si="112"/>
        <v>0</v>
      </c>
      <c r="BM140" s="86"/>
      <c r="BN140" s="77"/>
      <c r="BO140" s="77"/>
      <c r="BP140" s="77"/>
      <c r="BQ140" s="77"/>
      <c r="BR140" s="77"/>
      <c r="BS140" s="77"/>
      <c r="BT140" s="77"/>
      <c r="BU140" s="77"/>
      <c r="BV140" s="77"/>
      <c r="BW140" s="77"/>
      <c r="BX140" s="78"/>
      <c r="BY140" s="20"/>
      <c r="BZ140" s="20"/>
      <c r="CA140" s="61">
        <f t="shared" si="114"/>
        <v>0</v>
      </c>
      <c r="CB140" s="65">
        <f>BL140</f>
        <v>0</v>
      </c>
      <c r="CC140" s="66">
        <f>SUM(H140:L140)*BM140</f>
        <v>0</v>
      </c>
      <c r="CD140" s="66">
        <f>SUM(M140:P140)*BN140</f>
        <v>0</v>
      </c>
      <c r="CE140" s="66"/>
      <c r="CF140" s="66"/>
      <c r="CG140" s="66"/>
      <c r="CH140" s="282"/>
      <c r="CI140" s="66"/>
      <c r="CJ140" s="66"/>
      <c r="CK140" s="282"/>
      <c r="CL140" s="66"/>
      <c r="CM140" s="66"/>
      <c r="CN140" s="282"/>
      <c r="CO140" s="67">
        <f t="shared" si="113"/>
        <v>0</v>
      </c>
      <c r="CP140" s="12"/>
      <c r="CQ140" s="12"/>
      <c r="CR140" s="12"/>
      <c r="CS140" s="12"/>
      <c r="CT140" s="12"/>
      <c r="CU140" s="12"/>
    </row>
    <row r="141" spans="2:100" ht="19.5" customHeight="1">
      <c r="B141" s="94" t="s">
        <v>157</v>
      </c>
      <c r="C141" s="207"/>
      <c r="D141" s="95"/>
      <c r="E141" s="95"/>
      <c r="F141" s="96"/>
      <c r="G141" s="97">
        <f>CO141*0.90035</f>
        <v>1136587.0922670001</v>
      </c>
      <c r="H141" s="682">
        <f>CC141*0.90035</f>
        <v>0</v>
      </c>
      <c r="I141" s="683"/>
      <c r="J141" s="683"/>
      <c r="K141" s="683"/>
      <c r="L141" s="684"/>
      <c r="M141" s="685">
        <f>CD141*0.90035</f>
        <v>0</v>
      </c>
      <c r="N141" s="686"/>
      <c r="O141" s="686"/>
      <c r="P141" s="687"/>
      <c r="Q141" s="685">
        <f>CE141*0.90035</f>
        <v>0</v>
      </c>
      <c r="R141" s="686"/>
      <c r="S141" s="686"/>
      <c r="T141" s="687"/>
      <c r="U141" s="685">
        <f>CF141*0.90035</f>
        <v>0</v>
      </c>
      <c r="V141" s="686"/>
      <c r="W141" s="686"/>
      <c r="X141" s="686"/>
      <c r="Y141" s="687"/>
      <c r="Z141" s="688">
        <f>CG141*0.90035</f>
        <v>145526.116239625</v>
      </c>
      <c r="AA141" s="683"/>
      <c r="AB141" s="683"/>
      <c r="AC141" s="684"/>
      <c r="AD141" s="676">
        <f>CH141*0.90035</f>
        <v>195794.3288181964</v>
      </c>
      <c r="AE141" s="677"/>
      <c r="AF141" s="677"/>
      <c r="AG141" s="678"/>
      <c r="AH141" s="676">
        <f>SUM(CI141*0.90035)</f>
        <v>70906.780318196426</v>
      </c>
      <c r="AI141" s="677"/>
      <c r="AJ141" s="677"/>
      <c r="AK141" s="677"/>
      <c r="AL141" s="678"/>
      <c r="AM141" s="676">
        <f>SUM(CJ141*0.90035)</f>
        <v>195459.3986181964</v>
      </c>
      <c r="AN141" s="677"/>
      <c r="AO141" s="677"/>
      <c r="AP141" s="678"/>
      <c r="AQ141" s="676">
        <f>SUM(CK141*0.90035)</f>
        <v>180966.91484319646</v>
      </c>
      <c r="AR141" s="677"/>
      <c r="AS141" s="677"/>
      <c r="AT141" s="677"/>
      <c r="AU141" s="678"/>
      <c r="AV141" s="676">
        <f>SUM(CL141*0.90035)</f>
        <v>81567.374493196432</v>
      </c>
      <c r="AW141" s="677"/>
      <c r="AX141" s="677"/>
      <c r="AY141" s="678"/>
      <c r="AZ141" s="676">
        <f>SUM(CM141*0.90035)</f>
        <v>195459.3986181964</v>
      </c>
      <c r="BA141" s="677"/>
      <c r="BB141" s="677"/>
      <c r="BC141" s="678"/>
      <c r="BD141" s="679">
        <f>SUM(CN141*0.90035)</f>
        <v>70906.780318196426</v>
      </c>
      <c r="BE141" s="680"/>
      <c r="BF141" s="680"/>
      <c r="BG141" s="680"/>
      <c r="BH141" s="681"/>
      <c r="BI141" s="75"/>
      <c r="BJ141" s="75"/>
      <c r="BK141" s="234" t="str">
        <f t="shared" si="91"/>
        <v>PLANNED TOTAL DIGITAL</v>
      </c>
      <c r="BL141" s="235">
        <f t="shared" si="92"/>
        <v>0</v>
      </c>
      <c r="BM141" s="236"/>
      <c r="BN141" s="237"/>
      <c r="BO141" s="238"/>
      <c r="BP141" s="238"/>
      <c r="BQ141" s="238"/>
      <c r="BR141" s="238"/>
      <c r="BS141" s="238"/>
      <c r="BT141" s="238"/>
      <c r="BU141" s="238"/>
      <c r="BV141" s="238"/>
      <c r="BW141" s="238"/>
      <c r="BX141" s="239"/>
      <c r="BY141" s="20"/>
      <c r="BZ141" s="79"/>
      <c r="CA141" s="61" t="str">
        <f t="shared" si="114"/>
        <v>PLANNED TOTAL DIGITAL</v>
      </c>
      <c r="CB141" s="99"/>
      <c r="CC141" s="243"/>
      <c r="CD141" s="243"/>
      <c r="CE141" s="243"/>
      <c r="CF141" s="243">
        <v>0</v>
      </c>
      <c r="CG141" s="243">
        <v>161632.82750000001</v>
      </c>
      <c r="CH141" s="243">
        <v>217464.68464285712</v>
      </c>
      <c r="CI141" s="243">
        <v>78754.684642857144</v>
      </c>
      <c r="CJ141" s="243">
        <v>217092.68464285712</v>
      </c>
      <c r="CK141" s="243">
        <v>200996.18464285717</v>
      </c>
      <c r="CL141" s="243">
        <v>90595.184642857144</v>
      </c>
      <c r="CM141" s="243">
        <v>217092.68464285712</v>
      </c>
      <c r="CN141" s="243">
        <v>78754.684642857144</v>
      </c>
      <c r="CO141" s="5">
        <f t="shared" si="113"/>
        <v>1262383.6200000001</v>
      </c>
      <c r="CP141" s="101"/>
      <c r="CQ141" s="102"/>
      <c r="CR141" s="12"/>
      <c r="CS141" s="12"/>
      <c r="CT141" s="12"/>
      <c r="CU141" s="12"/>
    </row>
    <row r="142" spans="2:100" ht="19.5" customHeight="1">
      <c r="B142" s="94" t="s">
        <v>89</v>
      </c>
      <c r="C142" s="207"/>
      <c r="D142" s="95"/>
      <c r="E142" s="95"/>
      <c r="F142" s="96"/>
      <c r="G142" s="97">
        <f>CO142*0.90035</f>
        <v>1136587.0922670001</v>
      </c>
      <c r="H142" s="682">
        <f>CC142*0.90035</f>
        <v>0</v>
      </c>
      <c r="I142" s="683"/>
      <c r="J142" s="683"/>
      <c r="K142" s="683"/>
      <c r="L142" s="684"/>
      <c r="M142" s="685">
        <f>CD142*0.90035</f>
        <v>0</v>
      </c>
      <c r="N142" s="686"/>
      <c r="O142" s="686"/>
      <c r="P142" s="687"/>
      <c r="Q142" s="685">
        <f>CE142*0.90035</f>
        <v>0</v>
      </c>
      <c r="R142" s="686"/>
      <c r="S142" s="686"/>
      <c r="T142" s="687"/>
      <c r="U142" s="685">
        <f>CF142*0.90035</f>
        <v>0</v>
      </c>
      <c r="V142" s="686"/>
      <c r="W142" s="686"/>
      <c r="X142" s="686"/>
      <c r="Y142" s="687"/>
      <c r="Z142" s="688">
        <f>CG142*0.90035</f>
        <v>145526.116239625</v>
      </c>
      <c r="AA142" s="683"/>
      <c r="AB142" s="683"/>
      <c r="AC142" s="684"/>
      <c r="AD142" s="676">
        <f>CH142*0.90035</f>
        <v>195794.3288181964</v>
      </c>
      <c r="AE142" s="677"/>
      <c r="AF142" s="677"/>
      <c r="AG142" s="678"/>
      <c r="AH142" s="676">
        <f>SUM(CI142*0.90035)</f>
        <v>70906.780318196426</v>
      </c>
      <c r="AI142" s="677"/>
      <c r="AJ142" s="677"/>
      <c r="AK142" s="677"/>
      <c r="AL142" s="678"/>
      <c r="AM142" s="676">
        <f>SUM(CJ142*0.90035)</f>
        <v>195459.3986181964</v>
      </c>
      <c r="AN142" s="677"/>
      <c r="AO142" s="677"/>
      <c r="AP142" s="678"/>
      <c r="AQ142" s="676">
        <f>SUM(CK142*0.90035)</f>
        <v>180966.91484319646</v>
      </c>
      <c r="AR142" s="677"/>
      <c r="AS142" s="677"/>
      <c r="AT142" s="677"/>
      <c r="AU142" s="678"/>
      <c r="AV142" s="676">
        <f>SUM(CL142*0.90035)</f>
        <v>81567.374493196432</v>
      </c>
      <c r="AW142" s="677"/>
      <c r="AX142" s="677"/>
      <c r="AY142" s="678"/>
      <c r="AZ142" s="676">
        <f>SUM(CM142*0.90035)</f>
        <v>195459.3986181964</v>
      </c>
      <c r="BA142" s="677"/>
      <c r="BB142" s="677"/>
      <c r="BC142" s="678"/>
      <c r="BD142" s="679">
        <f>SUM(CN142*0.90035)</f>
        <v>70906.780318196426</v>
      </c>
      <c r="BE142" s="680"/>
      <c r="BF142" s="680"/>
      <c r="BG142" s="680"/>
      <c r="BH142" s="681"/>
      <c r="BI142" s="75"/>
      <c r="BJ142" s="75"/>
      <c r="BK142" s="234" t="str">
        <f t="shared" si="91"/>
        <v>ACTUAL TOTAL DIGITAL</v>
      </c>
      <c r="BL142" s="235">
        <f t="shared" si="92"/>
        <v>0</v>
      </c>
      <c r="BM142" s="236"/>
      <c r="BN142" s="237"/>
      <c r="BO142" s="238"/>
      <c r="BP142" s="238"/>
      <c r="BQ142" s="238"/>
      <c r="BR142" s="238"/>
      <c r="BS142" s="238"/>
      <c r="BT142" s="238"/>
      <c r="BU142" s="238"/>
      <c r="BV142" s="238"/>
      <c r="BW142" s="238"/>
      <c r="BX142" s="239"/>
      <c r="BY142" s="20"/>
      <c r="BZ142" s="79"/>
      <c r="CA142" s="61" t="str">
        <f t="shared" si="114"/>
        <v>ACTUAL TOTAL DIGITAL</v>
      </c>
      <c r="CB142" s="99"/>
      <c r="CC142" s="100"/>
      <c r="CD142" s="100"/>
      <c r="CE142" s="100"/>
      <c r="CF142" s="100"/>
      <c r="CG142" s="100">
        <f>CG141</f>
        <v>161632.82750000001</v>
      </c>
      <c r="CH142" s="100">
        <f t="shared" ref="CH142:CN142" si="115">CH141</f>
        <v>217464.68464285712</v>
      </c>
      <c r="CI142" s="100">
        <f t="shared" si="115"/>
        <v>78754.684642857144</v>
      </c>
      <c r="CJ142" s="100">
        <f t="shared" si="115"/>
        <v>217092.68464285712</v>
      </c>
      <c r="CK142" s="100">
        <f t="shared" si="115"/>
        <v>200996.18464285717</v>
      </c>
      <c r="CL142" s="100">
        <f t="shared" si="115"/>
        <v>90595.184642857144</v>
      </c>
      <c r="CM142" s="100">
        <f t="shared" si="115"/>
        <v>217092.68464285712</v>
      </c>
      <c r="CN142" s="100">
        <f t="shared" si="115"/>
        <v>78754.684642857144</v>
      </c>
      <c r="CO142" s="5">
        <f t="shared" si="113"/>
        <v>1262383.6200000001</v>
      </c>
      <c r="CP142" s="625" t="e">
        <f>#REF!-CO142</f>
        <v>#REF!</v>
      </c>
      <c r="CQ142" s="626"/>
      <c r="CR142" s="626"/>
      <c r="CS142" s="102"/>
      <c r="CT142" s="102"/>
      <c r="CU142" s="102"/>
      <c r="CV142" s="102"/>
    </row>
    <row r="143" spans="2:100" ht="19.5" customHeight="1">
      <c r="B143" s="105" t="s">
        <v>158</v>
      </c>
      <c r="C143" s="208"/>
      <c r="D143" s="106"/>
      <c r="E143" s="106"/>
      <c r="F143" s="107"/>
      <c r="G143" s="108">
        <f>SUM(H143:BH143)</f>
        <v>1154235.3507804328</v>
      </c>
      <c r="H143" s="578">
        <f>CC143*0.90035</f>
        <v>0</v>
      </c>
      <c r="I143" s="572"/>
      <c r="J143" s="572"/>
      <c r="K143" s="572"/>
      <c r="L143" s="573"/>
      <c r="M143" s="571">
        <f>CD143*0.90035</f>
        <v>0</v>
      </c>
      <c r="N143" s="572"/>
      <c r="O143" s="572"/>
      <c r="P143" s="573"/>
      <c r="Q143" s="571">
        <f>CE143*0.90035</f>
        <v>0</v>
      </c>
      <c r="R143" s="572"/>
      <c r="S143" s="572"/>
      <c r="T143" s="573"/>
      <c r="U143" s="571">
        <f>CF143*0.90035</f>
        <v>0</v>
      </c>
      <c r="V143" s="572"/>
      <c r="W143" s="572"/>
      <c r="X143" s="572"/>
      <c r="Y143" s="573"/>
      <c r="Z143" s="571">
        <f>CG143*0.90035</f>
        <v>147785.76051794438</v>
      </c>
      <c r="AA143" s="572"/>
      <c r="AB143" s="572"/>
      <c r="AC143" s="573"/>
      <c r="AD143" s="616">
        <f>CH143*0.90035</f>
        <v>198834.50845243412</v>
      </c>
      <c r="AE143" s="617"/>
      <c r="AF143" s="617"/>
      <c r="AG143" s="618"/>
      <c r="AH143" s="616">
        <f>SUM(CI143*0.90035)</f>
        <v>72007.779263129691</v>
      </c>
      <c r="AI143" s="617"/>
      <c r="AJ143" s="617"/>
      <c r="AK143" s="617"/>
      <c r="AL143" s="618"/>
      <c r="AM143" s="616">
        <f>SUM(CJ143*0.90035)</f>
        <v>198494.3776525032</v>
      </c>
      <c r="AN143" s="617"/>
      <c r="AO143" s="617"/>
      <c r="AP143" s="618"/>
      <c r="AQ143" s="616">
        <f>SUM(CK143*0.90035)</f>
        <v>183776.86307968482</v>
      </c>
      <c r="AR143" s="617"/>
      <c r="AS143" s="617"/>
      <c r="AT143" s="617"/>
      <c r="AU143" s="618"/>
      <c r="AV143" s="616">
        <f>SUM(CL143*0.90035)</f>
        <v>82833.904899103727</v>
      </c>
      <c r="AW143" s="617"/>
      <c r="AX143" s="617"/>
      <c r="AY143" s="618"/>
      <c r="AZ143" s="616">
        <f>SUM(CM143*0.90035)</f>
        <v>198494.3776525032</v>
      </c>
      <c r="BA143" s="617"/>
      <c r="BB143" s="617"/>
      <c r="BC143" s="618"/>
      <c r="BD143" s="616">
        <f>SUM(CN143*0.90035)</f>
        <v>72007.779263129691</v>
      </c>
      <c r="BE143" s="617"/>
      <c r="BF143" s="617"/>
      <c r="BG143" s="617"/>
      <c r="BH143" s="621"/>
      <c r="BI143" s="75"/>
      <c r="BJ143" s="75"/>
      <c r="BK143" s="234" t="str">
        <f t="shared" si="91"/>
        <v>$USD PLANNED TOTAL DIGITAL</v>
      </c>
      <c r="BL143" s="235">
        <f t="shared" si="92"/>
        <v>0</v>
      </c>
      <c r="BM143" s="236"/>
      <c r="BN143" s="237"/>
      <c r="BO143" s="238">
        <v>0</v>
      </c>
      <c r="BP143" s="238">
        <v>0</v>
      </c>
      <c r="BQ143" s="238">
        <v>0</v>
      </c>
      <c r="BR143" s="238">
        <v>0</v>
      </c>
      <c r="BS143" s="238">
        <v>0</v>
      </c>
      <c r="BT143" s="238">
        <v>0</v>
      </c>
      <c r="BU143" s="238">
        <v>0</v>
      </c>
      <c r="BV143" s="238">
        <v>0</v>
      </c>
      <c r="BW143" s="238">
        <v>0</v>
      </c>
      <c r="BX143" s="239"/>
      <c r="BY143" s="20"/>
      <c r="BZ143" s="79"/>
      <c r="CA143" s="109" t="str">
        <f t="shared" si="114"/>
        <v>$USD PLANNED TOTAL DIGITAL</v>
      </c>
      <c r="CB143" s="110"/>
      <c r="CC143" s="111"/>
      <c r="CD143" s="111"/>
      <c r="CE143" s="111"/>
      <c r="CF143" s="111"/>
      <c r="CG143" s="111">
        <f t="shared" ref="CG143:CN144" si="116">CG141/$AN$4</f>
        <v>164142.56735485577</v>
      </c>
      <c r="CH143" s="111">
        <f t="shared" si="116"/>
        <v>220841.34886703407</v>
      </c>
      <c r="CI143" s="111">
        <f t="shared" si="116"/>
        <v>79977.541248547437</v>
      </c>
      <c r="CJ143" s="111">
        <f t="shared" si="116"/>
        <v>220463.57266896561</v>
      </c>
      <c r="CK143" s="111">
        <f t="shared" si="116"/>
        <v>204117.13564689824</v>
      </c>
      <c r="CL143" s="111">
        <f t="shared" si="116"/>
        <v>92001.893595939051</v>
      </c>
      <c r="CM143" s="111">
        <f t="shared" si="116"/>
        <v>220463.57266896561</v>
      </c>
      <c r="CN143" s="111">
        <f t="shared" si="116"/>
        <v>79977.541248547437</v>
      </c>
      <c r="CO143" s="112">
        <f t="shared" si="113"/>
        <v>1281985.1732997533</v>
      </c>
      <c r="CP143" s="101"/>
      <c r="CQ143" s="80"/>
      <c r="CR143" s="80"/>
      <c r="CS143" s="80"/>
      <c r="CT143" s="80"/>
      <c r="CU143" s="80"/>
      <c r="CV143" s="80"/>
    </row>
    <row r="144" spans="2:100" ht="19.5" customHeight="1">
      <c r="B144" s="105" t="s">
        <v>90</v>
      </c>
      <c r="C144" s="208"/>
      <c r="D144" s="106"/>
      <c r="E144" s="106"/>
      <c r="F144" s="107"/>
      <c r="G144" s="108">
        <f>SUM(H144:BH144)</f>
        <v>1154235.3507804328</v>
      </c>
      <c r="H144" s="578">
        <f>CC144*0.90035</f>
        <v>0</v>
      </c>
      <c r="I144" s="572"/>
      <c r="J144" s="572"/>
      <c r="K144" s="572"/>
      <c r="L144" s="573"/>
      <c r="M144" s="571">
        <f>CD144*0.90035</f>
        <v>0</v>
      </c>
      <c r="N144" s="572"/>
      <c r="O144" s="572"/>
      <c r="P144" s="573"/>
      <c r="Q144" s="571">
        <f>CE144*0.90035</f>
        <v>0</v>
      </c>
      <c r="R144" s="572"/>
      <c r="S144" s="572"/>
      <c r="T144" s="573"/>
      <c r="U144" s="571">
        <f>CF144*0.90035</f>
        <v>0</v>
      </c>
      <c r="V144" s="572"/>
      <c r="W144" s="572"/>
      <c r="X144" s="572"/>
      <c r="Y144" s="573"/>
      <c r="Z144" s="571">
        <f>CG144*0.90035</f>
        <v>147785.76051794438</v>
      </c>
      <c r="AA144" s="572"/>
      <c r="AB144" s="572"/>
      <c r="AC144" s="573"/>
      <c r="AD144" s="616">
        <f>CH144*0.90035</f>
        <v>198834.50845243412</v>
      </c>
      <c r="AE144" s="617"/>
      <c r="AF144" s="617"/>
      <c r="AG144" s="618"/>
      <c r="AH144" s="616">
        <f>SUM(CI144*0.90035)</f>
        <v>72007.779263129691</v>
      </c>
      <c r="AI144" s="617"/>
      <c r="AJ144" s="617"/>
      <c r="AK144" s="617"/>
      <c r="AL144" s="618"/>
      <c r="AM144" s="616">
        <f>SUM(CJ144*0.90035)</f>
        <v>198494.3776525032</v>
      </c>
      <c r="AN144" s="617"/>
      <c r="AO144" s="617"/>
      <c r="AP144" s="618"/>
      <c r="AQ144" s="616">
        <f>SUM(CK144*0.90035)</f>
        <v>183776.86307968482</v>
      </c>
      <c r="AR144" s="617"/>
      <c r="AS144" s="617"/>
      <c r="AT144" s="617"/>
      <c r="AU144" s="618"/>
      <c r="AV144" s="616">
        <f>SUM(CL144*0.90035)</f>
        <v>82833.904899103727</v>
      </c>
      <c r="AW144" s="617"/>
      <c r="AX144" s="617"/>
      <c r="AY144" s="618"/>
      <c r="AZ144" s="616">
        <f>SUM(CM144*0.90035)</f>
        <v>198494.3776525032</v>
      </c>
      <c r="BA144" s="617"/>
      <c r="BB144" s="617"/>
      <c r="BC144" s="618"/>
      <c r="BD144" s="616">
        <f>SUM(CN144*0.90035)</f>
        <v>72007.779263129691</v>
      </c>
      <c r="BE144" s="617"/>
      <c r="BF144" s="617"/>
      <c r="BG144" s="617"/>
      <c r="BH144" s="621"/>
      <c r="BI144" s="75"/>
      <c r="BJ144" s="75"/>
      <c r="BK144" s="234" t="str">
        <f t="shared" si="91"/>
        <v>$USD ACTUAL TOTAL DIGITAL</v>
      </c>
      <c r="BL144" s="235">
        <f t="shared" si="92"/>
        <v>0</v>
      </c>
      <c r="BM144" s="236"/>
      <c r="BN144" s="237"/>
      <c r="BO144" s="238">
        <v>0</v>
      </c>
      <c r="BP144" s="238">
        <v>0</v>
      </c>
      <c r="BQ144" s="238">
        <v>0</v>
      </c>
      <c r="BR144" s="238">
        <v>0</v>
      </c>
      <c r="BS144" s="238">
        <v>0</v>
      </c>
      <c r="BT144" s="238">
        <v>0</v>
      </c>
      <c r="BU144" s="238">
        <v>0</v>
      </c>
      <c r="BV144" s="238">
        <v>0</v>
      </c>
      <c r="BW144" s="238">
        <v>0</v>
      </c>
      <c r="BX144" s="242">
        <v>0</v>
      </c>
      <c r="BY144" s="20"/>
      <c r="BZ144" s="79"/>
      <c r="CA144" s="109" t="str">
        <f t="shared" si="114"/>
        <v>$USD ACTUAL TOTAL DIGITAL</v>
      </c>
      <c r="CB144" s="110"/>
      <c r="CC144" s="113"/>
      <c r="CD144" s="113"/>
      <c r="CE144" s="113"/>
      <c r="CF144" s="113"/>
      <c r="CG144" s="113">
        <f t="shared" si="116"/>
        <v>164142.56735485577</v>
      </c>
      <c r="CH144" s="113">
        <f t="shared" si="116"/>
        <v>220841.34886703407</v>
      </c>
      <c r="CI144" s="113">
        <f t="shared" si="116"/>
        <v>79977.541248547437</v>
      </c>
      <c r="CJ144" s="113">
        <f t="shared" si="116"/>
        <v>220463.57266896561</v>
      </c>
      <c r="CK144" s="113">
        <f t="shared" si="116"/>
        <v>204117.13564689824</v>
      </c>
      <c r="CL144" s="113">
        <f t="shared" si="116"/>
        <v>92001.893595939051</v>
      </c>
      <c r="CM144" s="113">
        <f t="shared" si="116"/>
        <v>220463.57266896561</v>
      </c>
      <c r="CN144" s="113">
        <f t="shared" si="116"/>
        <v>79977.541248547437</v>
      </c>
      <c r="CO144" s="112">
        <f t="shared" si="113"/>
        <v>1281985.1732997533</v>
      </c>
      <c r="CP144" s="114"/>
      <c r="CQ144" s="80"/>
      <c r="CR144" s="80"/>
      <c r="CS144" s="80"/>
      <c r="CT144" s="80"/>
      <c r="CU144" s="80"/>
      <c r="CV144" s="80"/>
    </row>
    <row r="145" spans="2:100" ht="19.5" customHeight="1">
      <c r="B145" s="61"/>
      <c r="C145" s="210"/>
      <c r="D145" s="71"/>
      <c r="E145" s="71"/>
      <c r="F145" s="57"/>
      <c r="G145" s="58"/>
      <c r="H145" s="129"/>
      <c r="I145" s="130"/>
      <c r="J145" s="131"/>
      <c r="K145" s="131"/>
      <c r="L145" s="131"/>
      <c r="M145" s="141"/>
      <c r="N145" s="142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132"/>
      <c r="BC145" s="132"/>
      <c r="BD145" s="132"/>
      <c r="BE145" s="132"/>
      <c r="BF145" s="132"/>
      <c r="BG145" s="131"/>
      <c r="BH145" s="133"/>
      <c r="BK145" s="122"/>
      <c r="BL145" s="134"/>
      <c r="BM145" s="56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5"/>
      <c r="CA145" s="136"/>
      <c r="CB145" s="137"/>
      <c r="CC145" s="138"/>
      <c r="CD145" s="138"/>
      <c r="CE145" s="138"/>
      <c r="CF145" s="138"/>
      <c r="CG145" s="138"/>
      <c r="CH145" s="138"/>
      <c r="CI145" s="138"/>
      <c r="CJ145" s="138"/>
      <c r="CK145" s="138"/>
      <c r="CL145" s="138"/>
      <c r="CM145" s="138"/>
      <c r="CN145" s="138"/>
      <c r="CO145" s="139"/>
    </row>
    <row r="146" spans="2:100" ht="19.5" hidden="1" customHeight="1" thickBot="1">
      <c r="B146" s="143" t="s">
        <v>41</v>
      </c>
      <c r="C146" s="214"/>
      <c r="D146" s="144"/>
      <c r="E146" s="144"/>
      <c r="F146" s="699">
        <f>CO146</f>
        <v>4923116.1226468608</v>
      </c>
      <c r="G146" s="700"/>
      <c r="H146" s="682">
        <f>CC146</f>
        <v>0</v>
      </c>
      <c r="I146" s="683"/>
      <c r="J146" s="683"/>
      <c r="K146" s="683"/>
      <c r="L146" s="684"/>
      <c r="M146" s="685">
        <f>CD146</f>
        <v>0</v>
      </c>
      <c r="N146" s="686"/>
      <c r="O146" s="686"/>
      <c r="P146" s="687"/>
      <c r="Q146" s="685">
        <f>CE146</f>
        <v>693118.38036034687</v>
      </c>
      <c r="R146" s="686"/>
      <c r="S146" s="686"/>
      <c r="T146" s="687"/>
      <c r="U146" s="685">
        <f>CF146</f>
        <v>0</v>
      </c>
      <c r="V146" s="686"/>
      <c r="W146" s="686"/>
      <c r="X146" s="686"/>
      <c r="Y146" s="687"/>
      <c r="Z146" s="688">
        <f>CG146</f>
        <v>703717.26544666674</v>
      </c>
      <c r="AA146" s="683"/>
      <c r="AB146" s="683"/>
      <c r="AC146" s="684"/>
      <c r="AD146" s="676">
        <f>CH146</f>
        <v>596279.67711333337</v>
      </c>
      <c r="AE146" s="677"/>
      <c r="AF146" s="677"/>
      <c r="AG146" s="678"/>
      <c r="AH146" s="676">
        <f>CI146</f>
        <v>282830.7</v>
      </c>
      <c r="AI146" s="677"/>
      <c r="AJ146" s="677"/>
      <c r="AK146" s="677"/>
      <c r="AL146" s="678"/>
      <c r="AM146" s="676">
        <f>CJ146</f>
        <v>934995.55099813442</v>
      </c>
      <c r="AN146" s="677"/>
      <c r="AO146" s="677"/>
      <c r="AP146" s="678"/>
      <c r="AQ146" s="676">
        <f>CK146</f>
        <v>675940.76144876261</v>
      </c>
      <c r="AR146" s="677"/>
      <c r="AS146" s="677"/>
      <c r="AT146" s="677"/>
      <c r="AU146" s="678"/>
      <c r="AV146" s="676">
        <f>CL146</f>
        <v>478876.88974284014</v>
      </c>
      <c r="AW146" s="677"/>
      <c r="AX146" s="677"/>
      <c r="AY146" s="678"/>
      <c r="AZ146" s="676">
        <f>CM146</f>
        <v>544631.19753677712</v>
      </c>
      <c r="BA146" s="677"/>
      <c r="BB146" s="677"/>
      <c r="BC146" s="678"/>
      <c r="BD146" s="679">
        <f>CN146</f>
        <v>12725.7</v>
      </c>
      <c r="BE146" s="680"/>
      <c r="BF146" s="680"/>
      <c r="BG146" s="680"/>
      <c r="BH146" s="681"/>
      <c r="BK146" s="122"/>
      <c r="BL146" s="134"/>
      <c r="BM146" s="56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5"/>
      <c r="CA146" s="145" t="s">
        <v>38</v>
      </c>
      <c r="CB146" s="146"/>
      <c r="CC146" s="147">
        <f t="shared" ref="CC146:CO146" si="117">((CC31+CC57+CC45)*0.9)+((CC31+CC57+CC45)*0.00035)+CC22</f>
        <v>0</v>
      </c>
      <c r="CD146" s="148">
        <f t="shared" si="117"/>
        <v>0</v>
      </c>
      <c r="CE146" s="148">
        <f t="shared" si="117"/>
        <v>693118.38036034687</v>
      </c>
      <c r="CF146" s="148">
        <f t="shared" si="117"/>
        <v>0</v>
      </c>
      <c r="CG146" s="148">
        <f t="shared" si="117"/>
        <v>703717.26544666674</v>
      </c>
      <c r="CH146" s="148">
        <f t="shared" si="117"/>
        <v>596279.67711333337</v>
      </c>
      <c r="CI146" s="149">
        <f t="shared" si="117"/>
        <v>282830.7</v>
      </c>
      <c r="CJ146" s="149">
        <f t="shared" si="117"/>
        <v>934995.55099813442</v>
      </c>
      <c r="CK146" s="149">
        <f t="shared" si="117"/>
        <v>675940.76144876261</v>
      </c>
      <c r="CL146" s="149">
        <f t="shared" si="117"/>
        <v>478876.88974284014</v>
      </c>
      <c r="CM146" s="149">
        <f t="shared" si="117"/>
        <v>544631.19753677712</v>
      </c>
      <c r="CN146" s="150">
        <f t="shared" si="117"/>
        <v>12725.7</v>
      </c>
      <c r="CO146" s="151">
        <f t="shared" si="117"/>
        <v>4923116.1226468608</v>
      </c>
    </row>
    <row r="147" spans="2:100" ht="19.5" customHeight="1">
      <c r="B147" s="61"/>
      <c r="C147" s="210"/>
      <c r="D147" s="71"/>
      <c r="E147" s="71"/>
      <c r="F147" s="57"/>
      <c r="G147" s="58"/>
      <c r="H147" s="129"/>
      <c r="I147" s="130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132"/>
      <c r="BC147" s="132"/>
      <c r="BD147" s="132"/>
      <c r="BE147" s="132"/>
      <c r="BF147" s="132"/>
      <c r="BG147" s="131"/>
      <c r="BH147" s="133"/>
      <c r="BK147" s="122"/>
      <c r="BL147" s="134"/>
      <c r="BM147" s="56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5"/>
      <c r="CA147" s="136"/>
      <c r="CB147" s="137"/>
      <c r="CC147" s="138"/>
      <c r="CD147" s="138"/>
      <c r="CE147" s="138"/>
      <c r="CF147" s="138"/>
      <c r="CG147" s="138"/>
      <c r="CH147" s="138"/>
      <c r="CI147" s="138"/>
      <c r="CJ147" s="138"/>
      <c r="CK147" s="138"/>
      <c r="CL147" s="138"/>
      <c r="CM147" s="138"/>
      <c r="CN147" s="138"/>
      <c r="CO147" s="139"/>
    </row>
    <row r="148" spans="2:100" ht="14.25" customHeight="1">
      <c r="B148" s="115" t="s">
        <v>176</v>
      </c>
      <c r="C148" s="209"/>
      <c r="D148" s="287"/>
      <c r="E148" s="287"/>
      <c r="F148" s="57">
        <f>SUM(H148:BH148)*10</f>
        <v>0</v>
      </c>
      <c r="G148" s="58"/>
      <c r="H148" s="59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8"/>
      <c r="AW148" s="60"/>
      <c r="AX148" s="60"/>
      <c r="AY148" s="60"/>
      <c r="AZ148" s="196"/>
      <c r="BA148" s="60"/>
      <c r="BB148" s="195"/>
      <c r="BC148" s="195"/>
      <c r="BD148" s="60"/>
      <c r="BE148" s="60"/>
      <c r="BF148" s="60"/>
      <c r="BG148" s="196"/>
      <c r="BH148" s="69"/>
      <c r="BI148" s="70"/>
      <c r="BK148" s="61" t="str">
        <f t="shared" ref="BK148:BK156" si="118">B148</f>
        <v>ADDITIONAL BUDET</v>
      </c>
      <c r="BL148" s="71">
        <f t="shared" ref="BL148:BL156" si="119">D148</f>
        <v>0</v>
      </c>
      <c r="BM148" s="62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127"/>
      <c r="BY148" s="20"/>
      <c r="BZ148" s="20"/>
      <c r="CA148" s="61" t="str">
        <f t="shared" ref="CA148:CA156" si="120">B148</f>
        <v>ADDITIONAL BUDET</v>
      </c>
      <c r="CB148" s="65">
        <f>BL148</f>
        <v>0</v>
      </c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7"/>
      <c r="CP148" s="12"/>
      <c r="CQ148" s="12"/>
      <c r="CR148" s="12"/>
      <c r="CS148" s="12"/>
      <c r="CT148" s="12"/>
      <c r="CU148" s="12"/>
    </row>
    <row r="149" spans="2:100" ht="19.5" customHeight="1">
      <c r="B149" s="115"/>
      <c r="C149" s="209"/>
      <c r="D149" s="287"/>
      <c r="E149" s="287"/>
      <c r="F149" s="57">
        <f>SUM(H149:BH149)*10</f>
        <v>0</v>
      </c>
      <c r="G149" s="72">
        <f>CO149*0.9</f>
        <v>0</v>
      </c>
      <c r="H149" s="73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74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116"/>
      <c r="AW149" s="116"/>
      <c r="AX149" s="116"/>
      <c r="AY149" s="116"/>
      <c r="AZ149" s="60"/>
      <c r="BA149" s="60"/>
      <c r="BB149" s="60"/>
      <c r="BC149" s="140"/>
      <c r="BD149" s="60"/>
      <c r="BE149" s="60"/>
      <c r="BF149" s="60"/>
      <c r="BG149" s="60"/>
      <c r="BH149" s="69"/>
      <c r="BI149" s="75"/>
      <c r="BJ149" s="75"/>
      <c r="BK149" s="61">
        <f t="shared" si="118"/>
        <v>0</v>
      </c>
      <c r="BL149" s="71">
        <f t="shared" si="119"/>
        <v>0</v>
      </c>
      <c r="BM149" s="76"/>
      <c r="BN149" s="77"/>
      <c r="BO149" s="77">
        <v>0</v>
      </c>
      <c r="BP149" s="77">
        <v>0</v>
      </c>
      <c r="BQ149" s="77">
        <v>0</v>
      </c>
      <c r="BR149" s="77">
        <v>0</v>
      </c>
      <c r="BS149" s="77">
        <v>0</v>
      </c>
      <c r="BT149" s="77">
        <v>0</v>
      </c>
      <c r="BU149" s="77">
        <v>0</v>
      </c>
      <c r="BV149" s="77">
        <v>0</v>
      </c>
      <c r="BW149" s="77">
        <v>0</v>
      </c>
      <c r="BX149" s="127"/>
      <c r="BY149" s="20"/>
      <c r="BZ149" s="79"/>
      <c r="CA149" s="61">
        <f t="shared" si="120"/>
        <v>0</v>
      </c>
      <c r="CB149" s="65">
        <f>BL149</f>
        <v>0</v>
      </c>
      <c r="CC149" s="66">
        <f>SUM(H149:M149)*BM149</f>
        <v>0</v>
      </c>
      <c r="CD149" s="66">
        <f>SUM(N149:S149)*BN149</f>
        <v>0</v>
      </c>
      <c r="CE149" s="66"/>
      <c r="CF149" s="66">
        <f>SUM(W149:Z149)*BP149</f>
        <v>0</v>
      </c>
      <c r="CG149" s="66">
        <f>SUM(AA149:AC149)*BQ149</f>
        <v>0</v>
      </c>
      <c r="CH149" s="66">
        <f>SUM(AD149:AG149)*BR149</f>
        <v>0</v>
      </c>
      <c r="CI149" s="66">
        <f>SUM(AH149:AM149)*BS149</f>
        <v>0</v>
      </c>
      <c r="CJ149" s="66">
        <f>SUM(AN149:AP149)*BT149</f>
        <v>0</v>
      </c>
      <c r="CK149" s="66">
        <f>SUM(AQ149:AV149)*BU149</f>
        <v>0</v>
      </c>
      <c r="CL149" s="66">
        <f>SUM(AX149:AZ149)*BV149</f>
        <v>0</v>
      </c>
      <c r="CM149" s="66">
        <f>SUM(BA149:BC149)*BW149</f>
        <v>0</v>
      </c>
      <c r="CN149" s="66">
        <f>SUM(BD149:BH149)*BX149</f>
        <v>0</v>
      </c>
      <c r="CO149" s="67"/>
      <c r="CP149" s="12"/>
      <c r="CQ149" s="80"/>
      <c r="CR149" s="80"/>
      <c r="CS149" s="80"/>
      <c r="CT149" s="80"/>
      <c r="CU149" s="80"/>
      <c r="CV149" s="80"/>
    </row>
    <row r="150" spans="2:100" ht="19.5" customHeight="1">
      <c r="B150" s="193" t="s">
        <v>177</v>
      </c>
      <c r="C150" s="697" t="s">
        <v>137</v>
      </c>
      <c r="D150" s="698"/>
      <c r="E150" s="90" t="s">
        <v>127</v>
      </c>
      <c r="F150" s="57">
        <f>SUM(H150:BH150)</f>
        <v>0</v>
      </c>
      <c r="G150" s="72">
        <f>CO150*0.90035</f>
        <v>0</v>
      </c>
      <c r="H150" s="73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221"/>
      <c r="AC150" s="221"/>
      <c r="AD150" s="221"/>
      <c r="AE150" s="221"/>
      <c r="AF150" s="221"/>
      <c r="AG150" s="221"/>
      <c r="AH150" s="221"/>
      <c r="AI150" s="221"/>
      <c r="AJ150" s="221"/>
      <c r="AK150" s="221"/>
      <c r="AL150" s="221"/>
      <c r="AM150" s="221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1"/>
      <c r="BD150" s="221"/>
      <c r="BE150" s="221"/>
      <c r="BF150" s="221"/>
      <c r="BG150" s="278"/>
      <c r="BH150" s="281"/>
      <c r="BI150" s="75"/>
      <c r="BJ150" s="75"/>
      <c r="BK150" s="61" t="str">
        <f t="shared" si="118"/>
        <v>Print / Digital</v>
      </c>
      <c r="BL150" s="71">
        <f t="shared" si="119"/>
        <v>0</v>
      </c>
      <c r="BM150" s="76"/>
      <c r="BN150" s="77"/>
      <c r="BO150" s="77">
        <v>0</v>
      </c>
      <c r="BP150" s="77"/>
      <c r="BQ150" s="77"/>
      <c r="BR150" s="77"/>
      <c r="BS150" s="77"/>
      <c r="BT150" s="77"/>
      <c r="BU150" s="77"/>
      <c r="BV150" s="77"/>
      <c r="BW150" s="77"/>
      <c r="BX150" s="127"/>
      <c r="BY150" s="20"/>
      <c r="BZ150" s="79"/>
      <c r="CA150" s="61" t="str">
        <f t="shared" si="120"/>
        <v>Print / Digital</v>
      </c>
      <c r="CB150" s="65">
        <f>BL150</f>
        <v>0</v>
      </c>
      <c r="CC150" s="66">
        <f>SUM(H150:L150)*BM150</f>
        <v>0</v>
      </c>
      <c r="CD150" s="66">
        <f>SUM(M150:P150)*BN150</f>
        <v>0</v>
      </c>
      <c r="CE150" s="66">
        <f>SUM(Q150:T150)*BO150</f>
        <v>0</v>
      </c>
      <c r="CF150" s="66"/>
      <c r="CG150" s="66">
        <f>SUM(Z150:AC150)*BQ150</f>
        <v>0</v>
      </c>
      <c r="CH150" s="66">
        <f>SUM(AD150:AG150)*BR150</f>
        <v>0</v>
      </c>
      <c r="CI150" s="66">
        <f>SUM(AH150:AL150)*BS150</f>
        <v>0</v>
      </c>
      <c r="CJ150" s="66">
        <f>SUM(AM150:AP150)*BT150</f>
        <v>0</v>
      </c>
      <c r="CK150" s="66">
        <f>SUM(AQ150:AU150)*BU150</f>
        <v>0</v>
      </c>
      <c r="CL150" s="66">
        <f>SUM(AV150:AY150)*BV150</f>
        <v>0</v>
      </c>
      <c r="CM150" s="66">
        <f>SUM(AZ150:BC150)*BW150</f>
        <v>0</v>
      </c>
      <c r="CN150" s="66">
        <f>SUM(BD150:BH150)*BX150</f>
        <v>0</v>
      </c>
      <c r="CO150" s="67"/>
      <c r="CP150" s="12"/>
      <c r="CQ150" s="80"/>
      <c r="CR150" s="80"/>
      <c r="CS150" s="80"/>
      <c r="CT150" s="80"/>
      <c r="CU150" s="80"/>
      <c r="CV150" s="80"/>
    </row>
    <row r="151" spans="2:100" ht="20.25" hidden="1" customHeight="1">
      <c r="B151" s="194" t="s">
        <v>121</v>
      </c>
      <c r="C151" s="245"/>
      <c r="D151" s="246"/>
      <c r="E151" s="90" t="s">
        <v>127</v>
      </c>
      <c r="F151" s="57">
        <f>SUM(H151:BH151)</f>
        <v>0</v>
      </c>
      <c r="G151" s="72">
        <f>CO151*0.90035</f>
        <v>0</v>
      </c>
      <c r="H151" s="84"/>
      <c r="I151" s="60"/>
      <c r="J151" s="60"/>
      <c r="K151" s="60"/>
      <c r="L151" s="60"/>
      <c r="M151" s="195"/>
      <c r="N151" s="60"/>
      <c r="O151" s="60"/>
      <c r="P151" s="60"/>
      <c r="Q151" s="196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195"/>
      <c r="AM151" s="60"/>
      <c r="AN151" s="60"/>
      <c r="AO151" s="60"/>
      <c r="AP151" s="60"/>
      <c r="AQ151" s="60"/>
      <c r="AR151" s="60"/>
      <c r="AS151" s="60"/>
      <c r="AT151" s="60"/>
      <c r="AU151" s="60"/>
      <c r="AV151" s="116"/>
      <c r="AW151" s="116"/>
      <c r="AX151" s="116"/>
      <c r="AY151" s="116"/>
      <c r="AZ151" s="60"/>
      <c r="BA151" s="60"/>
      <c r="BB151" s="60"/>
      <c r="BC151" s="60"/>
      <c r="BD151" s="60"/>
      <c r="BE151" s="60"/>
      <c r="BF151" s="60"/>
      <c r="BG151" s="196"/>
      <c r="BH151" s="69"/>
      <c r="BI151" s="85"/>
      <c r="BK151" s="61" t="str">
        <f t="shared" si="118"/>
        <v>Super Hero</v>
      </c>
      <c r="BL151" s="71">
        <f t="shared" si="119"/>
        <v>0</v>
      </c>
      <c r="BM151" s="86"/>
      <c r="BN151" s="77"/>
      <c r="BO151" s="77"/>
      <c r="BP151" s="77"/>
      <c r="BQ151" s="77"/>
      <c r="BR151" s="77"/>
      <c r="BS151" s="77"/>
      <c r="BT151" s="77"/>
      <c r="BU151" s="77"/>
      <c r="BV151" s="77"/>
      <c r="BW151" s="77"/>
      <c r="BX151" s="78"/>
      <c r="BY151" s="20"/>
      <c r="BZ151" s="20"/>
      <c r="CA151" s="61" t="str">
        <f t="shared" si="120"/>
        <v>Super Hero</v>
      </c>
      <c r="CB151" s="65">
        <f>BL151</f>
        <v>0</v>
      </c>
      <c r="CC151" s="66">
        <f>SUM(H151:L151)*BM151</f>
        <v>0</v>
      </c>
      <c r="CD151" s="66">
        <f>SUM(M151:P151)*BN151</f>
        <v>0</v>
      </c>
      <c r="CE151" s="66">
        <f>SUM(Q151:T151)*BO151</f>
        <v>0</v>
      </c>
      <c r="CF151" s="66">
        <f>SUM(U151:Y151)*BP151</f>
        <v>0</v>
      </c>
      <c r="CG151" s="66">
        <f>SUM(Z151:AC151)*BQ151</f>
        <v>0</v>
      </c>
      <c r="CH151" s="66">
        <f>SUM(AD151:AG151)*BR151</f>
        <v>0</v>
      </c>
      <c r="CI151" s="66">
        <f>SUM(AH151:AL151)*BS151</f>
        <v>0</v>
      </c>
      <c r="CJ151" s="66">
        <f>SUM(AM151:AP151)*BT151</f>
        <v>0</v>
      </c>
      <c r="CK151" s="66">
        <f>SUM(AQ151:AU151)*BU151</f>
        <v>0</v>
      </c>
      <c r="CL151" s="66">
        <f>SUM(AV151:AY151)*BV151</f>
        <v>0</v>
      </c>
      <c r="CM151" s="66">
        <f>SUM(AZ151:BC151)*BW151</f>
        <v>0</v>
      </c>
      <c r="CN151" s="66">
        <f>SUM(BD151:BH151)*BX151</f>
        <v>0</v>
      </c>
      <c r="CO151" s="67"/>
      <c r="CP151" s="12"/>
      <c r="CQ151" s="12"/>
      <c r="CR151" s="12"/>
      <c r="CS151" s="12"/>
      <c r="CT151" s="12"/>
      <c r="CU151" s="12"/>
    </row>
    <row r="152" spans="2:100" ht="20.25" customHeight="1">
      <c r="B152" s="194"/>
      <c r="C152" s="211"/>
      <c r="D152" s="211"/>
      <c r="E152" s="211" t="s">
        <v>124</v>
      </c>
      <c r="F152" s="57">
        <f>SUM(H152:BH152)</f>
        <v>0</v>
      </c>
      <c r="G152" s="72">
        <f>CO152*0.9</f>
        <v>0</v>
      </c>
      <c r="H152" s="84"/>
      <c r="I152" s="60"/>
      <c r="J152" s="60"/>
      <c r="K152" s="60"/>
      <c r="L152" s="60"/>
      <c r="M152" s="195"/>
      <c r="N152" s="60"/>
      <c r="O152" s="60"/>
      <c r="P152" s="60"/>
      <c r="Q152" s="196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195"/>
      <c r="AM152" s="60"/>
      <c r="AN152" s="60"/>
      <c r="AO152" s="60"/>
      <c r="AP152" s="60"/>
      <c r="AQ152" s="60"/>
      <c r="AR152" s="60"/>
      <c r="AS152" s="60"/>
      <c r="AT152" s="60"/>
      <c r="AU152" s="60"/>
      <c r="AV152" s="116"/>
      <c r="AW152" s="116"/>
      <c r="AX152" s="116"/>
      <c r="AY152" s="116"/>
      <c r="AZ152" s="60"/>
      <c r="BA152" s="60"/>
      <c r="BB152" s="60"/>
      <c r="BC152" s="60"/>
      <c r="BD152" s="60"/>
      <c r="BE152" s="60"/>
      <c r="BF152" s="60"/>
      <c r="BG152" s="196"/>
      <c r="BH152" s="69"/>
      <c r="BI152" s="85"/>
      <c r="BK152" s="61">
        <f t="shared" si="118"/>
        <v>0</v>
      </c>
      <c r="BL152" s="71">
        <f t="shared" si="119"/>
        <v>0</v>
      </c>
      <c r="BM152" s="86"/>
      <c r="BN152" s="77"/>
      <c r="BO152" s="77"/>
      <c r="BP152" s="77"/>
      <c r="BQ152" s="77"/>
      <c r="BR152" s="77"/>
      <c r="BS152" s="77"/>
      <c r="BT152" s="77"/>
      <c r="BU152" s="77"/>
      <c r="BV152" s="77"/>
      <c r="BW152" s="77"/>
      <c r="BX152" s="78"/>
      <c r="BY152" s="20"/>
      <c r="BZ152" s="20"/>
      <c r="CA152" s="61">
        <f t="shared" si="120"/>
        <v>0</v>
      </c>
      <c r="CB152" s="65">
        <f>BL152</f>
        <v>0</v>
      </c>
      <c r="CC152" s="66">
        <f>SUM(H152:L152)*BM152</f>
        <v>0</v>
      </c>
      <c r="CD152" s="66">
        <f>SUM(M152:P152)*BN152</f>
        <v>0</v>
      </c>
      <c r="CE152" s="66"/>
      <c r="CF152" s="66">
        <f>SUM(U152:Y152)*BP152</f>
        <v>0</v>
      </c>
      <c r="CG152" s="66">
        <f>SUM(Z152:AC152)*BQ152</f>
        <v>0</v>
      </c>
      <c r="CH152" s="282"/>
      <c r="CI152" s="66"/>
      <c r="CJ152" s="66"/>
      <c r="CK152" s="282"/>
      <c r="CL152" s="66"/>
      <c r="CM152" s="66"/>
      <c r="CN152" s="282"/>
      <c r="CO152" s="67">
        <f>SUM(CC152:CN152)</f>
        <v>0</v>
      </c>
      <c r="CP152" s="12"/>
      <c r="CQ152" s="12"/>
      <c r="CR152" s="12"/>
      <c r="CS152" s="12"/>
      <c r="CT152" s="12"/>
      <c r="CU152" s="12"/>
    </row>
    <row r="153" spans="2:100" ht="19.5" customHeight="1">
      <c r="B153" s="94" t="s">
        <v>157</v>
      </c>
      <c r="C153" s="207"/>
      <c r="D153" s="95"/>
      <c r="E153" s="95"/>
      <c r="F153" s="96"/>
      <c r="G153" s="97">
        <f>CO153*0.90035</f>
        <v>0</v>
      </c>
      <c r="H153" s="682">
        <f>CC153*0.90035</f>
        <v>0</v>
      </c>
      <c r="I153" s="683"/>
      <c r="J153" s="683"/>
      <c r="K153" s="683"/>
      <c r="L153" s="684"/>
      <c r="M153" s="685">
        <f>CD153*0.90035</f>
        <v>0</v>
      </c>
      <c r="N153" s="686"/>
      <c r="O153" s="686"/>
      <c r="P153" s="687"/>
      <c r="Q153" s="685">
        <f>CE153*0.90035</f>
        <v>0</v>
      </c>
      <c r="R153" s="686"/>
      <c r="S153" s="686"/>
      <c r="T153" s="687"/>
      <c r="U153" s="685">
        <f>CF153*0.90035</f>
        <v>0</v>
      </c>
      <c r="V153" s="686"/>
      <c r="W153" s="686"/>
      <c r="X153" s="686"/>
      <c r="Y153" s="687"/>
      <c r="Z153" s="688">
        <f>CG153*0.90035</f>
        <v>0</v>
      </c>
      <c r="AA153" s="683"/>
      <c r="AB153" s="683"/>
      <c r="AC153" s="684"/>
      <c r="AD153" s="676">
        <f>CH153*0.90035</f>
        <v>0</v>
      </c>
      <c r="AE153" s="677"/>
      <c r="AF153" s="677"/>
      <c r="AG153" s="678"/>
      <c r="AH153" s="676">
        <f>SUM(CI153*0.90035)</f>
        <v>0</v>
      </c>
      <c r="AI153" s="677"/>
      <c r="AJ153" s="677"/>
      <c r="AK153" s="677"/>
      <c r="AL153" s="678"/>
      <c r="AM153" s="676">
        <f>SUM(CJ153*0.90035)</f>
        <v>0</v>
      </c>
      <c r="AN153" s="677"/>
      <c r="AO153" s="677"/>
      <c r="AP153" s="678"/>
      <c r="AQ153" s="676">
        <f>SUM(CK153*0.90035)</f>
        <v>0</v>
      </c>
      <c r="AR153" s="677"/>
      <c r="AS153" s="677"/>
      <c r="AT153" s="677"/>
      <c r="AU153" s="678"/>
      <c r="AV153" s="676">
        <f>SUM(CL153*0.90035)</f>
        <v>0</v>
      </c>
      <c r="AW153" s="677"/>
      <c r="AX153" s="677"/>
      <c r="AY153" s="678"/>
      <c r="AZ153" s="676">
        <f>SUM(CM153*0.90035)</f>
        <v>0</v>
      </c>
      <c r="BA153" s="677"/>
      <c r="BB153" s="677"/>
      <c r="BC153" s="678"/>
      <c r="BD153" s="679">
        <f>SUM(CN153*0.90035)</f>
        <v>0</v>
      </c>
      <c r="BE153" s="680"/>
      <c r="BF153" s="680"/>
      <c r="BG153" s="680"/>
      <c r="BH153" s="681"/>
      <c r="BI153" s="75"/>
      <c r="BJ153" s="75"/>
      <c r="BK153" s="234" t="str">
        <f t="shared" si="118"/>
        <v>PLANNED TOTAL DIGITAL</v>
      </c>
      <c r="BL153" s="235">
        <f t="shared" si="119"/>
        <v>0</v>
      </c>
      <c r="BM153" s="236"/>
      <c r="BN153" s="237"/>
      <c r="BO153" s="238"/>
      <c r="BP153" s="238"/>
      <c r="BQ153" s="238"/>
      <c r="BR153" s="238"/>
      <c r="BS153" s="238"/>
      <c r="BT153" s="238"/>
      <c r="BU153" s="238"/>
      <c r="BV153" s="238"/>
      <c r="BW153" s="238"/>
      <c r="BX153" s="239"/>
      <c r="BY153" s="20"/>
      <c r="BZ153" s="79"/>
      <c r="CA153" s="61" t="str">
        <f t="shared" si="120"/>
        <v>PLANNED TOTAL DIGITAL</v>
      </c>
      <c r="CB153" s="99"/>
      <c r="CC153" s="243"/>
      <c r="CD153" s="243"/>
      <c r="CE153" s="243"/>
      <c r="CF153" s="243">
        <v>0</v>
      </c>
      <c r="CG153" s="243"/>
      <c r="CH153" s="243"/>
      <c r="CI153" s="243"/>
      <c r="CJ153" s="243"/>
      <c r="CK153" s="243"/>
      <c r="CL153" s="243"/>
      <c r="CM153" s="243"/>
      <c r="CN153" s="243"/>
      <c r="CO153" s="5">
        <f>SUM(CC153:CN153)</f>
        <v>0</v>
      </c>
      <c r="CP153" s="101"/>
      <c r="CQ153" s="102"/>
      <c r="CR153" s="12"/>
      <c r="CS153" s="12"/>
      <c r="CT153" s="12"/>
      <c r="CU153" s="12"/>
    </row>
    <row r="154" spans="2:100" ht="19.5" customHeight="1">
      <c r="B154" s="94" t="s">
        <v>89</v>
      </c>
      <c r="C154" s="207"/>
      <c r="D154" s="95"/>
      <c r="E154" s="95"/>
      <c r="F154" s="96"/>
      <c r="G154" s="97">
        <f>CO154*0.90035</f>
        <v>0</v>
      </c>
      <c r="H154" s="682">
        <f>CC154*0.90035</f>
        <v>0</v>
      </c>
      <c r="I154" s="683"/>
      <c r="J154" s="683"/>
      <c r="K154" s="683"/>
      <c r="L154" s="684"/>
      <c r="M154" s="685">
        <f>CD154*0.90035</f>
        <v>0</v>
      </c>
      <c r="N154" s="686"/>
      <c r="O154" s="686"/>
      <c r="P154" s="687"/>
      <c r="Q154" s="685">
        <f>CE154*0.90035</f>
        <v>0</v>
      </c>
      <c r="R154" s="686"/>
      <c r="S154" s="686"/>
      <c r="T154" s="687"/>
      <c r="U154" s="685">
        <f>CF154*0.90035</f>
        <v>0</v>
      </c>
      <c r="V154" s="686"/>
      <c r="W154" s="686"/>
      <c r="X154" s="686"/>
      <c r="Y154" s="687"/>
      <c r="Z154" s="688">
        <f>CG154*0.90035</f>
        <v>0</v>
      </c>
      <c r="AA154" s="683"/>
      <c r="AB154" s="683"/>
      <c r="AC154" s="684"/>
      <c r="AD154" s="676">
        <f>CH154*0.90035</f>
        <v>0</v>
      </c>
      <c r="AE154" s="677"/>
      <c r="AF154" s="677"/>
      <c r="AG154" s="678"/>
      <c r="AH154" s="676">
        <f>SUM(CI154*0.90035)</f>
        <v>0</v>
      </c>
      <c r="AI154" s="677"/>
      <c r="AJ154" s="677"/>
      <c r="AK154" s="677"/>
      <c r="AL154" s="678"/>
      <c r="AM154" s="676">
        <f>SUM(CJ154*0.90035)</f>
        <v>0</v>
      </c>
      <c r="AN154" s="677"/>
      <c r="AO154" s="677"/>
      <c r="AP154" s="678"/>
      <c r="AQ154" s="676">
        <f>SUM(CK154*0.90035)</f>
        <v>0</v>
      </c>
      <c r="AR154" s="677"/>
      <c r="AS154" s="677"/>
      <c r="AT154" s="677"/>
      <c r="AU154" s="678"/>
      <c r="AV154" s="676">
        <f>SUM(CL154*0.90035)</f>
        <v>0</v>
      </c>
      <c r="AW154" s="677"/>
      <c r="AX154" s="677"/>
      <c r="AY154" s="678"/>
      <c r="AZ154" s="676">
        <f>SUM(CM154*0.90035)</f>
        <v>0</v>
      </c>
      <c r="BA154" s="677"/>
      <c r="BB154" s="677"/>
      <c r="BC154" s="678"/>
      <c r="BD154" s="679">
        <f>SUM(CN154*0.90035)</f>
        <v>0</v>
      </c>
      <c r="BE154" s="680"/>
      <c r="BF154" s="680"/>
      <c r="BG154" s="680"/>
      <c r="BH154" s="681"/>
      <c r="BI154" s="75"/>
      <c r="BJ154" s="75"/>
      <c r="BK154" s="234" t="str">
        <f t="shared" si="118"/>
        <v>ACTUAL TOTAL DIGITAL</v>
      </c>
      <c r="BL154" s="235">
        <f t="shared" si="119"/>
        <v>0</v>
      </c>
      <c r="BM154" s="236"/>
      <c r="BN154" s="237"/>
      <c r="BO154" s="238"/>
      <c r="BP154" s="238"/>
      <c r="BQ154" s="238"/>
      <c r="BR154" s="238"/>
      <c r="BS154" s="238"/>
      <c r="BT154" s="238"/>
      <c r="BU154" s="238"/>
      <c r="BV154" s="238"/>
      <c r="BW154" s="238"/>
      <c r="BX154" s="239"/>
      <c r="BY154" s="20"/>
      <c r="BZ154" s="79"/>
      <c r="CA154" s="61" t="str">
        <f t="shared" si="120"/>
        <v>ACTUAL TOTAL DIGITAL</v>
      </c>
      <c r="CB154" s="99"/>
      <c r="CC154" s="100"/>
      <c r="CD154" s="100"/>
      <c r="CE154" s="100"/>
      <c r="CF154" s="100"/>
      <c r="CG154" s="100">
        <f>CG153</f>
        <v>0</v>
      </c>
      <c r="CH154" s="100">
        <f t="shared" ref="CH154:CN154" si="121">CH153</f>
        <v>0</v>
      </c>
      <c r="CI154" s="100">
        <f t="shared" si="121"/>
        <v>0</v>
      </c>
      <c r="CJ154" s="100">
        <f t="shared" si="121"/>
        <v>0</v>
      </c>
      <c r="CK154" s="100">
        <f t="shared" si="121"/>
        <v>0</v>
      </c>
      <c r="CL154" s="100">
        <f t="shared" si="121"/>
        <v>0</v>
      </c>
      <c r="CM154" s="100">
        <f t="shared" si="121"/>
        <v>0</v>
      </c>
      <c r="CN154" s="100">
        <f t="shared" si="121"/>
        <v>0</v>
      </c>
      <c r="CO154" s="5">
        <f>SUM(CC154:CN154)</f>
        <v>0</v>
      </c>
      <c r="CP154" s="625" t="e">
        <f>#REF!-CO154</f>
        <v>#REF!</v>
      </c>
      <c r="CQ154" s="626"/>
      <c r="CR154" s="626"/>
      <c r="CS154" s="102"/>
      <c r="CT154" s="102"/>
      <c r="CU154" s="102"/>
      <c r="CV154" s="102"/>
    </row>
    <row r="155" spans="2:100" ht="19.5" customHeight="1">
      <c r="B155" s="105" t="s">
        <v>158</v>
      </c>
      <c r="C155" s="208"/>
      <c r="D155" s="106"/>
      <c r="E155" s="106"/>
      <c r="F155" s="107"/>
      <c r="G155" s="108">
        <f>SUM(H155:BH155)</f>
        <v>0</v>
      </c>
      <c r="H155" s="578">
        <f>CC155*0.90035</f>
        <v>0</v>
      </c>
      <c r="I155" s="572"/>
      <c r="J155" s="572"/>
      <c r="K155" s="572"/>
      <c r="L155" s="573"/>
      <c r="M155" s="571">
        <f>CD155*0.90035</f>
        <v>0</v>
      </c>
      <c r="N155" s="572"/>
      <c r="O155" s="572"/>
      <c r="P155" s="573"/>
      <c r="Q155" s="571">
        <f>CE155*0.90035</f>
        <v>0</v>
      </c>
      <c r="R155" s="572"/>
      <c r="S155" s="572"/>
      <c r="T155" s="573"/>
      <c r="U155" s="571">
        <f>CF155*0.90035</f>
        <v>0</v>
      </c>
      <c r="V155" s="572"/>
      <c r="W155" s="572"/>
      <c r="X155" s="572"/>
      <c r="Y155" s="573"/>
      <c r="Z155" s="571">
        <f>CG155*0.90035</f>
        <v>0</v>
      </c>
      <c r="AA155" s="572"/>
      <c r="AB155" s="572"/>
      <c r="AC155" s="573"/>
      <c r="AD155" s="616">
        <f>CH155*0.90035</f>
        <v>0</v>
      </c>
      <c r="AE155" s="617"/>
      <c r="AF155" s="617"/>
      <c r="AG155" s="618"/>
      <c r="AH155" s="616">
        <f>SUM(CI155*0.90035)</f>
        <v>0</v>
      </c>
      <c r="AI155" s="617"/>
      <c r="AJ155" s="617"/>
      <c r="AK155" s="617"/>
      <c r="AL155" s="618"/>
      <c r="AM155" s="616">
        <f>SUM(CJ155*0.90035)</f>
        <v>0</v>
      </c>
      <c r="AN155" s="617"/>
      <c r="AO155" s="617"/>
      <c r="AP155" s="618"/>
      <c r="AQ155" s="616">
        <f>SUM(CK155*0.90035)</f>
        <v>0</v>
      </c>
      <c r="AR155" s="617"/>
      <c r="AS155" s="617"/>
      <c r="AT155" s="617"/>
      <c r="AU155" s="618"/>
      <c r="AV155" s="616">
        <f>SUM(CL155*0.90035)</f>
        <v>0</v>
      </c>
      <c r="AW155" s="617"/>
      <c r="AX155" s="617"/>
      <c r="AY155" s="618"/>
      <c r="AZ155" s="616">
        <f>SUM(CM155*0.90035)</f>
        <v>0</v>
      </c>
      <c r="BA155" s="617"/>
      <c r="BB155" s="617"/>
      <c r="BC155" s="618"/>
      <c r="BD155" s="616">
        <f>SUM(CN155*0.90035)</f>
        <v>0</v>
      </c>
      <c r="BE155" s="617"/>
      <c r="BF155" s="617"/>
      <c r="BG155" s="617"/>
      <c r="BH155" s="621"/>
      <c r="BI155" s="75"/>
      <c r="BJ155" s="75"/>
      <c r="BK155" s="234" t="str">
        <f t="shared" si="118"/>
        <v>$USD PLANNED TOTAL DIGITAL</v>
      </c>
      <c r="BL155" s="235">
        <f t="shared" si="119"/>
        <v>0</v>
      </c>
      <c r="BM155" s="236"/>
      <c r="BN155" s="237"/>
      <c r="BO155" s="238">
        <v>0</v>
      </c>
      <c r="BP155" s="238">
        <v>0</v>
      </c>
      <c r="BQ155" s="238">
        <v>0</v>
      </c>
      <c r="BR155" s="238">
        <v>0</v>
      </c>
      <c r="BS155" s="238">
        <v>0</v>
      </c>
      <c r="BT155" s="238">
        <v>0</v>
      </c>
      <c r="BU155" s="238">
        <v>0</v>
      </c>
      <c r="BV155" s="238">
        <v>0</v>
      </c>
      <c r="BW155" s="238">
        <v>0</v>
      </c>
      <c r="BX155" s="239"/>
      <c r="BY155" s="20"/>
      <c r="BZ155" s="79"/>
      <c r="CA155" s="109" t="str">
        <f t="shared" si="120"/>
        <v>$USD PLANNED TOTAL DIGITAL</v>
      </c>
      <c r="CB155" s="110"/>
      <c r="CC155" s="111"/>
      <c r="CD155" s="111"/>
      <c r="CE155" s="111"/>
      <c r="CF155" s="111"/>
      <c r="CG155" s="111">
        <f t="shared" ref="CG155:CN156" si="122">CG153/$AN$4</f>
        <v>0</v>
      </c>
      <c r="CH155" s="111">
        <f t="shared" si="122"/>
        <v>0</v>
      </c>
      <c r="CI155" s="111">
        <f t="shared" si="122"/>
        <v>0</v>
      </c>
      <c r="CJ155" s="111">
        <f t="shared" si="122"/>
        <v>0</v>
      </c>
      <c r="CK155" s="111">
        <f t="shared" si="122"/>
        <v>0</v>
      </c>
      <c r="CL155" s="111">
        <f t="shared" si="122"/>
        <v>0</v>
      </c>
      <c r="CM155" s="111">
        <f t="shared" si="122"/>
        <v>0</v>
      </c>
      <c r="CN155" s="111">
        <f t="shared" si="122"/>
        <v>0</v>
      </c>
      <c r="CO155" s="112">
        <f>SUM(CC155:CN155)</f>
        <v>0</v>
      </c>
      <c r="CP155" s="101"/>
      <c r="CQ155" s="80"/>
      <c r="CR155" s="80"/>
      <c r="CS155" s="80"/>
      <c r="CT155" s="80"/>
      <c r="CU155" s="80"/>
      <c r="CV155" s="80"/>
    </row>
    <row r="156" spans="2:100" ht="19.5" customHeight="1">
      <c r="B156" s="105" t="s">
        <v>90</v>
      </c>
      <c r="C156" s="208"/>
      <c r="D156" s="106"/>
      <c r="E156" s="106"/>
      <c r="F156" s="107"/>
      <c r="G156" s="108">
        <f>SUM(H156:BH156)</f>
        <v>0</v>
      </c>
      <c r="H156" s="578">
        <f>CC156*0.90035</f>
        <v>0</v>
      </c>
      <c r="I156" s="572"/>
      <c r="J156" s="572"/>
      <c r="K156" s="572"/>
      <c r="L156" s="573"/>
      <c r="M156" s="571">
        <f>CD156*0.90035</f>
        <v>0</v>
      </c>
      <c r="N156" s="572"/>
      <c r="O156" s="572"/>
      <c r="P156" s="573"/>
      <c r="Q156" s="571">
        <f>CE156*0.90035</f>
        <v>0</v>
      </c>
      <c r="R156" s="572"/>
      <c r="S156" s="572"/>
      <c r="T156" s="573"/>
      <c r="U156" s="571">
        <f>CF156*0.90035</f>
        <v>0</v>
      </c>
      <c r="V156" s="572"/>
      <c r="W156" s="572"/>
      <c r="X156" s="572"/>
      <c r="Y156" s="573"/>
      <c r="Z156" s="571">
        <f>CG156*0.90035</f>
        <v>0</v>
      </c>
      <c r="AA156" s="572"/>
      <c r="AB156" s="572"/>
      <c r="AC156" s="573"/>
      <c r="AD156" s="616">
        <f>CH156*0.90035</f>
        <v>0</v>
      </c>
      <c r="AE156" s="617"/>
      <c r="AF156" s="617"/>
      <c r="AG156" s="618"/>
      <c r="AH156" s="616">
        <f>SUM(CI156*0.90035)</f>
        <v>0</v>
      </c>
      <c r="AI156" s="617"/>
      <c r="AJ156" s="617"/>
      <c r="AK156" s="617"/>
      <c r="AL156" s="618"/>
      <c r="AM156" s="616">
        <f>SUM(CJ156*0.90035)</f>
        <v>0</v>
      </c>
      <c r="AN156" s="617"/>
      <c r="AO156" s="617"/>
      <c r="AP156" s="618"/>
      <c r="AQ156" s="616">
        <f>SUM(CK156*0.90035)</f>
        <v>0</v>
      </c>
      <c r="AR156" s="617"/>
      <c r="AS156" s="617"/>
      <c r="AT156" s="617"/>
      <c r="AU156" s="618"/>
      <c r="AV156" s="616">
        <f>SUM(CL156*0.90035)</f>
        <v>0</v>
      </c>
      <c r="AW156" s="617"/>
      <c r="AX156" s="617"/>
      <c r="AY156" s="618"/>
      <c r="AZ156" s="616">
        <f>SUM(CM156*0.90035)</f>
        <v>0</v>
      </c>
      <c r="BA156" s="617"/>
      <c r="BB156" s="617"/>
      <c r="BC156" s="618"/>
      <c r="BD156" s="616">
        <f>SUM(CN156*0.90035)</f>
        <v>0</v>
      </c>
      <c r="BE156" s="617"/>
      <c r="BF156" s="617"/>
      <c r="BG156" s="617"/>
      <c r="BH156" s="621"/>
      <c r="BI156" s="75"/>
      <c r="BJ156" s="75"/>
      <c r="BK156" s="234" t="str">
        <f t="shared" si="118"/>
        <v>$USD ACTUAL TOTAL DIGITAL</v>
      </c>
      <c r="BL156" s="235">
        <f t="shared" si="119"/>
        <v>0</v>
      </c>
      <c r="BM156" s="236"/>
      <c r="BN156" s="237"/>
      <c r="BO156" s="238">
        <v>0</v>
      </c>
      <c r="BP156" s="238">
        <v>0</v>
      </c>
      <c r="BQ156" s="238">
        <v>0</v>
      </c>
      <c r="BR156" s="238">
        <v>0</v>
      </c>
      <c r="BS156" s="238">
        <v>0</v>
      </c>
      <c r="BT156" s="238">
        <v>0</v>
      </c>
      <c r="BU156" s="238">
        <v>0</v>
      </c>
      <c r="BV156" s="238">
        <v>0</v>
      </c>
      <c r="BW156" s="238">
        <v>0</v>
      </c>
      <c r="BX156" s="242">
        <v>0</v>
      </c>
      <c r="BY156" s="20"/>
      <c r="BZ156" s="79"/>
      <c r="CA156" s="109" t="str">
        <f t="shared" si="120"/>
        <v>$USD ACTUAL TOTAL DIGITAL</v>
      </c>
      <c r="CB156" s="110"/>
      <c r="CC156" s="113"/>
      <c r="CD156" s="113"/>
      <c r="CE156" s="113"/>
      <c r="CF156" s="113"/>
      <c r="CG156" s="113">
        <f t="shared" si="122"/>
        <v>0</v>
      </c>
      <c r="CH156" s="113">
        <f t="shared" si="122"/>
        <v>0</v>
      </c>
      <c r="CI156" s="113">
        <f t="shared" si="122"/>
        <v>0</v>
      </c>
      <c r="CJ156" s="113">
        <f t="shared" si="122"/>
        <v>0</v>
      </c>
      <c r="CK156" s="113">
        <f t="shared" si="122"/>
        <v>0</v>
      </c>
      <c r="CL156" s="113">
        <f t="shared" si="122"/>
        <v>0</v>
      </c>
      <c r="CM156" s="113">
        <f t="shared" si="122"/>
        <v>0</v>
      </c>
      <c r="CN156" s="113">
        <f t="shared" si="122"/>
        <v>0</v>
      </c>
      <c r="CO156" s="112">
        <f>SUM(CC156:CN156)</f>
        <v>0</v>
      </c>
      <c r="CP156" s="114"/>
      <c r="CQ156" s="80"/>
      <c r="CR156" s="80"/>
      <c r="CS156" s="80"/>
      <c r="CT156" s="80"/>
      <c r="CU156" s="80"/>
      <c r="CV156" s="80"/>
    </row>
    <row r="157" spans="2:100" ht="19.5" customHeight="1" thickBot="1">
      <c r="B157" s="61"/>
      <c r="C157" s="210"/>
      <c r="D157" s="71"/>
      <c r="E157" s="71"/>
      <c r="F157" s="57"/>
      <c r="G157" s="58"/>
      <c r="H157" s="129"/>
      <c r="I157" s="130"/>
      <c r="J157" s="131"/>
      <c r="K157" s="131"/>
      <c r="L157" s="131"/>
      <c r="M157" s="141"/>
      <c r="N157" s="142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/>
      <c r="AY157" s="132"/>
      <c r="AZ157" s="132"/>
      <c r="BA157" s="132"/>
      <c r="BB157" s="132"/>
      <c r="BC157" s="132"/>
      <c r="BD157" s="132"/>
      <c r="BE157" s="132"/>
      <c r="BF157" s="132"/>
      <c r="BG157" s="131"/>
      <c r="BH157" s="133"/>
      <c r="BK157" s="122"/>
      <c r="BL157" s="134"/>
      <c r="BM157" s="56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5"/>
      <c r="CA157" s="136"/>
      <c r="CB157" s="137"/>
      <c r="CC157" s="138"/>
      <c r="CD157" s="138"/>
      <c r="CE157" s="138"/>
      <c r="CF157" s="138"/>
      <c r="CG157" s="138"/>
      <c r="CH157" s="138"/>
      <c r="CI157" s="138"/>
      <c r="CJ157" s="138"/>
      <c r="CK157" s="138"/>
      <c r="CL157" s="138"/>
      <c r="CM157" s="138"/>
      <c r="CN157" s="138"/>
      <c r="CO157" s="139"/>
    </row>
    <row r="158" spans="2:100" ht="19.5" customHeight="1">
      <c r="B158" s="152" t="s">
        <v>41</v>
      </c>
      <c r="C158" s="215"/>
      <c r="D158" s="153"/>
      <c r="E158" s="153"/>
      <c r="F158" s="701">
        <f>CO158</f>
        <v>4999999.6037980001</v>
      </c>
      <c r="G158" s="702"/>
      <c r="H158" s="682">
        <f>CC158</f>
        <v>0</v>
      </c>
      <c r="I158" s="683"/>
      <c r="J158" s="683"/>
      <c r="K158" s="683"/>
      <c r="L158" s="684"/>
      <c r="M158" s="685">
        <f>CD158</f>
        <v>0</v>
      </c>
      <c r="N158" s="686"/>
      <c r="O158" s="686"/>
      <c r="P158" s="687"/>
      <c r="Q158" s="685">
        <f>CE158</f>
        <v>0</v>
      </c>
      <c r="R158" s="686"/>
      <c r="S158" s="686"/>
      <c r="T158" s="687"/>
      <c r="U158" s="685">
        <f>CF158</f>
        <v>0</v>
      </c>
      <c r="V158" s="686"/>
      <c r="W158" s="686"/>
      <c r="X158" s="686"/>
      <c r="Y158" s="687"/>
      <c r="Z158" s="688">
        <f>CG158</f>
        <v>1434709.6027361669</v>
      </c>
      <c r="AA158" s="683"/>
      <c r="AB158" s="683"/>
      <c r="AC158" s="684"/>
      <c r="AD158" s="676">
        <f>CH158</f>
        <v>992361.52049190458</v>
      </c>
      <c r="AE158" s="677"/>
      <c r="AF158" s="677"/>
      <c r="AG158" s="678"/>
      <c r="AH158" s="676">
        <f>CI158</f>
        <v>427146.56544807146</v>
      </c>
      <c r="AI158" s="677"/>
      <c r="AJ158" s="677"/>
      <c r="AK158" s="677"/>
      <c r="AL158" s="678"/>
      <c r="AM158" s="676">
        <f>CJ158</f>
        <v>617639.39329190471</v>
      </c>
      <c r="AN158" s="677"/>
      <c r="AO158" s="677"/>
      <c r="AP158" s="678"/>
      <c r="AQ158" s="676">
        <f>CK158</f>
        <v>602968.93951690476</v>
      </c>
      <c r="AR158" s="677"/>
      <c r="AS158" s="677"/>
      <c r="AT158" s="677"/>
      <c r="AU158" s="678"/>
      <c r="AV158" s="676">
        <f>CL158</f>
        <v>193330.37622307142</v>
      </c>
      <c r="AW158" s="677"/>
      <c r="AX158" s="677"/>
      <c r="AY158" s="678"/>
      <c r="AZ158" s="676">
        <f>CM158</f>
        <v>592091.06169190467</v>
      </c>
      <c r="BA158" s="677"/>
      <c r="BB158" s="677"/>
      <c r="BC158" s="678"/>
      <c r="BD158" s="679">
        <f>CN158</f>
        <v>139752.14439807145</v>
      </c>
      <c r="BE158" s="680"/>
      <c r="BF158" s="680"/>
      <c r="BG158" s="680"/>
      <c r="BH158" s="681"/>
      <c r="BK158" s="122"/>
      <c r="BL158" s="134"/>
      <c r="BM158" s="56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5"/>
      <c r="CA158" s="154" t="s">
        <v>39</v>
      </c>
      <c r="CB158" s="155"/>
      <c r="CC158" s="4">
        <f>((CC57+CC84+CC113+CC141+CC153)*0.9)+((CC57+CC84+CC113+CC141+CC153)*0.00035)+CC22</f>
        <v>0</v>
      </c>
      <c r="CD158" s="4">
        <f t="shared" ref="CD158:CO159" si="123">((CD57+CD84+CD113+CD141+CD153)*0.9)+((CD57+CD84+CD113+CD141+CD153)*0.00035)+CD22</f>
        <v>0</v>
      </c>
      <c r="CE158" s="4">
        <f t="shared" si="123"/>
        <v>0</v>
      </c>
      <c r="CF158" s="4">
        <f t="shared" si="123"/>
        <v>0</v>
      </c>
      <c r="CG158" s="4">
        <f t="shared" si="123"/>
        <v>1434709.6027361669</v>
      </c>
      <c r="CH158" s="4">
        <f t="shared" si="123"/>
        <v>992361.52049190458</v>
      </c>
      <c r="CI158" s="4">
        <f t="shared" si="123"/>
        <v>427146.56544807146</v>
      </c>
      <c r="CJ158" s="4">
        <f t="shared" si="123"/>
        <v>617639.39329190471</v>
      </c>
      <c r="CK158" s="4">
        <f t="shared" si="123"/>
        <v>602968.93951690476</v>
      </c>
      <c r="CL158" s="4">
        <f t="shared" si="123"/>
        <v>193330.37622307142</v>
      </c>
      <c r="CM158" s="4">
        <f t="shared" si="123"/>
        <v>592091.06169190467</v>
      </c>
      <c r="CN158" s="4">
        <f t="shared" si="123"/>
        <v>139752.14439807145</v>
      </c>
      <c r="CO158" s="283">
        <f t="shared" si="123"/>
        <v>4999999.6037980001</v>
      </c>
    </row>
    <row r="159" spans="2:100" ht="19.5" customHeight="1">
      <c r="B159" s="152" t="s">
        <v>42</v>
      </c>
      <c r="C159" s="215"/>
      <c r="D159" s="153"/>
      <c r="E159" s="153"/>
      <c r="F159" s="703">
        <f>CO159</f>
        <v>4999999.6037980001</v>
      </c>
      <c r="G159" s="704"/>
      <c r="H159" s="682">
        <f>CC159</f>
        <v>0</v>
      </c>
      <c r="I159" s="683"/>
      <c r="J159" s="683"/>
      <c r="K159" s="683"/>
      <c r="L159" s="684"/>
      <c r="M159" s="685">
        <f>CD159</f>
        <v>0</v>
      </c>
      <c r="N159" s="686"/>
      <c r="O159" s="686"/>
      <c r="P159" s="687"/>
      <c r="Q159" s="685">
        <f>CE159</f>
        <v>0</v>
      </c>
      <c r="R159" s="686"/>
      <c r="S159" s="686"/>
      <c r="T159" s="687"/>
      <c r="U159" s="685">
        <f>CF159</f>
        <v>0</v>
      </c>
      <c r="V159" s="686"/>
      <c r="W159" s="686"/>
      <c r="X159" s="686"/>
      <c r="Y159" s="687"/>
      <c r="Z159" s="688">
        <f>CG159</f>
        <v>1434709.6027361669</v>
      </c>
      <c r="AA159" s="683"/>
      <c r="AB159" s="683"/>
      <c r="AC159" s="684"/>
      <c r="AD159" s="676">
        <f>CH159</f>
        <v>992361.52049190458</v>
      </c>
      <c r="AE159" s="677"/>
      <c r="AF159" s="677"/>
      <c r="AG159" s="678"/>
      <c r="AH159" s="676">
        <f>CI159</f>
        <v>427146.56544807146</v>
      </c>
      <c r="AI159" s="677"/>
      <c r="AJ159" s="677"/>
      <c r="AK159" s="677"/>
      <c r="AL159" s="678"/>
      <c r="AM159" s="676">
        <f>CJ159</f>
        <v>617639.39329190471</v>
      </c>
      <c r="AN159" s="677"/>
      <c r="AO159" s="677"/>
      <c r="AP159" s="678"/>
      <c r="AQ159" s="676">
        <f>CK159</f>
        <v>602968.93951690476</v>
      </c>
      <c r="AR159" s="677"/>
      <c r="AS159" s="677"/>
      <c r="AT159" s="677"/>
      <c r="AU159" s="678"/>
      <c r="AV159" s="676">
        <f>CL159</f>
        <v>193330.37622307142</v>
      </c>
      <c r="AW159" s="677"/>
      <c r="AX159" s="677"/>
      <c r="AY159" s="678"/>
      <c r="AZ159" s="676">
        <f>CM159</f>
        <v>592091.06169190467</v>
      </c>
      <c r="BA159" s="677"/>
      <c r="BB159" s="677"/>
      <c r="BC159" s="678"/>
      <c r="BD159" s="679">
        <f>CN159</f>
        <v>139752.14439807145</v>
      </c>
      <c r="BE159" s="680"/>
      <c r="BF159" s="680"/>
      <c r="BG159" s="680"/>
      <c r="BH159" s="681"/>
      <c r="BK159" s="122"/>
      <c r="BL159" s="134"/>
      <c r="BM159" s="56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5"/>
      <c r="CA159" s="156" t="s">
        <v>40</v>
      </c>
      <c r="CB159" s="155"/>
      <c r="CC159" s="6">
        <f>((CC58+CC85+CC114+CC142+CC154)*0.9)+((CC58+CC85+CC114+CC142+CC154)*0.00035)+CC23</f>
        <v>0</v>
      </c>
      <c r="CD159" s="6">
        <f t="shared" si="123"/>
        <v>0</v>
      </c>
      <c r="CE159" s="6">
        <f t="shared" si="123"/>
        <v>0</v>
      </c>
      <c r="CF159" s="6">
        <f t="shared" si="123"/>
        <v>0</v>
      </c>
      <c r="CG159" s="6">
        <f t="shared" si="123"/>
        <v>1434709.6027361669</v>
      </c>
      <c r="CH159" s="6">
        <f t="shared" si="123"/>
        <v>992361.52049190458</v>
      </c>
      <c r="CI159" s="6">
        <f t="shared" si="123"/>
        <v>427146.56544807146</v>
      </c>
      <c r="CJ159" s="6">
        <f t="shared" si="123"/>
        <v>617639.39329190471</v>
      </c>
      <c r="CK159" s="6">
        <f t="shared" si="123"/>
        <v>602968.93951690476</v>
      </c>
      <c r="CL159" s="6">
        <f t="shared" si="123"/>
        <v>193330.37622307142</v>
      </c>
      <c r="CM159" s="6">
        <f t="shared" si="123"/>
        <v>592091.06169190467</v>
      </c>
      <c r="CN159" s="6">
        <f t="shared" si="123"/>
        <v>139752.14439807145</v>
      </c>
      <c r="CO159" s="284">
        <f t="shared" si="123"/>
        <v>4999999.6037980001</v>
      </c>
    </row>
    <row r="160" spans="2:100" ht="19.5" customHeight="1">
      <c r="B160" s="157" t="s">
        <v>43</v>
      </c>
      <c r="C160" s="216"/>
      <c r="D160" s="158"/>
      <c r="E160" s="158"/>
      <c r="F160" s="635">
        <f>F146/AN$4</f>
        <v>4999559.3856535032</v>
      </c>
      <c r="G160" s="637"/>
      <c r="H160" s="578">
        <f>CC160</f>
        <v>0</v>
      </c>
      <c r="I160" s="572"/>
      <c r="J160" s="572"/>
      <c r="K160" s="572"/>
      <c r="L160" s="573"/>
      <c r="M160" s="571">
        <f>CD160</f>
        <v>0</v>
      </c>
      <c r="N160" s="572"/>
      <c r="O160" s="572"/>
      <c r="P160" s="573"/>
      <c r="Q160" s="571">
        <f>CE160</f>
        <v>0</v>
      </c>
      <c r="R160" s="572"/>
      <c r="S160" s="572"/>
      <c r="T160" s="573"/>
      <c r="U160" s="571">
        <f>CF160</f>
        <v>0</v>
      </c>
      <c r="V160" s="572"/>
      <c r="W160" s="572"/>
      <c r="X160" s="572"/>
      <c r="Y160" s="573"/>
      <c r="Z160" s="571">
        <f>CG160</f>
        <v>1456986.9329408323</v>
      </c>
      <c r="AA160" s="572"/>
      <c r="AB160" s="572"/>
      <c r="AC160" s="573"/>
      <c r="AD160" s="616">
        <f>CH160</f>
        <v>1007770.3288195556</v>
      </c>
      <c r="AE160" s="617"/>
      <c r="AF160" s="617"/>
      <c r="AG160" s="618"/>
      <c r="AH160" s="616">
        <f>CI160</f>
        <v>433779.04707789246</v>
      </c>
      <c r="AI160" s="617"/>
      <c r="AJ160" s="617"/>
      <c r="AK160" s="617"/>
      <c r="AL160" s="618"/>
      <c r="AM160" s="616">
        <f>CJ160</f>
        <v>627229.73595465138</v>
      </c>
      <c r="AN160" s="617"/>
      <c r="AO160" s="617"/>
      <c r="AP160" s="618"/>
      <c r="AQ160" s="616">
        <f>CK160</f>
        <v>612331.48796793446</v>
      </c>
      <c r="AR160" s="617"/>
      <c r="AS160" s="617"/>
      <c r="AT160" s="617"/>
      <c r="AU160" s="618"/>
      <c r="AV160" s="616">
        <f>CL160</f>
        <v>196332.29704488776</v>
      </c>
      <c r="AW160" s="617"/>
      <c r="AX160" s="617"/>
      <c r="AY160" s="618"/>
      <c r="AZ160" s="616">
        <f>CM160</f>
        <v>601284.70482873602</v>
      </c>
      <c r="BA160" s="617"/>
      <c r="BB160" s="617"/>
      <c r="BC160" s="618"/>
      <c r="BD160" s="616">
        <f>CN160</f>
        <v>141922.13382424414</v>
      </c>
      <c r="BE160" s="617"/>
      <c r="BF160" s="617"/>
      <c r="BG160" s="617"/>
      <c r="BH160" s="621"/>
      <c r="BK160" s="122"/>
      <c r="BL160" s="134"/>
      <c r="BM160" s="56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5"/>
      <c r="CA160" s="159" t="s">
        <v>47</v>
      </c>
      <c r="CB160" s="110"/>
      <c r="CC160" s="111">
        <f>CC158/$AN$4</f>
        <v>0</v>
      </c>
      <c r="CD160" s="111">
        <f t="shared" ref="CD160:CO161" si="124">CD158/$AN$4</f>
        <v>0</v>
      </c>
      <c r="CE160" s="111">
        <f t="shared" si="124"/>
        <v>0</v>
      </c>
      <c r="CF160" s="111">
        <f t="shared" si="124"/>
        <v>0</v>
      </c>
      <c r="CG160" s="111">
        <f t="shared" si="124"/>
        <v>1456986.9329408323</v>
      </c>
      <c r="CH160" s="111">
        <f t="shared" si="124"/>
        <v>1007770.3288195556</v>
      </c>
      <c r="CI160" s="111">
        <f t="shared" si="124"/>
        <v>433779.04707789246</v>
      </c>
      <c r="CJ160" s="111">
        <f t="shared" si="124"/>
        <v>627229.73595465138</v>
      </c>
      <c r="CK160" s="111">
        <f t="shared" si="124"/>
        <v>612331.48796793446</v>
      </c>
      <c r="CL160" s="111">
        <f t="shared" si="124"/>
        <v>196332.29704488776</v>
      </c>
      <c r="CM160" s="111">
        <f t="shared" si="124"/>
        <v>601284.70482873602</v>
      </c>
      <c r="CN160" s="111">
        <f t="shared" si="124"/>
        <v>141922.13382424414</v>
      </c>
      <c r="CO160" s="285">
        <f t="shared" si="124"/>
        <v>5077636.6684587346</v>
      </c>
    </row>
    <row r="161" spans="2:93" ht="19.5" customHeight="1" thickBot="1">
      <c r="B161" s="157" t="s">
        <v>44</v>
      </c>
      <c r="C161" s="216"/>
      <c r="D161" s="158"/>
      <c r="E161" s="158"/>
      <c r="F161" s="635">
        <f>F159/AN$4</f>
        <v>5077636.6684587346</v>
      </c>
      <c r="G161" s="637"/>
      <c r="H161" s="638">
        <f>CC161</f>
        <v>0</v>
      </c>
      <c r="I161" s="592"/>
      <c r="J161" s="592"/>
      <c r="K161" s="592"/>
      <c r="L161" s="593"/>
      <c r="M161" s="591">
        <f>CD161</f>
        <v>0</v>
      </c>
      <c r="N161" s="592"/>
      <c r="O161" s="592"/>
      <c r="P161" s="593"/>
      <c r="Q161" s="591">
        <f>CE161</f>
        <v>0</v>
      </c>
      <c r="R161" s="592"/>
      <c r="S161" s="592"/>
      <c r="T161" s="593"/>
      <c r="U161" s="591">
        <f>CF161</f>
        <v>0</v>
      </c>
      <c r="V161" s="592"/>
      <c r="W161" s="592"/>
      <c r="X161" s="592"/>
      <c r="Y161" s="593"/>
      <c r="Z161" s="591">
        <f>CG161</f>
        <v>1456986.9329408323</v>
      </c>
      <c r="AA161" s="592"/>
      <c r="AB161" s="592"/>
      <c r="AC161" s="593"/>
      <c r="AD161" s="582">
        <f>CH161</f>
        <v>1007770.3288195556</v>
      </c>
      <c r="AE161" s="583"/>
      <c r="AF161" s="583"/>
      <c r="AG161" s="584"/>
      <c r="AH161" s="582">
        <f>CI161</f>
        <v>433779.04707789246</v>
      </c>
      <c r="AI161" s="583"/>
      <c r="AJ161" s="583"/>
      <c r="AK161" s="583"/>
      <c r="AL161" s="584"/>
      <c r="AM161" s="582">
        <f>CJ161</f>
        <v>627229.73595465138</v>
      </c>
      <c r="AN161" s="583"/>
      <c r="AO161" s="583"/>
      <c r="AP161" s="584"/>
      <c r="AQ161" s="582">
        <f>CK161</f>
        <v>612331.48796793446</v>
      </c>
      <c r="AR161" s="583"/>
      <c r="AS161" s="583"/>
      <c r="AT161" s="583"/>
      <c r="AU161" s="584"/>
      <c r="AV161" s="582">
        <f>CL161</f>
        <v>196332.29704488776</v>
      </c>
      <c r="AW161" s="583"/>
      <c r="AX161" s="583"/>
      <c r="AY161" s="584"/>
      <c r="AZ161" s="582">
        <f>CM161</f>
        <v>601284.70482873602</v>
      </c>
      <c r="BA161" s="583"/>
      <c r="BB161" s="583"/>
      <c r="BC161" s="584"/>
      <c r="BD161" s="582">
        <f>CN161</f>
        <v>141922.13382424414</v>
      </c>
      <c r="BE161" s="583"/>
      <c r="BF161" s="583"/>
      <c r="BG161" s="583"/>
      <c r="BH161" s="615"/>
      <c r="BK161" s="160"/>
      <c r="BL161" s="161"/>
      <c r="BM161" s="162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163"/>
      <c r="CA161" s="164" t="s">
        <v>48</v>
      </c>
      <c r="CB161" s="165"/>
      <c r="CC161" s="166">
        <f>CC159/$AN$4</f>
        <v>0</v>
      </c>
      <c r="CD161" s="166">
        <f t="shared" si="124"/>
        <v>0</v>
      </c>
      <c r="CE161" s="166">
        <f t="shared" si="124"/>
        <v>0</v>
      </c>
      <c r="CF161" s="166">
        <f t="shared" si="124"/>
        <v>0</v>
      </c>
      <c r="CG161" s="166">
        <f t="shared" si="124"/>
        <v>1456986.9329408323</v>
      </c>
      <c r="CH161" s="166">
        <f t="shared" si="124"/>
        <v>1007770.3288195556</v>
      </c>
      <c r="CI161" s="166">
        <f t="shared" si="124"/>
        <v>433779.04707789246</v>
      </c>
      <c r="CJ161" s="166">
        <f t="shared" si="124"/>
        <v>627229.73595465138</v>
      </c>
      <c r="CK161" s="166">
        <f t="shared" si="124"/>
        <v>612331.48796793446</v>
      </c>
      <c r="CL161" s="166">
        <f t="shared" si="124"/>
        <v>196332.29704488776</v>
      </c>
      <c r="CM161" s="166">
        <f t="shared" si="124"/>
        <v>601284.70482873602</v>
      </c>
      <c r="CN161" s="166">
        <f t="shared" si="124"/>
        <v>141922.13382424414</v>
      </c>
      <c r="CO161" s="286">
        <f t="shared" si="124"/>
        <v>5077636.6684587346</v>
      </c>
    </row>
    <row r="162" spans="2:93" ht="19.5" customHeight="1">
      <c r="B162" s="167" t="s">
        <v>45</v>
      </c>
      <c r="C162" s="217"/>
      <c r="D162" s="168"/>
      <c r="E162" s="168"/>
      <c r="F162" s="629">
        <v>5000000</v>
      </c>
      <c r="G162" s="631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9"/>
      <c r="AG162" s="169"/>
      <c r="AH162" s="169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CA162" s="30"/>
      <c r="CB162" s="170"/>
      <c r="CC162" s="170"/>
      <c r="CD162" s="170"/>
      <c r="CE162" s="170"/>
      <c r="CF162" s="170"/>
      <c r="CG162" s="170"/>
      <c r="CH162" s="170"/>
      <c r="CI162" s="170"/>
      <c r="CJ162" s="171"/>
      <c r="CK162" s="171"/>
      <c r="CL162" s="170"/>
      <c r="CM162" s="170"/>
      <c r="CN162" s="170"/>
      <c r="CO162" s="170"/>
    </row>
    <row r="163" spans="2:93" ht="19.5" customHeight="1" thickBot="1">
      <c r="B163" s="172" t="s">
        <v>46</v>
      </c>
      <c r="C163" s="218"/>
      <c r="D163" s="173"/>
      <c r="E163" s="173"/>
      <c r="F163" s="632">
        <f>F162-F159</f>
        <v>0.39620199985802174</v>
      </c>
      <c r="G163" s="63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  <c r="Z163" s="174"/>
      <c r="AA163" s="174"/>
      <c r="AB163" s="174"/>
      <c r="AC163" s="174"/>
      <c r="AD163" s="174"/>
      <c r="AE163" s="174"/>
      <c r="AF163" s="174"/>
      <c r="AG163" s="174"/>
      <c r="AH163" s="174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CA163" s="30"/>
      <c r="CB163" s="170"/>
      <c r="CC163" s="170"/>
      <c r="CD163" s="170"/>
      <c r="CE163" s="170"/>
      <c r="CF163" s="170"/>
      <c r="CG163" s="170"/>
      <c r="CH163" s="170"/>
      <c r="CI163" s="170"/>
      <c r="CJ163" s="170"/>
      <c r="CK163" s="170"/>
      <c r="CL163" s="170"/>
      <c r="CM163" s="170"/>
      <c r="CN163" s="170"/>
      <c r="CO163" s="170"/>
    </row>
    <row r="164" spans="2:93" ht="19.5" customHeight="1">
      <c r="B164" s="175"/>
      <c r="C164" s="175"/>
      <c r="D164" s="176"/>
      <c r="E164" s="176"/>
      <c r="F164" s="177"/>
      <c r="G164" s="177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  <c r="AE164" s="174"/>
      <c r="AF164" s="174"/>
      <c r="AG164" s="174"/>
      <c r="AH164" s="174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CA164" s="30"/>
      <c r="CB164" s="170"/>
      <c r="CC164" s="170"/>
      <c r="CD164" s="170"/>
      <c r="CE164" s="170"/>
      <c r="CF164" s="170"/>
      <c r="CG164" s="170"/>
      <c r="CH164" s="170"/>
      <c r="CI164" s="170"/>
      <c r="CJ164" s="170"/>
      <c r="CK164" s="170"/>
      <c r="CL164" s="170"/>
      <c r="CM164" s="170"/>
      <c r="CN164" s="170"/>
      <c r="CO164" s="170"/>
    </row>
    <row r="165" spans="2:93" ht="19.5" customHeight="1">
      <c r="B165" s="178" t="s">
        <v>65</v>
      </c>
      <c r="C165" s="178"/>
      <c r="D165" s="179"/>
      <c r="E165" s="179"/>
      <c r="F165" s="640"/>
      <c r="G165" s="640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  <c r="AA165" s="174"/>
      <c r="AB165" s="174"/>
      <c r="AC165" s="174"/>
      <c r="AD165" s="174"/>
      <c r="AE165" s="174"/>
      <c r="AF165" s="174"/>
      <c r="AG165" s="174"/>
      <c r="AH165" s="174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CA165" s="30"/>
      <c r="CB165" s="170"/>
      <c r="CC165" s="170"/>
      <c r="CD165" s="170"/>
      <c r="CE165" s="170"/>
      <c r="CF165" s="170"/>
      <c r="CG165" s="170"/>
      <c r="CH165" s="170"/>
      <c r="CI165" s="170"/>
      <c r="CJ165" s="170"/>
      <c r="CK165" s="170"/>
      <c r="CL165" s="170"/>
      <c r="CM165" s="170"/>
      <c r="CN165" s="170"/>
      <c r="CO165" s="170"/>
    </row>
    <row r="166" spans="2:93" ht="19.5" customHeight="1">
      <c r="B166" s="180"/>
      <c r="C166" s="180"/>
      <c r="D166" s="180"/>
      <c r="E166" s="180"/>
      <c r="F166" s="80"/>
      <c r="G166" s="181"/>
      <c r="H166" s="181"/>
      <c r="I166" s="181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  <c r="AF166" s="169"/>
      <c r="AG166" s="169"/>
      <c r="AH166" s="169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CA166" s="30"/>
      <c r="CB166" s="170"/>
      <c r="CC166" s="170"/>
      <c r="CD166" s="170"/>
      <c r="CE166" s="170"/>
      <c r="CF166" s="170"/>
      <c r="CG166" s="170"/>
      <c r="CH166" s="170"/>
      <c r="CI166" s="170"/>
      <c r="CJ166" s="170"/>
      <c r="CK166" s="170"/>
      <c r="CL166" s="170"/>
      <c r="CM166" s="170"/>
      <c r="CN166" s="170"/>
      <c r="CO166" s="170"/>
    </row>
    <row r="167" spans="2:93" ht="19.5" customHeight="1">
      <c r="B167" s="22"/>
      <c r="C167" s="22"/>
      <c r="D167" s="179"/>
      <c r="E167" s="179"/>
      <c r="F167" s="639"/>
      <c r="G167" s="639"/>
      <c r="CA167" s="7"/>
    </row>
    <row r="168" spans="2:93" ht="19.5" customHeight="1">
      <c r="B168" s="182"/>
      <c r="C168" s="182"/>
      <c r="D168" s="180"/>
      <c r="E168" s="180"/>
      <c r="F168" s="80"/>
      <c r="G168" s="181"/>
      <c r="CA168" s="7"/>
    </row>
    <row r="169" spans="2:93">
      <c r="B169" s="182"/>
      <c r="C169" s="182"/>
      <c r="D169" s="179"/>
      <c r="E169" s="179"/>
      <c r="F169" s="639"/>
      <c r="G169" s="639"/>
      <c r="CA169" s="7"/>
    </row>
    <row r="170" spans="2:93">
      <c r="B170" s="182"/>
      <c r="C170" s="182"/>
      <c r="D170" s="180"/>
      <c r="E170" s="180"/>
      <c r="F170" s="80"/>
      <c r="G170" s="181"/>
      <c r="CA170" s="7"/>
    </row>
    <row r="171" spans="2:93">
      <c r="CA171" s="7"/>
    </row>
    <row r="172" spans="2:93">
      <c r="B172" s="182"/>
      <c r="C172" s="182"/>
      <c r="CA172" s="7"/>
    </row>
    <row r="173" spans="2:93">
      <c r="B173" s="182"/>
      <c r="C173" s="182"/>
    </row>
  </sheetData>
  <dataConsolidate/>
  <mergeCells count="521">
    <mergeCell ref="F165:G165"/>
    <mergeCell ref="F167:G167"/>
    <mergeCell ref="F169:G169"/>
    <mergeCell ref="AQ161:AU161"/>
    <mergeCell ref="F163:G163"/>
    <mergeCell ref="AD161:AG161"/>
    <mergeCell ref="AH161:AL161"/>
    <mergeCell ref="AM161:AP161"/>
    <mergeCell ref="AV161:AY161"/>
    <mergeCell ref="AZ161:BC161"/>
    <mergeCell ref="BD161:BH161"/>
    <mergeCell ref="F162:G162"/>
    <mergeCell ref="F161:G161"/>
    <mergeCell ref="H161:L161"/>
    <mergeCell ref="M161:P161"/>
    <mergeCell ref="Q161:T161"/>
    <mergeCell ref="U161:Y161"/>
    <mergeCell ref="Z161:AC161"/>
    <mergeCell ref="AZ159:BC159"/>
    <mergeCell ref="BD159:BH159"/>
    <mergeCell ref="M158:P158"/>
    <mergeCell ref="Q158:T158"/>
    <mergeCell ref="U158:Y158"/>
    <mergeCell ref="Z158:AC158"/>
    <mergeCell ref="F160:G160"/>
    <mergeCell ref="H160:L160"/>
    <mergeCell ref="M160:P160"/>
    <mergeCell ref="Q160:T160"/>
    <mergeCell ref="AQ159:AU159"/>
    <mergeCell ref="AV159:AY159"/>
    <mergeCell ref="BD160:BH160"/>
    <mergeCell ref="AD160:AG160"/>
    <mergeCell ref="AH160:AL160"/>
    <mergeCell ref="AM160:AP160"/>
    <mergeCell ref="AQ160:AU160"/>
    <mergeCell ref="AV160:AY160"/>
    <mergeCell ref="AZ160:BC160"/>
    <mergeCell ref="H156:L156"/>
    <mergeCell ref="M156:P156"/>
    <mergeCell ref="Q156:T156"/>
    <mergeCell ref="U156:Y156"/>
    <mergeCell ref="U160:Y160"/>
    <mergeCell ref="Z160:AC160"/>
    <mergeCell ref="Z156:AC156"/>
    <mergeCell ref="AD156:AG156"/>
    <mergeCell ref="BD158:BH158"/>
    <mergeCell ref="F159:G159"/>
    <mergeCell ref="H159:L159"/>
    <mergeCell ref="M159:P159"/>
    <mergeCell ref="Q159:T159"/>
    <mergeCell ref="U159:Y159"/>
    <mergeCell ref="Z159:AC159"/>
    <mergeCell ref="AD159:AG159"/>
    <mergeCell ref="AQ158:AU158"/>
    <mergeCell ref="AV158:AY158"/>
    <mergeCell ref="AZ158:BC158"/>
    <mergeCell ref="F158:G158"/>
    <mergeCell ref="H158:L158"/>
    <mergeCell ref="AH159:AL159"/>
    <mergeCell ref="AM159:AP159"/>
    <mergeCell ref="AD158:AG158"/>
    <mergeCell ref="AH158:AL158"/>
    <mergeCell ref="AM158:AP158"/>
    <mergeCell ref="BD155:BH155"/>
    <mergeCell ref="AV154:AY154"/>
    <mergeCell ref="AZ154:BC154"/>
    <mergeCell ref="BD154:BH154"/>
    <mergeCell ref="AM155:AP155"/>
    <mergeCell ref="AQ155:AU155"/>
    <mergeCell ref="AV155:AY155"/>
    <mergeCell ref="AZ155:BC155"/>
    <mergeCell ref="H155:L155"/>
    <mergeCell ref="M155:P155"/>
    <mergeCell ref="Q155:T155"/>
    <mergeCell ref="U155:Y155"/>
    <mergeCell ref="Z155:AC155"/>
    <mergeCell ref="AD155:AG155"/>
    <mergeCell ref="AH154:AL154"/>
    <mergeCell ref="AM154:AP154"/>
    <mergeCell ref="AQ154:AU154"/>
    <mergeCell ref="AZ156:BC156"/>
    <mergeCell ref="BD156:BH156"/>
    <mergeCell ref="CP154:CR154"/>
    <mergeCell ref="AH156:AL156"/>
    <mergeCell ref="AM156:AP156"/>
    <mergeCell ref="AQ156:AU156"/>
    <mergeCell ref="AV156:AY156"/>
    <mergeCell ref="AH153:AL153"/>
    <mergeCell ref="AM153:AP153"/>
    <mergeCell ref="AQ153:AU153"/>
    <mergeCell ref="BD153:BH153"/>
    <mergeCell ref="H154:L154"/>
    <mergeCell ref="M154:P154"/>
    <mergeCell ref="Q154:T154"/>
    <mergeCell ref="U154:Y154"/>
    <mergeCell ref="Z154:AC154"/>
    <mergeCell ref="AD154:AG154"/>
    <mergeCell ref="AV153:AY153"/>
    <mergeCell ref="AZ153:BC153"/>
    <mergeCell ref="AH155:AL155"/>
    <mergeCell ref="C150:D150"/>
    <mergeCell ref="H153:L153"/>
    <mergeCell ref="M153:P153"/>
    <mergeCell ref="Q153:T153"/>
    <mergeCell ref="U153:Y153"/>
    <mergeCell ref="Z153:AC153"/>
    <mergeCell ref="AD153:AG153"/>
    <mergeCell ref="F146:G146"/>
    <mergeCell ref="H146:L146"/>
    <mergeCell ref="M146:P146"/>
    <mergeCell ref="Q146:T146"/>
    <mergeCell ref="AZ146:BC146"/>
    <mergeCell ref="BD146:BH146"/>
    <mergeCell ref="AH146:AL146"/>
    <mergeCell ref="AM146:AP146"/>
    <mergeCell ref="AQ146:AU146"/>
    <mergeCell ref="AV146:AY146"/>
    <mergeCell ref="U146:Y146"/>
    <mergeCell ref="Z146:AC146"/>
    <mergeCell ref="AD146:AG146"/>
    <mergeCell ref="CP142:CR142"/>
    <mergeCell ref="Z143:AC143"/>
    <mergeCell ref="BD143:BH143"/>
    <mergeCell ref="Z144:AC144"/>
    <mergeCell ref="AD144:AG144"/>
    <mergeCell ref="AH144:AL144"/>
    <mergeCell ref="AM144:AP144"/>
    <mergeCell ref="H144:L144"/>
    <mergeCell ref="M144:P144"/>
    <mergeCell ref="Q144:T144"/>
    <mergeCell ref="U144:Y144"/>
    <mergeCell ref="H143:L143"/>
    <mergeCell ref="M143:P143"/>
    <mergeCell ref="Q143:T143"/>
    <mergeCell ref="U143:Y143"/>
    <mergeCell ref="AZ143:BC143"/>
    <mergeCell ref="AZ141:BC141"/>
    <mergeCell ref="BD141:BH141"/>
    <mergeCell ref="AZ142:BC142"/>
    <mergeCell ref="BD142:BH142"/>
    <mergeCell ref="AQ144:AU144"/>
    <mergeCell ref="AQ143:AU143"/>
    <mergeCell ref="AV144:AY144"/>
    <mergeCell ref="AZ144:BC144"/>
    <mergeCell ref="BD144:BH144"/>
    <mergeCell ref="AM142:AP142"/>
    <mergeCell ref="H142:L142"/>
    <mergeCell ref="M142:P142"/>
    <mergeCell ref="Q142:T142"/>
    <mergeCell ref="U142:Y142"/>
    <mergeCell ref="AV143:AY143"/>
    <mergeCell ref="AD143:AG143"/>
    <mergeCell ref="AH143:AL143"/>
    <mergeCell ref="AM143:AP143"/>
    <mergeCell ref="AV141:AY141"/>
    <mergeCell ref="AQ142:AU142"/>
    <mergeCell ref="AV142:AY142"/>
    <mergeCell ref="Z141:AC141"/>
    <mergeCell ref="AD141:AG141"/>
    <mergeCell ref="AH141:AL141"/>
    <mergeCell ref="AM141:AP141"/>
    <mergeCell ref="Z142:AC142"/>
    <mergeCell ref="AD142:AG142"/>
    <mergeCell ref="AH142:AL142"/>
    <mergeCell ref="Q141:T141"/>
    <mergeCell ref="U141:Y141"/>
    <mergeCell ref="AM116:AP116"/>
    <mergeCell ref="AQ116:AU116"/>
    <mergeCell ref="C129:D131"/>
    <mergeCell ref="C139:D139"/>
    <mergeCell ref="H141:L141"/>
    <mergeCell ref="M141:P141"/>
    <mergeCell ref="AQ141:AU141"/>
    <mergeCell ref="AD116:AG116"/>
    <mergeCell ref="AH116:AL116"/>
    <mergeCell ref="AV116:AY116"/>
    <mergeCell ref="AZ116:BC116"/>
    <mergeCell ref="BD116:BH116"/>
    <mergeCell ref="C122:D125"/>
    <mergeCell ref="AM115:AP115"/>
    <mergeCell ref="AQ115:AU115"/>
    <mergeCell ref="AV115:AY115"/>
    <mergeCell ref="AZ115:BC115"/>
    <mergeCell ref="BD115:BH115"/>
    <mergeCell ref="H116:L116"/>
    <mergeCell ref="M116:P116"/>
    <mergeCell ref="Q116:T116"/>
    <mergeCell ref="U116:Y116"/>
    <mergeCell ref="Z116:AC116"/>
    <mergeCell ref="AQ114:AU114"/>
    <mergeCell ref="AV114:AY114"/>
    <mergeCell ref="CP114:CR114"/>
    <mergeCell ref="H115:L115"/>
    <mergeCell ref="M115:P115"/>
    <mergeCell ref="Q115:T115"/>
    <mergeCell ref="U115:Y115"/>
    <mergeCell ref="Z115:AC115"/>
    <mergeCell ref="AD115:AG115"/>
    <mergeCell ref="AH115:AL115"/>
    <mergeCell ref="AZ114:BC114"/>
    <mergeCell ref="BD114:BH114"/>
    <mergeCell ref="H114:L114"/>
    <mergeCell ref="M114:P114"/>
    <mergeCell ref="Q114:T114"/>
    <mergeCell ref="U114:Y114"/>
    <mergeCell ref="Z114:AC114"/>
    <mergeCell ref="AD114:AG114"/>
    <mergeCell ref="AH114:AL114"/>
    <mergeCell ref="AM114:AP114"/>
    <mergeCell ref="BD113:BH113"/>
    <mergeCell ref="H113:L113"/>
    <mergeCell ref="M113:P113"/>
    <mergeCell ref="Q113:T113"/>
    <mergeCell ref="U113:Y113"/>
    <mergeCell ref="Z113:AC113"/>
    <mergeCell ref="AD113:AG113"/>
    <mergeCell ref="AQ113:AU113"/>
    <mergeCell ref="H87:L87"/>
    <mergeCell ref="M87:P87"/>
    <mergeCell ref="Q87:T87"/>
    <mergeCell ref="U87:Y87"/>
    <mergeCell ref="AV113:AY113"/>
    <mergeCell ref="AZ113:BC113"/>
    <mergeCell ref="Z87:AC87"/>
    <mergeCell ref="AD87:AG87"/>
    <mergeCell ref="AH113:AL113"/>
    <mergeCell ref="AM113:AP113"/>
    <mergeCell ref="AH87:AL87"/>
    <mergeCell ref="AM87:AP87"/>
    <mergeCell ref="AQ87:AU87"/>
    <mergeCell ref="AV87:AY87"/>
    <mergeCell ref="AZ87:BC87"/>
    <mergeCell ref="BD87:BH87"/>
    <mergeCell ref="BD86:BH86"/>
    <mergeCell ref="AV85:AY85"/>
    <mergeCell ref="AZ85:BC85"/>
    <mergeCell ref="BD85:BH85"/>
    <mergeCell ref="AZ86:BC86"/>
    <mergeCell ref="AQ86:AU86"/>
    <mergeCell ref="AV86:AY86"/>
    <mergeCell ref="AM84:AP84"/>
    <mergeCell ref="AQ84:AU84"/>
    <mergeCell ref="AV84:AY84"/>
    <mergeCell ref="AZ84:BC84"/>
    <mergeCell ref="H84:L84"/>
    <mergeCell ref="M84:P84"/>
    <mergeCell ref="Q84:T84"/>
    <mergeCell ref="U84:Y84"/>
    <mergeCell ref="AH86:AL86"/>
    <mergeCell ref="AM86:AP86"/>
    <mergeCell ref="Z84:AC84"/>
    <mergeCell ref="CP85:CR85"/>
    <mergeCell ref="H86:L86"/>
    <mergeCell ref="M86:P86"/>
    <mergeCell ref="Q86:T86"/>
    <mergeCell ref="U86:Y86"/>
    <mergeCell ref="Z86:AC86"/>
    <mergeCell ref="AD86:AG86"/>
    <mergeCell ref="BD84:BH84"/>
    <mergeCell ref="H85:L85"/>
    <mergeCell ref="AD85:AG85"/>
    <mergeCell ref="AH85:AL85"/>
    <mergeCell ref="AM85:AP85"/>
    <mergeCell ref="AQ85:AU85"/>
    <mergeCell ref="M85:P85"/>
    <mergeCell ref="Q85:T85"/>
    <mergeCell ref="U85:Y85"/>
    <mergeCell ref="Z85:AC85"/>
    <mergeCell ref="BD59:BH59"/>
    <mergeCell ref="H60:L60"/>
    <mergeCell ref="M60:P60"/>
    <mergeCell ref="Q60:T60"/>
    <mergeCell ref="U60:Y60"/>
    <mergeCell ref="Z60:AC60"/>
    <mergeCell ref="AD60:AG60"/>
    <mergeCell ref="AH60:AL60"/>
    <mergeCell ref="AM60:AP60"/>
    <mergeCell ref="AQ60:AU60"/>
    <mergeCell ref="AV60:AY60"/>
    <mergeCell ref="AZ60:BC60"/>
    <mergeCell ref="AD84:AG84"/>
    <mergeCell ref="AH84:AL84"/>
    <mergeCell ref="BD60:BH60"/>
    <mergeCell ref="CP58:CR58"/>
    <mergeCell ref="H59:L59"/>
    <mergeCell ref="M59:P59"/>
    <mergeCell ref="Q59:T59"/>
    <mergeCell ref="U59:Y59"/>
    <mergeCell ref="Z59:AC59"/>
    <mergeCell ref="AD59:AG59"/>
    <mergeCell ref="AH59:AL59"/>
    <mergeCell ref="AM59:AP59"/>
    <mergeCell ref="BD58:BH58"/>
    <mergeCell ref="H58:L58"/>
    <mergeCell ref="M58:P58"/>
    <mergeCell ref="Q58:T58"/>
    <mergeCell ref="U58:Y58"/>
    <mergeCell ref="Z58:AC58"/>
    <mergeCell ref="AD58:AG58"/>
    <mergeCell ref="AH58:AL58"/>
    <mergeCell ref="AM58:AP58"/>
    <mergeCell ref="AQ58:AU58"/>
    <mergeCell ref="AV59:AY59"/>
    <mergeCell ref="AZ59:BC59"/>
    <mergeCell ref="AH57:AL57"/>
    <mergeCell ref="AM57:AP57"/>
    <mergeCell ref="AQ57:AU57"/>
    <mergeCell ref="AV57:AY57"/>
    <mergeCell ref="AZ57:BC57"/>
    <mergeCell ref="AV58:AY58"/>
    <mergeCell ref="AZ58:BC58"/>
    <mergeCell ref="AQ59:AU59"/>
    <mergeCell ref="AV49:AY49"/>
    <mergeCell ref="AZ49:BC49"/>
    <mergeCell ref="BD57:BH57"/>
    <mergeCell ref="H57:L57"/>
    <mergeCell ref="M57:P57"/>
    <mergeCell ref="Q57:T57"/>
    <mergeCell ref="U57:Y57"/>
    <mergeCell ref="Z57:AC57"/>
    <mergeCell ref="AD57:AG57"/>
    <mergeCell ref="BD49:BH49"/>
    <mergeCell ref="C53:D55"/>
    <mergeCell ref="AV48:AY48"/>
    <mergeCell ref="AZ48:BC48"/>
    <mergeCell ref="BD48:BH48"/>
    <mergeCell ref="H49:L49"/>
    <mergeCell ref="M49:P49"/>
    <mergeCell ref="Q49:T49"/>
    <mergeCell ref="U49:Y49"/>
    <mergeCell ref="Z49:AC49"/>
    <mergeCell ref="CP47:CR47"/>
    <mergeCell ref="H48:L48"/>
    <mergeCell ref="M48:P48"/>
    <mergeCell ref="Q48:T48"/>
    <mergeCell ref="U48:Y48"/>
    <mergeCell ref="Z48:AC48"/>
    <mergeCell ref="AD48:AG48"/>
    <mergeCell ref="AH48:AL48"/>
    <mergeCell ref="AM48:AP48"/>
    <mergeCell ref="AQ48:AU48"/>
    <mergeCell ref="AH47:AL47"/>
    <mergeCell ref="AM47:AP47"/>
    <mergeCell ref="AQ47:AU47"/>
    <mergeCell ref="AD49:AG49"/>
    <mergeCell ref="AH49:AL49"/>
    <mergeCell ref="AM49:AP49"/>
    <mergeCell ref="AQ49:AU49"/>
    <mergeCell ref="BD47:BH47"/>
    <mergeCell ref="H47:L47"/>
    <mergeCell ref="M47:P47"/>
    <mergeCell ref="Q47:T47"/>
    <mergeCell ref="U47:Y47"/>
    <mergeCell ref="Z47:AC47"/>
    <mergeCell ref="AD47:AG47"/>
    <mergeCell ref="AH46:AL46"/>
    <mergeCell ref="AM46:AP46"/>
    <mergeCell ref="AQ46:AU46"/>
    <mergeCell ref="AV46:AY46"/>
    <mergeCell ref="AV47:AY47"/>
    <mergeCell ref="AZ47:BC47"/>
    <mergeCell ref="AQ45:AU45"/>
    <mergeCell ref="AV45:AY45"/>
    <mergeCell ref="AZ46:BC46"/>
    <mergeCell ref="BD46:BH46"/>
    <mergeCell ref="H46:L46"/>
    <mergeCell ref="M46:P46"/>
    <mergeCell ref="Q46:T46"/>
    <mergeCell ref="U46:Y46"/>
    <mergeCell ref="Z46:AC46"/>
    <mergeCell ref="AD46:AG46"/>
    <mergeCell ref="AZ45:BC45"/>
    <mergeCell ref="BD45:BH45"/>
    <mergeCell ref="H45:L45"/>
    <mergeCell ref="M45:P45"/>
    <mergeCell ref="Q45:T45"/>
    <mergeCell ref="U45:Y45"/>
    <mergeCell ref="Z45:AC45"/>
    <mergeCell ref="AD45:AG45"/>
    <mergeCell ref="AH45:AL45"/>
    <mergeCell ref="AM45:AP45"/>
    <mergeCell ref="AV35:AY35"/>
    <mergeCell ref="AZ35:BC35"/>
    <mergeCell ref="BD35:BH35"/>
    <mergeCell ref="H35:L35"/>
    <mergeCell ref="M35:P35"/>
    <mergeCell ref="Q35:T35"/>
    <mergeCell ref="U35:Y35"/>
    <mergeCell ref="Z35:AC35"/>
    <mergeCell ref="AD35:AG35"/>
    <mergeCell ref="AQ35:AU35"/>
    <mergeCell ref="AH35:AL35"/>
    <mergeCell ref="AM35:AP35"/>
    <mergeCell ref="AH34:AL34"/>
    <mergeCell ref="AM34:AP34"/>
    <mergeCell ref="H34:L34"/>
    <mergeCell ref="M34:P34"/>
    <mergeCell ref="Q34:T34"/>
    <mergeCell ref="U34:Y34"/>
    <mergeCell ref="AZ34:BC34"/>
    <mergeCell ref="BD34:BH34"/>
    <mergeCell ref="CP33:CR33"/>
    <mergeCell ref="AV32:AY32"/>
    <mergeCell ref="AZ32:BC32"/>
    <mergeCell ref="BD32:BH32"/>
    <mergeCell ref="AV33:AY33"/>
    <mergeCell ref="AZ33:BC33"/>
    <mergeCell ref="BD33:BH33"/>
    <mergeCell ref="H33:L33"/>
    <mergeCell ref="M33:P33"/>
    <mergeCell ref="Q33:T33"/>
    <mergeCell ref="U33:Y33"/>
    <mergeCell ref="AQ34:AU34"/>
    <mergeCell ref="AV34:AY34"/>
    <mergeCell ref="AQ33:AU33"/>
    <mergeCell ref="Z34:AC34"/>
    <mergeCell ref="AD34:AG34"/>
    <mergeCell ref="Z33:AC33"/>
    <mergeCell ref="AD33:AG33"/>
    <mergeCell ref="AH33:AL33"/>
    <mergeCell ref="BD31:BH31"/>
    <mergeCell ref="Z32:AC32"/>
    <mergeCell ref="AD32:AG32"/>
    <mergeCell ref="AH32:AL32"/>
    <mergeCell ref="AM32:AP32"/>
    <mergeCell ref="AQ32:AU32"/>
    <mergeCell ref="AD31:AG31"/>
    <mergeCell ref="AH31:AL31"/>
    <mergeCell ref="AM31:AP31"/>
    <mergeCell ref="AQ31:AU31"/>
    <mergeCell ref="AV31:AY31"/>
    <mergeCell ref="H32:L32"/>
    <mergeCell ref="M32:P32"/>
    <mergeCell ref="Q32:T32"/>
    <mergeCell ref="U32:Y32"/>
    <mergeCell ref="AV25:AY25"/>
    <mergeCell ref="AZ25:BC25"/>
    <mergeCell ref="AZ31:BC31"/>
    <mergeCell ref="AM33:AP33"/>
    <mergeCell ref="D29:F29"/>
    <mergeCell ref="H31:L31"/>
    <mergeCell ref="M31:P31"/>
    <mergeCell ref="Q31:T31"/>
    <mergeCell ref="U31:Y31"/>
    <mergeCell ref="Z31:AC31"/>
    <mergeCell ref="BD25:BH25"/>
    <mergeCell ref="D28:F28"/>
    <mergeCell ref="AV24:AY24"/>
    <mergeCell ref="AZ24:BC24"/>
    <mergeCell ref="BD24:BH24"/>
    <mergeCell ref="H25:L25"/>
    <mergeCell ref="M25:P25"/>
    <mergeCell ref="Q25:T25"/>
    <mergeCell ref="U25:Y25"/>
    <mergeCell ref="Z25:AC25"/>
    <mergeCell ref="CP23:CR23"/>
    <mergeCell ref="H24:L24"/>
    <mergeCell ref="M24:P24"/>
    <mergeCell ref="Q24:T24"/>
    <mergeCell ref="U24:Y24"/>
    <mergeCell ref="Z24:AC24"/>
    <mergeCell ref="AD24:AG24"/>
    <mergeCell ref="AH24:AL24"/>
    <mergeCell ref="AM24:AP24"/>
    <mergeCell ref="AQ24:AU24"/>
    <mergeCell ref="AH23:AL23"/>
    <mergeCell ref="AM23:AP23"/>
    <mergeCell ref="AQ23:AU23"/>
    <mergeCell ref="AD25:AG25"/>
    <mergeCell ref="AH25:AL25"/>
    <mergeCell ref="AM25:AP25"/>
    <mergeCell ref="AQ25:AU25"/>
    <mergeCell ref="BD23:BH23"/>
    <mergeCell ref="H23:L23"/>
    <mergeCell ref="M23:P23"/>
    <mergeCell ref="Q23:T23"/>
    <mergeCell ref="U23:Y23"/>
    <mergeCell ref="Z23:AC23"/>
    <mergeCell ref="AD23:AG23"/>
    <mergeCell ref="AH22:AL22"/>
    <mergeCell ref="AM22:AP22"/>
    <mergeCell ref="AQ22:AU22"/>
    <mergeCell ref="AV22:AY22"/>
    <mergeCell ref="AV23:AY23"/>
    <mergeCell ref="AZ23:BC23"/>
    <mergeCell ref="AD6:AG6"/>
    <mergeCell ref="AH6:AL6"/>
    <mergeCell ref="AZ22:BC22"/>
    <mergeCell ref="BD22:BH22"/>
    <mergeCell ref="H22:L22"/>
    <mergeCell ref="M22:P22"/>
    <mergeCell ref="Q22:T22"/>
    <mergeCell ref="U22:Y22"/>
    <mergeCell ref="Z22:AC22"/>
    <mergeCell ref="AD22:AG22"/>
    <mergeCell ref="CL4:CM4"/>
    <mergeCell ref="V9:X9"/>
    <mergeCell ref="AH9:AJ9"/>
    <mergeCell ref="AK9:AN9"/>
    <mergeCell ref="AP9:AR9"/>
    <mergeCell ref="AT9:AV9"/>
    <mergeCell ref="BG9:BH9"/>
    <mergeCell ref="AM6:AP6"/>
    <mergeCell ref="U6:Y6"/>
    <mergeCell ref="Z6:AC6"/>
    <mergeCell ref="AQ6:AU6"/>
    <mergeCell ref="AV6:AY6"/>
    <mergeCell ref="AZ6:BC6"/>
    <mergeCell ref="BD6:BH6"/>
    <mergeCell ref="CA3:CC3"/>
    <mergeCell ref="AN4:AO4"/>
    <mergeCell ref="U8:V8"/>
    <mergeCell ref="B6:B7"/>
    <mergeCell ref="C6:C7"/>
    <mergeCell ref="D6:D7"/>
    <mergeCell ref="E6:E7"/>
    <mergeCell ref="F6:F7"/>
    <mergeCell ref="G6:G7"/>
    <mergeCell ref="H6:L6"/>
    <mergeCell ref="M6:P6"/>
    <mergeCell ref="Q6:T6"/>
  </mergeCells>
  <phoneticPr fontId="0" type="noConversion"/>
  <printOptions horizontalCentered="1"/>
  <pageMargins left="0" right="0" top="0" bottom="0" header="0.51181102362204722" footer="0.35433070866141736"/>
  <pageSetup paperSize="8" scale="33" orientation="landscape" r:id="rId1"/>
  <headerFooter alignWithMargins="0">
    <oddHeader xml:space="preserve">   </oddHeader>
    <oddFooter xml:space="preserve"> </oddFooter>
  </headerFooter>
  <colBreaks count="2" manualBreakCount="2">
    <brk id="60" max="1048575" man="1"/>
    <brk id="77" max="176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B4:H23"/>
  <sheetViews>
    <sheetView workbookViewId="0">
      <selection activeCell="F21" sqref="F21"/>
    </sheetView>
  </sheetViews>
  <sheetFormatPr defaultRowHeight="15"/>
  <cols>
    <col min="1" max="1" width="7.85546875" style="321" customWidth="1"/>
    <col min="2" max="3" width="12.42578125" style="318" customWidth="1"/>
    <col min="4" max="4" width="35.42578125" style="318" customWidth="1"/>
    <col min="5" max="5" width="12.85546875" style="319" customWidth="1"/>
    <col min="6" max="6" width="9.140625" style="320"/>
    <col min="7" max="7" width="12.85546875" style="319" customWidth="1"/>
    <col min="8" max="8" width="12.85546875" style="318" customWidth="1"/>
    <col min="9" max="16384" width="9.140625" style="321"/>
  </cols>
  <sheetData>
    <row r="4" spans="2:8">
      <c r="B4" s="322" t="s">
        <v>191</v>
      </c>
      <c r="C4" s="322" t="s">
        <v>188</v>
      </c>
      <c r="D4" s="322" t="s">
        <v>190</v>
      </c>
      <c r="E4" s="323" t="s">
        <v>194</v>
      </c>
      <c r="F4" s="324" t="s">
        <v>187</v>
      </c>
      <c r="G4" s="323" t="s">
        <v>193</v>
      </c>
    </row>
    <row r="5" spans="2:8">
      <c r="B5" s="705" t="s">
        <v>186</v>
      </c>
      <c r="C5" s="325" t="s">
        <v>161</v>
      </c>
      <c r="D5" s="325" t="s">
        <v>203</v>
      </c>
      <c r="E5" s="326">
        <v>25000</v>
      </c>
      <c r="F5" s="327">
        <v>1</v>
      </c>
      <c r="G5" s="326">
        <f>E5*F5</f>
        <v>25000</v>
      </c>
    </row>
    <row r="6" spans="2:8">
      <c r="B6" s="705"/>
      <c r="C6" s="325" t="s">
        <v>189</v>
      </c>
      <c r="D6" s="325" t="s">
        <v>192</v>
      </c>
      <c r="E6" s="326">
        <v>1434324</v>
      </c>
      <c r="F6" s="327">
        <v>1</v>
      </c>
      <c r="G6" s="326">
        <f>E6*F6</f>
        <v>1434324</v>
      </c>
    </row>
    <row r="7" spans="2:8">
      <c r="B7" s="705"/>
      <c r="C7" s="325" t="s">
        <v>195</v>
      </c>
      <c r="D7" s="325" t="s">
        <v>197</v>
      </c>
      <c r="E7" s="326">
        <v>529347</v>
      </c>
      <c r="F7" s="327">
        <v>1</v>
      </c>
      <c r="G7" s="326">
        <f>E7*F7</f>
        <v>529347</v>
      </c>
    </row>
    <row r="8" spans="2:8">
      <c r="B8" s="705"/>
      <c r="C8" s="325" t="s">
        <v>196</v>
      </c>
      <c r="D8" s="325" t="s">
        <v>198</v>
      </c>
      <c r="E8" s="326">
        <v>108222</v>
      </c>
      <c r="F8" s="327">
        <v>1</v>
      </c>
      <c r="G8" s="326">
        <f>E8*F8</f>
        <v>108222</v>
      </c>
    </row>
    <row r="10" spans="2:8">
      <c r="B10" s="318" t="s">
        <v>201</v>
      </c>
      <c r="C10" s="318">
        <v>4</v>
      </c>
    </row>
    <row r="11" spans="2:8">
      <c r="B11" s="322" t="s">
        <v>191</v>
      </c>
      <c r="C11" s="322" t="s">
        <v>188</v>
      </c>
      <c r="D11" s="322" t="s">
        <v>190</v>
      </c>
      <c r="E11" s="323" t="s">
        <v>194</v>
      </c>
      <c r="F11" s="324" t="s">
        <v>187</v>
      </c>
      <c r="G11" s="323" t="s">
        <v>193</v>
      </c>
      <c r="H11" s="323" t="s">
        <v>200</v>
      </c>
    </row>
    <row r="12" spans="2:8">
      <c r="B12" s="705" t="s">
        <v>199</v>
      </c>
      <c r="C12" s="325" t="s">
        <v>161</v>
      </c>
      <c r="D12" s="325" t="s">
        <v>204</v>
      </c>
      <c r="E12" s="326">
        <v>75000</v>
      </c>
      <c r="F12" s="327">
        <v>1</v>
      </c>
      <c r="G12" s="326">
        <f>E12*F12</f>
        <v>75000</v>
      </c>
      <c r="H12" s="326">
        <f>G12/$C$10</f>
        <v>18750</v>
      </c>
    </row>
    <row r="13" spans="2:8">
      <c r="B13" s="705"/>
      <c r="C13" s="325" t="s">
        <v>189</v>
      </c>
      <c r="D13" s="325"/>
      <c r="E13" s="326"/>
      <c r="F13" s="327">
        <v>1</v>
      </c>
      <c r="G13" s="326">
        <f>E13*F13</f>
        <v>0</v>
      </c>
      <c r="H13" s="326">
        <f>G13/$C$10</f>
        <v>0</v>
      </c>
    </row>
    <row r="14" spans="2:8">
      <c r="B14" s="705"/>
      <c r="C14" s="325" t="s">
        <v>195</v>
      </c>
      <c r="D14" s="325"/>
      <c r="E14" s="326"/>
      <c r="F14" s="327">
        <v>1</v>
      </c>
      <c r="G14" s="326">
        <f>E14*F14</f>
        <v>0</v>
      </c>
      <c r="H14" s="326">
        <f>G14/$C$10</f>
        <v>0</v>
      </c>
    </row>
    <row r="15" spans="2:8">
      <c r="B15" s="705"/>
      <c r="C15" s="325" t="s">
        <v>196</v>
      </c>
      <c r="D15" s="325"/>
      <c r="E15" s="326"/>
      <c r="F15" s="327">
        <v>1</v>
      </c>
      <c r="G15" s="326">
        <f>E15*F15</f>
        <v>0</v>
      </c>
      <c r="H15" s="326">
        <f>G15/$C$10</f>
        <v>0</v>
      </c>
    </row>
    <row r="18" spans="2:8">
      <c r="B18" s="318" t="s">
        <v>201</v>
      </c>
      <c r="C18" s="318">
        <v>6</v>
      </c>
    </row>
    <row r="19" spans="2:8">
      <c r="B19" s="322" t="s">
        <v>191</v>
      </c>
      <c r="C19" s="322" t="s">
        <v>188</v>
      </c>
      <c r="D19" s="322" t="s">
        <v>190</v>
      </c>
      <c r="E19" s="323" t="s">
        <v>194</v>
      </c>
      <c r="F19" s="324" t="s">
        <v>187</v>
      </c>
      <c r="G19" s="323" t="s">
        <v>193</v>
      </c>
      <c r="H19" s="323" t="s">
        <v>200</v>
      </c>
    </row>
    <row r="20" spans="2:8">
      <c r="B20" s="705" t="s">
        <v>202</v>
      </c>
      <c r="C20" s="325" t="s">
        <v>161</v>
      </c>
      <c r="D20" s="325" t="s">
        <v>204</v>
      </c>
      <c r="E20" s="326"/>
      <c r="F20" s="327">
        <v>1</v>
      </c>
      <c r="G20" s="326">
        <f>E20*F20</f>
        <v>0</v>
      </c>
      <c r="H20" s="326">
        <f>G20/$C$18</f>
        <v>0</v>
      </c>
    </row>
    <row r="21" spans="2:8">
      <c r="B21" s="705"/>
      <c r="C21" s="325" t="s">
        <v>189</v>
      </c>
      <c r="D21" s="325"/>
      <c r="E21" s="326"/>
      <c r="F21" s="327">
        <v>1</v>
      </c>
      <c r="G21" s="326">
        <f>E21*F21</f>
        <v>0</v>
      </c>
      <c r="H21" s="326">
        <f>G21/$C$18</f>
        <v>0</v>
      </c>
    </row>
    <row r="22" spans="2:8">
      <c r="B22" s="705"/>
      <c r="C22" s="325" t="s">
        <v>195</v>
      </c>
      <c r="D22" s="325"/>
      <c r="E22" s="326"/>
      <c r="F22" s="327">
        <v>1</v>
      </c>
      <c r="G22" s="326">
        <f>E22*F22</f>
        <v>0</v>
      </c>
      <c r="H22" s="326">
        <f>G22/$C$18</f>
        <v>0</v>
      </c>
    </row>
    <row r="23" spans="2:8">
      <c r="B23" s="705"/>
      <c r="C23" s="325" t="s">
        <v>196</v>
      </c>
      <c r="D23" s="325"/>
      <c r="E23" s="326"/>
      <c r="F23" s="327">
        <v>1</v>
      </c>
      <c r="G23" s="326">
        <f>E23*F23</f>
        <v>0</v>
      </c>
      <c r="H23" s="326">
        <f>G23/$C$18</f>
        <v>0</v>
      </c>
    </row>
  </sheetData>
  <mergeCells count="3">
    <mergeCell ref="B5:B8"/>
    <mergeCell ref="B12:B15"/>
    <mergeCell ref="B20:B23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CN1"/>
  <sheetViews>
    <sheetView topLeftCell="A28" workbookViewId="0">
      <selection sqref="A1:IV65536"/>
    </sheetView>
  </sheetViews>
  <sheetFormatPr defaultColWidth="6.85546875" defaultRowHeight="15.75"/>
  <cols>
    <col min="1" max="1" width="6.85546875" style="7"/>
    <col min="2" max="2" width="6.85546875" style="397"/>
    <col min="3" max="3" width="6.85546875" style="415"/>
    <col min="4" max="5" width="6.85546875" style="7"/>
    <col min="6" max="8" width="6.85546875" style="8"/>
    <col min="9" max="9" width="6.85546875" style="539"/>
    <col min="10" max="10" width="6.85546875" style="9"/>
    <col min="11" max="31" width="6.85546875" style="10"/>
    <col min="32" max="32" width="6.85546875" style="9"/>
    <col min="33" max="65" width="6.85546875" style="10"/>
    <col min="66" max="66" width="6.85546875" style="12"/>
    <col min="67" max="69" width="6.85546875" style="7"/>
    <col min="70" max="70" width="6.85546875" style="465"/>
    <col min="71" max="71" width="6.85546875" style="466"/>
    <col min="72" max="81" width="6.85546875" style="7"/>
    <col min="82" max="82" width="6.85546875" style="12"/>
    <col min="83" max="91" width="6.85546875" style="7"/>
    <col min="92" max="92" width="6.85546875" style="22"/>
    <col min="93" max="16384" width="6.85546875" style="7"/>
  </cols>
  <sheetData/>
  <protectedRanges>
    <protectedRange password="DC6F" sqref="K8:N8" name="Range1_4_1_1_12"/>
    <protectedRange password="DC6F" sqref="K9:N9" name="Range1_4_1_1_1_1_12"/>
    <protectedRange password="DC6F" sqref="O8:R8" name="Range1_4_1_1_1_2"/>
    <protectedRange password="DC6F" sqref="O9:R9" name="Range1_4_1_1_1_1_1_1"/>
    <protectedRange password="DC6F" sqref="S8:W8" name="Range1_4_1_1_2_1"/>
    <protectedRange password="DC6F" sqref="S9:W9" name="Range1_4_1_1_1_1_2_1"/>
    <protectedRange password="DC6F" sqref="X8:AA8" name="Range1_4_1_1_3_1"/>
    <protectedRange password="DC6F" sqref="X9:AA9" name="Range1_4_1_1_1_1_3_1"/>
    <protectedRange password="DC6F" sqref="AB8:AE8" name="Range1_4_1_1_4_1"/>
    <protectedRange password="DC6F" sqref="AB9:AE9" name="Range1_4_1_1_1_1_4_1"/>
    <protectedRange password="DC6F" sqref="AG8:AK8" name="Range1_4_1_1_5_1"/>
    <protectedRange password="DC6F" sqref="AG9:AK9" name="Range1_4_1_1_1_1_5_1"/>
    <protectedRange password="DC6F" sqref="AL8:AO8" name="Range1_4_1_1_6_1"/>
    <protectedRange password="DC6F" sqref="AL9:AO9" name="Range1_4_1_1_1_1_6_1"/>
    <protectedRange password="DC6F" sqref="AP8:AS8" name="Range1_4_1_1_7_1"/>
    <protectedRange password="DC6F" sqref="AP9:AS9" name="Range1_4_1_1_1_1_7_1"/>
    <protectedRange password="DC6F" sqref="AT8:AX8" name="Range1_4_1_1_8_1"/>
    <protectedRange password="DC6F" sqref="AT9:AX9" name="Range1_4_1_1_1_1_8_1"/>
    <protectedRange password="DC6F" sqref="AY8:BB8" name="Range1_4_1_1_9_1"/>
    <protectedRange password="DC6F" sqref="AY9:BB9" name="Range1_4_1_1_1_1_9_1"/>
    <protectedRange password="DC6F" sqref="BC8:BF8" name="Range1_4_1_1_10_1"/>
    <protectedRange password="DC6F" sqref="BC9:BF9" name="Range1_4_1_1_1_1_10_1"/>
    <protectedRange password="DC6F" sqref="BI8:BK8 BG8" name="Range1_4_1_1_11_1"/>
    <protectedRange password="DC6F" sqref="BG9:BK9" name="Range1_4_1_1_1_1_11_1"/>
  </protectedRanges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Print</vt:lpstr>
      <vt:lpstr>Breakdown per package 2</vt:lpstr>
      <vt:lpstr>Changes</vt:lpstr>
      <vt:lpstr>LAUNCH Media Plan</vt:lpstr>
      <vt:lpstr>PLATINUM Media Plan</vt:lpstr>
      <vt:lpstr>GOLD Media Plan</vt:lpstr>
      <vt:lpstr>Breakdown per package</vt:lpstr>
      <vt:lpstr>Sheet1</vt:lpstr>
      <vt:lpstr>'Breakdown per package 2'!Print_Area</vt:lpstr>
      <vt:lpstr>'GOLD Media Plan'!Print_Area</vt:lpstr>
      <vt:lpstr>'LAUNCH Media Plan'!Print_Area</vt:lpstr>
      <vt:lpstr>'PLATINUM Media Plan'!Print_Area</vt:lpstr>
      <vt:lpstr>Print!Print_Area</vt:lpstr>
    </vt:vector>
  </TitlesOfParts>
  <Company>McCann Worldgroup Australia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vjaquet</cp:lastModifiedBy>
  <cp:lastPrinted>2013-05-15T06:04:45Z</cp:lastPrinted>
  <dcterms:created xsi:type="dcterms:W3CDTF">2005-01-31T02:05:53Z</dcterms:created>
  <dcterms:modified xsi:type="dcterms:W3CDTF">2014-04-24T05:04:57Z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