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i\Laboratorio di esperimentazioni 2 git\ESP2-GR1-FISICA-UNITO-20-21\Fisica - Esperimentazioni 2\Misure e dati sperimentali\Presa dati esperienze 3 e 4\"/>
    </mc:Choice>
  </mc:AlternateContent>
  <xr:revisionPtr revIDLastSave="0" documentId="13_ncr:1_{422431C5-8CF1-48B7-BE69-3FBE408F2EED}" xr6:coauthVersionLast="46" xr6:coauthVersionMax="46" xr10:uidLastSave="{00000000-0000-0000-0000-000000000000}"/>
  <bookViews>
    <workbookView xWindow="-120" yWindow="-120" windowWidth="29040" windowHeight="15840" xr2:uid="{8C014577-2F01-5B45-A000-73D0F1D22E8C}"/>
  </bookViews>
  <sheets>
    <sheet name="Presa dati 7-1-2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" i="3" l="1"/>
  <c r="S13" i="3"/>
  <c r="N126" i="3"/>
  <c r="N127" i="3"/>
  <c r="N128" i="3"/>
  <c r="N129" i="3"/>
  <c r="N130" i="3"/>
  <c r="N131" i="3"/>
  <c r="N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25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34" i="3"/>
  <c r="L19" i="3"/>
  <c r="Y149" i="3"/>
  <c r="Z148" i="3"/>
  <c r="AA148" i="3"/>
  <c r="AB148" i="3"/>
  <c r="AC148" i="3"/>
  <c r="AD148" i="3"/>
  <c r="AE148" i="3"/>
  <c r="Z149" i="3"/>
  <c r="AA149" i="3"/>
  <c r="AB149" i="3"/>
  <c r="AC149" i="3"/>
  <c r="AD149" i="3"/>
  <c r="AE149" i="3"/>
  <c r="AF149" i="3"/>
  <c r="Y148" i="3"/>
  <c r="AF148" i="3"/>
  <c r="Z147" i="3"/>
  <c r="AA147" i="3"/>
  <c r="AB147" i="3"/>
  <c r="AC147" i="3"/>
  <c r="AD147" i="3"/>
  <c r="AE147" i="3"/>
  <c r="AF147" i="3"/>
  <c r="Y147" i="3"/>
  <c r="G156" i="3"/>
  <c r="J156" i="3"/>
  <c r="G157" i="3"/>
  <c r="J157" i="3"/>
  <c r="G158" i="3"/>
  <c r="J158" i="3"/>
  <c r="G159" i="3"/>
  <c r="J159" i="3"/>
  <c r="G160" i="3"/>
  <c r="J160" i="3"/>
  <c r="G161" i="3"/>
  <c r="J161" i="3"/>
  <c r="G162" i="3"/>
  <c r="J162" i="3"/>
  <c r="G163" i="3"/>
  <c r="J163" i="3"/>
  <c r="G164" i="3"/>
  <c r="J164" i="3"/>
  <c r="G165" i="3"/>
  <c r="J165" i="3"/>
  <c r="G166" i="3"/>
  <c r="J166" i="3"/>
  <c r="G167" i="3"/>
  <c r="J167" i="3"/>
  <c r="J155" i="3"/>
  <c r="G15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25" i="3"/>
  <c r="G125" i="3"/>
  <c r="Q23" i="3"/>
  <c r="C115" i="3"/>
  <c r="Q13" i="3"/>
  <c r="O74" i="3"/>
  <c r="O75" i="3"/>
  <c r="O76" i="3"/>
  <c r="O77" i="3"/>
  <c r="O78" i="3"/>
  <c r="G78" i="3"/>
  <c r="G77" i="3"/>
  <c r="G76" i="3"/>
  <c r="G75" i="3"/>
  <c r="G74" i="3"/>
  <c r="O64" i="3"/>
  <c r="O65" i="3"/>
  <c r="O66" i="3"/>
  <c r="O67" i="3"/>
  <c r="O68" i="3"/>
  <c r="O69" i="3"/>
  <c r="O70" i="3"/>
  <c r="O71" i="3"/>
  <c r="O72" i="3"/>
  <c r="O73" i="3"/>
  <c r="G64" i="3"/>
  <c r="G65" i="3"/>
  <c r="G66" i="3"/>
  <c r="G67" i="3"/>
  <c r="G68" i="3"/>
  <c r="G69" i="3"/>
  <c r="G70" i="3"/>
  <c r="G71" i="3"/>
  <c r="G72" i="3"/>
  <c r="G73" i="3"/>
  <c r="S126" i="3" l="1"/>
  <c r="S127" i="3"/>
  <c r="S128" i="3"/>
  <c r="S129" i="3"/>
  <c r="S130" i="3"/>
  <c r="S131" i="3"/>
  <c r="S125" i="3"/>
  <c r="O35" i="3" l="1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34" i="3"/>
</calcChain>
</file>

<file path=xl/sharedStrings.xml><?xml version="1.0" encoding="utf-8"?>
<sst xmlns="http://schemas.openxmlformats.org/spreadsheetml/2006/main" count="382" uniqueCount="104">
  <si>
    <t>Federica Sibilla - Valerio Pagliarino - Filippo Oreglia</t>
  </si>
  <si>
    <t>Vgen (V)</t>
  </si>
  <si>
    <t>R1</t>
  </si>
  <si>
    <t>R2</t>
  </si>
  <si>
    <t>Vin</t>
  </si>
  <si>
    <t>Corso di Esperimentazioni 2</t>
  </si>
  <si>
    <t>Prof. R. Bellan</t>
  </si>
  <si>
    <t>±</t>
  </si>
  <si>
    <t>Scala</t>
  </si>
  <si>
    <t>0,04 V</t>
  </si>
  <si>
    <t>Laboratorio di Esperimentazioni II - Esp. 3 e 4 {RAW DATA}</t>
  </si>
  <si>
    <t>Esp. 3</t>
  </si>
  <si>
    <t>FILTRO PASSA BASSO</t>
  </si>
  <si>
    <t>FILTRO PASSA ALTO</t>
  </si>
  <si>
    <t>ERRORI</t>
  </si>
  <si>
    <t>Vin (V)</t>
  </si>
  <si>
    <t>Sfasamento</t>
  </si>
  <si>
    <t>12.8 ms</t>
  </si>
  <si>
    <t>0,1 ms</t>
  </si>
  <si>
    <t>Vout (V)</t>
  </si>
  <si>
    <t>Freq.</t>
  </si>
  <si>
    <t>20 Hz</t>
  </si>
  <si>
    <t>0,004 Hz</t>
  </si>
  <si>
    <t>Gain</t>
  </si>
  <si>
    <t>Vout</t>
  </si>
  <si>
    <t>2,98 V</t>
  </si>
  <si>
    <t>18,9 V</t>
  </si>
  <si>
    <t>1 V</t>
  </si>
  <si>
    <t>F. taglio</t>
  </si>
  <si>
    <t>Hz</t>
  </si>
  <si>
    <t>DERIVATORE</t>
  </si>
  <si>
    <t>Delay</t>
  </si>
  <si>
    <t>0.000039</t>
  </si>
  <si>
    <t>s</t>
  </si>
  <si>
    <t>Vgen (Vpp)</t>
  </si>
  <si>
    <t>R (Ohm)</t>
  </si>
  <si>
    <t>1,5 us</t>
  </si>
  <si>
    <t>0,1 us</t>
  </si>
  <si>
    <t>150 kHz</t>
  </si>
  <si>
    <t>0,03Khz</t>
  </si>
  <si>
    <t>C (nF)</t>
  </si>
  <si>
    <t>4,36 V</t>
  </si>
  <si>
    <t>0,2 V</t>
  </si>
  <si>
    <t>19,7 V</t>
  </si>
  <si>
    <t>0.000041</t>
  </si>
  <si>
    <t>INTEGRATORE</t>
  </si>
  <si>
    <t>V</t>
  </si>
  <si>
    <t>f</t>
  </si>
  <si>
    <t>Vin_err</t>
  </si>
  <si>
    <t>f_err</t>
  </si>
  <si>
    <t>Vout_err</t>
  </si>
  <si>
    <t>Vo/Vi</t>
  </si>
  <si>
    <t>5;5</t>
  </si>
  <si>
    <t>5;0.05</t>
  </si>
  <si>
    <t>5;0.1</t>
  </si>
  <si>
    <t>5;0.2</t>
  </si>
  <si>
    <t>5;0.5</t>
  </si>
  <si>
    <t>5;1</t>
  </si>
  <si>
    <t>5;2</t>
  </si>
  <si>
    <t>5;0.6</t>
  </si>
  <si>
    <t>5;0.7</t>
  </si>
  <si>
    <t>5;0.8</t>
  </si>
  <si>
    <t>5;0.02</t>
  </si>
  <si>
    <t>Esp. 4</t>
  </si>
  <si>
    <t>PARTE 1 - RIFASAMENTO</t>
  </si>
  <si>
    <t>Induttanza (mH)</t>
  </si>
  <si>
    <t>Q</t>
  </si>
  <si>
    <t>Freq misur sfasamento (Hz)</t>
  </si>
  <si>
    <t>Freq. rifasamento (Hz)</t>
  </si>
  <si>
    <t>φ = 2*pi*f*t</t>
  </si>
  <si>
    <t>Sfasamento (s)</t>
  </si>
  <si>
    <t>φ (rad)</t>
  </si>
  <si>
    <t>5 us/div</t>
  </si>
  <si>
    <t>Sfasamento a f teorica (us)</t>
  </si>
  <si>
    <t>Filtri passa banda e soppressori di banda</t>
  </si>
  <si>
    <t>Tensione in uscita al variare di R</t>
  </si>
  <si>
    <t>Ohm</t>
  </si>
  <si>
    <t>V_PASS</t>
  </si>
  <si>
    <t>V_P_err</t>
  </si>
  <si>
    <t>Vo/Vi_P</t>
  </si>
  <si>
    <t>V_CUT</t>
  </si>
  <si>
    <t>V_C_err</t>
  </si>
  <si>
    <t>Vo/Vi_CUT</t>
  </si>
  <si>
    <t>Scale V/div</t>
  </si>
  <si>
    <t>R_err</t>
  </si>
  <si>
    <t>Scale</t>
  </si>
  <si>
    <t>R_teoriche</t>
  </si>
  <si>
    <t>Misure esattamente alla frequenza di risonanza</t>
  </si>
  <si>
    <t>f1</t>
  </si>
  <si>
    <t>f2</t>
  </si>
  <si>
    <t>f3</t>
  </si>
  <si>
    <t>f4</t>
  </si>
  <si>
    <t>f5</t>
  </si>
  <si>
    <t>f6</t>
  </si>
  <si>
    <t>f7</t>
  </si>
  <si>
    <t>f8</t>
  </si>
  <si>
    <t>VIN</t>
  </si>
  <si>
    <t>R3</t>
  </si>
  <si>
    <t>VOUT</t>
  </si>
  <si>
    <t>Valori</t>
  </si>
  <si>
    <t>Errori</t>
  </si>
  <si>
    <t>Misure alla frequenza di taglio passa alto</t>
  </si>
  <si>
    <t>Misure alla frequenza di taglio passa basso</t>
  </si>
  <si>
    <t>R meas.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</si>
</sst>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charset val="1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rgb="FF202122"/>
      <name val="Arial"/>
      <family val="2"/>
    </font>
    <font>
      <u/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3" borderId="1" xfId="0" applyFill="1" applyBorder="1"/>
    <xf numFmtId="0" fontId="4" fillId="0" borderId="1" xfId="0" applyFont="1" applyBorder="1" applyAlignment="1">
      <alignment horizontal="center"/>
    </xf>
    <xf numFmtId="0" fontId="0" fillId="0" borderId="22" xfId="0" applyBorder="1"/>
    <xf numFmtId="0" fontId="0" fillId="0" borderId="17" xfId="0" applyBorder="1"/>
    <xf numFmtId="0" fontId="5" fillId="0" borderId="0" xfId="0" applyFont="1" applyBorder="1"/>
    <xf numFmtId="0" fontId="0" fillId="0" borderId="0" xfId="0" applyFont="1" applyBorder="1"/>
    <xf numFmtId="0" fontId="1" fillId="0" borderId="0" xfId="0" applyFont="1" applyBorder="1"/>
    <xf numFmtId="0" fontId="2" fillId="0" borderId="2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 applyBorder="1"/>
    <xf numFmtId="0" fontId="0" fillId="3" borderId="29" xfId="0" applyFill="1" applyBorder="1"/>
    <xf numFmtId="0" fontId="0" fillId="2" borderId="29" xfId="0" applyFill="1" applyBorder="1"/>
    <xf numFmtId="0" fontId="1" fillId="0" borderId="0" xfId="0" applyFont="1" applyBorder="1" applyAlignment="1">
      <alignment horizontal="center" vertical="center"/>
    </xf>
    <xf numFmtId="0" fontId="0" fillId="4" borderId="1" xfId="0" applyFill="1" applyBorder="1"/>
    <xf numFmtId="0" fontId="6" fillId="0" borderId="29" xfId="0" applyFont="1" applyBorder="1" applyAlignment="1">
      <alignment horizontal="center" wrapText="1"/>
    </xf>
    <xf numFmtId="0" fontId="0" fillId="2" borderId="31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8" xfId="0" applyBorder="1"/>
    <xf numFmtId="0" fontId="1" fillId="0" borderId="15" xfId="0" applyFont="1" applyBorder="1"/>
    <xf numFmtId="0" fontId="0" fillId="2" borderId="15" xfId="0" applyFill="1" applyBorder="1"/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16" xfId="0" applyBorder="1"/>
    <xf numFmtId="0" fontId="0" fillId="2" borderId="35" xfId="0" applyFill="1" applyBorder="1"/>
    <xf numFmtId="0" fontId="0" fillId="2" borderId="36" xfId="0" applyFill="1" applyBorder="1"/>
    <xf numFmtId="0" fontId="0" fillId="4" borderId="36" xfId="0" applyFill="1" applyBorder="1"/>
    <xf numFmtId="0" fontId="0" fillId="3" borderId="36" xfId="0" applyFill="1" applyBorder="1"/>
    <xf numFmtId="0" fontId="0" fillId="0" borderId="37" xfId="0" applyBorder="1"/>
    <xf numFmtId="0" fontId="1" fillId="0" borderId="34" xfId="0" applyFont="1" applyFill="1" applyBorder="1" applyAlignment="1">
      <alignment horizontal="center" vertical="center"/>
    </xf>
    <xf numFmtId="0" fontId="0" fillId="0" borderId="16" xfId="0" applyNumberFormat="1" applyBorder="1"/>
    <xf numFmtId="0" fontId="1" fillId="0" borderId="34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0" fillId="5" borderId="1" xfId="0" applyFont="1" applyFill="1" applyBorder="1"/>
    <xf numFmtId="0" fontId="0" fillId="0" borderId="8" xfId="0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" fillId="0" borderId="38" xfId="0" applyFont="1" applyBorder="1"/>
    <xf numFmtId="0" fontId="1" fillId="0" borderId="39" xfId="0" applyFont="1" applyBorder="1"/>
    <xf numFmtId="0" fontId="0" fillId="0" borderId="40" xfId="0" applyBorder="1"/>
    <xf numFmtId="0" fontId="11" fillId="0" borderId="1" xfId="0" applyFont="1" applyBorder="1"/>
    <xf numFmtId="0" fontId="0" fillId="5" borderId="36" xfId="0" applyFont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9" fillId="6" borderId="15" xfId="0" applyFont="1" applyFill="1" applyBorder="1"/>
    <xf numFmtId="0" fontId="0" fillId="0" borderId="41" xfId="0" applyBorder="1"/>
    <xf numFmtId="0" fontId="0" fillId="0" borderId="25" xfId="0" applyBorder="1"/>
    <xf numFmtId="0" fontId="0" fillId="0" borderId="42" xfId="0" applyBorder="1"/>
    <xf numFmtId="0" fontId="1" fillId="0" borderId="3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44" xfId="0" applyFont="1" applyFill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4" borderId="29" xfId="0" applyFill="1" applyBorder="1"/>
    <xf numFmtId="0" fontId="0" fillId="5" borderId="29" xfId="0" applyFont="1" applyFill="1" applyBorder="1"/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/>
    </xf>
    <xf numFmtId="0" fontId="9" fillId="6" borderId="45" xfId="0" applyFont="1" applyFill="1" applyBorder="1"/>
    <xf numFmtId="0" fontId="5" fillId="0" borderId="30" xfId="0" applyFont="1" applyBorder="1" applyAlignment="1"/>
    <xf numFmtId="0" fontId="5" fillId="0" borderId="1" xfId="0" applyFont="1" applyBorder="1"/>
    <xf numFmtId="0" fontId="0" fillId="2" borderId="38" xfId="0" applyFill="1" applyBorder="1"/>
    <xf numFmtId="0" fontId="0" fillId="0" borderId="46" xfId="0" applyBorder="1"/>
    <xf numFmtId="0" fontId="5" fillId="0" borderId="0" xfId="0" applyFont="1" applyBorder="1" applyAlignment="1"/>
    <xf numFmtId="0" fontId="14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3" fillId="0" borderId="31" xfId="0" applyFont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0" fillId="0" borderId="0" xfId="0" applyFont="1"/>
    <xf numFmtId="0" fontId="0" fillId="7" borderId="1" xfId="0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'Presa dati 7-1-21'!$G$33</c:f>
              <c:strCache>
                <c:ptCount val="1"/>
                <c:pt idx="0">
                  <c:v>Vo/Vi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'Presa dati 7-1-21'!$B$34:$B$78</c:f>
              <c:numCache>
                <c:formatCode>General</c:formatCode>
                <c:ptCount val="45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1800</c:v>
                </c:pt>
                <c:pt idx="17">
                  <c:v>2000</c:v>
                </c:pt>
                <c:pt idx="18">
                  <c:v>2200</c:v>
                </c:pt>
                <c:pt idx="19">
                  <c:v>2400</c:v>
                </c:pt>
                <c:pt idx="20">
                  <c:v>2600</c:v>
                </c:pt>
                <c:pt idx="21">
                  <c:v>2800</c:v>
                </c:pt>
                <c:pt idx="22">
                  <c:v>3000</c:v>
                </c:pt>
                <c:pt idx="23">
                  <c:v>3200</c:v>
                </c:pt>
                <c:pt idx="24">
                  <c:v>3400</c:v>
                </c:pt>
                <c:pt idx="25">
                  <c:v>3600</c:v>
                </c:pt>
                <c:pt idx="26">
                  <c:v>3800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6300</c:v>
                </c:pt>
                <c:pt idx="31">
                  <c:v>7500</c:v>
                </c:pt>
                <c:pt idx="32">
                  <c:v>8000</c:v>
                </c:pt>
                <c:pt idx="33">
                  <c:v>10000</c:v>
                </c:pt>
                <c:pt idx="34">
                  <c:v>12500</c:v>
                </c:pt>
                <c:pt idx="35">
                  <c:v>16000</c:v>
                </c:pt>
                <c:pt idx="36">
                  <c:v>20000</c:v>
                </c:pt>
                <c:pt idx="37">
                  <c:v>25000</c:v>
                </c:pt>
                <c:pt idx="38">
                  <c:v>32000</c:v>
                </c:pt>
                <c:pt idx="39">
                  <c:v>45000</c:v>
                </c:pt>
                <c:pt idx="40">
                  <c:v>55000</c:v>
                </c:pt>
                <c:pt idx="41">
                  <c:v>75000</c:v>
                </c:pt>
                <c:pt idx="42">
                  <c:v>100000</c:v>
                </c:pt>
                <c:pt idx="43">
                  <c:v>250000</c:v>
                </c:pt>
                <c:pt idx="44">
                  <c:v>500000</c:v>
                </c:pt>
              </c:numCache>
            </c:numRef>
          </c:xVal>
          <c:yVal>
            <c:numRef>
              <c:f>'Presa dati 7-1-21'!$G$34:$G$78</c:f>
              <c:numCache>
                <c:formatCode>General</c:formatCode>
                <c:ptCount val="45"/>
                <c:pt idx="0">
                  <c:v>0.99499999999999988</c:v>
                </c:pt>
                <c:pt idx="1">
                  <c:v>0.99</c:v>
                </c:pt>
                <c:pt idx="2">
                  <c:v>0.99504950495049516</c:v>
                </c:pt>
                <c:pt idx="3">
                  <c:v>0.99504950495049516</c:v>
                </c:pt>
                <c:pt idx="4">
                  <c:v>0.99504950495049516</c:v>
                </c:pt>
                <c:pt idx="5">
                  <c:v>0.99504950495049516</c:v>
                </c:pt>
                <c:pt idx="6">
                  <c:v>0.99504950495049516</c:v>
                </c:pt>
                <c:pt idx="7">
                  <c:v>0.99504950495049516</c:v>
                </c:pt>
                <c:pt idx="8">
                  <c:v>0.99009900990099009</c:v>
                </c:pt>
                <c:pt idx="9">
                  <c:v>0.98514851485148514</c:v>
                </c:pt>
                <c:pt idx="10">
                  <c:v>0.98019801980198029</c:v>
                </c:pt>
                <c:pt idx="11">
                  <c:v>0.98019801980198029</c:v>
                </c:pt>
                <c:pt idx="12">
                  <c:v>0.97115384615384603</c:v>
                </c:pt>
                <c:pt idx="13">
                  <c:v>0.94230769230769229</c:v>
                </c:pt>
                <c:pt idx="14">
                  <c:v>0.91826923076923084</c:v>
                </c:pt>
                <c:pt idx="15">
                  <c:v>0.87980769230769229</c:v>
                </c:pt>
                <c:pt idx="16">
                  <c:v>0.85576923076923073</c:v>
                </c:pt>
                <c:pt idx="17">
                  <c:v>0.83653846153846145</c:v>
                </c:pt>
                <c:pt idx="18">
                  <c:v>0.82926829268292679</c:v>
                </c:pt>
                <c:pt idx="19">
                  <c:v>0.80487804878048785</c:v>
                </c:pt>
                <c:pt idx="20">
                  <c:v>0.775609756097561</c:v>
                </c:pt>
                <c:pt idx="21">
                  <c:v>0.75242718446601942</c:v>
                </c:pt>
                <c:pt idx="22">
                  <c:v>0.73658536585365852</c:v>
                </c:pt>
                <c:pt idx="23">
                  <c:v>0.70731707317073167</c:v>
                </c:pt>
                <c:pt idx="24">
                  <c:v>0.68780487804878043</c:v>
                </c:pt>
                <c:pt idx="25">
                  <c:v>0.6682926829268292</c:v>
                </c:pt>
                <c:pt idx="26">
                  <c:v>0.63902439024390245</c:v>
                </c:pt>
                <c:pt idx="27">
                  <c:v>0.62926829268292683</c:v>
                </c:pt>
                <c:pt idx="28">
                  <c:v>0.56650246305418717</c:v>
                </c:pt>
                <c:pt idx="29">
                  <c:v>0.51960784313725494</c:v>
                </c:pt>
                <c:pt idx="30">
                  <c:v>0.4453201970443349</c:v>
                </c:pt>
                <c:pt idx="31">
                  <c:v>0.39207920792079209</c:v>
                </c:pt>
                <c:pt idx="32">
                  <c:v>0.3645320197044335</c:v>
                </c:pt>
                <c:pt idx="33">
                  <c:v>0.30049751243781092</c:v>
                </c:pt>
                <c:pt idx="34">
                  <c:v>0.24776119402985075</c:v>
                </c:pt>
                <c:pt idx="35">
                  <c:v>0.19400000000000001</c:v>
                </c:pt>
                <c:pt idx="36">
                  <c:v>0.158</c:v>
                </c:pt>
                <c:pt idx="37">
                  <c:v>0.1275</c:v>
                </c:pt>
                <c:pt idx="38">
                  <c:v>0.10049999999999999</c:v>
                </c:pt>
                <c:pt idx="39">
                  <c:v>7.1356783919597988E-2</c:v>
                </c:pt>
                <c:pt idx="40">
                  <c:v>5.9595959595959591E-2</c:v>
                </c:pt>
                <c:pt idx="41">
                  <c:v>4.4387755102040814E-2</c:v>
                </c:pt>
                <c:pt idx="42">
                  <c:v>3.2653061224489792E-2</c:v>
                </c:pt>
                <c:pt idx="43">
                  <c:v>1.3333333333333334E-2</c:v>
                </c:pt>
                <c:pt idx="44">
                  <c:v>7.0408163265306125E-3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3-DA4F-82F4-3A3C9129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39568"/>
        <c:axId val="1578497168"/>
      </c:scatterChart>
      <c:valAx>
        <c:axId val="157853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8497168"/>
        <c:crosses val="autoZero"/>
        <c:crossBetween val="midCat"/>
      </c:valAx>
      <c:valAx>
        <c:axId val="15784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85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'Presa dati 7-1-21'!$O$33</c:f>
              <c:strCache>
                <c:ptCount val="1"/>
                <c:pt idx="0">
                  <c:v>Vo/Vi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'Presa dati 7-1-21'!$J$34:$J$78</c:f>
              <c:numCache>
                <c:formatCode>General</c:formatCode>
                <c:ptCount val="45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1800</c:v>
                </c:pt>
                <c:pt idx="17">
                  <c:v>2000</c:v>
                </c:pt>
                <c:pt idx="18">
                  <c:v>2200</c:v>
                </c:pt>
                <c:pt idx="19">
                  <c:v>2400</c:v>
                </c:pt>
                <c:pt idx="20">
                  <c:v>2600</c:v>
                </c:pt>
                <c:pt idx="21">
                  <c:v>2800</c:v>
                </c:pt>
                <c:pt idx="22">
                  <c:v>3000</c:v>
                </c:pt>
                <c:pt idx="23">
                  <c:v>3200</c:v>
                </c:pt>
                <c:pt idx="24">
                  <c:v>3400</c:v>
                </c:pt>
                <c:pt idx="25">
                  <c:v>3600</c:v>
                </c:pt>
                <c:pt idx="26">
                  <c:v>3800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6300</c:v>
                </c:pt>
                <c:pt idx="31">
                  <c:v>7500</c:v>
                </c:pt>
                <c:pt idx="32">
                  <c:v>8000</c:v>
                </c:pt>
                <c:pt idx="33">
                  <c:v>10000</c:v>
                </c:pt>
                <c:pt idx="34">
                  <c:v>12500</c:v>
                </c:pt>
                <c:pt idx="35">
                  <c:v>16000</c:v>
                </c:pt>
                <c:pt idx="36">
                  <c:v>20000</c:v>
                </c:pt>
                <c:pt idx="37">
                  <c:v>25000</c:v>
                </c:pt>
                <c:pt idx="38">
                  <c:v>32000</c:v>
                </c:pt>
                <c:pt idx="39">
                  <c:v>45000</c:v>
                </c:pt>
                <c:pt idx="40">
                  <c:v>55000</c:v>
                </c:pt>
                <c:pt idx="41">
                  <c:v>75000</c:v>
                </c:pt>
                <c:pt idx="42">
                  <c:v>100000</c:v>
                </c:pt>
                <c:pt idx="43">
                  <c:v>250000</c:v>
                </c:pt>
                <c:pt idx="44">
                  <c:v>500000</c:v>
                </c:pt>
              </c:numCache>
            </c:numRef>
          </c:xVal>
          <c:yVal>
            <c:numRef>
              <c:f>'Presa dati 7-1-21'!$O$34:$O$78</c:f>
              <c:numCache>
                <c:formatCode>General</c:formatCode>
                <c:ptCount val="45"/>
                <c:pt idx="0">
                  <c:v>2.1299999999999999E-2</c:v>
                </c:pt>
                <c:pt idx="1">
                  <c:v>2.52E-2</c:v>
                </c:pt>
                <c:pt idx="2">
                  <c:v>3.1399999999999997E-2</c:v>
                </c:pt>
                <c:pt idx="3">
                  <c:v>3.5445544554455442E-2</c:v>
                </c:pt>
                <c:pt idx="4">
                  <c:v>4.5148514851485154E-2</c:v>
                </c:pt>
                <c:pt idx="5">
                  <c:v>5.247524752475248E-2</c:v>
                </c:pt>
                <c:pt idx="6">
                  <c:v>6.5841584158415845E-2</c:v>
                </c:pt>
                <c:pt idx="7">
                  <c:v>8.1188118811881191E-2</c:v>
                </c:pt>
                <c:pt idx="8">
                  <c:v>0.10198019801980199</c:v>
                </c:pt>
                <c:pt idx="9">
                  <c:v>0.12475247524752475</c:v>
                </c:pt>
                <c:pt idx="10">
                  <c:v>0.15841584158415842</c:v>
                </c:pt>
                <c:pt idx="11">
                  <c:v>0.19455445544554456</c:v>
                </c:pt>
                <c:pt idx="12">
                  <c:v>0.24158415841584158</c:v>
                </c:pt>
                <c:pt idx="13">
                  <c:v>0.29603960396039608</c:v>
                </c:pt>
                <c:pt idx="14">
                  <c:v>0.35643564356435647</c:v>
                </c:pt>
                <c:pt idx="15">
                  <c:v>0.44029850746268651</c:v>
                </c:pt>
                <c:pt idx="16">
                  <c:v>0.48159203980099496</c:v>
                </c:pt>
                <c:pt idx="17">
                  <c:v>0.50961538461538458</c:v>
                </c:pt>
                <c:pt idx="18">
                  <c:v>0.55072463768115942</c:v>
                </c:pt>
                <c:pt idx="19">
                  <c:v>0.58252427184466016</c:v>
                </c:pt>
                <c:pt idx="20">
                  <c:v>0.60386473429951693</c:v>
                </c:pt>
                <c:pt idx="21">
                  <c:v>0.6280193236714976</c:v>
                </c:pt>
                <c:pt idx="22">
                  <c:v>0.66666666666666674</c:v>
                </c:pt>
                <c:pt idx="23">
                  <c:v>0.67475728155339798</c:v>
                </c:pt>
                <c:pt idx="24">
                  <c:v>0.70588235294117652</c:v>
                </c:pt>
                <c:pt idx="25">
                  <c:v>0.71568627450980393</c:v>
                </c:pt>
                <c:pt idx="26">
                  <c:v>0.73529411764705888</c:v>
                </c:pt>
                <c:pt idx="27">
                  <c:v>0.73786407766990281</c:v>
                </c:pt>
                <c:pt idx="28">
                  <c:v>0.77073170731707319</c:v>
                </c:pt>
                <c:pt idx="29">
                  <c:v>0.83333333333333337</c:v>
                </c:pt>
                <c:pt idx="30">
                  <c:v>0.87745098039215685</c:v>
                </c:pt>
                <c:pt idx="31">
                  <c:v>0.9064039408866994</c:v>
                </c:pt>
                <c:pt idx="32">
                  <c:v>0.90686274509803932</c:v>
                </c:pt>
                <c:pt idx="33">
                  <c:v>0.93596059113300489</c:v>
                </c:pt>
                <c:pt idx="34">
                  <c:v>0.94581280788177335</c:v>
                </c:pt>
                <c:pt idx="35">
                  <c:v>0.96039603960396036</c:v>
                </c:pt>
                <c:pt idx="36">
                  <c:v>0.97029702970297038</c:v>
                </c:pt>
                <c:pt idx="37">
                  <c:v>0.98019801980198029</c:v>
                </c:pt>
                <c:pt idx="38">
                  <c:v>0.9850746268656716</c:v>
                </c:pt>
                <c:pt idx="39">
                  <c:v>0.99</c:v>
                </c:pt>
                <c:pt idx="40">
                  <c:v>0.99</c:v>
                </c:pt>
                <c:pt idx="41">
                  <c:v>0.98000000000000009</c:v>
                </c:pt>
                <c:pt idx="42">
                  <c:v>0.98979591836734682</c:v>
                </c:pt>
                <c:pt idx="43">
                  <c:v>0.98989898989898994</c:v>
                </c:pt>
                <c:pt idx="44">
                  <c:v>0.98989898989898994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8-BC4F-9E5C-A24466674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539568"/>
        <c:axId val="1578497168"/>
      </c:scatterChart>
      <c:valAx>
        <c:axId val="1578539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8497168"/>
        <c:crosses val="autoZero"/>
        <c:crossBetween val="midCat"/>
      </c:valAx>
      <c:valAx>
        <c:axId val="15784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853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'Presa dati 7-1-21'!$S$124</c:f>
              <c:strCache>
                <c:ptCount val="1"/>
                <c:pt idx="0">
                  <c:v>Vo/Vi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'Presa dati 7-1-21'!$M$125:$M$131</c:f>
              <c:numCache>
                <c:formatCode>General</c:formatCode>
                <c:ptCount val="7"/>
                <c:pt idx="0">
                  <c:v>10000</c:v>
                </c:pt>
                <c:pt idx="1">
                  <c:v>5003</c:v>
                </c:pt>
                <c:pt idx="2">
                  <c:v>2001</c:v>
                </c:pt>
                <c:pt idx="3">
                  <c:v>999.7</c:v>
                </c:pt>
                <c:pt idx="4">
                  <c:v>501.5</c:v>
                </c:pt>
                <c:pt idx="5">
                  <c:v>101</c:v>
                </c:pt>
                <c:pt idx="6">
                  <c:v>251.6</c:v>
                </c:pt>
              </c:numCache>
            </c:numRef>
          </c:xVal>
          <c:yVal>
            <c:numRef>
              <c:f>'Presa dati 7-1-21'!$S$125:$S$131</c:f>
              <c:numCache>
                <c:formatCode>General</c:formatCode>
                <c:ptCount val="7"/>
                <c:pt idx="0">
                  <c:v>2.5576923076923077E-2</c:v>
                </c:pt>
                <c:pt idx="1">
                  <c:v>5.4106280193236725E-2</c:v>
                </c:pt>
                <c:pt idx="2">
                  <c:v>0.13235294117647062</c:v>
                </c:pt>
                <c:pt idx="3">
                  <c:v>0.27</c:v>
                </c:pt>
                <c:pt idx="4">
                  <c:v>0.56770833333333337</c:v>
                </c:pt>
                <c:pt idx="5">
                  <c:v>2.2530120481927707</c:v>
                </c:pt>
                <c:pt idx="6">
                  <c:v>1.161111111111111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B-5A4D-8C03-280CE38A7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008528"/>
        <c:axId val="429240752"/>
      </c:scatterChart>
      <c:valAx>
        <c:axId val="42500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9240752"/>
        <c:crosses val="autoZero"/>
        <c:crossBetween val="midCat"/>
      </c:valAx>
      <c:valAx>
        <c:axId val="4292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500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'Presa dati 7-1-21'!$C$124</c:f>
              <c:strCache>
                <c:ptCount val="1"/>
                <c:pt idx="0">
                  <c:v>V_PASS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'Presa dati 7-1-21'!$B$125:$B$167</c:f>
              <c:numCache>
                <c:formatCode>General</c:formatCode>
                <c:ptCount val="43"/>
                <c:pt idx="0">
                  <c:v>10000</c:v>
                </c:pt>
                <c:pt idx="1">
                  <c:v>10010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11000</c:v>
                </c:pt>
                <c:pt idx="10">
                  <c:v>12000</c:v>
                </c:pt>
                <c:pt idx="11">
                  <c:v>17000</c:v>
                </c:pt>
                <c:pt idx="12">
                  <c:v>22000</c:v>
                </c:pt>
                <c:pt idx="13">
                  <c:v>40000</c:v>
                </c:pt>
                <c:pt idx="14">
                  <c:v>100000</c:v>
                </c:pt>
                <c:pt idx="15">
                  <c:v>9990</c:v>
                </c:pt>
                <c:pt idx="16">
                  <c:v>9800</c:v>
                </c:pt>
                <c:pt idx="17">
                  <c:v>9700</c:v>
                </c:pt>
                <c:pt idx="18">
                  <c:v>9600</c:v>
                </c:pt>
                <c:pt idx="19">
                  <c:v>9500</c:v>
                </c:pt>
                <c:pt idx="20">
                  <c:v>9400</c:v>
                </c:pt>
                <c:pt idx="21">
                  <c:v>9300</c:v>
                </c:pt>
                <c:pt idx="22">
                  <c:v>9200</c:v>
                </c:pt>
                <c:pt idx="23">
                  <c:v>9000</c:v>
                </c:pt>
                <c:pt idx="24">
                  <c:v>8000</c:v>
                </c:pt>
                <c:pt idx="25">
                  <c:v>7000</c:v>
                </c:pt>
                <c:pt idx="26">
                  <c:v>2000</c:v>
                </c:pt>
                <c:pt idx="27">
                  <c:v>500</c:v>
                </c:pt>
                <c:pt idx="28">
                  <c:v>100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1500</c:v>
                </c:pt>
                <c:pt idx="34">
                  <c:v>1000</c:v>
                </c:pt>
                <c:pt idx="35">
                  <c:v>300</c:v>
                </c:pt>
                <c:pt idx="36">
                  <c:v>200</c:v>
                </c:pt>
                <c:pt idx="37">
                  <c:v>250000</c:v>
                </c:pt>
                <c:pt idx="38">
                  <c:v>300000</c:v>
                </c:pt>
                <c:pt idx="39">
                  <c:v>7500</c:v>
                </c:pt>
                <c:pt idx="40">
                  <c:v>14000</c:v>
                </c:pt>
                <c:pt idx="41">
                  <c:v>6700</c:v>
                </c:pt>
                <c:pt idx="42">
                  <c:v>65000</c:v>
                </c:pt>
              </c:numCache>
            </c:numRef>
          </c:xVal>
          <c:yVal>
            <c:numRef>
              <c:f>'Presa dati 7-1-21'!$G$125:$G$167</c:f>
              <c:numCache>
                <c:formatCode>General</c:formatCode>
                <c:ptCount val="43"/>
                <c:pt idx="0">
                  <c:v>0.88461538461538469</c:v>
                </c:pt>
                <c:pt idx="1">
                  <c:v>0.87362637362637363</c:v>
                </c:pt>
                <c:pt idx="2">
                  <c:v>0.86338797814207646</c:v>
                </c:pt>
                <c:pt idx="3">
                  <c:v>0.86338797814207646</c:v>
                </c:pt>
                <c:pt idx="4">
                  <c:v>0.86338797814207646</c:v>
                </c:pt>
                <c:pt idx="5">
                  <c:v>0.85714285714285721</c:v>
                </c:pt>
                <c:pt idx="6">
                  <c:v>0.85869565217391319</c:v>
                </c:pt>
                <c:pt idx="7">
                  <c:v>0.84782608695652184</c:v>
                </c:pt>
                <c:pt idx="8">
                  <c:v>0.82795698924731176</c:v>
                </c:pt>
                <c:pt idx="9">
                  <c:v>0.83695652173913049</c:v>
                </c:pt>
                <c:pt idx="10">
                  <c:v>0.80107526881720426</c:v>
                </c:pt>
                <c:pt idx="11">
                  <c:v>0.58673469387755095</c:v>
                </c:pt>
                <c:pt idx="12">
                  <c:v>0.45999999999999996</c:v>
                </c:pt>
                <c:pt idx="13">
                  <c:v>0.26470588235294124</c:v>
                </c:pt>
                <c:pt idx="14">
                  <c:v>0.13725490196078433</c:v>
                </c:pt>
                <c:pt idx="15">
                  <c:v>0.87362637362637363</c:v>
                </c:pt>
                <c:pt idx="16">
                  <c:v>0.8833333333333333</c:v>
                </c:pt>
                <c:pt idx="17">
                  <c:v>0.8729281767955801</c:v>
                </c:pt>
                <c:pt idx="18">
                  <c:v>0.86813186813186816</c:v>
                </c:pt>
                <c:pt idx="19">
                  <c:v>0.86813186813186816</c:v>
                </c:pt>
                <c:pt idx="20">
                  <c:v>0.86813186813186816</c:v>
                </c:pt>
                <c:pt idx="21">
                  <c:v>0.86813186813186816</c:v>
                </c:pt>
                <c:pt idx="22">
                  <c:v>0.86813186813186816</c:v>
                </c:pt>
                <c:pt idx="23">
                  <c:v>0.86187845303867394</c:v>
                </c:pt>
                <c:pt idx="24">
                  <c:v>0.8222222222222223</c:v>
                </c:pt>
                <c:pt idx="25">
                  <c:v>0.6875</c:v>
                </c:pt>
                <c:pt idx="26">
                  <c:v>0.20192307692307693</c:v>
                </c:pt>
                <c:pt idx="27">
                  <c:v>5.8823529411764705E-2</c:v>
                </c:pt>
                <c:pt idx="28">
                  <c:v>1.9801980198019802E-2</c:v>
                </c:pt>
                <c:pt idx="29">
                  <c:v>0.29126213592233008</c:v>
                </c:pt>
                <c:pt idx="30">
                  <c:v>0.37254901960784315</c:v>
                </c:pt>
                <c:pt idx="31">
                  <c:v>0.48</c:v>
                </c:pt>
                <c:pt idx="32">
                  <c:v>0.59183673469387754</c:v>
                </c:pt>
                <c:pt idx="33">
                  <c:v>0.17307692307692307</c:v>
                </c:pt>
                <c:pt idx="34">
                  <c:v>0.12380952380952381</c:v>
                </c:pt>
                <c:pt idx="35">
                  <c:v>3.921568627450981E-2</c:v>
                </c:pt>
                <c:pt idx="36">
                  <c:v>1.9801980198019802E-2</c:v>
                </c:pt>
                <c:pt idx="37">
                  <c:v>9.8039215686274522E-2</c:v>
                </c:pt>
                <c:pt idx="38">
                  <c:v>9.8039215686274522E-2</c:v>
                </c:pt>
                <c:pt idx="39">
                  <c:v>0.76595744680851063</c:v>
                </c:pt>
                <c:pt idx="40">
                  <c:v>0.70370370370370383</c:v>
                </c:pt>
                <c:pt idx="41">
                  <c:v>0.68041237113402064</c:v>
                </c:pt>
                <c:pt idx="42">
                  <c:v>0.17647058823529413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5-064D-9F2F-963CCF673720}"/>
            </c:ext>
          </c:extLst>
        </c:ser>
        <c:ser>
          <c:idx val="1"/>
          <c:order val="1"/>
          <c:tx>
            <c:strRef>
              <c:f>'Presa dati 7-1-21'!$H$124</c:f>
              <c:strCache>
                <c:ptCount val="1"/>
                <c:pt idx="0">
                  <c:v>V_CUT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'Presa dati 7-1-21'!$B$125:$B$167</c:f>
              <c:numCache>
                <c:formatCode>General</c:formatCode>
                <c:ptCount val="43"/>
                <c:pt idx="0">
                  <c:v>10000</c:v>
                </c:pt>
                <c:pt idx="1">
                  <c:v>10010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11000</c:v>
                </c:pt>
                <c:pt idx="10">
                  <c:v>12000</c:v>
                </c:pt>
                <c:pt idx="11">
                  <c:v>17000</c:v>
                </c:pt>
                <c:pt idx="12">
                  <c:v>22000</c:v>
                </c:pt>
                <c:pt idx="13">
                  <c:v>40000</c:v>
                </c:pt>
                <c:pt idx="14">
                  <c:v>100000</c:v>
                </c:pt>
                <c:pt idx="15">
                  <c:v>9990</c:v>
                </c:pt>
                <c:pt idx="16">
                  <c:v>9800</c:v>
                </c:pt>
                <c:pt idx="17">
                  <c:v>9700</c:v>
                </c:pt>
                <c:pt idx="18">
                  <c:v>9600</c:v>
                </c:pt>
                <c:pt idx="19">
                  <c:v>9500</c:v>
                </c:pt>
                <c:pt idx="20">
                  <c:v>9400</c:v>
                </c:pt>
                <c:pt idx="21">
                  <c:v>9300</c:v>
                </c:pt>
                <c:pt idx="22">
                  <c:v>9200</c:v>
                </c:pt>
                <c:pt idx="23">
                  <c:v>9000</c:v>
                </c:pt>
                <c:pt idx="24">
                  <c:v>8000</c:v>
                </c:pt>
                <c:pt idx="25">
                  <c:v>7000</c:v>
                </c:pt>
                <c:pt idx="26">
                  <c:v>2000</c:v>
                </c:pt>
                <c:pt idx="27">
                  <c:v>500</c:v>
                </c:pt>
                <c:pt idx="28">
                  <c:v>100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1500</c:v>
                </c:pt>
                <c:pt idx="34">
                  <c:v>1000</c:v>
                </c:pt>
                <c:pt idx="35">
                  <c:v>300</c:v>
                </c:pt>
                <c:pt idx="36">
                  <c:v>200</c:v>
                </c:pt>
                <c:pt idx="37">
                  <c:v>250000</c:v>
                </c:pt>
                <c:pt idx="38">
                  <c:v>300000</c:v>
                </c:pt>
                <c:pt idx="39">
                  <c:v>7500</c:v>
                </c:pt>
                <c:pt idx="40">
                  <c:v>14000</c:v>
                </c:pt>
                <c:pt idx="41">
                  <c:v>6700</c:v>
                </c:pt>
                <c:pt idx="42">
                  <c:v>65000</c:v>
                </c:pt>
              </c:numCache>
            </c:numRef>
          </c:xVal>
          <c:yVal>
            <c:numRef>
              <c:f>'Presa dati 7-1-21'!$J$125:$J$167</c:f>
              <c:numCache>
                <c:formatCode>General</c:formatCode>
                <c:ptCount val="43"/>
                <c:pt idx="0">
                  <c:v>0.14835164835164838</c:v>
                </c:pt>
                <c:pt idx="1">
                  <c:v>0.14945054945054947</c:v>
                </c:pt>
                <c:pt idx="2">
                  <c:v>0.16393442622950818</c:v>
                </c:pt>
                <c:pt idx="3">
                  <c:v>0.17486338797814208</c:v>
                </c:pt>
                <c:pt idx="4">
                  <c:v>0.18579234972677594</c:v>
                </c:pt>
                <c:pt idx="5">
                  <c:v>0.19670329670329673</c:v>
                </c:pt>
                <c:pt idx="6">
                  <c:v>0.20760869565217391</c:v>
                </c:pt>
                <c:pt idx="7">
                  <c:v>0.22608695652173916</c:v>
                </c:pt>
                <c:pt idx="8">
                  <c:v>0.23440860215053763</c:v>
                </c:pt>
                <c:pt idx="9">
                  <c:v>0.2630434782608696</c:v>
                </c:pt>
                <c:pt idx="10">
                  <c:v>0.38172043010752682</c:v>
                </c:pt>
                <c:pt idx="11">
                  <c:v>0.70408163265306123</c:v>
                </c:pt>
                <c:pt idx="12">
                  <c:v>0.84000000000000008</c:v>
                </c:pt>
                <c:pt idx="13">
                  <c:v>0.9460784313725491</c:v>
                </c:pt>
                <c:pt idx="14">
                  <c:v>0.98039215686274517</c:v>
                </c:pt>
                <c:pt idx="15">
                  <c:v>0.14725274725274726</c:v>
                </c:pt>
                <c:pt idx="16">
                  <c:v>0.13666666666666666</c:v>
                </c:pt>
                <c:pt idx="17">
                  <c:v>0.14530386740331491</c:v>
                </c:pt>
                <c:pt idx="18">
                  <c:v>0.15934065934065933</c:v>
                </c:pt>
                <c:pt idx="19">
                  <c:v>0.17692307692307693</c:v>
                </c:pt>
                <c:pt idx="20">
                  <c:v>0.19450549450549451</c:v>
                </c:pt>
                <c:pt idx="21">
                  <c:v>0.21758241758241759</c:v>
                </c:pt>
                <c:pt idx="22">
                  <c:v>0.23736263736263738</c:v>
                </c:pt>
                <c:pt idx="23">
                  <c:v>0.27624309392265189</c:v>
                </c:pt>
                <c:pt idx="24">
                  <c:v>0.48888888888888893</c:v>
                </c:pt>
                <c:pt idx="25">
                  <c:v>0.625</c:v>
                </c:pt>
                <c:pt idx="26">
                  <c:v>0.98076923076923062</c:v>
                </c:pt>
                <c:pt idx="27">
                  <c:v>0.99019607843137258</c:v>
                </c:pt>
                <c:pt idx="28">
                  <c:v>1</c:v>
                </c:pt>
                <c:pt idx="29">
                  <c:v>0.96116504854368934</c:v>
                </c:pt>
                <c:pt idx="30">
                  <c:v>0.93137254901960786</c:v>
                </c:pt>
                <c:pt idx="31">
                  <c:v>0.89</c:v>
                </c:pt>
                <c:pt idx="32">
                  <c:v>0.79591836734693866</c:v>
                </c:pt>
                <c:pt idx="33">
                  <c:v>0.98076923076923062</c:v>
                </c:pt>
                <c:pt idx="34">
                  <c:v>0.98095238095238102</c:v>
                </c:pt>
                <c:pt idx="35">
                  <c:v>0.99019607843137258</c:v>
                </c:pt>
                <c:pt idx="36">
                  <c:v>1</c:v>
                </c:pt>
                <c:pt idx="37">
                  <c:v>0.99019607843137258</c:v>
                </c:pt>
                <c:pt idx="38">
                  <c:v>0.99019607843137258</c:v>
                </c:pt>
                <c:pt idx="39">
                  <c:v>0.5957446808510638</c:v>
                </c:pt>
                <c:pt idx="40">
                  <c:v>0.59259259259259256</c:v>
                </c:pt>
                <c:pt idx="41">
                  <c:v>0.72164948453608257</c:v>
                </c:pt>
                <c:pt idx="42">
                  <c:v>0.96568627450980393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5-064D-9F2F-963CCF67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726207"/>
        <c:axId val="1391727855"/>
      </c:scatterChart>
      <c:valAx>
        <c:axId val="1391726207"/>
        <c:scaling>
          <c:logBase val="10"/>
          <c:orientation val="minMax"/>
          <c:max val="5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1727855"/>
        <c:crosses val="autoZero"/>
        <c:crossBetween val="midCat"/>
      </c:valAx>
      <c:valAx>
        <c:axId val="13917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91726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'Presa dati 7-1-21'!$Y$146:$AF$146</c:f>
              <c:numCache>
                <c:formatCode>General</c:formatCode>
                <c:ptCount val="8"/>
                <c:pt idx="0">
                  <c:v>500</c:v>
                </c:pt>
                <c:pt idx="1">
                  <c:v>3000</c:v>
                </c:pt>
                <c:pt idx="2">
                  <c:v>8000</c:v>
                </c:pt>
                <c:pt idx="3">
                  <c:v>10000</c:v>
                </c:pt>
                <c:pt idx="4">
                  <c:v>12000</c:v>
                </c:pt>
                <c:pt idx="5">
                  <c:v>17000</c:v>
                </c:pt>
                <c:pt idx="6">
                  <c:v>22000</c:v>
                </c:pt>
                <c:pt idx="7">
                  <c:v>100000</c:v>
                </c:pt>
              </c:numCache>
            </c:numRef>
          </c:xVal>
          <c:yVal>
            <c:numRef>
              <c:f>'Presa dati 7-1-21'!$Y$147:$AF$147</c:f>
              <c:numCache>
                <c:formatCode>General</c:formatCode>
                <c:ptCount val="8"/>
                <c:pt idx="0">
                  <c:v>1.9607843137254905E-2</c:v>
                </c:pt>
                <c:pt idx="1">
                  <c:v>9.7087378640776698E-2</c:v>
                </c:pt>
                <c:pt idx="2">
                  <c:v>0.29629629629629628</c:v>
                </c:pt>
                <c:pt idx="3">
                  <c:v>0.27500000000000002</c:v>
                </c:pt>
                <c:pt idx="4">
                  <c:v>0.19565217391304349</c:v>
                </c:pt>
                <c:pt idx="5">
                  <c:v>0.1</c:v>
                </c:pt>
                <c:pt idx="6">
                  <c:v>9.852216748768472E-2</c:v>
                </c:pt>
                <c:pt idx="7">
                  <c:v>6.8627450980392163E-2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E-884D-AC66-964ADF5ED44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'Presa dati 7-1-21'!$Y$146:$AF$146</c:f>
              <c:numCache>
                <c:formatCode>General</c:formatCode>
                <c:ptCount val="8"/>
                <c:pt idx="0">
                  <c:v>500</c:v>
                </c:pt>
                <c:pt idx="1">
                  <c:v>3000</c:v>
                </c:pt>
                <c:pt idx="2">
                  <c:v>8000</c:v>
                </c:pt>
                <c:pt idx="3">
                  <c:v>10000</c:v>
                </c:pt>
                <c:pt idx="4">
                  <c:v>12000</c:v>
                </c:pt>
                <c:pt idx="5">
                  <c:v>17000</c:v>
                </c:pt>
                <c:pt idx="6">
                  <c:v>22000</c:v>
                </c:pt>
                <c:pt idx="7">
                  <c:v>100000</c:v>
                </c:pt>
              </c:numCache>
            </c:numRef>
          </c:xVal>
          <c:yVal>
            <c:numRef>
              <c:f>'Presa dati 7-1-21'!$Y$148:$AF$148</c:f>
              <c:numCache>
                <c:formatCode>General</c:formatCode>
                <c:ptCount val="8"/>
                <c:pt idx="0">
                  <c:v>0.17821782178217824</c:v>
                </c:pt>
                <c:pt idx="1">
                  <c:v>0.73267326732673277</c:v>
                </c:pt>
                <c:pt idx="2">
                  <c:v>0.98000000000000009</c:v>
                </c:pt>
                <c:pt idx="3">
                  <c:v>1</c:v>
                </c:pt>
                <c:pt idx="4">
                  <c:v>0.98000000000000009</c:v>
                </c:pt>
                <c:pt idx="5">
                  <c:v>0.96</c:v>
                </c:pt>
                <c:pt idx="6">
                  <c:v>0.4</c:v>
                </c:pt>
                <c:pt idx="7">
                  <c:v>0.3235294117647059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2E-884D-AC66-964ADF5ED44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'Presa dati 7-1-21'!$Y$146:$AF$146</c:f>
              <c:numCache>
                <c:formatCode>General</c:formatCode>
                <c:ptCount val="8"/>
                <c:pt idx="0">
                  <c:v>500</c:v>
                </c:pt>
                <c:pt idx="1">
                  <c:v>3000</c:v>
                </c:pt>
                <c:pt idx="2">
                  <c:v>8000</c:v>
                </c:pt>
                <c:pt idx="3">
                  <c:v>10000</c:v>
                </c:pt>
                <c:pt idx="4">
                  <c:v>12000</c:v>
                </c:pt>
                <c:pt idx="5">
                  <c:v>17000</c:v>
                </c:pt>
                <c:pt idx="6">
                  <c:v>22000</c:v>
                </c:pt>
                <c:pt idx="7">
                  <c:v>100000</c:v>
                </c:pt>
              </c:numCache>
            </c:numRef>
          </c:xVal>
          <c:yVal>
            <c:numRef>
              <c:f>'Presa dati 7-1-21'!$Y$149:$AF$149</c:f>
              <c:numCache>
                <c:formatCode>General</c:formatCode>
                <c:ptCount val="8"/>
                <c:pt idx="0">
                  <c:v>5.8823529411764705E-2</c:v>
                </c:pt>
                <c:pt idx="1">
                  <c:v>0.29126213592233008</c:v>
                </c:pt>
                <c:pt idx="2">
                  <c:v>0.8222222222222223</c:v>
                </c:pt>
                <c:pt idx="3">
                  <c:v>0.88461538461538469</c:v>
                </c:pt>
                <c:pt idx="4">
                  <c:v>0.80107526881720426</c:v>
                </c:pt>
                <c:pt idx="5">
                  <c:v>0.58673469387755095</c:v>
                </c:pt>
                <c:pt idx="6">
                  <c:v>0.45999999999999996</c:v>
                </c:pt>
                <c:pt idx="7">
                  <c:v>0.13725490196078433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2E-884D-AC66-964ADF5ED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425599"/>
        <c:axId val="1508427247"/>
      </c:scatterChart>
      <c:valAx>
        <c:axId val="15084255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8427247"/>
        <c:crosses val="autoZero"/>
        <c:crossBetween val="midCat"/>
      </c:valAx>
      <c:valAx>
        <c:axId val="150842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842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gif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1.xml"/><Relationship Id="rId11" Type="http://schemas.openxmlformats.org/officeDocument/2006/relationships/chart" Target="../charts/chart5.xml"/><Relationship Id="rId5" Type="http://schemas.openxmlformats.org/officeDocument/2006/relationships/image" Target="../media/image5.gif"/><Relationship Id="rId10" Type="http://schemas.openxmlformats.org/officeDocument/2006/relationships/chart" Target="../charts/chart4.xml"/><Relationship Id="rId4" Type="http://schemas.openxmlformats.org/officeDocument/2006/relationships/image" Target="../media/image4.jpeg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659041</xdr:colOff>
      <xdr:row>0</xdr:row>
      <xdr:rowOff>145171</xdr:rowOff>
    </xdr:from>
    <xdr:to>
      <xdr:col>15</xdr:col>
      <xdr:colOff>555173</xdr:colOff>
      <xdr:row>3</xdr:row>
      <xdr:rowOff>110672</xdr:rowOff>
    </xdr:to>
    <xdr:pic>
      <xdr:nvPicPr>
        <xdr:cNvPr id="2" name="Picture 8" descr="orientamento-ph.unito.it - Home | Facebook">
          <a:extLst>
            <a:ext uri="{FF2B5EF4-FFF2-40B4-BE49-F238E27FC236}">
              <a16:creationId xmlns:a16="http://schemas.microsoft.com/office/drawing/2014/main" id="{25F97B3B-E860-464E-A5EA-51BA9C92D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46005" y="145171"/>
          <a:ext cx="565150" cy="668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245537</xdr:colOff>
      <xdr:row>9</xdr:row>
      <xdr:rowOff>67732</xdr:rowOff>
    </xdr:from>
    <xdr:to>
      <xdr:col>2</xdr:col>
      <xdr:colOff>631193</xdr:colOff>
      <xdr:row>16</xdr:row>
      <xdr:rowOff>119321</xdr:rowOff>
    </xdr:to>
    <xdr:pic>
      <xdr:nvPicPr>
        <xdr:cNvPr id="3" name="Picture 2" descr="Low-pass filter - Wikipedia">
          <a:extLst>
            <a:ext uri="{FF2B5EF4-FFF2-40B4-BE49-F238E27FC236}">
              <a16:creationId xmlns:a16="http://schemas.microsoft.com/office/drawing/2014/main" id="{4925B2FE-ECBB-A943-95DA-85567AC5B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870" y="1989665"/>
          <a:ext cx="2269066" cy="16992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195313</xdr:colOff>
      <xdr:row>23</xdr:row>
      <xdr:rowOff>186811</xdr:rowOff>
    </xdr:from>
    <xdr:to>
      <xdr:col>2</xdr:col>
      <xdr:colOff>721837</xdr:colOff>
      <xdr:row>29</xdr:row>
      <xdr:rowOff>134392</xdr:rowOff>
    </xdr:to>
    <xdr:pic>
      <xdr:nvPicPr>
        <xdr:cNvPr id="4" name="Picture 3" descr="Low Pass Filter - Passive RC Filter Tutorial">
          <a:extLst>
            <a:ext uri="{FF2B5EF4-FFF2-40B4-BE49-F238E27FC236}">
              <a16:creationId xmlns:a16="http://schemas.microsoft.com/office/drawing/2014/main" id="{D8590040-AA45-994F-B894-7122AC040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018" y="4957452"/>
          <a:ext cx="2405050" cy="11881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151442</xdr:colOff>
      <xdr:row>9</xdr:row>
      <xdr:rowOff>48001</xdr:rowOff>
    </xdr:from>
    <xdr:to>
      <xdr:col>10</xdr:col>
      <xdr:colOff>781461</xdr:colOff>
      <xdr:row>16</xdr:row>
      <xdr:rowOff>12431</xdr:rowOff>
    </xdr:to>
    <xdr:pic>
      <xdr:nvPicPr>
        <xdr:cNvPr id="6" name="Picture 5" descr="High pass filter simulation using PSpice : tutorial 14">
          <a:extLst>
            <a:ext uri="{FF2B5EF4-FFF2-40B4-BE49-F238E27FC236}">
              <a16:creationId xmlns:a16="http://schemas.microsoft.com/office/drawing/2014/main" id="{62B32BE3-39AA-6043-872F-9773E466F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5673" y="1969283"/>
          <a:ext cx="2412981" cy="15968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256297</xdr:colOff>
      <xdr:row>23</xdr:row>
      <xdr:rowOff>195384</xdr:rowOff>
    </xdr:from>
    <xdr:to>
      <xdr:col>10</xdr:col>
      <xdr:colOff>793756</xdr:colOff>
      <xdr:row>29</xdr:row>
      <xdr:rowOff>127085</xdr:rowOff>
    </xdr:to>
    <xdr:pic>
      <xdr:nvPicPr>
        <xdr:cNvPr id="7" name="Picture 6" descr="High Pass Filter - Passive RC Filter Tutorial">
          <a:extLst>
            <a:ext uri="{FF2B5EF4-FFF2-40B4-BE49-F238E27FC236}">
              <a16:creationId xmlns:a16="http://schemas.microsoft.com/office/drawing/2014/main" id="{CF2C2A70-A7A9-DD48-9D55-9D6F5D11FF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0528" y="4966025"/>
          <a:ext cx="2320421" cy="1172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119287</xdr:colOff>
      <xdr:row>79</xdr:row>
      <xdr:rowOff>99784</xdr:rowOff>
    </xdr:from>
    <xdr:to>
      <xdr:col>6</xdr:col>
      <xdr:colOff>534306</xdr:colOff>
      <xdr:row>93</xdr:row>
      <xdr:rowOff>167367</xdr:rowOff>
    </xdr:to>
    <xdr:graphicFrame macro="">
      <xdr:nvGraphicFramePr>
        <xdr:cNvPr id="23" name="Chart 9">
          <a:extLst>
            <a:ext uri="{FF2B5EF4-FFF2-40B4-BE49-F238E27FC236}">
              <a16:creationId xmlns:a16="http://schemas.microsoft.com/office/drawing/2014/main" id="{A6F6185B-61FE-DD48-808E-1439011E2ECE}"/>
            </a:ext>
            <a:ext uri="{147F2762-F138-4A5C-976F-8EAC2B608ADB}">
              <a16:predDERef xmlns:a16="http://schemas.microsoft.com/office/drawing/2014/main" pred="{CF2C2A70-A7A9-DD48-9D55-9D6F5D11F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160111</xdr:colOff>
      <xdr:row>79</xdr:row>
      <xdr:rowOff>110671</xdr:rowOff>
    </xdr:from>
    <xdr:to>
      <xdr:col>15</xdr:col>
      <xdr:colOff>575130</xdr:colOff>
      <xdr:row>93</xdr:row>
      <xdr:rowOff>178254</xdr:rowOff>
    </xdr:to>
    <xdr:graphicFrame macro="">
      <xdr:nvGraphicFramePr>
        <xdr:cNvPr id="24" name="Chart 10">
          <a:extLst>
            <a:ext uri="{FF2B5EF4-FFF2-40B4-BE49-F238E27FC236}">
              <a16:creationId xmlns:a16="http://schemas.microsoft.com/office/drawing/2014/main" id="{14ABF451-E0A5-3644-BA61-3A3A9715BF99}"/>
            </a:ext>
            <a:ext uri="{147F2762-F138-4A5C-976F-8EAC2B608ADB}">
              <a16:predDERef xmlns:a16="http://schemas.microsoft.com/office/drawing/2014/main" pred="{A6F6185B-61FE-DD48-808E-1439011E2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319087</xdr:colOff>
      <xdr:row>98</xdr:row>
      <xdr:rowOff>128588</xdr:rowOff>
    </xdr:from>
    <xdr:to>
      <xdr:col>8</xdr:col>
      <xdr:colOff>319087</xdr:colOff>
      <xdr:row>114</xdr:row>
      <xdr:rowOff>166689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E342BAB1-E19A-42A1-A110-DA592B63BDA2}"/>
            </a:ext>
            <a:ext uri="{147F2762-F138-4A5C-976F-8EAC2B608ADB}">
              <a16:predDERef xmlns:a16="http://schemas.microsoft.com/office/drawing/2014/main" pred="{14ABF451-E0A5-3644-BA61-3A3A9715B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5373758">
          <a:off x="3952875" y="17430750"/>
          <a:ext cx="3238500" cy="2028825"/>
        </a:xfrm>
        <a:prstGeom prst="rect">
          <a:avLst/>
        </a:prstGeom>
      </xdr:spPr>
    </xdr:pic>
    <xdr:clientData/>
  </xdr:twoCellAnchor>
  <xdr:twoCellAnchor>
    <xdr:from>
      <xdr:col>11</xdr:col>
      <xdr:colOff>675059</xdr:colOff>
      <xdr:row>99</xdr:row>
      <xdr:rowOff>173182</xdr:rowOff>
    </xdr:from>
    <xdr:to>
      <xdr:col>18</xdr:col>
      <xdr:colOff>710045</xdr:colOff>
      <xdr:row>118</xdr:row>
      <xdr:rowOff>152097</xdr:rowOff>
    </xdr:to>
    <xdr:graphicFrame macro="">
      <xdr:nvGraphicFramePr>
        <xdr:cNvPr id="25" name="Chart 8">
          <a:extLst>
            <a:ext uri="{FF2B5EF4-FFF2-40B4-BE49-F238E27FC236}">
              <a16:creationId xmlns:a16="http://schemas.microsoft.com/office/drawing/2014/main" id="{0B8DC272-7E8F-6348-8348-995387B14C22}"/>
            </a:ext>
            <a:ext uri="{147F2762-F138-4A5C-976F-8EAC2B608ADB}">
              <a16:predDERef xmlns:a16="http://schemas.microsoft.com/office/drawing/2014/main" pred="{E342BAB1-E19A-42A1-A110-DA592B63B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86592</xdr:colOff>
      <xdr:row>167</xdr:row>
      <xdr:rowOff>103909</xdr:rowOff>
    </xdr:from>
    <xdr:to>
      <xdr:col>11</xdr:col>
      <xdr:colOff>17320</xdr:colOff>
      <xdr:row>192</xdr:row>
      <xdr:rowOff>34636</xdr:rowOff>
    </xdr:to>
    <xdr:graphicFrame macro="">
      <xdr:nvGraphicFramePr>
        <xdr:cNvPr id="26" name="Chart 11">
          <a:extLst>
            <a:ext uri="{FF2B5EF4-FFF2-40B4-BE49-F238E27FC236}">
              <a16:creationId xmlns:a16="http://schemas.microsoft.com/office/drawing/2014/main" id="{81377A75-CCC3-B94B-BBD5-C394BD0FBB64}"/>
            </a:ext>
            <a:ext uri="{147F2762-F138-4A5C-976F-8EAC2B608ADB}">
              <a16:predDERef xmlns:a16="http://schemas.microsoft.com/office/drawing/2014/main" pred="{0B8DC272-7E8F-6348-8348-995387B14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515952</xdr:colOff>
      <xdr:row>150</xdr:row>
      <xdr:rowOff>11270</xdr:rowOff>
    </xdr:from>
    <xdr:to>
      <xdr:col>29</xdr:col>
      <xdr:colOff>376252</xdr:colOff>
      <xdr:row>163</xdr:row>
      <xdr:rowOff>115616</xdr:rowOff>
    </xdr:to>
    <xdr:graphicFrame macro="">
      <xdr:nvGraphicFramePr>
        <xdr:cNvPr id="27" name="Chart 14">
          <a:extLst>
            <a:ext uri="{FF2B5EF4-FFF2-40B4-BE49-F238E27FC236}">
              <a16:creationId xmlns:a16="http://schemas.microsoft.com/office/drawing/2014/main" id="{32C59E64-92ED-464A-89B1-B743BB4849B0}"/>
            </a:ext>
            <a:ext uri="{147F2762-F138-4A5C-976F-8EAC2B608ADB}">
              <a16:predDERef xmlns:a16="http://schemas.microsoft.com/office/drawing/2014/main" pred="{81377A75-CCC3-B94B-BBD5-C394BD0FB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81ED6-2CED-4C83-A17F-B7211CDEA305}">
  <dimension ref="A1:CN194"/>
  <sheetViews>
    <sheetView tabSelected="1" zoomScale="55" zoomScaleNormal="55" workbookViewId="0">
      <selection activeCell="AF16" sqref="AF16"/>
    </sheetView>
  </sheetViews>
  <sheetFormatPr defaultColWidth="0" defaultRowHeight="15.75" zeroHeight="1" outlineLevelCol="4" x14ac:dyDescent="0.25"/>
  <cols>
    <col min="1" max="1" width="8.875" customWidth="1"/>
    <col min="2" max="2" width="24.375" bestFit="1" customWidth="1"/>
    <col min="3" max="3" width="10.5" bestFit="1" customWidth="1"/>
    <col min="4" max="4" width="8.875" customWidth="1"/>
    <col min="5" max="5" width="10.875" bestFit="1" customWidth="1"/>
    <col min="6" max="9" width="8.875" customWidth="1"/>
    <col min="10" max="11" width="14.5" customWidth="1"/>
    <col min="12" max="13" width="8.875" customWidth="1"/>
    <col min="14" max="14" width="10.875" customWidth="1"/>
    <col min="15" max="18" width="8.875" customWidth="1"/>
    <col min="19" max="19" width="9.5" bestFit="1" customWidth="1"/>
    <col min="20" max="20" width="8.875" customWidth="1"/>
    <col min="21" max="21" width="10.625" customWidth="1"/>
    <col min="22" max="36" width="8.875" customWidth="1"/>
    <col min="37" max="91" width="8.875" hidden="1" customWidth="1" outlineLevel="4"/>
    <col min="92" max="92" width="2.25" customWidth="1" collapsed="1"/>
    <col min="93" max="16384" width="8.875" hidden="1"/>
  </cols>
  <sheetData>
    <row r="1" spans="1:36" ht="21" x14ac:dyDescent="0.25">
      <c r="A1" s="98" t="s">
        <v>10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20"/>
      <c r="N1" s="101">
        <v>44203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7"/>
    </row>
    <row r="2" spans="1:36" ht="18" customHeight="1" x14ac:dyDescent="0.25">
      <c r="A2" s="100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21"/>
      <c r="N2" s="96"/>
      <c r="O2" s="4"/>
      <c r="P2" s="4"/>
      <c r="Q2" s="1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11"/>
    </row>
    <row r="3" spans="1:36" x14ac:dyDescent="0.25">
      <c r="A3" s="16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 t="s">
        <v>6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11"/>
    </row>
    <row r="4" spans="1:36" x14ac:dyDescent="0.25">
      <c r="A4" s="102" t="s">
        <v>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11"/>
    </row>
    <row r="5" spans="1:36" x14ac:dyDescent="0.25">
      <c r="A5" s="1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11"/>
    </row>
    <row r="6" spans="1:36" x14ac:dyDescent="0.25">
      <c r="A6" s="97" t="s">
        <v>11</v>
      </c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11"/>
    </row>
    <row r="7" spans="1:36" ht="16.5" thickBot="1" x14ac:dyDescent="0.3">
      <c r="A7" s="16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11"/>
    </row>
    <row r="8" spans="1:36" ht="21" x14ac:dyDescent="0.25">
      <c r="A8" s="16"/>
      <c r="B8" s="115" t="s">
        <v>12</v>
      </c>
      <c r="C8" s="115"/>
      <c r="D8" s="115"/>
      <c r="E8" s="115"/>
      <c r="F8" s="25"/>
      <c r="G8" s="25"/>
      <c r="H8" s="4"/>
      <c r="I8" s="115" t="s">
        <v>13</v>
      </c>
      <c r="J8" s="115"/>
      <c r="K8" s="115"/>
      <c r="L8" s="115"/>
      <c r="M8" s="115"/>
      <c r="N8" s="4"/>
      <c r="O8" s="4"/>
      <c r="P8" s="109" t="s">
        <v>101</v>
      </c>
      <c r="Q8" s="110"/>
      <c r="R8" s="110"/>
      <c r="S8" s="110"/>
      <c r="T8" s="111"/>
      <c r="U8" s="54"/>
      <c r="V8" s="5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11"/>
    </row>
    <row r="9" spans="1:36" ht="21.75" thickBot="1" x14ac:dyDescent="0.3">
      <c r="A9" s="16"/>
      <c r="B9" s="115"/>
      <c r="C9" s="115"/>
      <c r="D9" s="115"/>
      <c r="E9" s="115"/>
      <c r="F9" s="25"/>
      <c r="G9" s="25"/>
      <c r="H9" s="4"/>
      <c r="I9" s="115"/>
      <c r="J9" s="115"/>
      <c r="K9" s="115"/>
      <c r="L9" s="115"/>
      <c r="M9" s="115"/>
      <c r="N9" s="4"/>
      <c r="O9" s="4"/>
      <c r="P9" s="112"/>
      <c r="Q9" s="113"/>
      <c r="R9" s="113"/>
      <c r="S9" s="113"/>
      <c r="T9" s="114"/>
      <c r="U9" s="54"/>
      <c r="V9" s="5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11"/>
    </row>
    <row r="10" spans="1:36" x14ac:dyDescent="0.25">
      <c r="A10" s="16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1" t="s">
        <v>14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11"/>
    </row>
    <row r="11" spans="1:36" ht="25.5" x14ac:dyDescent="0.25">
      <c r="A11" s="16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78" t="s">
        <v>15</v>
      </c>
      <c r="Q11" s="28">
        <v>20.059999999999999</v>
      </c>
      <c r="R11" s="27" t="s">
        <v>7</v>
      </c>
      <c r="S11" s="29">
        <v>1</v>
      </c>
      <c r="T11" s="4"/>
      <c r="U11" s="4"/>
      <c r="V11" s="51" t="s">
        <v>16</v>
      </c>
      <c r="W11" s="77" t="s">
        <v>17</v>
      </c>
      <c r="X11" s="1" t="s">
        <v>18</v>
      </c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11"/>
    </row>
    <row r="12" spans="1:36" x14ac:dyDescent="0.25">
      <c r="A12" s="16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78" t="s">
        <v>19</v>
      </c>
      <c r="Q12" s="28">
        <v>14</v>
      </c>
      <c r="R12" s="27" t="s">
        <v>7</v>
      </c>
      <c r="S12" s="29">
        <v>1</v>
      </c>
      <c r="T12" s="4"/>
      <c r="U12" s="4"/>
      <c r="V12" s="1" t="s">
        <v>20</v>
      </c>
      <c r="W12" s="50" t="s">
        <v>21</v>
      </c>
      <c r="X12" s="1" t="s">
        <v>22</v>
      </c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11"/>
    </row>
    <row r="13" spans="1:36" x14ac:dyDescent="0.25">
      <c r="A13" s="16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78" t="s">
        <v>23</v>
      </c>
      <c r="Q13" s="28">
        <f>Q12/Q11</f>
        <v>0.69790628115653042</v>
      </c>
      <c r="R13" s="27" t="s">
        <v>7</v>
      </c>
      <c r="S13" s="29">
        <f>((S12/Q12)+(S11/Q11))*Q13</f>
        <v>8.4641389888162041E-2</v>
      </c>
      <c r="T13" s="4"/>
      <c r="U13" s="4"/>
      <c r="V13" s="1" t="s">
        <v>24</v>
      </c>
      <c r="W13" s="77" t="s">
        <v>25</v>
      </c>
      <c r="X13" s="1" t="s">
        <v>9</v>
      </c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11"/>
    </row>
    <row r="14" spans="1:36" x14ac:dyDescent="0.25">
      <c r="A14" s="16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5" t="s">
        <v>4</v>
      </c>
      <c r="W14" s="53" t="s">
        <v>26</v>
      </c>
      <c r="X14" s="35" t="s">
        <v>27</v>
      </c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11"/>
    </row>
    <row r="15" spans="1:36" x14ac:dyDescent="0.25">
      <c r="A15" s="16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78" t="s">
        <v>28</v>
      </c>
      <c r="Q15" s="28">
        <v>3212.95</v>
      </c>
      <c r="R15" s="27" t="s">
        <v>7</v>
      </c>
      <c r="S15" s="30">
        <v>0.64</v>
      </c>
      <c r="T15" s="1" t="s">
        <v>29</v>
      </c>
      <c r="U15" s="4"/>
      <c r="V15" s="103" t="s">
        <v>30</v>
      </c>
      <c r="W15" s="104"/>
      <c r="X15" s="10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11"/>
    </row>
    <row r="16" spans="1:36" x14ac:dyDescent="0.25">
      <c r="A16" s="16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78" t="s">
        <v>31</v>
      </c>
      <c r="Q16" s="28" t="s">
        <v>32</v>
      </c>
      <c r="R16" s="27" t="s">
        <v>7</v>
      </c>
      <c r="S16" s="30">
        <v>9.9999999999999995E-7</v>
      </c>
      <c r="T16" s="1" t="s">
        <v>33</v>
      </c>
      <c r="U16" s="4"/>
      <c r="V16" s="106"/>
      <c r="W16" s="107"/>
      <c r="X16" s="108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11"/>
    </row>
    <row r="17" spans="1:36" ht="16.5" thickBot="1" x14ac:dyDescent="0.3">
      <c r="A17" s="16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11"/>
    </row>
    <row r="18" spans="1:36" x14ac:dyDescent="0.25">
      <c r="A18" s="16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119" t="s">
        <v>102</v>
      </c>
      <c r="Q18" s="120"/>
      <c r="R18" s="120"/>
      <c r="S18" s="120"/>
      <c r="T18" s="121"/>
      <c r="U18" s="55"/>
      <c r="V18" s="55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11"/>
    </row>
    <row r="19" spans="1:36" ht="16.5" thickBot="1" x14ac:dyDescent="0.3">
      <c r="A19" s="16"/>
      <c r="B19" s="1" t="s">
        <v>34</v>
      </c>
      <c r="C19" s="3">
        <v>20</v>
      </c>
      <c r="D19" s="14" t="s">
        <v>7</v>
      </c>
      <c r="E19" s="3">
        <v>1</v>
      </c>
      <c r="F19" s="22"/>
      <c r="G19" s="22"/>
      <c r="H19" s="4"/>
      <c r="I19" s="1" t="s">
        <v>1</v>
      </c>
      <c r="J19" s="3">
        <v>20</v>
      </c>
      <c r="K19" s="14" t="s">
        <v>7</v>
      </c>
      <c r="L19" s="3">
        <f>E19</f>
        <v>1</v>
      </c>
      <c r="M19" s="4"/>
      <c r="N19" s="4"/>
      <c r="O19" s="4"/>
      <c r="P19" s="122"/>
      <c r="Q19" s="123"/>
      <c r="R19" s="123"/>
      <c r="S19" s="123"/>
      <c r="T19" s="124"/>
      <c r="U19" s="55"/>
      <c r="V19" s="55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11"/>
    </row>
    <row r="20" spans="1:36" x14ac:dyDescent="0.25">
      <c r="A20" s="16"/>
      <c r="B20" s="4"/>
      <c r="C20" s="4"/>
      <c r="D20" s="4"/>
      <c r="E20" s="4"/>
      <c r="F20" s="22"/>
      <c r="G20" s="2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1" t="s">
        <v>14</v>
      </c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11"/>
    </row>
    <row r="21" spans="1:36" ht="25.5" x14ac:dyDescent="0.25">
      <c r="A21" s="16"/>
      <c r="B21" s="1" t="s">
        <v>35</v>
      </c>
      <c r="C21" s="3">
        <v>1058.9000000000001</v>
      </c>
      <c r="D21" s="14" t="s">
        <v>7</v>
      </c>
      <c r="E21" s="3">
        <v>2.4</v>
      </c>
      <c r="F21" s="22"/>
      <c r="G21" s="22"/>
      <c r="H21" s="4"/>
      <c r="I21" s="1" t="s">
        <v>35</v>
      </c>
      <c r="J21" s="3">
        <v>1058.9000000000001</v>
      </c>
      <c r="K21" s="14" t="s">
        <v>7</v>
      </c>
      <c r="L21" s="3">
        <v>2.4</v>
      </c>
      <c r="M21" s="4"/>
      <c r="N21" s="4"/>
      <c r="O21" s="4"/>
      <c r="P21" s="78" t="s">
        <v>15</v>
      </c>
      <c r="Q21" s="28">
        <v>19.8</v>
      </c>
      <c r="R21" s="27" t="s">
        <v>7</v>
      </c>
      <c r="S21" s="29">
        <v>1</v>
      </c>
      <c r="T21" s="4"/>
      <c r="U21" s="4"/>
      <c r="V21" s="49" t="s">
        <v>16</v>
      </c>
      <c r="W21" s="77" t="s">
        <v>36</v>
      </c>
      <c r="X21" s="1" t="s">
        <v>37</v>
      </c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11"/>
    </row>
    <row r="22" spans="1:36" x14ac:dyDescent="0.25">
      <c r="A22" s="16"/>
      <c r="B22" s="4"/>
      <c r="C22" s="4"/>
      <c r="D22" s="4"/>
      <c r="E22" s="4"/>
      <c r="F22" s="22"/>
      <c r="G22" s="22"/>
      <c r="H22" s="4"/>
      <c r="I22" s="4"/>
      <c r="J22" s="4"/>
      <c r="K22" s="4"/>
      <c r="L22" s="4"/>
      <c r="M22" s="4"/>
      <c r="N22" s="4"/>
      <c r="O22" s="4"/>
      <c r="P22" s="78" t="s">
        <v>19</v>
      </c>
      <c r="Q22" s="28">
        <v>14.1</v>
      </c>
      <c r="R22" s="27" t="s">
        <v>7</v>
      </c>
      <c r="S22" s="29">
        <v>1</v>
      </c>
      <c r="T22" s="4"/>
      <c r="U22" s="4"/>
      <c r="V22" s="1" t="s">
        <v>20</v>
      </c>
      <c r="W22" s="50" t="s">
        <v>38</v>
      </c>
      <c r="X22" s="1" t="s">
        <v>39</v>
      </c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11"/>
    </row>
    <row r="23" spans="1:36" x14ac:dyDescent="0.25">
      <c r="A23" s="16"/>
      <c r="B23" s="1" t="s">
        <v>40</v>
      </c>
      <c r="C23" s="3">
        <v>46.78</v>
      </c>
      <c r="D23" s="14" t="s">
        <v>7</v>
      </c>
      <c r="E23" s="3">
        <v>0.12</v>
      </c>
      <c r="F23" s="22"/>
      <c r="G23" s="22"/>
      <c r="H23" s="4"/>
      <c r="I23" s="1" t="s">
        <v>40</v>
      </c>
      <c r="J23" s="3">
        <v>46.78</v>
      </c>
      <c r="K23" s="14" t="s">
        <v>7</v>
      </c>
      <c r="L23" s="3">
        <v>0.12</v>
      </c>
      <c r="M23" s="4"/>
      <c r="N23" s="4"/>
      <c r="O23" s="4"/>
      <c r="P23" s="78" t="s">
        <v>23</v>
      </c>
      <c r="Q23" s="28">
        <f>Q22/Q21</f>
        <v>0.71212121212121204</v>
      </c>
      <c r="R23" s="27" t="s">
        <v>7</v>
      </c>
      <c r="S23" s="29">
        <f>((S21/Q21)+(S22/Q22))*Q23</f>
        <v>8.6470768288950103E-2</v>
      </c>
      <c r="T23" s="4"/>
      <c r="U23" s="4"/>
      <c r="V23" s="1" t="s">
        <v>24</v>
      </c>
      <c r="W23" s="2" t="s">
        <v>41</v>
      </c>
      <c r="X23" s="1" t="s">
        <v>42</v>
      </c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11"/>
    </row>
    <row r="24" spans="1:36" x14ac:dyDescent="0.25">
      <c r="A24" s="16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" t="s">
        <v>4</v>
      </c>
      <c r="W24" s="2" t="s">
        <v>43</v>
      </c>
      <c r="X24" s="1" t="s">
        <v>27</v>
      </c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11"/>
    </row>
    <row r="25" spans="1:36" x14ac:dyDescent="0.25">
      <c r="A25" s="16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79" t="s">
        <v>28</v>
      </c>
      <c r="Q25" s="28">
        <v>3212.95</v>
      </c>
      <c r="R25" s="27" t="s">
        <v>7</v>
      </c>
      <c r="S25" s="30">
        <v>0.64</v>
      </c>
      <c r="T25" s="1" t="s">
        <v>29</v>
      </c>
      <c r="U25" s="4"/>
      <c r="V25" s="103" t="s">
        <v>45</v>
      </c>
      <c r="W25" s="104"/>
      <c r="X25" s="105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11"/>
    </row>
    <row r="26" spans="1:36" x14ac:dyDescent="0.25">
      <c r="A26" s="16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78" t="s">
        <v>31</v>
      </c>
      <c r="Q26" s="28" t="s">
        <v>44</v>
      </c>
      <c r="R26" s="27" t="s">
        <v>7</v>
      </c>
      <c r="S26" s="29">
        <v>9.9999999999999995E-7</v>
      </c>
      <c r="T26" s="1" t="s">
        <v>33</v>
      </c>
      <c r="U26" s="4"/>
      <c r="V26" s="106"/>
      <c r="W26" s="107"/>
      <c r="X26" s="108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11"/>
    </row>
    <row r="27" spans="1:36" x14ac:dyDescent="0.25">
      <c r="A27" s="16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11"/>
    </row>
    <row r="28" spans="1:36" x14ac:dyDescent="0.25">
      <c r="A28" s="16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11"/>
    </row>
    <row r="29" spans="1:36" x14ac:dyDescent="0.25">
      <c r="A29" s="16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11"/>
    </row>
    <row r="30" spans="1:36" x14ac:dyDescent="0.25">
      <c r="A30" s="1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7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11"/>
    </row>
    <row r="31" spans="1:36" ht="16.5" thickBot="1" x14ac:dyDescent="0.3">
      <c r="A31" s="16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11"/>
    </row>
    <row r="32" spans="1:36" ht="16.5" thickBot="1" x14ac:dyDescent="0.3">
      <c r="A32" s="61" t="s">
        <v>46</v>
      </c>
      <c r="B32" s="62" t="s">
        <v>29</v>
      </c>
      <c r="C32" s="62" t="s">
        <v>46</v>
      </c>
      <c r="D32" s="62" t="s">
        <v>46</v>
      </c>
      <c r="E32" s="62" t="s">
        <v>29</v>
      </c>
      <c r="F32" s="62" t="s">
        <v>46</v>
      </c>
      <c r="G32" s="62"/>
      <c r="H32" s="62"/>
      <c r="I32" s="62" t="s">
        <v>46</v>
      </c>
      <c r="J32" s="62" t="s">
        <v>29</v>
      </c>
      <c r="K32" s="62" t="s">
        <v>46</v>
      </c>
      <c r="L32" s="62" t="s">
        <v>46</v>
      </c>
      <c r="M32" s="62" t="s">
        <v>29</v>
      </c>
      <c r="N32" s="63" t="s">
        <v>46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11"/>
    </row>
    <row r="33" spans="1:36" x14ac:dyDescent="0.25">
      <c r="A33" s="38" t="s">
        <v>4</v>
      </c>
      <c r="B33" s="39" t="s">
        <v>47</v>
      </c>
      <c r="C33" s="39" t="s">
        <v>24</v>
      </c>
      <c r="D33" s="39" t="s">
        <v>48</v>
      </c>
      <c r="E33" s="39" t="s">
        <v>49</v>
      </c>
      <c r="F33" s="39" t="s">
        <v>50</v>
      </c>
      <c r="G33" s="39" t="s">
        <v>51</v>
      </c>
      <c r="H33" s="46" t="s">
        <v>8</v>
      </c>
      <c r="I33" s="38" t="s">
        <v>4</v>
      </c>
      <c r="J33" s="39" t="s">
        <v>47</v>
      </c>
      <c r="K33" s="39" t="s">
        <v>24</v>
      </c>
      <c r="L33" s="39" t="s">
        <v>48</v>
      </c>
      <c r="M33" s="39" t="s">
        <v>49</v>
      </c>
      <c r="N33" s="39" t="s">
        <v>50</v>
      </c>
      <c r="O33" s="39" t="s">
        <v>51</v>
      </c>
      <c r="P33" s="48" t="s">
        <v>8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11"/>
    </row>
    <row r="34" spans="1:36" x14ac:dyDescent="0.25">
      <c r="A34" s="37">
        <v>20</v>
      </c>
      <c r="B34" s="3">
        <v>50</v>
      </c>
      <c r="C34" s="3">
        <v>19.899999999999999</v>
      </c>
      <c r="D34" s="26">
        <v>1</v>
      </c>
      <c r="E34" s="52">
        <f>(J34/100)*0.02</f>
        <v>0.01</v>
      </c>
      <c r="F34" s="26">
        <v>1</v>
      </c>
      <c r="G34" s="13">
        <f>C34/A34</f>
        <v>0.99499999999999988</v>
      </c>
      <c r="H34" s="47" t="s">
        <v>52</v>
      </c>
      <c r="I34" s="37">
        <v>20</v>
      </c>
      <c r="J34" s="3">
        <v>50</v>
      </c>
      <c r="K34" s="3">
        <v>0.42599999999999999</v>
      </c>
      <c r="L34" s="26">
        <v>1</v>
      </c>
      <c r="M34" s="52">
        <f>(J34/100)*0.02</f>
        <v>0.01</v>
      </c>
      <c r="N34" s="26">
        <v>0.01</v>
      </c>
      <c r="O34" s="13">
        <f t="shared" ref="O34:O78" si="0">K34/I34</f>
        <v>2.1299999999999999E-2</v>
      </c>
      <c r="P34" s="40" t="s">
        <v>53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11"/>
    </row>
    <row r="35" spans="1:36" x14ac:dyDescent="0.25">
      <c r="A35" s="37">
        <v>20</v>
      </c>
      <c r="B35" s="3">
        <v>63</v>
      </c>
      <c r="C35" s="3">
        <v>19.8</v>
      </c>
      <c r="D35" s="26">
        <v>1</v>
      </c>
      <c r="E35" s="52">
        <f t="shared" ref="E35:E78" si="1">(J35/100)*0.02</f>
        <v>1.26E-2</v>
      </c>
      <c r="F35" s="26">
        <v>1</v>
      </c>
      <c r="G35" s="13">
        <f t="shared" ref="G35:G78" si="2">C35/A35</f>
        <v>0.99</v>
      </c>
      <c r="H35" s="40" t="s">
        <v>52</v>
      </c>
      <c r="I35" s="37">
        <v>20</v>
      </c>
      <c r="J35" s="3">
        <v>63</v>
      </c>
      <c r="K35" s="3">
        <v>0.504</v>
      </c>
      <c r="L35" s="26">
        <v>1</v>
      </c>
      <c r="M35" s="52">
        <f t="shared" ref="M35:M78" si="3">(J35/100)*0.02</f>
        <v>1.26E-2</v>
      </c>
      <c r="N35" s="26">
        <v>0.02</v>
      </c>
      <c r="O35" s="13">
        <f t="shared" si="0"/>
        <v>2.52E-2</v>
      </c>
      <c r="P35" s="40" t="s">
        <v>54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11"/>
    </row>
    <row r="36" spans="1:36" x14ac:dyDescent="0.25">
      <c r="A36" s="37">
        <v>20.2</v>
      </c>
      <c r="B36" s="3">
        <v>80</v>
      </c>
      <c r="C36" s="3">
        <v>20.100000000000001</v>
      </c>
      <c r="D36" s="26">
        <v>1</v>
      </c>
      <c r="E36" s="52">
        <f t="shared" si="1"/>
        <v>1.6E-2</v>
      </c>
      <c r="F36" s="26">
        <v>1</v>
      </c>
      <c r="G36" s="13">
        <f t="shared" si="2"/>
        <v>0.99504950495049516</v>
      </c>
      <c r="H36" s="40" t="s">
        <v>52</v>
      </c>
      <c r="I36" s="37">
        <v>20</v>
      </c>
      <c r="J36" s="3">
        <v>80</v>
      </c>
      <c r="K36" s="3">
        <v>0.628</v>
      </c>
      <c r="L36" s="26">
        <v>1</v>
      </c>
      <c r="M36" s="52">
        <f t="shared" si="3"/>
        <v>1.6E-2</v>
      </c>
      <c r="N36" s="26">
        <v>0.02</v>
      </c>
      <c r="O36" s="13">
        <f t="shared" si="0"/>
        <v>3.1399999999999997E-2</v>
      </c>
      <c r="P36" s="40" t="s">
        <v>54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11"/>
    </row>
    <row r="37" spans="1:36" x14ac:dyDescent="0.25">
      <c r="A37" s="37">
        <v>20.2</v>
      </c>
      <c r="B37" s="3">
        <v>100</v>
      </c>
      <c r="C37" s="3">
        <v>20.100000000000001</v>
      </c>
      <c r="D37" s="26">
        <v>1</v>
      </c>
      <c r="E37" s="52">
        <f t="shared" si="1"/>
        <v>0.02</v>
      </c>
      <c r="F37" s="26">
        <v>1</v>
      </c>
      <c r="G37" s="13">
        <f t="shared" si="2"/>
        <v>0.99504950495049516</v>
      </c>
      <c r="H37" s="40" t="s">
        <v>52</v>
      </c>
      <c r="I37" s="37">
        <v>20.2</v>
      </c>
      <c r="J37" s="3">
        <v>100</v>
      </c>
      <c r="K37" s="3">
        <v>0.71599999999999997</v>
      </c>
      <c r="L37" s="26">
        <v>1</v>
      </c>
      <c r="M37" s="52">
        <f t="shared" si="3"/>
        <v>0.02</v>
      </c>
      <c r="N37" s="26">
        <v>0.02</v>
      </c>
      <c r="O37" s="13">
        <f t="shared" si="0"/>
        <v>3.5445544554455442E-2</v>
      </c>
      <c r="P37" s="40" t="s">
        <v>54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11"/>
    </row>
    <row r="38" spans="1:36" x14ac:dyDescent="0.25">
      <c r="A38" s="37">
        <v>20.2</v>
      </c>
      <c r="B38" s="3">
        <v>125</v>
      </c>
      <c r="C38" s="3">
        <v>20.100000000000001</v>
      </c>
      <c r="D38" s="26">
        <v>1</v>
      </c>
      <c r="E38" s="52">
        <f t="shared" si="1"/>
        <v>2.5000000000000001E-2</v>
      </c>
      <c r="F38" s="26">
        <v>1</v>
      </c>
      <c r="G38" s="13">
        <f t="shared" si="2"/>
        <v>0.99504950495049516</v>
      </c>
      <c r="H38" s="40" t="s">
        <v>52</v>
      </c>
      <c r="I38" s="37">
        <v>20.2</v>
      </c>
      <c r="J38" s="3">
        <v>125</v>
      </c>
      <c r="K38" s="3">
        <v>0.91200000000000003</v>
      </c>
      <c r="L38" s="26">
        <v>1</v>
      </c>
      <c r="M38" s="52">
        <f t="shared" si="3"/>
        <v>2.5000000000000001E-2</v>
      </c>
      <c r="N38" s="26">
        <v>0.04</v>
      </c>
      <c r="O38" s="13">
        <f t="shared" si="0"/>
        <v>4.5148514851485154E-2</v>
      </c>
      <c r="P38" s="40" t="s">
        <v>55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11"/>
    </row>
    <row r="39" spans="1:36" x14ac:dyDescent="0.25">
      <c r="A39" s="37">
        <v>20.2</v>
      </c>
      <c r="B39" s="3">
        <v>160</v>
      </c>
      <c r="C39" s="3">
        <v>20.100000000000001</v>
      </c>
      <c r="D39" s="26">
        <v>1</v>
      </c>
      <c r="E39" s="52">
        <f t="shared" si="1"/>
        <v>3.2000000000000001E-2</v>
      </c>
      <c r="F39" s="26">
        <v>1</v>
      </c>
      <c r="G39" s="13">
        <f t="shared" si="2"/>
        <v>0.99504950495049516</v>
      </c>
      <c r="H39" s="40" t="s">
        <v>52</v>
      </c>
      <c r="I39" s="37">
        <v>20.2</v>
      </c>
      <c r="J39" s="3">
        <v>160</v>
      </c>
      <c r="K39" s="3">
        <v>1.06</v>
      </c>
      <c r="L39" s="26">
        <v>1</v>
      </c>
      <c r="M39" s="52">
        <f t="shared" si="3"/>
        <v>3.2000000000000001E-2</v>
      </c>
      <c r="N39" s="26">
        <v>0.04</v>
      </c>
      <c r="O39" s="13">
        <f t="shared" si="0"/>
        <v>5.247524752475248E-2</v>
      </c>
      <c r="P39" s="40" t="s">
        <v>55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11"/>
    </row>
    <row r="40" spans="1:36" x14ac:dyDescent="0.25">
      <c r="A40" s="37">
        <v>20.2</v>
      </c>
      <c r="B40" s="3">
        <v>200</v>
      </c>
      <c r="C40" s="3">
        <v>20.100000000000001</v>
      </c>
      <c r="D40" s="26">
        <v>1</v>
      </c>
      <c r="E40" s="52">
        <f t="shared" si="1"/>
        <v>0.04</v>
      </c>
      <c r="F40" s="26">
        <v>1</v>
      </c>
      <c r="G40" s="13">
        <f t="shared" si="2"/>
        <v>0.99504950495049516</v>
      </c>
      <c r="H40" s="40" t="s">
        <v>52</v>
      </c>
      <c r="I40" s="37">
        <v>20.2</v>
      </c>
      <c r="J40" s="3">
        <v>200</v>
      </c>
      <c r="K40" s="3">
        <v>1.33</v>
      </c>
      <c r="L40" s="26">
        <v>1</v>
      </c>
      <c r="M40" s="52">
        <f t="shared" si="3"/>
        <v>0.04</v>
      </c>
      <c r="N40" s="26">
        <v>0.04</v>
      </c>
      <c r="O40" s="13">
        <f t="shared" si="0"/>
        <v>6.5841584158415845E-2</v>
      </c>
      <c r="P40" s="40" t="s">
        <v>55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11"/>
    </row>
    <row r="41" spans="1:36" x14ac:dyDescent="0.25">
      <c r="A41" s="37">
        <v>20.2</v>
      </c>
      <c r="B41" s="3">
        <v>250</v>
      </c>
      <c r="C41" s="3">
        <v>20.100000000000001</v>
      </c>
      <c r="D41" s="26">
        <v>1</v>
      </c>
      <c r="E41" s="52">
        <f t="shared" si="1"/>
        <v>0.05</v>
      </c>
      <c r="F41" s="26">
        <v>1</v>
      </c>
      <c r="G41" s="13">
        <f t="shared" si="2"/>
        <v>0.99504950495049516</v>
      </c>
      <c r="H41" s="40" t="s">
        <v>52</v>
      </c>
      <c r="I41" s="37">
        <v>20.2</v>
      </c>
      <c r="J41" s="3">
        <v>250</v>
      </c>
      <c r="K41" s="3">
        <v>1.64</v>
      </c>
      <c r="L41" s="26">
        <v>1</v>
      </c>
      <c r="M41" s="52">
        <f t="shared" si="3"/>
        <v>0.05</v>
      </c>
      <c r="N41" s="26">
        <v>0.04</v>
      </c>
      <c r="O41" s="13">
        <f t="shared" si="0"/>
        <v>8.1188118811881191E-2</v>
      </c>
      <c r="P41" s="40" t="s">
        <v>55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11"/>
    </row>
    <row r="42" spans="1:36" x14ac:dyDescent="0.25">
      <c r="A42" s="37">
        <v>20.2</v>
      </c>
      <c r="B42" s="3">
        <v>315</v>
      </c>
      <c r="C42" s="3">
        <v>20</v>
      </c>
      <c r="D42" s="26">
        <v>1</v>
      </c>
      <c r="E42" s="52">
        <f t="shared" si="1"/>
        <v>6.3E-2</v>
      </c>
      <c r="F42" s="26">
        <v>1</v>
      </c>
      <c r="G42" s="13">
        <f t="shared" si="2"/>
        <v>0.99009900990099009</v>
      </c>
      <c r="H42" s="40" t="s">
        <v>52</v>
      </c>
      <c r="I42" s="37">
        <v>20.2</v>
      </c>
      <c r="J42" s="3">
        <v>315</v>
      </c>
      <c r="K42" s="3">
        <v>2.06</v>
      </c>
      <c r="L42" s="26">
        <v>1</v>
      </c>
      <c r="M42" s="52">
        <f t="shared" si="3"/>
        <v>6.3E-2</v>
      </c>
      <c r="N42" s="26">
        <v>0.04</v>
      </c>
      <c r="O42" s="13">
        <f t="shared" si="0"/>
        <v>0.10198019801980199</v>
      </c>
      <c r="P42" s="40" t="s">
        <v>55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11"/>
    </row>
    <row r="43" spans="1:36" x14ac:dyDescent="0.25">
      <c r="A43" s="37">
        <v>20.2</v>
      </c>
      <c r="B43" s="3">
        <v>400</v>
      </c>
      <c r="C43" s="3">
        <v>19.899999999999999</v>
      </c>
      <c r="D43" s="26">
        <v>1</v>
      </c>
      <c r="E43" s="52">
        <f t="shared" si="1"/>
        <v>0.08</v>
      </c>
      <c r="F43" s="26">
        <v>1</v>
      </c>
      <c r="G43" s="13">
        <f t="shared" si="2"/>
        <v>0.98514851485148514</v>
      </c>
      <c r="H43" s="40" t="s">
        <v>52</v>
      </c>
      <c r="I43" s="37">
        <v>20.2</v>
      </c>
      <c r="J43" s="3">
        <v>400</v>
      </c>
      <c r="K43" s="3">
        <v>2.52</v>
      </c>
      <c r="L43" s="26">
        <v>1</v>
      </c>
      <c r="M43" s="52">
        <f t="shared" si="3"/>
        <v>0.08</v>
      </c>
      <c r="N43" s="26">
        <v>0.04</v>
      </c>
      <c r="O43" s="13">
        <f t="shared" si="0"/>
        <v>0.12475247524752475</v>
      </c>
      <c r="P43" s="40" t="s">
        <v>55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11"/>
    </row>
    <row r="44" spans="1:36" x14ac:dyDescent="0.25">
      <c r="A44" s="37">
        <v>20.2</v>
      </c>
      <c r="B44" s="3">
        <v>500</v>
      </c>
      <c r="C44" s="3">
        <v>19.8</v>
      </c>
      <c r="D44" s="26">
        <v>1</v>
      </c>
      <c r="E44" s="52">
        <f t="shared" si="1"/>
        <v>0.1</v>
      </c>
      <c r="F44" s="26">
        <v>1</v>
      </c>
      <c r="G44" s="13">
        <f t="shared" si="2"/>
        <v>0.98019801980198029</v>
      </c>
      <c r="H44" s="40" t="s">
        <v>52</v>
      </c>
      <c r="I44" s="37">
        <v>20.2</v>
      </c>
      <c r="J44" s="3">
        <v>500</v>
      </c>
      <c r="K44" s="3">
        <v>3.2</v>
      </c>
      <c r="L44" s="26">
        <v>1</v>
      </c>
      <c r="M44" s="52">
        <f t="shared" si="3"/>
        <v>0.1</v>
      </c>
      <c r="N44" s="26">
        <v>0.1</v>
      </c>
      <c r="O44" s="13">
        <f t="shared" si="0"/>
        <v>0.15841584158415842</v>
      </c>
      <c r="P44" s="40" t="s">
        <v>56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11"/>
    </row>
    <row r="45" spans="1:36" x14ac:dyDescent="0.25">
      <c r="A45" s="37">
        <v>20.2</v>
      </c>
      <c r="B45" s="3">
        <v>630</v>
      </c>
      <c r="C45" s="3">
        <v>19.8</v>
      </c>
      <c r="D45" s="26">
        <v>1</v>
      </c>
      <c r="E45" s="52">
        <f t="shared" si="1"/>
        <v>0.126</v>
      </c>
      <c r="F45" s="26">
        <v>1</v>
      </c>
      <c r="G45" s="13">
        <f t="shared" si="2"/>
        <v>0.98019801980198029</v>
      </c>
      <c r="H45" s="40" t="s">
        <v>52</v>
      </c>
      <c r="I45" s="37">
        <v>20.2</v>
      </c>
      <c r="J45" s="3">
        <v>630</v>
      </c>
      <c r="K45" s="3">
        <v>3.93</v>
      </c>
      <c r="L45" s="26">
        <v>1</v>
      </c>
      <c r="M45" s="52">
        <f t="shared" si="3"/>
        <v>0.126</v>
      </c>
      <c r="N45" s="26">
        <v>0.1</v>
      </c>
      <c r="O45" s="13">
        <f t="shared" si="0"/>
        <v>0.19455445544554456</v>
      </c>
      <c r="P45" s="40" t="s">
        <v>56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11"/>
    </row>
    <row r="46" spans="1:36" x14ac:dyDescent="0.25">
      <c r="A46" s="37">
        <v>20.8</v>
      </c>
      <c r="B46" s="3">
        <v>800</v>
      </c>
      <c r="C46" s="3">
        <v>20.2</v>
      </c>
      <c r="D46" s="26">
        <v>1</v>
      </c>
      <c r="E46" s="52">
        <f t="shared" si="1"/>
        <v>0.16</v>
      </c>
      <c r="F46" s="26">
        <v>1</v>
      </c>
      <c r="G46" s="13">
        <f t="shared" si="2"/>
        <v>0.97115384615384603</v>
      </c>
      <c r="H46" s="40" t="s">
        <v>52</v>
      </c>
      <c r="I46" s="37">
        <v>20.2</v>
      </c>
      <c r="J46" s="3">
        <v>800</v>
      </c>
      <c r="K46" s="3">
        <v>4.88</v>
      </c>
      <c r="L46" s="26">
        <v>1</v>
      </c>
      <c r="M46" s="52">
        <f t="shared" si="3"/>
        <v>0.16</v>
      </c>
      <c r="N46" s="26">
        <v>0.2</v>
      </c>
      <c r="O46" s="13">
        <f t="shared" si="0"/>
        <v>0.24158415841584158</v>
      </c>
      <c r="P46" s="40" t="s">
        <v>57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11"/>
    </row>
    <row r="47" spans="1:36" x14ac:dyDescent="0.25">
      <c r="A47" s="37">
        <v>20.8</v>
      </c>
      <c r="B47" s="3">
        <v>1000</v>
      </c>
      <c r="C47" s="3">
        <v>19.600000000000001</v>
      </c>
      <c r="D47" s="26">
        <v>1</v>
      </c>
      <c r="E47" s="52">
        <f t="shared" si="1"/>
        <v>0.2</v>
      </c>
      <c r="F47" s="26">
        <v>1</v>
      </c>
      <c r="G47" s="13">
        <f t="shared" si="2"/>
        <v>0.94230769230769229</v>
      </c>
      <c r="H47" s="40" t="s">
        <v>52</v>
      </c>
      <c r="I47" s="37">
        <v>20.2</v>
      </c>
      <c r="J47" s="3">
        <v>1000</v>
      </c>
      <c r="K47" s="3">
        <v>5.98</v>
      </c>
      <c r="L47" s="26">
        <v>1</v>
      </c>
      <c r="M47" s="52">
        <f t="shared" si="3"/>
        <v>0.2</v>
      </c>
      <c r="N47" s="26">
        <v>0.2</v>
      </c>
      <c r="O47" s="13">
        <f t="shared" si="0"/>
        <v>0.29603960396039608</v>
      </c>
      <c r="P47" s="40" t="s">
        <v>57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11"/>
    </row>
    <row r="48" spans="1:36" x14ac:dyDescent="0.25">
      <c r="A48" s="37">
        <v>20.8</v>
      </c>
      <c r="B48" s="3">
        <v>1250</v>
      </c>
      <c r="C48" s="3">
        <v>19.100000000000001</v>
      </c>
      <c r="D48" s="26">
        <v>1</v>
      </c>
      <c r="E48" s="52">
        <f t="shared" si="1"/>
        <v>0.25</v>
      </c>
      <c r="F48" s="26">
        <v>1</v>
      </c>
      <c r="G48" s="13">
        <f t="shared" si="2"/>
        <v>0.91826923076923084</v>
      </c>
      <c r="H48" s="40" t="s">
        <v>52</v>
      </c>
      <c r="I48" s="37">
        <v>20.2</v>
      </c>
      <c r="J48" s="3">
        <v>1250</v>
      </c>
      <c r="K48" s="3">
        <v>7.2</v>
      </c>
      <c r="L48" s="26">
        <v>1</v>
      </c>
      <c r="M48" s="52">
        <f t="shared" si="3"/>
        <v>0.25</v>
      </c>
      <c r="N48" s="26">
        <v>0.2</v>
      </c>
      <c r="O48" s="13">
        <f t="shared" si="0"/>
        <v>0.35643564356435647</v>
      </c>
      <c r="P48" s="40" t="s">
        <v>57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11"/>
    </row>
    <row r="49" spans="1:36" x14ac:dyDescent="0.25">
      <c r="A49" s="37">
        <v>20.8</v>
      </c>
      <c r="B49" s="3">
        <v>1600</v>
      </c>
      <c r="C49" s="3">
        <v>18.3</v>
      </c>
      <c r="D49" s="26">
        <v>1</v>
      </c>
      <c r="E49" s="52">
        <f t="shared" si="1"/>
        <v>0.32</v>
      </c>
      <c r="F49" s="26">
        <v>1</v>
      </c>
      <c r="G49" s="13">
        <f t="shared" si="2"/>
        <v>0.87980769230769229</v>
      </c>
      <c r="H49" s="40" t="s">
        <v>52</v>
      </c>
      <c r="I49" s="37">
        <v>20.100000000000001</v>
      </c>
      <c r="J49" s="3">
        <v>1600</v>
      </c>
      <c r="K49" s="3">
        <v>8.85</v>
      </c>
      <c r="L49" s="26">
        <v>1</v>
      </c>
      <c r="M49" s="52">
        <f t="shared" si="3"/>
        <v>0.32</v>
      </c>
      <c r="N49" s="26">
        <v>0.4</v>
      </c>
      <c r="O49" s="13">
        <f t="shared" si="0"/>
        <v>0.44029850746268651</v>
      </c>
      <c r="P49" s="40" t="s">
        <v>58</v>
      </c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11"/>
    </row>
    <row r="50" spans="1:36" x14ac:dyDescent="0.25">
      <c r="A50" s="37">
        <v>20.8</v>
      </c>
      <c r="B50" s="3">
        <v>1800</v>
      </c>
      <c r="C50" s="3">
        <v>17.8</v>
      </c>
      <c r="D50" s="26">
        <v>1</v>
      </c>
      <c r="E50" s="52">
        <f t="shared" si="1"/>
        <v>0.36</v>
      </c>
      <c r="F50" s="26">
        <v>1</v>
      </c>
      <c r="G50" s="13">
        <f t="shared" si="2"/>
        <v>0.85576923076923073</v>
      </c>
      <c r="H50" s="40" t="s">
        <v>52</v>
      </c>
      <c r="I50" s="37">
        <v>20.100000000000001</v>
      </c>
      <c r="J50" s="3">
        <v>1800</v>
      </c>
      <c r="K50" s="3">
        <v>9.68</v>
      </c>
      <c r="L50" s="26">
        <v>1</v>
      </c>
      <c r="M50" s="52">
        <f t="shared" si="3"/>
        <v>0.36</v>
      </c>
      <c r="N50" s="26">
        <v>0.4</v>
      </c>
      <c r="O50" s="13">
        <f t="shared" si="0"/>
        <v>0.48159203980099496</v>
      </c>
      <c r="P50" s="40" t="s">
        <v>58</v>
      </c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11"/>
    </row>
    <row r="51" spans="1:36" x14ac:dyDescent="0.25">
      <c r="A51" s="37">
        <v>20.8</v>
      </c>
      <c r="B51" s="3">
        <v>2000</v>
      </c>
      <c r="C51" s="3">
        <v>17.399999999999999</v>
      </c>
      <c r="D51" s="26">
        <v>1</v>
      </c>
      <c r="E51" s="52">
        <f t="shared" si="1"/>
        <v>0.4</v>
      </c>
      <c r="F51" s="26">
        <v>1</v>
      </c>
      <c r="G51" s="13">
        <f t="shared" si="2"/>
        <v>0.83653846153846145</v>
      </c>
      <c r="H51" s="40" t="s">
        <v>52</v>
      </c>
      <c r="I51" s="37">
        <v>20.8</v>
      </c>
      <c r="J51" s="3">
        <v>2000</v>
      </c>
      <c r="K51" s="3">
        <v>10.6</v>
      </c>
      <c r="L51" s="26">
        <v>1</v>
      </c>
      <c r="M51" s="52">
        <f t="shared" si="3"/>
        <v>0.4</v>
      </c>
      <c r="N51" s="26">
        <v>0.4</v>
      </c>
      <c r="O51" s="13">
        <f t="shared" si="0"/>
        <v>0.50961538461538458</v>
      </c>
      <c r="P51" s="40" t="s">
        <v>58</v>
      </c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11"/>
    </row>
    <row r="52" spans="1:36" x14ac:dyDescent="0.25">
      <c r="A52" s="37">
        <v>20.5</v>
      </c>
      <c r="B52" s="3">
        <v>2200</v>
      </c>
      <c r="C52" s="3">
        <v>17</v>
      </c>
      <c r="D52" s="26">
        <v>1</v>
      </c>
      <c r="E52" s="52">
        <f t="shared" si="1"/>
        <v>0.44</v>
      </c>
      <c r="F52" s="26">
        <v>1</v>
      </c>
      <c r="G52" s="13">
        <f t="shared" si="2"/>
        <v>0.82926829268292679</v>
      </c>
      <c r="H52" s="40" t="s">
        <v>52</v>
      </c>
      <c r="I52" s="37">
        <v>20.7</v>
      </c>
      <c r="J52" s="3">
        <v>2200</v>
      </c>
      <c r="K52" s="3">
        <v>11.4</v>
      </c>
      <c r="L52" s="26">
        <v>1</v>
      </c>
      <c r="M52" s="52">
        <f t="shared" si="3"/>
        <v>0.44</v>
      </c>
      <c r="N52" s="26">
        <v>0.4</v>
      </c>
      <c r="O52" s="13">
        <f t="shared" si="0"/>
        <v>0.55072463768115942</v>
      </c>
      <c r="P52" s="40" t="s">
        <v>58</v>
      </c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11"/>
    </row>
    <row r="53" spans="1:36" x14ac:dyDescent="0.25">
      <c r="A53" s="37">
        <v>20.5</v>
      </c>
      <c r="B53" s="3">
        <v>2400</v>
      </c>
      <c r="C53" s="3">
        <v>16.5</v>
      </c>
      <c r="D53" s="26">
        <v>1</v>
      </c>
      <c r="E53" s="52">
        <f t="shared" si="1"/>
        <v>0.48</v>
      </c>
      <c r="F53" s="26">
        <v>1</v>
      </c>
      <c r="G53" s="13">
        <f t="shared" si="2"/>
        <v>0.80487804878048785</v>
      </c>
      <c r="H53" s="40" t="s">
        <v>52</v>
      </c>
      <c r="I53" s="37">
        <v>20.6</v>
      </c>
      <c r="J53" s="3">
        <v>2400</v>
      </c>
      <c r="K53" s="3">
        <v>12</v>
      </c>
      <c r="L53" s="26">
        <v>1</v>
      </c>
      <c r="M53" s="52">
        <f t="shared" si="3"/>
        <v>0.48</v>
      </c>
      <c r="N53" s="26">
        <v>0.4</v>
      </c>
      <c r="O53" s="13">
        <f t="shared" si="0"/>
        <v>0.58252427184466016</v>
      </c>
      <c r="P53" s="40" t="s">
        <v>58</v>
      </c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11"/>
    </row>
    <row r="54" spans="1:36" x14ac:dyDescent="0.25">
      <c r="A54" s="37">
        <v>20.5</v>
      </c>
      <c r="B54" s="3">
        <v>2600</v>
      </c>
      <c r="C54" s="3">
        <v>15.9</v>
      </c>
      <c r="D54" s="26">
        <v>1</v>
      </c>
      <c r="E54" s="52">
        <f t="shared" si="1"/>
        <v>0.52</v>
      </c>
      <c r="F54" s="26">
        <v>1</v>
      </c>
      <c r="G54" s="13">
        <f t="shared" si="2"/>
        <v>0.775609756097561</v>
      </c>
      <c r="H54" s="40" t="s">
        <v>52</v>
      </c>
      <c r="I54" s="37">
        <v>20.7</v>
      </c>
      <c r="J54" s="3">
        <v>2600</v>
      </c>
      <c r="K54" s="3">
        <v>12.5</v>
      </c>
      <c r="L54" s="26">
        <v>1</v>
      </c>
      <c r="M54" s="52">
        <f t="shared" si="3"/>
        <v>0.52</v>
      </c>
      <c r="N54" s="26">
        <v>0.4</v>
      </c>
      <c r="O54" s="13">
        <f t="shared" si="0"/>
        <v>0.60386473429951693</v>
      </c>
      <c r="P54" s="40" t="s">
        <v>58</v>
      </c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11"/>
    </row>
    <row r="55" spans="1:36" x14ac:dyDescent="0.25">
      <c r="A55" s="37">
        <v>20.6</v>
      </c>
      <c r="B55" s="3">
        <v>2800</v>
      </c>
      <c r="C55" s="3">
        <v>15.5</v>
      </c>
      <c r="D55" s="26">
        <v>1</v>
      </c>
      <c r="E55" s="52">
        <f t="shared" si="1"/>
        <v>0.56000000000000005</v>
      </c>
      <c r="F55" s="26">
        <v>1</v>
      </c>
      <c r="G55" s="13">
        <f t="shared" si="2"/>
        <v>0.75242718446601942</v>
      </c>
      <c r="H55" s="40" t="s">
        <v>52</v>
      </c>
      <c r="I55" s="37">
        <v>20.7</v>
      </c>
      <c r="J55" s="3">
        <v>2800</v>
      </c>
      <c r="K55" s="3">
        <v>13</v>
      </c>
      <c r="L55" s="26">
        <v>1</v>
      </c>
      <c r="M55" s="52">
        <f t="shared" si="3"/>
        <v>0.56000000000000005</v>
      </c>
      <c r="N55" s="26">
        <v>0.4</v>
      </c>
      <c r="O55" s="13">
        <f t="shared" si="0"/>
        <v>0.6280193236714976</v>
      </c>
      <c r="P55" s="40" t="s">
        <v>58</v>
      </c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11"/>
    </row>
    <row r="56" spans="1:36" x14ac:dyDescent="0.25">
      <c r="A56" s="83">
        <v>20.5</v>
      </c>
      <c r="B56" s="24">
        <v>3000</v>
      </c>
      <c r="C56" s="24">
        <v>15.1</v>
      </c>
      <c r="D56" s="75">
        <v>1</v>
      </c>
      <c r="E56" s="76">
        <f t="shared" si="1"/>
        <v>0.6</v>
      </c>
      <c r="F56" s="75">
        <v>1</v>
      </c>
      <c r="G56" s="23">
        <f t="shared" si="2"/>
        <v>0.73658536585365852</v>
      </c>
      <c r="H56" s="84" t="s">
        <v>52</v>
      </c>
      <c r="I56" s="83">
        <v>20.399999999999999</v>
      </c>
      <c r="J56" s="24">
        <v>3000</v>
      </c>
      <c r="K56" s="24">
        <v>13.6</v>
      </c>
      <c r="L56" s="75">
        <v>1</v>
      </c>
      <c r="M56" s="76">
        <f t="shared" si="3"/>
        <v>0.6</v>
      </c>
      <c r="N56" s="75">
        <v>0.4</v>
      </c>
      <c r="O56" s="23">
        <f t="shared" si="0"/>
        <v>0.66666666666666674</v>
      </c>
      <c r="P56" s="84" t="s">
        <v>58</v>
      </c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11"/>
    </row>
    <row r="57" spans="1:36" x14ac:dyDescent="0.25">
      <c r="A57" s="83">
        <v>20.5</v>
      </c>
      <c r="B57" s="24">
        <v>3200</v>
      </c>
      <c r="C57" s="24">
        <v>14.5</v>
      </c>
      <c r="D57" s="75">
        <v>1</v>
      </c>
      <c r="E57" s="76">
        <f t="shared" si="1"/>
        <v>0.64</v>
      </c>
      <c r="F57" s="75">
        <v>1</v>
      </c>
      <c r="G57" s="23">
        <f t="shared" si="2"/>
        <v>0.70731707317073167</v>
      </c>
      <c r="H57" s="84" t="s">
        <v>52</v>
      </c>
      <c r="I57" s="83">
        <v>20.6</v>
      </c>
      <c r="J57" s="24">
        <v>3200</v>
      </c>
      <c r="K57" s="24">
        <v>13.9</v>
      </c>
      <c r="L57" s="75">
        <v>1</v>
      </c>
      <c r="M57" s="76">
        <f t="shared" si="3"/>
        <v>0.64</v>
      </c>
      <c r="N57" s="75">
        <v>0.4</v>
      </c>
      <c r="O57" s="23">
        <f t="shared" si="0"/>
        <v>0.67475728155339798</v>
      </c>
      <c r="P57" s="84" t="s">
        <v>58</v>
      </c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11"/>
    </row>
    <row r="58" spans="1:36" x14ac:dyDescent="0.25">
      <c r="A58" s="37">
        <v>20.5</v>
      </c>
      <c r="B58" s="3">
        <v>3400</v>
      </c>
      <c r="C58" s="3">
        <v>14.1</v>
      </c>
      <c r="D58" s="26">
        <v>1</v>
      </c>
      <c r="E58" s="52">
        <f t="shared" si="1"/>
        <v>0.68</v>
      </c>
      <c r="F58" s="26">
        <v>1</v>
      </c>
      <c r="G58" s="13">
        <f t="shared" si="2"/>
        <v>0.68780487804878043</v>
      </c>
      <c r="H58" s="40" t="s">
        <v>52</v>
      </c>
      <c r="I58" s="37">
        <v>20.399999999999999</v>
      </c>
      <c r="J58" s="3">
        <v>3400</v>
      </c>
      <c r="K58" s="3">
        <v>14.4</v>
      </c>
      <c r="L58" s="26">
        <v>1</v>
      </c>
      <c r="M58" s="52">
        <f t="shared" si="3"/>
        <v>0.68</v>
      </c>
      <c r="N58" s="26">
        <v>0.4</v>
      </c>
      <c r="O58" s="13">
        <f t="shared" si="0"/>
        <v>0.70588235294117652</v>
      </c>
      <c r="P58" s="40" t="s">
        <v>58</v>
      </c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11"/>
    </row>
    <row r="59" spans="1:36" x14ac:dyDescent="0.25">
      <c r="A59" s="37">
        <v>20.5</v>
      </c>
      <c r="B59" s="3">
        <v>3600</v>
      </c>
      <c r="C59" s="3">
        <v>13.7</v>
      </c>
      <c r="D59" s="26">
        <v>1</v>
      </c>
      <c r="E59" s="52">
        <f t="shared" si="1"/>
        <v>0.72</v>
      </c>
      <c r="F59" s="26">
        <v>1</v>
      </c>
      <c r="G59" s="13">
        <f t="shared" si="2"/>
        <v>0.6682926829268292</v>
      </c>
      <c r="H59" s="40" t="s">
        <v>52</v>
      </c>
      <c r="I59" s="37">
        <v>20.399999999999999</v>
      </c>
      <c r="J59" s="3">
        <v>3600</v>
      </c>
      <c r="K59" s="3">
        <v>14.6</v>
      </c>
      <c r="L59" s="26">
        <v>1</v>
      </c>
      <c r="M59" s="52">
        <f t="shared" si="3"/>
        <v>0.72</v>
      </c>
      <c r="N59" s="26">
        <v>0.4</v>
      </c>
      <c r="O59" s="13">
        <f t="shared" si="0"/>
        <v>0.71568627450980393</v>
      </c>
      <c r="P59" s="40" t="s">
        <v>58</v>
      </c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11"/>
    </row>
    <row r="60" spans="1:36" x14ac:dyDescent="0.25">
      <c r="A60" s="37">
        <v>20.5</v>
      </c>
      <c r="B60" s="3">
        <v>3800</v>
      </c>
      <c r="C60" s="3">
        <v>13.1</v>
      </c>
      <c r="D60" s="26">
        <v>1</v>
      </c>
      <c r="E60" s="52">
        <f t="shared" si="1"/>
        <v>0.76</v>
      </c>
      <c r="F60" s="26">
        <v>1</v>
      </c>
      <c r="G60" s="13">
        <f t="shared" si="2"/>
        <v>0.63902439024390245</v>
      </c>
      <c r="H60" s="40" t="s">
        <v>52</v>
      </c>
      <c r="I60" s="37">
        <v>20.399999999999999</v>
      </c>
      <c r="J60" s="3">
        <v>3800</v>
      </c>
      <c r="K60" s="3">
        <v>15</v>
      </c>
      <c r="L60" s="26">
        <v>1</v>
      </c>
      <c r="M60" s="52">
        <f t="shared" si="3"/>
        <v>0.76</v>
      </c>
      <c r="N60" s="26">
        <v>0.4</v>
      </c>
      <c r="O60" s="13">
        <f t="shared" si="0"/>
        <v>0.73529411764705888</v>
      </c>
      <c r="P60" s="40" t="s">
        <v>58</v>
      </c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11"/>
    </row>
    <row r="61" spans="1:36" x14ac:dyDescent="0.25">
      <c r="A61" s="37">
        <v>20.5</v>
      </c>
      <c r="B61" s="3">
        <v>4000</v>
      </c>
      <c r="C61" s="3">
        <v>12.9</v>
      </c>
      <c r="D61" s="26">
        <v>1</v>
      </c>
      <c r="E61" s="52">
        <f t="shared" si="1"/>
        <v>0.8</v>
      </c>
      <c r="F61" s="26">
        <v>0.4</v>
      </c>
      <c r="G61" s="13">
        <f t="shared" si="2"/>
        <v>0.62926829268292683</v>
      </c>
      <c r="H61" s="40" t="s">
        <v>52</v>
      </c>
      <c r="I61" s="37">
        <v>20.6</v>
      </c>
      <c r="J61" s="3">
        <v>4000</v>
      </c>
      <c r="K61" s="3">
        <v>15.2</v>
      </c>
      <c r="L61" s="26">
        <v>1</v>
      </c>
      <c r="M61" s="52">
        <f t="shared" si="3"/>
        <v>0.8</v>
      </c>
      <c r="N61" s="26">
        <v>0.4</v>
      </c>
      <c r="O61" s="13">
        <f t="shared" si="0"/>
        <v>0.73786407766990281</v>
      </c>
      <c r="P61" s="40" t="s">
        <v>58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11"/>
    </row>
    <row r="62" spans="1:36" x14ac:dyDescent="0.25">
      <c r="A62" s="37">
        <v>20.3</v>
      </c>
      <c r="B62" s="3">
        <v>4500</v>
      </c>
      <c r="C62" s="3">
        <v>11.5</v>
      </c>
      <c r="D62" s="26">
        <v>1</v>
      </c>
      <c r="E62" s="52">
        <f t="shared" si="1"/>
        <v>0.9</v>
      </c>
      <c r="F62" s="26">
        <v>0.4</v>
      </c>
      <c r="G62" s="13">
        <f t="shared" si="2"/>
        <v>0.56650246305418717</v>
      </c>
      <c r="H62" s="40" t="s">
        <v>58</v>
      </c>
      <c r="I62" s="37">
        <v>20.5</v>
      </c>
      <c r="J62" s="3">
        <v>4500</v>
      </c>
      <c r="K62" s="3">
        <v>15.8</v>
      </c>
      <c r="L62" s="26">
        <v>1</v>
      </c>
      <c r="M62" s="52">
        <f t="shared" si="3"/>
        <v>0.9</v>
      </c>
      <c r="N62" s="26">
        <v>0.4</v>
      </c>
      <c r="O62" s="13">
        <f t="shared" si="0"/>
        <v>0.77073170731707319</v>
      </c>
      <c r="P62" s="40" t="s">
        <v>58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11"/>
    </row>
    <row r="63" spans="1:36" x14ac:dyDescent="0.25">
      <c r="A63" s="37">
        <v>20.399999999999999</v>
      </c>
      <c r="B63" s="3">
        <v>5000</v>
      </c>
      <c r="C63" s="3">
        <v>10.6</v>
      </c>
      <c r="D63" s="26">
        <v>1</v>
      </c>
      <c r="E63" s="52">
        <f t="shared" si="1"/>
        <v>1</v>
      </c>
      <c r="F63" s="26">
        <v>0.4</v>
      </c>
      <c r="G63" s="13">
        <f t="shared" si="2"/>
        <v>0.51960784313725494</v>
      </c>
      <c r="H63" s="40" t="s">
        <v>58</v>
      </c>
      <c r="I63" s="37">
        <v>20.399999999999999</v>
      </c>
      <c r="J63" s="3">
        <v>5000</v>
      </c>
      <c r="K63" s="3">
        <v>17</v>
      </c>
      <c r="L63" s="26">
        <v>1</v>
      </c>
      <c r="M63" s="52">
        <f t="shared" si="3"/>
        <v>1</v>
      </c>
      <c r="N63" s="26">
        <v>1</v>
      </c>
      <c r="O63" s="13">
        <f t="shared" si="0"/>
        <v>0.83333333333333337</v>
      </c>
      <c r="P63" s="40" t="s">
        <v>52</v>
      </c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11"/>
    </row>
    <row r="64" spans="1:36" x14ac:dyDescent="0.25">
      <c r="A64" s="37">
        <v>20.3</v>
      </c>
      <c r="B64" s="3">
        <v>6300</v>
      </c>
      <c r="C64" s="3">
        <v>9.0399999999999991</v>
      </c>
      <c r="D64" s="26">
        <v>1</v>
      </c>
      <c r="E64" s="52">
        <f t="shared" si="1"/>
        <v>1.26</v>
      </c>
      <c r="F64" s="26">
        <v>0.4</v>
      </c>
      <c r="G64" s="13">
        <f t="shared" si="2"/>
        <v>0.4453201970443349</v>
      </c>
      <c r="H64" s="40" t="s">
        <v>58</v>
      </c>
      <c r="I64" s="37">
        <v>20.399999999999999</v>
      </c>
      <c r="J64" s="3">
        <v>6300</v>
      </c>
      <c r="K64" s="3">
        <v>17.899999999999999</v>
      </c>
      <c r="L64" s="26">
        <v>1</v>
      </c>
      <c r="M64" s="52">
        <f t="shared" si="3"/>
        <v>1.26</v>
      </c>
      <c r="N64" s="26">
        <v>1</v>
      </c>
      <c r="O64" s="13">
        <f t="shared" si="0"/>
        <v>0.87745098039215685</v>
      </c>
      <c r="P64" s="40" t="s">
        <v>52</v>
      </c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11"/>
    </row>
    <row r="65" spans="1:36" x14ac:dyDescent="0.25">
      <c r="A65" s="37">
        <v>20.2</v>
      </c>
      <c r="B65" s="3">
        <v>7500</v>
      </c>
      <c r="C65" s="3">
        <v>7.92</v>
      </c>
      <c r="D65" s="26">
        <v>1</v>
      </c>
      <c r="E65" s="52">
        <f t="shared" si="1"/>
        <v>1.5</v>
      </c>
      <c r="F65" s="26">
        <v>0.4</v>
      </c>
      <c r="G65" s="13">
        <f t="shared" si="2"/>
        <v>0.39207920792079209</v>
      </c>
      <c r="H65" s="40" t="s">
        <v>58</v>
      </c>
      <c r="I65" s="37">
        <v>20.3</v>
      </c>
      <c r="J65" s="3">
        <v>7500</v>
      </c>
      <c r="K65" s="3">
        <v>18.399999999999999</v>
      </c>
      <c r="L65" s="26">
        <v>1</v>
      </c>
      <c r="M65" s="52">
        <f t="shared" si="3"/>
        <v>1.5</v>
      </c>
      <c r="N65" s="26">
        <v>1</v>
      </c>
      <c r="O65" s="13">
        <f t="shared" si="0"/>
        <v>0.9064039408866994</v>
      </c>
      <c r="P65" s="40" t="s">
        <v>52</v>
      </c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11"/>
    </row>
    <row r="66" spans="1:36" x14ac:dyDescent="0.25">
      <c r="A66" s="37">
        <v>20.3</v>
      </c>
      <c r="B66" s="3">
        <v>8000</v>
      </c>
      <c r="C66" s="3">
        <v>7.4</v>
      </c>
      <c r="D66" s="26">
        <v>1</v>
      </c>
      <c r="E66" s="52">
        <f t="shared" si="1"/>
        <v>1.6</v>
      </c>
      <c r="F66" s="26">
        <v>0.4</v>
      </c>
      <c r="G66" s="13">
        <f t="shared" si="2"/>
        <v>0.3645320197044335</v>
      </c>
      <c r="H66" s="40" t="s">
        <v>58</v>
      </c>
      <c r="I66" s="37">
        <v>20.399999999999999</v>
      </c>
      <c r="J66" s="3">
        <v>8000</v>
      </c>
      <c r="K66" s="3">
        <v>18.5</v>
      </c>
      <c r="L66" s="26">
        <v>1</v>
      </c>
      <c r="M66" s="52">
        <f t="shared" si="3"/>
        <v>1.6</v>
      </c>
      <c r="N66" s="26">
        <v>1</v>
      </c>
      <c r="O66" s="13">
        <f t="shared" si="0"/>
        <v>0.90686274509803932</v>
      </c>
      <c r="P66" s="40" t="s">
        <v>52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11"/>
    </row>
    <row r="67" spans="1:36" x14ac:dyDescent="0.25">
      <c r="A67" s="37">
        <v>20.100000000000001</v>
      </c>
      <c r="B67" s="3">
        <v>10000</v>
      </c>
      <c r="C67" s="3">
        <v>6.04</v>
      </c>
      <c r="D67" s="26">
        <v>1</v>
      </c>
      <c r="E67" s="52">
        <f t="shared" si="1"/>
        <v>2</v>
      </c>
      <c r="F67" s="26">
        <v>0.2</v>
      </c>
      <c r="G67" s="13">
        <f t="shared" si="2"/>
        <v>0.30049751243781092</v>
      </c>
      <c r="H67" s="40" t="s">
        <v>57</v>
      </c>
      <c r="I67" s="37">
        <v>20.3</v>
      </c>
      <c r="J67" s="3">
        <v>10000</v>
      </c>
      <c r="K67" s="3">
        <v>19</v>
      </c>
      <c r="L67" s="26">
        <v>1</v>
      </c>
      <c r="M67" s="52">
        <f t="shared" si="3"/>
        <v>2</v>
      </c>
      <c r="N67" s="26">
        <v>1</v>
      </c>
      <c r="O67" s="13">
        <f t="shared" si="0"/>
        <v>0.93596059113300489</v>
      </c>
      <c r="P67" s="40" t="s">
        <v>52</v>
      </c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11"/>
    </row>
    <row r="68" spans="1:36" x14ac:dyDescent="0.25">
      <c r="A68" s="37">
        <v>20.100000000000001</v>
      </c>
      <c r="B68" s="3">
        <v>12500</v>
      </c>
      <c r="C68" s="3">
        <v>4.9800000000000004</v>
      </c>
      <c r="D68" s="26">
        <v>1</v>
      </c>
      <c r="E68" s="52">
        <f t="shared" si="1"/>
        <v>2.5</v>
      </c>
      <c r="F68" s="26">
        <v>0.2</v>
      </c>
      <c r="G68" s="13">
        <f t="shared" si="2"/>
        <v>0.24776119402985075</v>
      </c>
      <c r="H68" s="40" t="s">
        <v>58</v>
      </c>
      <c r="I68" s="37">
        <v>20.3</v>
      </c>
      <c r="J68" s="3">
        <v>12500</v>
      </c>
      <c r="K68" s="3">
        <v>19.2</v>
      </c>
      <c r="L68" s="26">
        <v>1</v>
      </c>
      <c r="M68" s="52">
        <f t="shared" si="3"/>
        <v>2.5</v>
      </c>
      <c r="N68" s="26">
        <v>1</v>
      </c>
      <c r="O68" s="13">
        <f t="shared" si="0"/>
        <v>0.94581280788177335</v>
      </c>
      <c r="P68" s="40" t="s">
        <v>52</v>
      </c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11"/>
    </row>
    <row r="69" spans="1:36" x14ac:dyDescent="0.25">
      <c r="A69" s="37">
        <v>20</v>
      </c>
      <c r="B69" s="3">
        <v>16000</v>
      </c>
      <c r="C69" s="3">
        <v>3.88</v>
      </c>
      <c r="D69" s="26">
        <v>1</v>
      </c>
      <c r="E69" s="52">
        <f t="shared" si="1"/>
        <v>3.2</v>
      </c>
      <c r="F69" s="26">
        <v>0.1</v>
      </c>
      <c r="G69" s="13">
        <f t="shared" si="2"/>
        <v>0.19400000000000001</v>
      </c>
      <c r="H69" s="40" t="s">
        <v>56</v>
      </c>
      <c r="I69" s="37">
        <v>20.2</v>
      </c>
      <c r="J69" s="3">
        <v>16000</v>
      </c>
      <c r="K69" s="3">
        <v>19.399999999999999</v>
      </c>
      <c r="L69" s="26">
        <v>1</v>
      </c>
      <c r="M69" s="52">
        <f t="shared" si="3"/>
        <v>3.2</v>
      </c>
      <c r="N69" s="26">
        <v>1</v>
      </c>
      <c r="O69" s="13">
        <f t="shared" si="0"/>
        <v>0.96039603960396036</v>
      </c>
      <c r="P69" s="40" t="s">
        <v>52</v>
      </c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11"/>
    </row>
    <row r="70" spans="1:36" x14ac:dyDescent="0.25">
      <c r="A70" s="37">
        <v>20</v>
      </c>
      <c r="B70" s="3">
        <v>20000</v>
      </c>
      <c r="C70" s="3">
        <v>3.16</v>
      </c>
      <c r="D70" s="26">
        <v>1</v>
      </c>
      <c r="E70" s="52">
        <f t="shared" si="1"/>
        <v>4</v>
      </c>
      <c r="F70" s="26">
        <v>0.1</v>
      </c>
      <c r="G70" s="13">
        <f t="shared" si="2"/>
        <v>0.158</v>
      </c>
      <c r="H70" s="40" t="s">
        <v>59</v>
      </c>
      <c r="I70" s="37">
        <v>20.2</v>
      </c>
      <c r="J70" s="3">
        <v>20000</v>
      </c>
      <c r="K70" s="3">
        <v>19.600000000000001</v>
      </c>
      <c r="L70" s="26">
        <v>1</v>
      </c>
      <c r="M70" s="52">
        <f t="shared" si="3"/>
        <v>4</v>
      </c>
      <c r="N70" s="26">
        <v>1</v>
      </c>
      <c r="O70" s="13">
        <f t="shared" si="0"/>
        <v>0.97029702970297038</v>
      </c>
      <c r="P70" s="40" t="s">
        <v>52</v>
      </c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11"/>
    </row>
    <row r="71" spans="1:36" x14ac:dyDescent="0.25">
      <c r="A71" s="37">
        <v>20</v>
      </c>
      <c r="B71" s="3">
        <v>25000</v>
      </c>
      <c r="C71" s="3">
        <v>2.5499999999999998</v>
      </c>
      <c r="D71" s="26">
        <v>1</v>
      </c>
      <c r="E71" s="52">
        <f t="shared" si="1"/>
        <v>5</v>
      </c>
      <c r="F71" s="26">
        <v>0.1</v>
      </c>
      <c r="G71" s="13">
        <f t="shared" si="2"/>
        <v>0.1275</v>
      </c>
      <c r="H71" s="40" t="s">
        <v>60</v>
      </c>
      <c r="I71" s="37">
        <v>20.2</v>
      </c>
      <c r="J71" s="3">
        <v>25000</v>
      </c>
      <c r="K71" s="3">
        <v>19.8</v>
      </c>
      <c r="L71" s="26">
        <v>1</v>
      </c>
      <c r="M71" s="52">
        <f t="shared" si="3"/>
        <v>5</v>
      </c>
      <c r="N71" s="26">
        <v>1</v>
      </c>
      <c r="O71" s="13">
        <f t="shared" si="0"/>
        <v>0.98019801980198029</v>
      </c>
      <c r="P71" s="40" t="s">
        <v>52</v>
      </c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11"/>
    </row>
    <row r="72" spans="1:36" x14ac:dyDescent="0.25">
      <c r="A72" s="37">
        <v>20</v>
      </c>
      <c r="B72" s="3">
        <v>32000</v>
      </c>
      <c r="C72" s="3">
        <v>2.0099999999999998</v>
      </c>
      <c r="D72" s="26">
        <v>1</v>
      </c>
      <c r="E72" s="52">
        <f t="shared" si="1"/>
        <v>6.4</v>
      </c>
      <c r="F72" s="26">
        <v>0.1</v>
      </c>
      <c r="G72" s="13">
        <f t="shared" si="2"/>
        <v>0.10049999999999999</v>
      </c>
      <c r="H72" s="40" t="s">
        <v>61</v>
      </c>
      <c r="I72" s="37">
        <v>20.100000000000001</v>
      </c>
      <c r="J72" s="3">
        <v>32000</v>
      </c>
      <c r="K72" s="3">
        <v>19.8</v>
      </c>
      <c r="L72" s="26">
        <v>1</v>
      </c>
      <c r="M72" s="52">
        <f t="shared" si="3"/>
        <v>6.4</v>
      </c>
      <c r="N72" s="26">
        <v>1</v>
      </c>
      <c r="O72" s="13">
        <f t="shared" si="0"/>
        <v>0.9850746268656716</v>
      </c>
      <c r="P72" s="40" t="s">
        <v>52</v>
      </c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11"/>
    </row>
    <row r="73" spans="1:36" x14ac:dyDescent="0.25">
      <c r="A73" s="37">
        <v>19.899999999999999</v>
      </c>
      <c r="B73" s="3">
        <v>45000</v>
      </c>
      <c r="C73" s="3">
        <v>1.42</v>
      </c>
      <c r="D73" s="26">
        <v>1</v>
      </c>
      <c r="E73" s="52">
        <f t="shared" si="1"/>
        <v>9</v>
      </c>
      <c r="F73" s="26">
        <v>0.04</v>
      </c>
      <c r="G73" s="13">
        <f t="shared" si="2"/>
        <v>7.1356783919597988E-2</v>
      </c>
      <c r="H73" s="40" t="s">
        <v>55</v>
      </c>
      <c r="I73" s="37">
        <v>20</v>
      </c>
      <c r="J73" s="3">
        <v>45000</v>
      </c>
      <c r="K73" s="3">
        <v>19.8</v>
      </c>
      <c r="L73" s="26">
        <v>1</v>
      </c>
      <c r="M73" s="52">
        <f t="shared" si="3"/>
        <v>9</v>
      </c>
      <c r="N73" s="26">
        <v>1</v>
      </c>
      <c r="O73" s="13">
        <f t="shared" si="0"/>
        <v>0.99</v>
      </c>
      <c r="P73" s="40" t="s">
        <v>52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11"/>
    </row>
    <row r="74" spans="1:36" x14ac:dyDescent="0.25">
      <c r="A74" s="37">
        <v>19.8</v>
      </c>
      <c r="B74" s="3">
        <v>55000</v>
      </c>
      <c r="C74" s="3">
        <v>1.18</v>
      </c>
      <c r="D74" s="26">
        <v>1</v>
      </c>
      <c r="E74" s="52">
        <f t="shared" si="1"/>
        <v>11</v>
      </c>
      <c r="F74" s="26">
        <v>0.04</v>
      </c>
      <c r="G74" s="13">
        <f t="shared" si="2"/>
        <v>5.9595959595959591E-2</v>
      </c>
      <c r="H74" s="40" t="s">
        <v>55</v>
      </c>
      <c r="I74" s="37">
        <v>20</v>
      </c>
      <c r="J74" s="3">
        <v>55000</v>
      </c>
      <c r="K74" s="3">
        <v>19.8</v>
      </c>
      <c r="L74" s="26">
        <v>1</v>
      </c>
      <c r="M74" s="52">
        <f t="shared" si="3"/>
        <v>11</v>
      </c>
      <c r="N74" s="26">
        <v>1</v>
      </c>
      <c r="O74" s="13">
        <f t="shared" si="0"/>
        <v>0.99</v>
      </c>
      <c r="P74" s="40" t="s">
        <v>52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11"/>
    </row>
    <row r="75" spans="1:36" x14ac:dyDescent="0.25">
      <c r="A75" s="37">
        <v>19.600000000000001</v>
      </c>
      <c r="B75" s="3">
        <v>75000</v>
      </c>
      <c r="C75" s="3">
        <v>0.87</v>
      </c>
      <c r="D75" s="26">
        <v>1</v>
      </c>
      <c r="E75" s="52">
        <f t="shared" si="1"/>
        <v>15</v>
      </c>
      <c r="F75" s="26">
        <v>0.04</v>
      </c>
      <c r="G75" s="13">
        <f t="shared" si="2"/>
        <v>4.4387755102040814E-2</v>
      </c>
      <c r="H75" s="40" t="s">
        <v>55</v>
      </c>
      <c r="I75" s="37">
        <v>20</v>
      </c>
      <c r="J75" s="3">
        <v>75000</v>
      </c>
      <c r="K75" s="3">
        <v>19.600000000000001</v>
      </c>
      <c r="L75" s="26">
        <v>1</v>
      </c>
      <c r="M75" s="52">
        <f t="shared" si="3"/>
        <v>15</v>
      </c>
      <c r="N75" s="26">
        <v>1</v>
      </c>
      <c r="O75" s="13">
        <f t="shared" si="0"/>
        <v>0.98000000000000009</v>
      </c>
      <c r="P75" s="40" t="s">
        <v>52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11"/>
    </row>
    <row r="76" spans="1:36" x14ac:dyDescent="0.25">
      <c r="A76" s="37">
        <v>19.600000000000001</v>
      </c>
      <c r="B76" s="3">
        <v>100000</v>
      </c>
      <c r="C76" s="3">
        <v>0.64</v>
      </c>
      <c r="D76" s="26">
        <v>1</v>
      </c>
      <c r="E76" s="52">
        <f t="shared" si="1"/>
        <v>20</v>
      </c>
      <c r="F76" s="26">
        <v>0.02</v>
      </c>
      <c r="G76" s="13">
        <f t="shared" si="2"/>
        <v>3.2653061224489792E-2</v>
      </c>
      <c r="H76" s="40" t="s">
        <v>54</v>
      </c>
      <c r="I76" s="37">
        <v>19.600000000000001</v>
      </c>
      <c r="J76" s="3">
        <v>100000</v>
      </c>
      <c r="K76" s="3">
        <v>19.399999999999999</v>
      </c>
      <c r="L76" s="26">
        <v>1</v>
      </c>
      <c r="M76" s="52">
        <f t="shared" si="3"/>
        <v>20</v>
      </c>
      <c r="N76" s="26">
        <v>1</v>
      </c>
      <c r="O76" s="13">
        <f t="shared" si="0"/>
        <v>0.98979591836734682</v>
      </c>
      <c r="P76" s="40" t="s">
        <v>52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11"/>
    </row>
    <row r="77" spans="1:36" x14ac:dyDescent="0.25">
      <c r="A77" s="37">
        <v>19.5</v>
      </c>
      <c r="B77" s="3">
        <v>250000</v>
      </c>
      <c r="C77" s="3">
        <v>0.26</v>
      </c>
      <c r="D77" s="26">
        <v>1</v>
      </c>
      <c r="E77" s="52">
        <f t="shared" si="1"/>
        <v>50</v>
      </c>
      <c r="F77" s="26">
        <v>0.01</v>
      </c>
      <c r="G77" s="13">
        <f t="shared" si="2"/>
        <v>1.3333333333333334E-2</v>
      </c>
      <c r="H77" s="40" t="s">
        <v>53</v>
      </c>
      <c r="I77" s="37">
        <v>19.8</v>
      </c>
      <c r="J77" s="3">
        <v>250000</v>
      </c>
      <c r="K77" s="3">
        <v>19.600000000000001</v>
      </c>
      <c r="L77" s="26">
        <v>1</v>
      </c>
      <c r="M77" s="52">
        <f t="shared" si="3"/>
        <v>50</v>
      </c>
      <c r="N77" s="26">
        <v>1</v>
      </c>
      <c r="O77" s="13">
        <f t="shared" si="0"/>
        <v>0.98989898989898994</v>
      </c>
      <c r="P77" s="40" t="s">
        <v>52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11"/>
    </row>
    <row r="78" spans="1:36" ht="16.5" thickBot="1" x14ac:dyDescent="0.3">
      <c r="A78" s="41">
        <v>19.600000000000001</v>
      </c>
      <c r="B78" s="42">
        <v>500000</v>
      </c>
      <c r="C78" s="42">
        <v>0.13800000000000001</v>
      </c>
      <c r="D78" s="43">
        <v>1</v>
      </c>
      <c r="E78" s="60">
        <f t="shared" si="1"/>
        <v>100</v>
      </c>
      <c r="F78" s="43">
        <v>4.0000000000000001E-3</v>
      </c>
      <c r="G78" s="44">
        <f t="shared" si="2"/>
        <v>7.0408163265306125E-3</v>
      </c>
      <c r="H78" s="45" t="s">
        <v>62</v>
      </c>
      <c r="I78" s="41">
        <v>19.8</v>
      </c>
      <c r="J78" s="42">
        <v>500000</v>
      </c>
      <c r="K78" s="42">
        <v>19.600000000000001</v>
      </c>
      <c r="L78" s="43">
        <v>1</v>
      </c>
      <c r="M78" s="60">
        <f t="shared" si="3"/>
        <v>100</v>
      </c>
      <c r="N78" s="43">
        <v>1</v>
      </c>
      <c r="O78" s="44">
        <f t="shared" si="0"/>
        <v>0.98989898989898994</v>
      </c>
      <c r="P78" s="45" t="s">
        <v>52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11"/>
    </row>
    <row r="79" spans="1:36" x14ac:dyDescent="0.25">
      <c r="A79" s="16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11"/>
    </row>
    <row r="80" spans="1:36" x14ac:dyDescent="0.25">
      <c r="A80" s="16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11"/>
    </row>
    <row r="81" spans="1:36" x14ac:dyDescent="0.25">
      <c r="A81" s="16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11"/>
    </row>
    <row r="82" spans="1:36" x14ac:dyDescent="0.25">
      <c r="A82" s="16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11"/>
    </row>
    <row r="83" spans="1:36" x14ac:dyDescent="0.25">
      <c r="A83" s="16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11"/>
    </row>
    <row r="84" spans="1:36" x14ac:dyDescent="0.25">
      <c r="A84" s="16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11"/>
    </row>
    <row r="85" spans="1:36" x14ac:dyDescent="0.25">
      <c r="A85" s="16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11"/>
    </row>
    <row r="86" spans="1:36" x14ac:dyDescent="0.25">
      <c r="A86" s="16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11"/>
    </row>
    <row r="87" spans="1:36" x14ac:dyDescent="0.25">
      <c r="A87" s="16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11"/>
    </row>
    <row r="88" spans="1:36" x14ac:dyDescent="0.25">
      <c r="A88" s="16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11"/>
    </row>
    <row r="89" spans="1:36" x14ac:dyDescent="0.25">
      <c r="A89" s="16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11"/>
    </row>
    <row r="90" spans="1:36" x14ac:dyDescent="0.25">
      <c r="A90" s="16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11"/>
    </row>
    <row r="91" spans="1:36" x14ac:dyDescent="0.25">
      <c r="A91" s="16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11"/>
    </row>
    <row r="92" spans="1:36" x14ac:dyDescent="0.25">
      <c r="A92" s="16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11"/>
    </row>
    <row r="93" spans="1:36" x14ac:dyDescent="0.25">
      <c r="A93" s="16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11"/>
    </row>
    <row r="94" spans="1:36" x14ac:dyDescent="0.25">
      <c r="A94" s="16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11"/>
    </row>
    <row r="95" spans="1:36" x14ac:dyDescent="0.25">
      <c r="A95" s="16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11"/>
    </row>
    <row r="96" spans="1:36" x14ac:dyDescent="0.25">
      <c r="A96" s="97" t="s">
        <v>63</v>
      </c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3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11"/>
    </row>
    <row r="97" spans="1:36" x14ac:dyDescent="0.25">
      <c r="A97" s="16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11"/>
    </row>
    <row r="98" spans="1:36" ht="15.95" customHeight="1" x14ac:dyDescent="0.25">
      <c r="A98" s="140" t="s">
        <v>64</v>
      </c>
      <c r="B98" s="140"/>
      <c r="C98" s="140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11"/>
    </row>
    <row r="99" spans="1:36" x14ac:dyDescent="0.25">
      <c r="A99" s="16"/>
      <c r="B99" s="4"/>
      <c r="C99" s="4"/>
      <c r="D99" s="4"/>
      <c r="E99" s="4"/>
      <c r="F99" s="4"/>
      <c r="G99" s="4"/>
      <c r="H99" s="4"/>
      <c r="I99" s="4"/>
      <c r="J99" s="33"/>
      <c r="K99" s="33"/>
      <c r="L99" s="33"/>
      <c r="M99" s="33"/>
      <c r="N99" s="33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11"/>
    </row>
    <row r="100" spans="1:36" ht="15.95" customHeight="1" x14ac:dyDescent="0.25">
      <c r="A100" s="16"/>
      <c r="B100" s="78" t="s">
        <v>65</v>
      </c>
      <c r="C100" s="28">
        <v>4.1900000000000004</v>
      </c>
      <c r="D100" s="27" t="s">
        <v>7</v>
      </c>
      <c r="E100" s="29">
        <v>0.04</v>
      </c>
      <c r="F100" s="4"/>
      <c r="G100" s="4"/>
      <c r="H100" s="4"/>
      <c r="I100" s="4"/>
      <c r="J100" s="33"/>
      <c r="K100" s="33"/>
      <c r="L100" s="33"/>
      <c r="M100" s="33"/>
      <c r="N100" s="33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11"/>
    </row>
    <row r="101" spans="1:36" x14ac:dyDescent="0.25">
      <c r="A101" s="16"/>
      <c r="B101" s="4"/>
      <c r="C101" s="4"/>
      <c r="D101" s="4"/>
      <c r="E101" s="4"/>
      <c r="F101" s="4"/>
      <c r="G101" s="4"/>
      <c r="H101" s="4"/>
      <c r="I101" s="4"/>
      <c r="J101" s="33"/>
      <c r="K101" s="33"/>
      <c r="L101" s="33"/>
      <c r="M101" s="33"/>
      <c r="N101" s="33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11"/>
    </row>
    <row r="102" spans="1:36" x14ac:dyDescent="0.25">
      <c r="A102" s="16"/>
      <c r="B102" s="78" t="s">
        <v>66</v>
      </c>
      <c r="C102" s="28">
        <v>12.7</v>
      </c>
      <c r="D102" s="27" t="s">
        <v>7</v>
      </c>
      <c r="E102" s="29">
        <v>0.03</v>
      </c>
      <c r="F102" s="4"/>
      <c r="G102" s="4"/>
      <c r="H102" s="4"/>
      <c r="I102" s="4"/>
      <c r="J102" s="33"/>
      <c r="K102" s="33"/>
      <c r="L102" s="33"/>
      <c r="M102" s="33"/>
      <c r="N102" s="33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11"/>
    </row>
    <row r="103" spans="1:36" x14ac:dyDescent="0.25">
      <c r="A103" s="16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11"/>
    </row>
    <row r="104" spans="1:36" x14ac:dyDescent="0.25">
      <c r="A104" s="16"/>
      <c r="B104" s="78" t="s">
        <v>35</v>
      </c>
      <c r="C104" s="3">
        <v>262.8</v>
      </c>
      <c r="D104" s="27" t="s">
        <v>7</v>
      </c>
      <c r="E104" s="29">
        <v>0.8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11"/>
    </row>
    <row r="105" spans="1:36" x14ac:dyDescent="0.25">
      <c r="A105" s="16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11"/>
    </row>
    <row r="106" spans="1:36" x14ac:dyDescent="0.25">
      <c r="A106" s="16"/>
      <c r="B106" s="78" t="s">
        <v>67</v>
      </c>
      <c r="C106" s="28">
        <v>10000</v>
      </c>
      <c r="D106" s="27" t="s">
        <v>7</v>
      </c>
      <c r="E106" s="29">
        <v>2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11"/>
    </row>
    <row r="107" spans="1:36" ht="15.95" customHeight="1" x14ac:dyDescent="0.25">
      <c r="A107" s="16"/>
      <c r="B107" s="78" t="s">
        <v>68</v>
      </c>
      <c r="C107" s="28">
        <v>10000</v>
      </c>
      <c r="D107" s="27" t="s">
        <v>7</v>
      </c>
      <c r="E107" s="29">
        <v>2</v>
      </c>
      <c r="F107" s="4"/>
      <c r="G107" s="4"/>
      <c r="H107" s="4"/>
      <c r="I107" s="4"/>
      <c r="N107" s="3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11"/>
    </row>
    <row r="108" spans="1:36" x14ac:dyDescent="0.25">
      <c r="A108" s="16"/>
      <c r="B108" s="78" t="s">
        <v>70</v>
      </c>
      <c r="C108" s="28">
        <v>1.34E-5</v>
      </c>
      <c r="D108" s="27" t="s">
        <v>7</v>
      </c>
      <c r="E108" s="29">
        <v>9.9999999999999995E-8</v>
      </c>
      <c r="F108" s="4"/>
      <c r="G108" s="4"/>
      <c r="H108" s="4"/>
      <c r="I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11"/>
    </row>
    <row r="109" spans="1:36" x14ac:dyDescent="0.25">
      <c r="A109" s="16"/>
      <c r="B109" s="31" t="s">
        <v>72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11"/>
    </row>
    <row r="110" spans="1:36" x14ac:dyDescent="0.25">
      <c r="A110" s="16"/>
      <c r="B110" s="4"/>
      <c r="C110" s="4"/>
      <c r="D110" s="4"/>
      <c r="E110" s="4"/>
      <c r="F110" s="4"/>
      <c r="G110" s="4"/>
      <c r="H110" s="4"/>
      <c r="I110" s="4"/>
      <c r="L110" s="90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11"/>
    </row>
    <row r="111" spans="1:36" x14ac:dyDescent="0.25">
      <c r="A111" s="16"/>
      <c r="B111" s="78" t="s">
        <v>73</v>
      </c>
      <c r="C111" s="28">
        <v>3.6</v>
      </c>
      <c r="D111" s="27" t="s">
        <v>7</v>
      </c>
      <c r="E111" s="29">
        <v>0.1</v>
      </c>
      <c r="F111" s="4"/>
      <c r="G111" s="4"/>
      <c r="H111" s="4"/>
      <c r="I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11"/>
    </row>
    <row r="112" spans="1:36" x14ac:dyDescent="0.25">
      <c r="A112" s="16"/>
      <c r="B112" s="18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11"/>
    </row>
    <row r="113" spans="1:36" x14ac:dyDescent="0.25">
      <c r="A113" s="16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11"/>
    </row>
    <row r="114" spans="1:36" x14ac:dyDescent="0.25">
      <c r="A114" s="16"/>
      <c r="B114" s="81" t="s">
        <v>69</v>
      </c>
      <c r="C114" s="85"/>
      <c r="D114" s="85"/>
      <c r="E114" s="85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11"/>
    </row>
    <row r="115" spans="1:36" x14ac:dyDescent="0.25">
      <c r="A115" s="16"/>
      <c r="B115" s="88" t="s">
        <v>71</v>
      </c>
      <c r="C115" s="89">
        <f>2*C106*C108*3.1415</f>
        <v>0.84192200000000006</v>
      </c>
      <c r="D115" s="86"/>
      <c r="E115" s="8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11"/>
    </row>
    <row r="116" spans="1:36" x14ac:dyDescent="0.25">
      <c r="A116" s="16"/>
      <c r="B116" s="31"/>
      <c r="C116" s="31"/>
      <c r="D116" s="32"/>
      <c r="E116" s="31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11"/>
    </row>
    <row r="117" spans="1:36" x14ac:dyDescent="0.25">
      <c r="A117" s="16"/>
      <c r="B117" s="31"/>
      <c r="C117" s="31"/>
      <c r="D117" s="32"/>
      <c r="E117" s="31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11"/>
    </row>
    <row r="118" spans="1:36" x14ac:dyDescent="0.25">
      <c r="A118" s="16"/>
      <c r="B118" s="31"/>
      <c r="C118" s="31"/>
      <c r="D118" s="32"/>
      <c r="E118" s="31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11"/>
    </row>
    <row r="119" spans="1:36" x14ac:dyDescent="0.25">
      <c r="A119" s="16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11"/>
    </row>
    <row r="120" spans="1:36" ht="16.5" thickBot="1" x14ac:dyDescent="0.3">
      <c r="A120" s="16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11"/>
    </row>
    <row r="121" spans="1:36" ht="15.95" customHeight="1" x14ac:dyDescent="0.25">
      <c r="A121" s="16"/>
      <c r="B121" s="131" t="s">
        <v>74</v>
      </c>
      <c r="C121" s="132"/>
      <c r="D121" s="132"/>
      <c r="E121" s="132"/>
      <c r="F121" s="132"/>
      <c r="G121" s="132"/>
      <c r="H121" s="132"/>
      <c r="I121" s="133"/>
      <c r="J121" s="4"/>
      <c r="K121" s="4"/>
      <c r="L121" s="4"/>
      <c r="M121" s="125" t="s">
        <v>75</v>
      </c>
      <c r="N121" s="126"/>
      <c r="O121" s="126"/>
      <c r="P121" s="126"/>
      <c r="Q121" s="126"/>
      <c r="R121" s="126"/>
      <c r="S121" s="127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11"/>
    </row>
    <row r="122" spans="1:36" ht="17.100000000000001" customHeight="1" thickBot="1" x14ac:dyDescent="0.3">
      <c r="A122" s="16"/>
      <c r="B122" s="134"/>
      <c r="C122" s="135"/>
      <c r="D122" s="135"/>
      <c r="E122" s="135"/>
      <c r="F122" s="135"/>
      <c r="G122" s="135"/>
      <c r="H122" s="135"/>
      <c r="I122" s="136"/>
      <c r="J122" s="4"/>
      <c r="K122" s="4"/>
      <c r="L122" s="4"/>
      <c r="M122" s="137"/>
      <c r="N122" s="138"/>
      <c r="O122" s="138"/>
      <c r="P122" s="138"/>
      <c r="Q122" s="138"/>
      <c r="R122" s="138"/>
      <c r="S122" s="139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11"/>
    </row>
    <row r="123" spans="1:36" ht="16.5" thickBot="1" x14ac:dyDescent="0.3">
      <c r="A123" s="65" t="s">
        <v>46</v>
      </c>
      <c r="B123" s="66" t="s">
        <v>29</v>
      </c>
      <c r="C123" s="66" t="s">
        <v>46</v>
      </c>
      <c r="D123" s="66" t="s">
        <v>46</v>
      </c>
      <c r="E123" s="66" t="s">
        <v>29</v>
      </c>
      <c r="F123" s="66" t="s">
        <v>46</v>
      </c>
      <c r="G123" s="66"/>
      <c r="H123" s="66" t="s">
        <v>46</v>
      </c>
      <c r="I123" s="66" t="s">
        <v>46</v>
      </c>
      <c r="J123" s="67"/>
      <c r="K123" s="4"/>
      <c r="L123" s="4"/>
      <c r="M123" s="61" t="s">
        <v>76</v>
      </c>
      <c r="N123" s="62" t="s">
        <v>76</v>
      </c>
      <c r="O123" s="62" t="s">
        <v>46</v>
      </c>
      <c r="P123" s="62" t="s">
        <v>46</v>
      </c>
      <c r="Q123" s="62" t="s">
        <v>46</v>
      </c>
      <c r="R123" s="62" t="s">
        <v>46</v>
      </c>
      <c r="S123" s="62"/>
      <c r="T123" s="62"/>
      <c r="U123" s="63" t="s">
        <v>76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11"/>
    </row>
    <row r="124" spans="1:36" x14ac:dyDescent="0.25">
      <c r="A124" s="38" t="s">
        <v>4</v>
      </c>
      <c r="B124" s="39" t="s">
        <v>47</v>
      </c>
      <c r="C124" s="39" t="s">
        <v>77</v>
      </c>
      <c r="D124" s="39" t="s">
        <v>48</v>
      </c>
      <c r="E124" s="39" t="s">
        <v>49</v>
      </c>
      <c r="F124" s="39" t="s">
        <v>78</v>
      </c>
      <c r="G124" s="39" t="s">
        <v>79</v>
      </c>
      <c r="H124" s="39" t="s">
        <v>80</v>
      </c>
      <c r="I124" s="39" t="s">
        <v>81</v>
      </c>
      <c r="J124" s="39" t="s">
        <v>82</v>
      </c>
      <c r="K124" s="68" t="s">
        <v>83</v>
      </c>
      <c r="L124" s="4"/>
      <c r="M124" s="69" t="s">
        <v>103</v>
      </c>
      <c r="N124" s="70" t="s">
        <v>84</v>
      </c>
      <c r="O124" s="71" t="s">
        <v>4</v>
      </c>
      <c r="P124" s="71" t="s">
        <v>48</v>
      </c>
      <c r="Q124" s="72" t="s">
        <v>24</v>
      </c>
      <c r="R124" s="70" t="s">
        <v>50</v>
      </c>
      <c r="S124" s="70" t="s">
        <v>51</v>
      </c>
      <c r="T124" s="71" t="s">
        <v>85</v>
      </c>
      <c r="U124" s="46" t="s">
        <v>86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11"/>
    </row>
    <row r="125" spans="1:36" x14ac:dyDescent="0.25">
      <c r="A125" s="37">
        <v>18.2</v>
      </c>
      <c r="B125" s="3">
        <v>10000</v>
      </c>
      <c r="C125" s="3">
        <v>16.100000000000001</v>
      </c>
      <c r="D125" s="26">
        <v>1</v>
      </c>
      <c r="E125" s="26">
        <f>(B125/100)*0.02</f>
        <v>2</v>
      </c>
      <c r="F125" s="26">
        <f>I125/10</f>
        <v>0.01</v>
      </c>
      <c r="G125" s="13">
        <f>C125/A125</f>
        <v>0.88461538461538469</v>
      </c>
      <c r="H125" s="3">
        <v>2.7</v>
      </c>
      <c r="I125" s="26">
        <v>0.1</v>
      </c>
      <c r="J125" s="13">
        <f t="shared" ref="J125:J154" si="4">H125/A125</f>
        <v>0.14835164835164838</v>
      </c>
      <c r="K125" s="40" t="s">
        <v>56</v>
      </c>
      <c r="L125" s="4"/>
      <c r="M125" s="37">
        <v>10000</v>
      </c>
      <c r="N125" s="13">
        <f>(M125/100)*0.2</f>
        <v>20</v>
      </c>
      <c r="O125" s="3">
        <v>20.8</v>
      </c>
      <c r="P125" s="13">
        <v>1</v>
      </c>
      <c r="Q125" s="3">
        <v>0.53200000000000003</v>
      </c>
      <c r="R125" s="3">
        <v>0.02</v>
      </c>
      <c r="S125" s="26">
        <f>Q125/O125</f>
        <v>2.5576923076923077E-2</v>
      </c>
      <c r="T125" s="1" t="s">
        <v>54</v>
      </c>
      <c r="U125" s="9">
        <v>10000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11"/>
    </row>
    <row r="126" spans="1:36" x14ac:dyDescent="0.25">
      <c r="A126" s="37">
        <v>18.2</v>
      </c>
      <c r="B126" s="3">
        <v>10010</v>
      </c>
      <c r="C126" s="3">
        <v>15.9</v>
      </c>
      <c r="D126" s="26">
        <v>1</v>
      </c>
      <c r="E126" s="26">
        <f t="shared" ref="E126:E167" si="5">(B126/100)*0.02</f>
        <v>2.0019999999999998</v>
      </c>
      <c r="F126" s="26">
        <f t="shared" ref="F126:F167" si="6">I126/10</f>
        <v>0.01</v>
      </c>
      <c r="G126" s="13">
        <f t="shared" ref="G126:G154" si="7">C126/A126</f>
        <v>0.87362637362637363</v>
      </c>
      <c r="H126" s="3">
        <v>2.72</v>
      </c>
      <c r="I126" s="26">
        <v>0.1</v>
      </c>
      <c r="J126" s="13">
        <f t="shared" si="4"/>
        <v>0.14945054945054947</v>
      </c>
      <c r="K126" s="40" t="s">
        <v>56</v>
      </c>
      <c r="L126" s="4"/>
      <c r="M126" s="37">
        <v>5003</v>
      </c>
      <c r="N126" s="13">
        <f t="shared" ref="N126:N131" si="8">(M126/100)*0.2</f>
        <v>10.006</v>
      </c>
      <c r="O126" s="3">
        <v>20.7</v>
      </c>
      <c r="P126" s="13">
        <v>1</v>
      </c>
      <c r="Q126" s="3">
        <v>1.1200000000000001</v>
      </c>
      <c r="R126" s="3">
        <v>0.04</v>
      </c>
      <c r="S126" s="26">
        <f t="shared" ref="S126:S131" si="9">Q126/O126</f>
        <v>5.4106280193236725E-2</v>
      </c>
      <c r="T126" s="1" t="s">
        <v>55</v>
      </c>
      <c r="U126" s="9">
        <v>5000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11"/>
    </row>
    <row r="127" spans="1:36" x14ac:dyDescent="0.25">
      <c r="A127" s="37">
        <v>18.3</v>
      </c>
      <c r="B127" s="3">
        <v>10200</v>
      </c>
      <c r="C127" s="3">
        <v>15.8</v>
      </c>
      <c r="D127" s="26">
        <v>1</v>
      </c>
      <c r="E127" s="26">
        <f t="shared" si="5"/>
        <v>2.04</v>
      </c>
      <c r="F127" s="26">
        <f t="shared" si="6"/>
        <v>0.01</v>
      </c>
      <c r="G127" s="13">
        <f t="shared" si="7"/>
        <v>0.86338797814207646</v>
      </c>
      <c r="H127" s="3">
        <v>3</v>
      </c>
      <c r="I127" s="26">
        <v>0.1</v>
      </c>
      <c r="J127" s="13">
        <f t="shared" si="4"/>
        <v>0.16393442622950818</v>
      </c>
      <c r="K127" s="40" t="s">
        <v>56</v>
      </c>
      <c r="L127" s="4"/>
      <c r="M127" s="37">
        <v>2001</v>
      </c>
      <c r="N127" s="13">
        <f t="shared" si="8"/>
        <v>4.0020000000000007</v>
      </c>
      <c r="O127" s="3">
        <v>20.399999999999999</v>
      </c>
      <c r="P127" s="13">
        <v>1</v>
      </c>
      <c r="Q127" s="3">
        <v>2.7</v>
      </c>
      <c r="R127" s="3">
        <v>0.1</v>
      </c>
      <c r="S127" s="26">
        <f t="shared" si="9"/>
        <v>0.13235294117647062</v>
      </c>
      <c r="T127" s="1" t="s">
        <v>56</v>
      </c>
      <c r="U127" s="9">
        <v>2000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11"/>
    </row>
    <row r="128" spans="1:36" x14ac:dyDescent="0.25">
      <c r="A128" s="37">
        <v>18.3</v>
      </c>
      <c r="B128" s="3">
        <v>10300</v>
      </c>
      <c r="C128" s="3">
        <v>15.8</v>
      </c>
      <c r="D128" s="26">
        <v>1</v>
      </c>
      <c r="E128" s="26">
        <f t="shared" si="5"/>
        <v>2.06</v>
      </c>
      <c r="F128" s="26">
        <f t="shared" si="6"/>
        <v>0.01</v>
      </c>
      <c r="G128" s="13">
        <f t="shared" si="7"/>
        <v>0.86338797814207646</v>
      </c>
      <c r="H128" s="3">
        <v>3.2</v>
      </c>
      <c r="I128" s="26">
        <v>0.1</v>
      </c>
      <c r="J128" s="13">
        <f t="shared" si="4"/>
        <v>0.17486338797814208</v>
      </c>
      <c r="K128" s="40" t="s">
        <v>56</v>
      </c>
      <c r="L128" s="4"/>
      <c r="M128" s="37">
        <v>999.7</v>
      </c>
      <c r="N128" s="13">
        <f t="shared" si="8"/>
        <v>1.9994000000000001</v>
      </c>
      <c r="O128" s="3">
        <v>20</v>
      </c>
      <c r="P128" s="13">
        <v>1</v>
      </c>
      <c r="Q128" s="3">
        <v>5.4</v>
      </c>
      <c r="R128" s="3">
        <v>0.2</v>
      </c>
      <c r="S128" s="26">
        <f t="shared" si="9"/>
        <v>0.27</v>
      </c>
      <c r="T128" s="1" t="s">
        <v>57</v>
      </c>
      <c r="U128" s="9">
        <v>1000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11"/>
    </row>
    <row r="129" spans="1:36" x14ac:dyDescent="0.25">
      <c r="A129" s="37">
        <v>18.3</v>
      </c>
      <c r="B129" s="3">
        <v>10400</v>
      </c>
      <c r="C129" s="3">
        <v>15.8</v>
      </c>
      <c r="D129" s="26">
        <v>1</v>
      </c>
      <c r="E129" s="26">
        <f t="shared" si="5"/>
        <v>2.08</v>
      </c>
      <c r="F129" s="26">
        <f t="shared" si="6"/>
        <v>0.01</v>
      </c>
      <c r="G129" s="13">
        <f t="shared" si="7"/>
        <v>0.86338797814207646</v>
      </c>
      <c r="H129" s="3">
        <v>3.4</v>
      </c>
      <c r="I129" s="26">
        <v>0.1</v>
      </c>
      <c r="J129" s="13">
        <f t="shared" si="4"/>
        <v>0.18579234972677594</v>
      </c>
      <c r="K129" s="40" t="s">
        <v>56</v>
      </c>
      <c r="L129" s="4"/>
      <c r="M129" s="37">
        <v>501.5</v>
      </c>
      <c r="N129" s="13">
        <f t="shared" si="8"/>
        <v>1.0029999999999999</v>
      </c>
      <c r="O129" s="3">
        <v>19.2</v>
      </c>
      <c r="P129" s="13">
        <v>1</v>
      </c>
      <c r="Q129" s="3">
        <v>10.9</v>
      </c>
      <c r="R129" s="3">
        <v>0.4</v>
      </c>
      <c r="S129" s="26">
        <f t="shared" si="9"/>
        <v>0.56770833333333337</v>
      </c>
      <c r="T129" s="1" t="s">
        <v>58</v>
      </c>
      <c r="U129" s="9">
        <v>500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11"/>
    </row>
    <row r="130" spans="1:36" x14ac:dyDescent="0.25">
      <c r="A130" s="37">
        <v>18.2</v>
      </c>
      <c r="B130" s="3">
        <v>10500</v>
      </c>
      <c r="C130" s="3">
        <v>15.6</v>
      </c>
      <c r="D130" s="26">
        <v>1</v>
      </c>
      <c r="E130" s="26">
        <f t="shared" si="5"/>
        <v>2.1</v>
      </c>
      <c r="F130" s="26">
        <f t="shared" si="6"/>
        <v>0.01</v>
      </c>
      <c r="G130" s="13">
        <f t="shared" si="7"/>
        <v>0.85714285714285721</v>
      </c>
      <c r="H130" s="3">
        <v>3.58</v>
      </c>
      <c r="I130" s="26">
        <v>0.1</v>
      </c>
      <c r="J130" s="13">
        <f t="shared" si="4"/>
        <v>0.19670329670329673</v>
      </c>
      <c r="K130" s="40" t="s">
        <v>56</v>
      </c>
      <c r="L130" s="4"/>
      <c r="M130" s="37">
        <v>101</v>
      </c>
      <c r="N130" s="13">
        <f t="shared" si="8"/>
        <v>0.20200000000000001</v>
      </c>
      <c r="O130" s="3">
        <v>16.600000000000001</v>
      </c>
      <c r="P130" s="13">
        <v>1</v>
      </c>
      <c r="Q130" s="3">
        <v>37.4</v>
      </c>
      <c r="R130" s="3">
        <v>1</v>
      </c>
      <c r="S130" s="26">
        <f t="shared" si="9"/>
        <v>2.2530120481927707</v>
      </c>
      <c r="T130" s="1" t="s">
        <v>52</v>
      </c>
      <c r="U130" s="9">
        <v>100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11"/>
    </row>
    <row r="131" spans="1:36" x14ac:dyDescent="0.25">
      <c r="A131" s="37">
        <v>18.399999999999999</v>
      </c>
      <c r="B131" s="3">
        <v>10600</v>
      </c>
      <c r="C131" s="3">
        <v>15.8</v>
      </c>
      <c r="D131" s="26">
        <v>1</v>
      </c>
      <c r="E131" s="26">
        <f t="shared" si="5"/>
        <v>2.12</v>
      </c>
      <c r="F131" s="26">
        <f t="shared" si="6"/>
        <v>0.01</v>
      </c>
      <c r="G131" s="13">
        <f t="shared" si="7"/>
        <v>0.85869565217391319</v>
      </c>
      <c r="H131" s="3">
        <v>3.82</v>
      </c>
      <c r="I131" s="26">
        <v>0.1</v>
      </c>
      <c r="J131" s="13">
        <f t="shared" si="4"/>
        <v>0.20760869565217391</v>
      </c>
      <c r="K131" s="40" t="s">
        <v>56</v>
      </c>
      <c r="L131" s="4"/>
      <c r="M131" s="37">
        <v>251.6</v>
      </c>
      <c r="N131" s="13">
        <f t="shared" si="8"/>
        <v>0.50319999999999998</v>
      </c>
      <c r="O131" s="3">
        <v>18</v>
      </c>
      <c r="P131" s="13">
        <v>1</v>
      </c>
      <c r="Q131" s="3">
        <v>20.9</v>
      </c>
      <c r="R131" s="3">
        <v>1</v>
      </c>
      <c r="S131" s="26">
        <f t="shared" si="9"/>
        <v>1.161111111111111</v>
      </c>
      <c r="T131" s="1" t="s">
        <v>52</v>
      </c>
      <c r="U131" s="9">
        <v>250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11"/>
    </row>
    <row r="132" spans="1:36" ht="16.5" thickBot="1" x14ac:dyDescent="0.3">
      <c r="A132" s="37">
        <v>18.399999999999999</v>
      </c>
      <c r="B132" s="3">
        <v>10700</v>
      </c>
      <c r="C132" s="3">
        <v>15.6</v>
      </c>
      <c r="D132" s="26">
        <v>1</v>
      </c>
      <c r="E132" s="26">
        <f t="shared" si="5"/>
        <v>2.14</v>
      </c>
      <c r="F132" s="26">
        <f t="shared" si="6"/>
        <v>0.02</v>
      </c>
      <c r="G132" s="13">
        <f t="shared" si="7"/>
        <v>0.84782608695652184</v>
      </c>
      <c r="H132" s="3">
        <v>4.16</v>
      </c>
      <c r="I132" s="26">
        <v>0.2</v>
      </c>
      <c r="J132" s="13">
        <f t="shared" si="4"/>
        <v>0.22608695652173916</v>
      </c>
      <c r="K132" s="40" t="s">
        <v>57</v>
      </c>
      <c r="L132" s="4"/>
      <c r="M132" s="73"/>
      <c r="N132" s="74"/>
      <c r="O132" s="74"/>
      <c r="P132" s="74"/>
      <c r="Q132" s="74"/>
      <c r="R132" s="74"/>
      <c r="S132" s="10"/>
      <c r="T132" s="10"/>
      <c r="U132" s="4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11"/>
    </row>
    <row r="133" spans="1:36" x14ac:dyDescent="0.25">
      <c r="A133" s="37">
        <v>18.600000000000001</v>
      </c>
      <c r="B133" s="3">
        <v>10800</v>
      </c>
      <c r="C133" s="3">
        <v>15.4</v>
      </c>
      <c r="D133" s="26">
        <v>1</v>
      </c>
      <c r="E133" s="26">
        <f t="shared" si="5"/>
        <v>2.16</v>
      </c>
      <c r="F133" s="26">
        <f t="shared" si="6"/>
        <v>0.02</v>
      </c>
      <c r="G133" s="13">
        <f t="shared" si="7"/>
        <v>0.82795698924731176</v>
      </c>
      <c r="H133" s="3">
        <v>4.3600000000000003</v>
      </c>
      <c r="I133" s="26">
        <v>0.2</v>
      </c>
      <c r="J133" s="13">
        <f t="shared" si="4"/>
        <v>0.23440860215053763</v>
      </c>
      <c r="K133" s="40" t="s">
        <v>57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11"/>
    </row>
    <row r="134" spans="1:36" x14ac:dyDescent="0.25">
      <c r="A134" s="37">
        <v>18.399999999999999</v>
      </c>
      <c r="B134" s="3">
        <v>11000</v>
      </c>
      <c r="C134" s="3">
        <v>15.4</v>
      </c>
      <c r="D134" s="26">
        <v>1</v>
      </c>
      <c r="E134" s="26">
        <f t="shared" si="5"/>
        <v>2.2000000000000002</v>
      </c>
      <c r="F134" s="26">
        <f t="shared" si="6"/>
        <v>0.02</v>
      </c>
      <c r="G134" s="13">
        <f t="shared" si="7"/>
        <v>0.83695652173913049</v>
      </c>
      <c r="H134" s="3">
        <v>4.84</v>
      </c>
      <c r="I134" s="26">
        <v>0.2</v>
      </c>
      <c r="J134" s="13">
        <f t="shared" si="4"/>
        <v>0.2630434782608696</v>
      </c>
      <c r="K134" s="40" t="s">
        <v>57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11"/>
    </row>
    <row r="135" spans="1:36" x14ac:dyDescent="0.25">
      <c r="A135" s="37">
        <v>18.600000000000001</v>
      </c>
      <c r="B135" s="3">
        <v>12000</v>
      </c>
      <c r="C135" s="3">
        <v>14.9</v>
      </c>
      <c r="D135" s="26">
        <v>1</v>
      </c>
      <c r="E135" s="26">
        <f t="shared" si="5"/>
        <v>2.4</v>
      </c>
      <c r="F135" s="26">
        <f t="shared" si="6"/>
        <v>0.02</v>
      </c>
      <c r="G135" s="13">
        <f t="shared" si="7"/>
        <v>0.80107526881720426</v>
      </c>
      <c r="H135" s="3">
        <v>7.1</v>
      </c>
      <c r="I135" s="26">
        <v>0.2</v>
      </c>
      <c r="J135" s="13">
        <f t="shared" si="4"/>
        <v>0.38172043010752682</v>
      </c>
      <c r="K135" s="40" t="s">
        <v>57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11"/>
    </row>
    <row r="136" spans="1:36" x14ac:dyDescent="0.25">
      <c r="A136" s="37">
        <v>19.600000000000001</v>
      </c>
      <c r="B136" s="3">
        <v>17000</v>
      </c>
      <c r="C136" s="3">
        <v>11.5</v>
      </c>
      <c r="D136" s="26">
        <v>1</v>
      </c>
      <c r="E136" s="26">
        <f t="shared" si="5"/>
        <v>3.4</v>
      </c>
      <c r="F136" s="26">
        <f t="shared" si="6"/>
        <v>0.04</v>
      </c>
      <c r="G136" s="13">
        <f t="shared" si="7"/>
        <v>0.58673469387755095</v>
      </c>
      <c r="H136" s="3">
        <v>13.8</v>
      </c>
      <c r="I136" s="26">
        <v>0.4</v>
      </c>
      <c r="J136" s="13">
        <f t="shared" si="4"/>
        <v>0.70408163265306123</v>
      </c>
      <c r="K136" s="40" t="s">
        <v>58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11"/>
    </row>
    <row r="137" spans="1:36" x14ac:dyDescent="0.25">
      <c r="A137" s="37">
        <v>20</v>
      </c>
      <c r="B137" s="3">
        <v>22000</v>
      </c>
      <c r="C137" s="3">
        <v>9.1999999999999993</v>
      </c>
      <c r="D137" s="26">
        <v>1</v>
      </c>
      <c r="E137" s="26">
        <f t="shared" si="5"/>
        <v>4.4000000000000004</v>
      </c>
      <c r="F137" s="26">
        <f t="shared" si="6"/>
        <v>0.1</v>
      </c>
      <c r="G137" s="13">
        <f t="shared" si="7"/>
        <v>0.45999999999999996</v>
      </c>
      <c r="H137" s="3">
        <v>16.8</v>
      </c>
      <c r="I137" s="26">
        <v>1</v>
      </c>
      <c r="J137" s="13">
        <f t="shared" si="4"/>
        <v>0.84000000000000008</v>
      </c>
      <c r="K137" s="40" t="s">
        <v>52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11"/>
    </row>
    <row r="138" spans="1:36" x14ac:dyDescent="0.25">
      <c r="A138" s="37">
        <v>20.399999999999999</v>
      </c>
      <c r="B138" s="3">
        <v>40000</v>
      </c>
      <c r="C138" s="3">
        <v>5.4</v>
      </c>
      <c r="D138" s="26">
        <v>1</v>
      </c>
      <c r="E138" s="26">
        <f t="shared" si="5"/>
        <v>8</v>
      </c>
      <c r="F138" s="26">
        <f t="shared" si="6"/>
        <v>0.1</v>
      </c>
      <c r="G138" s="13">
        <f t="shared" si="7"/>
        <v>0.26470588235294124</v>
      </c>
      <c r="H138" s="3">
        <v>19.3</v>
      </c>
      <c r="I138" s="26">
        <v>1</v>
      </c>
      <c r="J138" s="13">
        <f t="shared" si="4"/>
        <v>0.9460784313725491</v>
      </c>
      <c r="K138" s="40" t="s">
        <v>52</v>
      </c>
      <c r="L138" s="4"/>
      <c r="M138" s="31"/>
      <c r="N138" s="31"/>
      <c r="O138" s="32"/>
      <c r="P138" s="31"/>
      <c r="Q138" s="22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11"/>
    </row>
    <row r="139" spans="1:36" x14ac:dyDescent="0.25">
      <c r="A139" s="37">
        <v>20.399999999999999</v>
      </c>
      <c r="B139" s="3">
        <v>100000</v>
      </c>
      <c r="C139" s="3">
        <v>2.8</v>
      </c>
      <c r="D139" s="26">
        <v>1</v>
      </c>
      <c r="E139" s="26">
        <f t="shared" si="5"/>
        <v>20</v>
      </c>
      <c r="F139" s="26">
        <f t="shared" si="6"/>
        <v>0.1</v>
      </c>
      <c r="G139" s="13">
        <f t="shared" si="7"/>
        <v>0.13725490196078433</v>
      </c>
      <c r="H139" s="3">
        <v>20</v>
      </c>
      <c r="I139" s="26">
        <v>1</v>
      </c>
      <c r="J139" s="13">
        <f t="shared" si="4"/>
        <v>0.98039215686274517</v>
      </c>
      <c r="K139" s="40" t="s">
        <v>52</v>
      </c>
      <c r="L139" s="4"/>
      <c r="M139" s="31"/>
      <c r="N139" s="31"/>
      <c r="O139" s="32"/>
      <c r="P139" s="31"/>
      <c r="Q139" s="22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11"/>
    </row>
    <row r="140" spans="1:36" ht="16.5" thickBot="1" x14ac:dyDescent="0.3">
      <c r="A140" s="37">
        <v>18.2</v>
      </c>
      <c r="B140" s="3">
        <v>9990</v>
      </c>
      <c r="C140" s="3">
        <v>15.9</v>
      </c>
      <c r="D140" s="26">
        <v>1</v>
      </c>
      <c r="E140" s="26">
        <f t="shared" si="5"/>
        <v>1.9980000000000002</v>
      </c>
      <c r="F140" s="26">
        <f t="shared" si="6"/>
        <v>0.01</v>
      </c>
      <c r="G140" s="13">
        <f t="shared" si="7"/>
        <v>0.87362637362637363</v>
      </c>
      <c r="H140" s="3">
        <v>2.68</v>
      </c>
      <c r="I140" s="26">
        <v>0.1</v>
      </c>
      <c r="J140" s="13">
        <f t="shared" si="4"/>
        <v>0.14725274725274726</v>
      </c>
      <c r="K140" s="40" t="s">
        <v>56</v>
      </c>
      <c r="L140" s="4"/>
      <c r="M140" s="31"/>
      <c r="N140" s="31"/>
      <c r="O140" s="32"/>
      <c r="P140" s="31"/>
      <c r="Q140" s="22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11"/>
    </row>
    <row r="141" spans="1:36" x14ac:dyDescent="0.25">
      <c r="A141" s="37">
        <v>18</v>
      </c>
      <c r="B141" s="3">
        <v>9800</v>
      </c>
      <c r="C141" s="3">
        <v>15.9</v>
      </c>
      <c r="D141" s="26">
        <v>1</v>
      </c>
      <c r="E141" s="26">
        <f t="shared" si="5"/>
        <v>1.96</v>
      </c>
      <c r="F141" s="26">
        <f t="shared" si="6"/>
        <v>1.2E-2</v>
      </c>
      <c r="G141" s="13">
        <f t="shared" si="7"/>
        <v>0.8833333333333333</v>
      </c>
      <c r="H141" s="3">
        <v>2.46</v>
      </c>
      <c r="I141" s="26">
        <v>0.12</v>
      </c>
      <c r="J141" s="13">
        <f t="shared" si="4"/>
        <v>0.13666666666666666</v>
      </c>
      <c r="K141" s="40" t="s">
        <v>56</v>
      </c>
      <c r="L141" s="4"/>
      <c r="M141" s="125" t="s">
        <v>87</v>
      </c>
      <c r="N141" s="126"/>
      <c r="O141" s="126"/>
      <c r="P141" s="126"/>
      <c r="Q141" s="126"/>
      <c r="R141" s="126"/>
      <c r="S141" s="127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11"/>
    </row>
    <row r="142" spans="1:36" ht="16.5" thickBot="1" x14ac:dyDescent="0.3">
      <c r="A142" s="37">
        <v>18.100000000000001</v>
      </c>
      <c r="B142" s="3">
        <v>9700</v>
      </c>
      <c r="C142" s="3">
        <v>15.8</v>
      </c>
      <c r="D142" s="26">
        <v>1</v>
      </c>
      <c r="E142" s="26">
        <f t="shared" si="5"/>
        <v>1.94</v>
      </c>
      <c r="F142" s="26">
        <f t="shared" si="6"/>
        <v>1.4000000000000002E-2</v>
      </c>
      <c r="G142" s="13">
        <f t="shared" si="7"/>
        <v>0.8729281767955801</v>
      </c>
      <c r="H142" s="3">
        <v>2.63</v>
      </c>
      <c r="I142" s="26">
        <v>0.14000000000000001</v>
      </c>
      <c r="J142" s="13">
        <f t="shared" si="4"/>
        <v>0.14530386740331491</v>
      </c>
      <c r="K142" s="40" t="s">
        <v>56</v>
      </c>
      <c r="L142" s="4"/>
      <c r="M142" s="128"/>
      <c r="N142" s="129"/>
      <c r="O142" s="129"/>
      <c r="P142" s="129"/>
      <c r="Q142" s="129"/>
      <c r="R142" s="129"/>
      <c r="S142" s="130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11"/>
    </row>
    <row r="143" spans="1:36" ht="16.5" thickBot="1" x14ac:dyDescent="0.3">
      <c r="A143" s="37">
        <v>18.2</v>
      </c>
      <c r="B143" s="3">
        <v>9600</v>
      </c>
      <c r="C143" s="3">
        <v>15.8</v>
      </c>
      <c r="D143" s="26">
        <v>1</v>
      </c>
      <c r="E143" s="26">
        <f t="shared" si="5"/>
        <v>1.92</v>
      </c>
      <c r="F143" s="26">
        <f t="shared" si="6"/>
        <v>1.6E-2</v>
      </c>
      <c r="G143" s="13">
        <f t="shared" si="7"/>
        <v>0.86813186813186816</v>
      </c>
      <c r="H143" s="3">
        <v>2.9</v>
      </c>
      <c r="I143" s="26">
        <v>0.16</v>
      </c>
      <c r="J143" s="13">
        <f t="shared" si="4"/>
        <v>0.15934065934065933</v>
      </c>
      <c r="K143" s="40" t="s">
        <v>56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11"/>
    </row>
    <row r="144" spans="1:36" x14ac:dyDescent="0.25">
      <c r="A144" s="37">
        <v>18.2</v>
      </c>
      <c r="B144" s="3">
        <v>9500</v>
      </c>
      <c r="C144" s="3">
        <v>15.8</v>
      </c>
      <c r="D144" s="26">
        <v>1</v>
      </c>
      <c r="E144" s="26">
        <f t="shared" si="5"/>
        <v>1.9000000000000001</v>
      </c>
      <c r="F144" s="26">
        <f t="shared" si="6"/>
        <v>1.7999999999999999E-2</v>
      </c>
      <c r="G144" s="13">
        <f t="shared" si="7"/>
        <v>0.86813186813186816</v>
      </c>
      <c r="H144" s="3">
        <v>3.22</v>
      </c>
      <c r="I144" s="26">
        <v>0.18</v>
      </c>
      <c r="J144" s="13">
        <f t="shared" si="4"/>
        <v>0.17692307692307693</v>
      </c>
      <c r="K144" s="40" t="s">
        <v>56</v>
      </c>
      <c r="L144" s="4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7"/>
      <c r="AH144" s="4"/>
      <c r="AI144" s="4"/>
      <c r="AJ144" s="11"/>
    </row>
    <row r="145" spans="1:36" x14ac:dyDescent="0.25">
      <c r="A145" s="37">
        <v>18.2</v>
      </c>
      <c r="B145" s="3">
        <v>9400</v>
      </c>
      <c r="C145" s="3">
        <v>15.8</v>
      </c>
      <c r="D145" s="26">
        <v>1</v>
      </c>
      <c r="E145" s="26">
        <f t="shared" si="5"/>
        <v>1.8800000000000001</v>
      </c>
      <c r="F145" s="26">
        <f t="shared" si="6"/>
        <v>2E-3</v>
      </c>
      <c r="G145" s="13">
        <f t="shared" si="7"/>
        <v>0.86813186813186816</v>
      </c>
      <c r="H145" s="3">
        <v>3.54</v>
      </c>
      <c r="I145" s="26">
        <v>0.02</v>
      </c>
      <c r="J145" s="13">
        <f t="shared" si="4"/>
        <v>0.19450549450549451</v>
      </c>
      <c r="K145" s="40" t="s">
        <v>56</v>
      </c>
      <c r="L145" s="4"/>
      <c r="M145" s="8"/>
      <c r="N145" s="1"/>
      <c r="O145" s="1"/>
      <c r="P145" s="1"/>
      <c r="Q145" s="1"/>
      <c r="R145" s="1"/>
      <c r="S145" s="1"/>
      <c r="T145" s="1"/>
      <c r="U145" s="1"/>
      <c r="V145" s="4"/>
      <c r="W145" s="4"/>
      <c r="X145" s="4"/>
      <c r="Y145" s="1" t="s">
        <v>88</v>
      </c>
      <c r="Z145" s="1" t="s">
        <v>89</v>
      </c>
      <c r="AA145" s="1" t="s">
        <v>90</v>
      </c>
      <c r="AB145" s="1" t="s">
        <v>91</v>
      </c>
      <c r="AC145" s="1" t="s">
        <v>92</v>
      </c>
      <c r="AD145" s="1" t="s">
        <v>93</v>
      </c>
      <c r="AE145" s="1" t="s">
        <v>94</v>
      </c>
      <c r="AF145" s="1" t="s">
        <v>95</v>
      </c>
      <c r="AG145" s="11"/>
      <c r="AH145" s="4"/>
      <c r="AI145" s="4"/>
      <c r="AJ145" s="11"/>
    </row>
    <row r="146" spans="1:36" x14ac:dyDescent="0.25">
      <c r="A146" s="37">
        <v>18.2</v>
      </c>
      <c r="B146" s="3">
        <v>9300</v>
      </c>
      <c r="C146" s="3">
        <v>15.8</v>
      </c>
      <c r="D146" s="26">
        <v>1</v>
      </c>
      <c r="E146" s="26">
        <f t="shared" si="5"/>
        <v>1.86</v>
      </c>
      <c r="F146" s="26">
        <f t="shared" si="6"/>
        <v>0.02</v>
      </c>
      <c r="G146" s="13">
        <f t="shared" si="7"/>
        <v>0.86813186813186816</v>
      </c>
      <c r="H146" s="3">
        <v>3.96</v>
      </c>
      <c r="I146" s="26">
        <v>0.2</v>
      </c>
      <c r="J146" s="13">
        <f t="shared" si="4"/>
        <v>0.21758241758241759</v>
      </c>
      <c r="K146" s="40" t="s">
        <v>57</v>
      </c>
      <c r="L146" s="4"/>
      <c r="M146" s="36" t="s">
        <v>96</v>
      </c>
      <c r="N146" s="1" t="s">
        <v>88</v>
      </c>
      <c r="O146" s="1" t="s">
        <v>89</v>
      </c>
      <c r="P146" s="1" t="s">
        <v>90</v>
      </c>
      <c r="Q146" s="1" t="s">
        <v>91</v>
      </c>
      <c r="R146" s="1" t="s">
        <v>92</v>
      </c>
      <c r="S146" s="1" t="s">
        <v>93</v>
      </c>
      <c r="T146" s="1" t="s">
        <v>94</v>
      </c>
      <c r="U146" s="1" t="s">
        <v>95</v>
      </c>
      <c r="V146" s="64" t="s">
        <v>46</v>
      </c>
      <c r="W146" s="4"/>
      <c r="X146" s="59" t="s">
        <v>23</v>
      </c>
      <c r="Y146" s="91">
        <v>500</v>
      </c>
      <c r="Z146" s="91">
        <v>3000</v>
      </c>
      <c r="AA146" s="91">
        <v>8000</v>
      </c>
      <c r="AB146" s="91">
        <v>10000</v>
      </c>
      <c r="AC146" s="91">
        <v>12000</v>
      </c>
      <c r="AD146" s="91">
        <v>17000</v>
      </c>
      <c r="AE146" s="91">
        <v>22000</v>
      </c>
      <c r="AF146" s="91">
        <v>100000</v>
      </c>
      <c r="AG146" s="11"/>
      <c r="AH146" s="4"/>
      <c r="AI146" s="4"/>
      <c r="AJ146" s="11"/>
    </row>
    <row r="147" spans="1:36" x14ac:dyDescent="0.25">
      <c r="A147" s="37">
        <v>18.2</v>
      </c>
      <c r="B147" s="3">
        <v>9200</v>
      </c>
      <c r="C147" s="3">
        <v>15.8</v>
      </c>
      <c r="D147" s="26">
        <v>1</v>
      </c>
      <c r="E147" s="26">
        <f t="shared" si="5"/>
        <v>1.84</v>
      </c>
      <c r="F147" s="26">
        <f t="shared" si="6"/>
        <v>0.02</v>
      </c>
      <c r="G147" s="13">
        <f t="shared" si="7"/>
        <v>0.86813186813186816</v>
      </c>
      <c r="H147" s="3">
        <v>4.32</v>
      </c>
      <c r="I147" s="26">
        <v>0.2</v>
      </c>
      <c r="J147" s="13">
        <f t="shared" si="4"/>
        <v>0.23736263736263738</v>
      </c>
      <c r="K147" s="40" t="s">
        <v>57</v>
      </c>
      <c r="L147" s="4"/>
      <c r="M147" s="8" t="s">
        <v>2</v>
      </c>
      <c r="N147" s="3">
        <v>20.399999999999999</v>
      </c>
      <c r="O147" s="3">
        <v>20.6</v>
      </c>
      <c r="P147" s="3">
        <v>16.2</v>
      </c>
      <c r="Q147" s="3">
        <v>16</v>
      </c>
      <c r="R147" s="3">
        <v>18.399999999999999</v>
      </c>
      <c r="S147" s="3">
        <v>20</v>
      </c>
      <c r="T147" s="3">
        <v>20.3</v>
      </c>
      <c r="U147" s="3">
        <v>20.399999999999999</v>
      </c>
      <c r="V147" s="1"/>
      <c r="W147" s="4"/>
      <c r="X147" s="82" t="s">
        <v>2</v>
      </c>
      <c r="Y147" s="3">
        <f>N153/N147</f>
        <v>1.9607843137254905E-2</v>
      </c>
      <c r="Z147" s="3">
        <f t="shared" ref="Y147:AF149" si="10">O153/O147</f>
        <v>9.7087378640776698E-2</v>
      </c>
      <c r="AA147" s="3">
        <f t="shared" si="10"/>
        <v>0.29629629629629628</v>
      </c>
      <c r="AB147" s="3">
        <f t="shared" si="10"/>
        <v>0.27500000000000002</v>
      </c>
      <c r="AC147" s="3">
        <f t="shared" si="10"/>
        <v>0.19565217391304349</v>
      </c>
      <c r="AD147" s="3">
        <f t="shared" si="10"/>
        <v>0.1</v>
      </c>
      <c r="AE147" s="3">
        <f t="shared" si="10"/>
        <v>9.852216748768472E-2</v>
      </c>
      <c r="AF147" s="3">
        <f t="shared" si="10"/>
        <v>6.8627450980392163E-2</v>
      </c>
      <c r="AG147" s="11"/>
      <c r="AH147" s="4"/>
      <c r="AI147" s="4"/>
      <c r="AJ147" s="11"/>
    </row>
    <row r="148" spans="1:36" x14ac:dyDescent="0.25">
      <c r="A148" s="37">
        <v>18.100000000000001</v>
      </c>
      <c r="B148" s="3">
        <v>9000</v>
      </c>
      <c r="C148" s="3">
        <v>15.6</v>
      </c>
      <c r="D148" s="26">
        <v>1</v>
      </c>
      <c r="E148" s="26">
        <f t="shared" si="5"/>
        <v>1.8</v>
      </c>
      <c r="F148" s="26">
        <f t="shared" si="6"/>
        <v>0.02</v>
      </c>
      <c r="G148" s="13">
        <f t="shared" si="7"/>
        <v>0.86187845303867394</v>
      </c>
      <c r="H148" s="3">
        <v>5</v>
      </c>
      <c r="I148" s="26">
        <v>0.2</v>
      </c>
      <c r="J148" s="13">
        <f t="shared" si="4"/>
        <v>0.27624309392265189</v>
      </c>
      <c r="K148" s="40" t="s">
        <v>57</v>
      </c>
      <c r="L148" s="4"/>
      <c r="M148" s="8" t="s">
        <v>3</v>
      </c>
      <c r="N148" s="3">
        <v>20.2</v>
      </c>
      <c r="O148" s="3">
        <v>20.2</v>
      </c>
      <c r="P148" s="3">
        <v>20</v>
      </c>
      <c r="Q148" s="3">
        <v>20</v>
      </c>
      <c r="R148" s="3">
        <v>20</v>
      </c>
      <c r="S148" s="3">
        <v>20</v>
      </c>
      <c r="T148" s="3">
        <v>20</v>
      </c>
      <c r="U148" s="3">
        <v>20.399999999999999</v>
      </c>
      <c r="V148" s="1"/>
      <c r="W148" s="4"/>
      <c r="X148" s="1" t="s">
        <v>3</v>
      </c>
      <c r="Y148" s="3">
        <f>N154/N148</f>
        <v>0.17821782178217824</v>
      </c>
      <c r="Z148" s="3">
        <f t="shared" si="10"/>
        <v>0.73267326732673277</v>
      </c>
      <c r="AA148" s="3">
        <f t="shared" si="10"/>
        <v>0.98000000000000009</v>
      </c>
      <c r="AB148" s="3">
        <f t="shared" si="10"/>
        <v>1</v>
      </c>
      <c r="AC148" s="3">
        <f t="shared" si="10"/>
        <v>0.98000000000000009</v>
      </c>
      <c r="AD148" s="3">
        <f t="shared" si="10"/>
        <v>0.96</v>
      </c>
      <c r="AE148" s="3">
        <f t="shared" si="10"/>
        <v>0.4</v>
      </c>
      <c r="AF148" s="3">
        <f t="shared" ref="AF148:AF149" si="11">U154/U148</f>
        <v>0.3235294117647059</v>
      </c>
      <c r="AG148" s="11"/>
      <c r="AH148" s="4"/>
      <c r="AI148" s="4"/>
      <c r="AJ148" s="11"/>
    </row>
    <row r="149" spans="1:36" x14ac:dyDescent="0.25">
      <c r="A149" s="37">
        <v>18</v>
      </c>
      <c r="B149" s="3">
        <v>8000</v>
      </c>
      <c r="C149" s="3">
        <v>14.8</v>
      </c>
      <c r="D149" s="26">
        <v>1</v>
      </c>
      <c r="E149" s="26">
        <f t="shared" si="5"/>
        <v>1.6</v>
      </c>
      <c r="F149" s="26">
        <f t="shared" si="6"/>
        <v>0.04</v>
      </c>
      <c r="G149" s="13">
        <f t="shared" si="7"/>
        <v>0.8222222222222223</v>
      </c>
      <c r="H149" s="3">
        <v>8.8000000000000007</v>
      </c>
      <c r="I149" s="26">
        <v>0.4</v>
      </c>
      <c r="J149" s="13">
        <f t="shared" si="4"/>
        <v>0.48888888888888893</v>
      </c>
      <c r="K149" s="40" t="s">
        <v>58</v>
      </c>
      <c r="L149" s="4"/>
      <c r="M149" s="8" t="s">
        <v>97</v>
      </c>
      <c r="N149" s="3">
        <v>20.399999999999999</v>
      </c>
      <c r="O149" s="3">
        <v>20.6</v>
      </c>
      <c r="P149" s="3">
        <v>18</v>
      </c>
      <c r="Q149" s="3">
        <v>18.2</v>
      </c>
      <c r="R149" s="3">
        <v>18.600000000000001</v>
      </c>
      <c r="S149" s="3">
        <v>19.600000000000001</v>
      </c>
      <c r="T149" s="3">
        <v>20</v>
      </c>
      <c r="U149" s="3">
        <v>20.399999999999999</v>
      </c>
      <c r="V149" s="1"/>
      <c r="W149" s="4"/>
      <c r="X149" s="1" t="s">
        <v>97</v>
      </c>
      <c r="Y149" s="3">
        <f t="shared" si="10"/>
        <v>5.8823529411764705E-2</v>
      </c>
      <c r="Z149" s="3">
        <f t="shared" si="10"/>
        <v>0.29126213592233008</v>
      </c>
      <c r="AA149" s="3">
        <f t="shared" si="10"/>
        <v>0.8222222222222223</v>
      </c>
      <c r="AB149" s="3">
        <f t="shared" si="10"/>
        <v>0.88461538461538469</v>
      </c>
      <c r="AC149" s="3">
        <f t="shared" si="10"/>
        <v>0.80107526881720426</v>
      </c>
      <c r="AD149" s="3">
        <f t="shared" si="10"/>
        <v>0.58673469387755095</v>
      </c>
      <c r="AE149" s="3">
        <f t="shared" si="10"/>
        <v>0.45999999999999996</v>
      </c>
      <c r="AF149" s="3">
        <f t="shared" si="11"/>
        <v>0.13725490196078433</v>
      </c>
      <c r="AG149" s="11"/>
      <c r="AH149" s="4"/>
      <c r="AI149" s="4"/>
      <c r="AJ149" s="11"/>
    </row>
    <row r="150" spans="1:36" x14ac:dyDescent="0.25">
      <c r="A150" s="37">
        <v>19.2</v>
      </c>
      <c r="B150" s="3">
        <v>7000</v>
      </c>
      <c r="C150" s="3">
        <v>13.2</v>
      </c>
      <c r="D150" s="26">
        <v>1</v>
      </c>
      <c r="E150" s="26">
        <f t="shared" si="5"/>
        <v>1.4000000000000001</v>
      </c>
      <c r="F150" s="26">
        <f t="shared" si="6"/>
        <v>4.0000000000000001E-3</v>
      </c>
      <c r="G150" s="13">
        <f t="shared" si="7"/>
        <v>0.6875</v>
      </c>
      <c r="H150" s="3">
        <v>12</v>
      </c>
      <c r="I150" s="26">
        <v>0.04</v>
      </c>
      <c r="J150" s="13">
        <f t="shared" si="4"/>
        <v>0.625</v>
      </c>
      <c r="K150" s="40" t="s">
        <v>58</v>
      </c>
      <c r="L150" s="4"/>
      <c r="M150" s="8"/>
      <c r="N150" s="3"/>
      <c r="O150" s="3"/>
      <c r="P150" s="3"/>
      <c r="Q150" s="3"/>
      <c r="R150" s="3"/>
      <c r="S150" s="3"/>
      <c r="T150" s="3"/>
      <c r="U150" s="3"/>
      <c r="V150" s="4"/>
      <c r="W150" s="4"/>
      <c r="X150" s="22"/>
      <c r="Y150" s="22"/>
      <c r="Z150" s="22"/>
      <c r="AA150" s="22"/>
      <c r="AB150" s="22"/>
      <c r="AC150" s="22"/>
      <c r="AD150" s="22"/>
      <c r="AE150" s="22"/>
      <c r="AF150" s="22"/>
      <c r="AG150" s="11"/>
      <c r="AH150" s="4"/>
      <c r="AI150" s="4"/>
      <c r="AJ150" s="11"/>
    </row>
    <row r="151" spans="1:36" x14ac:dyDescent="0.25">
      <c r="A151" s="37">
        <v>20.8</v>
      </c>
      <c r="B151" s="3">
        <v>2000</v>
      </c>
      <c r="C151" s="3">
        <v>4.2</v>
      </c>
      <c r="D151" s="26">
        <v>1</v>
      </c>
      <c r="E151" s="26">
        <f t="shared" si="5"/>
        <v>0.4</v>
      </c>
      <c r="F151" s="26">
        <f t="shared" si="6"/>
        <v>0.1</v>
      </c>
      <c r="G151" s="13">
        <f t="shared" si="7"/>
        <v>0.20192307692307693</v>
      </c>
      <c r="H151" s="3">
        <v>20.399999999999999</v>
      </c>
      <c r="I151" s="26">
        <v>1</v>
      </c>
      <c r="J151" s="13">
        <f t="shared" si="4"/>
        <v>0.98076923076923062</v>
      </c>
      <c r="K151" s="40" t="s">
        <v>52</v>
      </c>
      <c r="L151" s="4"/>
      <c r="M151" s="16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11"/>
      <c r="AH151" s="4"/>
      <c r="AI151" s="4"/>
      <c r="AJ151" s="11"/>
    </row>
    <row r="152" spans="1:36" x14ac:dyDescent="0.25">
      <c r="A152" s="37">
        <v>20.399999999999999</v>
      </c>
      <c r="B152" s="3">
        <v>500</v>
      </c>
      <c r="C152" s="3">
        <v>1.2</v>
      </c>
      <c r="D152" s="26">
        <v>1</v>
      </c>
      <c r="E152" s="26">
        <f t="shared" si="5"/>
        <v>0.1</v>
      </c>
      <c r="F152" s="26">
        <f t="shared" si="6"/>
        <v>0.1</v>
      </c>
      <c r="G152" s="13">
        <f t="shared" si="7"/>
        <v>5.8823529411764705E-2</v>
      </c>
      <c r="H152" s="3">
        <v>20.2</v>
      </c>
      <c r="I152" s="26">
        <v>1</v>
      </c>
      <c r="J152" s="13">
        <f t="shared" si="4"/>
        <v>0.99019607843137258</v>
      </c>
      <c r="K152" s="40" t="s">
        <v>52</v>
      </c>
      <c r="L152" s="4"/>
      <c r="M152" s="36" t="s">
        <v>98</v>
      </c>
      <c r="N152" s="1" t="s">
        <v>88</v>
      </c>
      <c r="O152" s="1" t="s">
        <v>89</v>
      </c>
      <c r="P152" s="1" t="s">
        <v>90</v>
      </c>
      <c r="Q152" s="1" t="s">
        <v>91</v>
      </c>
      <c r="R152" s="1" t="s">
        <v>92</v>
      </c>
      <c r="S152" s="1" t="s">
        <v>93</v>
      </c>
      <c r="T152" s="1" t="s">
        <v>94</v>
      </c>
      <c r="U152" s="1" t="s">
        <v>95</v>
      </c>
      <c r="V152" s="64" t="s">
        <v>46</v>
      </c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11"/>
      <c r="AH152" s="4"/>
      <c r="AI152" s="4"/>
      <c r="AJ152" s="11"/>
    </row>
    <row r="153" spans="1:36" x14ac:dyDescent="0.25">
      <c r="A153" s="37">
        <v>20.2</v>
      </c>
      <c r="B153" s="3">
        <v>100</v>
      </c>
      <c r="C153" s="3">
        <v>0.4</v>
      </c>
      <c r="D153" s="26">
        <v>1</v>
      </c>
      <c r="E153" s="26">
        <f t="shared" si="5"/>
        <v>0.02</v>
      </c>
      <c r="F153" s="26">
        <f t="shared" si="6"/>
        <v>0.1</v>
      </c>
      <c r="G153" s="13">
        <f t="shared" si="7"/>
        <v>1.9801980198019802E-2</v>
      </c>
      <c r="H153" s="3">
        <v>20.2</v>
      </c>
      <c r="I153" s="26">
        <v>1</v>
      </c>
      <c r="J153" s="13">
        <f t="shared" si="4"/>
        <v>1</v>
      </c>
      <c r="K153" s="40" t="s">
        <v>52</v>
      </c>
      <c r="L153" s="4"/>
      <c r="M153" s="8" t="s">
        <v>2</v>
      </c>
      <c r="N153" s="3">
        <v>0.4</v>
      </c>
      <c r="O153" s="3">
        <v>2</v>
      </c>
      <c r="P153" s="3">
        <v>4.8</v>
      </c>
      <c r="Q153" s="3">
        <v>4.4000000000000004</v>
      </c>
      <c r="R153" s="3">
        <v>3.6</v>
      </c>
      <c r="S153" s="3">
        <v>2</v>
      </c>
      <c r="T153" s="3">
        <v>2</v>
      </c>
      <c r="U153" s="3">
        <v>1.4</v>
      </c>
      <c r="V153" s="1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11"/>
      <c r="AH153" s="4"/>
      <c r="AI153" s="4"/>
      <c r="AJ153" s="11"/>
    </row>
    <row r="154" spans="1:36" x14ac:dyDescent="0.25">
      <c r="A154" s="37">
        <v>20.6</v>
      </c>
      <c r="B154" s="3">
        <v>3000</v>
      </c>
      <c r="C154" s="3">
        <v>6</v>
      </c>
      <c r="D154" s="26">
        <v>1</v>
      </c>
      <c r="E154" s="26">
        <f t="shared" si="5"/>
        <v>0.6</v>
      </c>
      <c r="F154" s="26">
        <f t="shared" si="6"/>
        <v>0.1</v>
      </c>
      <c r="G154" s="13">
        <f t="shared" si="7"/>
        <v>0.29126213592233008</v>
      </c>
      <c r="H154" s="3">
        <v>19.8</v>
      </c>
      <c r="I154" s="26">
        <v>1</v>
      </c>
      <c r="J154" s="13">
        <f t="shared" si="4"/>
        <v>0.96116504854368934</v>
      </c>
      <c r="K154" s="40" t="s">
        <v>52</v>
      </c>
      <c r="L154" s="4"/>
      <c r="M154" s="8" t="s">
        <v>3</v>
      </c>
      <c r="N154" s="3">
        <v>3.6</v>
      </c>
      <c r="O154" s="3">
        <v>14.8</v>
      </c>
      <c r="P154" s="3">
        <v>19.600000000000001</v>
      </c>
      <c r="Q154" s="3">
        <v>20</v>
      </c>
      <c r="R154" s="3">
        <v>19.600000000000001</v>
      </c>
      <c r="S154" s="3">
        <v>19.2</v>
      </c>
      <c r="T154" s="3">
        <v>8</v>
      </c>
      <c r="U154" s="3">
        <v>6.6</v>
      </c>
      <c r="V154" s="1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11"/>
      <c r="AH154" s="4"/>
      <c r="AI154" s="4"/>
      <c r="AJ154" s="11"/>
    </row>
    <row r="155" spans="1:36" x14ac:dyDescent="0.25">
      <c r="A155" s="37">
        <v>20.399999999999999</v>
      </c>
      <c r="B155" s="3">
        <v>4000</v>
      </c>
      <c r="C155" s="3">
        <v>7.6</v>
      </c>
      <c r="D155" s="26">
        <v>1</v>
      </c>
      <c r="E155" s="26">
        <f t="shared" si="5"/>
        <v>0.8</v>
      </c>
      <c r="F155" s="26">
        <f t="shared" si="6"/>
        <v>0.1</v>
      </c>
      <c r="G155" s="13">
        <f t="shared" ref="G155" si="12">C155/A155</f>
        <v>0.37254901960784315</v>
      </c>
      <c r="H155" s="3">
        <v>19</v>
      </c>
      <c r="I155" s="26">
        <v>1</v>
      </c>
      <c r="J155" s="13">
        <f t="shared" ref="J155" si="13">H155/A155</f>
        <v>0.93137254901960786</v>
      </c>
      <c r="K155" s="40" t="s">
        <v>52</v>
      </c>
      <c r="L155" s="4"/>
      <c r="M155" s="8" t="s">
        <v>97</v>
      </c>
      <c r="N155" s="3">
        <v>1.2</v>
      </c>
      <c r="O155" s="3">
        <v>6</v>
      </c>
      <c r="P155" s="3">
        <v>14.8</v>
      </c>
      <c r="Q155" s="3">
        <v>16.100000000000001</v>
      </c>
      <c r="R155" s="3">
        <v>14.9</v>
      </c>
      <c r="S155" s="3">
        <v>11.5</v>
      </c>
      <c r="T155" s="3">
        <v>9.1999999999999993</v>
      </c>
      <c r="U155" s="3">
        <v>2.8</v>
      </c>
      <c r="V155" s="1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11"/>
      <c r="AH155" s="4"/>
      <c r="AI155" s="4"/>
      <c r="AJ155" s="11"/>
    </row>
    <row r="156" spans="1:36" x14ac:dyDescent="0.25">
      <c r="A156" s="37">
        <v>20</v>
      </c>
      <c r="B156" s="3">
        <v>5000</v>
      </c>
      <c r="C156" s="3">
        <v>9.6</v>
      </c>
      <c r="D156" s="26">
        <v>1</v>
      </c>
      <c r="E156" s="26">
        <f t="shared" si="5"/>
        <v>1</v>
      </c>
      <c r="F156" s="26">
        <f t="shared" si="6"/>
        <v>0.1</v>
      </c>
      <c r="G156" s="13">
        <f t="shared" ref="G156:G167" si="14">C156/A156</f>
        <v>0.48</v>
      </c>
      <c r="H156" s="3">
        <v>17.8</v>
      </c>
      <c r="I156" s="26">
        <v>1</v>
      </c>
      <c r="J156" s="13">
        <f t="shared" ref="J156:J167" si="15">H156/A156</f>
        <v>0.89</v>
      </c>
      <c r="K156" s="40" t="s">
        <v>52</v>
      </c>
      <c r="L156" s="4"/>
      <c r="M156" s="8"/>
      <c r="N156" s="3"/>
      <c r="O156" s="3"/>
      <c r="P156" s="3"/>
      <c r="Q156" s="3"/>
      <c r="R156" s="3"/>
      <c r="S156" s="3"/>
      <c r="T156" s="3"/>
      <c r="U156" s="3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11"/>
      <c r="AH156" s="4"/>
      <c r="AI156" s="4"/>
      <c r="AJ156" s="11"/>
    </row>
    <row r="157" spans="1:36" x14ac:dyDescent="0.25">
      <c r="A157" s="37">
        <v>19.600000000000001</v>
      </c>
      <c r="B157" s="3">
        <v>6000</v>
      </c>
      <c r="C157" s="3">
        <v>11.6</v>
      </c>
      <c r="D157" s="26">
        <v>1</v>
      </c>
      <c r="E157" s="26">
        <f t="shared" si="5"/>
        <v>1.2</v>
      </c>
      <c r="F157" s="26">
        <f t="shared" si="6"/>
        <v>0.1</v>
      </c>
      <c r="G157" s="13">
        <f t="shared" si="14"/>
        <v>0.59183673469387754</v>
      </c>
      <c r="H157" s="3">
        <v>15.6</v>
      </c>
      <c r="I157" s="26">
        <v>1</v>
      </c>
      <c r="J157" s="13">
        <f t="shared" si="15"/>
        <v>0.79591836734693866</v>
      </c>
      <c r="K157" s="40" t="s">
        <v>52</v>
      </c>
      <c r="L157" s="4"/>
      <c r="M157" s="16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11"/>
      <c r="AH157" s="4"/>
      <c r="AI157" s="4"/>
      <c r="AJ157" s="11"/>
    </row>
    <row r="158" spans="1:36" x14ac:dyDescent="0.25">
      <c r="A158" s="37">
        <v>20.8</v>
      </c>
      <c r="B158" s="3">
        <v>1500</v>
      </c>
      <c r="C158" s="3">
        <v>3.6</v>
      </c>
      <c r="D158" s="26">
        <v>1</v>
      </c>
      <c r="E158" s="26">
        <f t="shared" si="5"/>
        <v>0.3</v>
      </c>
      <c r="F158" s="26">
        <f t="shared" si="6"/>
        <v>0.1</v>
      </c>
      <c r="G158" s="13">
        <f t="shared" si="14"/>
        <v>0.17307692307692307</v>
      </c>
      <c r="H158" s="3">
        <v>20.399999999999999</v>
      </c>
      <c r="I158" s="26">
        <v>1</v>
      </c>
      <c r="J158" s="13">
        <f t="shared" si="15"/>
        <v>0.98076923076923062</v>
      </c>
      <c r="K158" s="40" t="s">
        <v>52</v>
      </c>
      <c r="L158" s="4"/>
      <c r="M158" s="64" t="s">
        <v>29</v>
      </c>
      <c r="N158" s="1" t="s">
        <v>88</v>
      </c>
      <c r="O158" s="1" t="s">
        <v>89</v>
      </c>
      <c r="P158" s="1" t="s">
        <v>90</v>
      </c>
      <c r="Q158" s="1" t="s">
        <v>91</v>
      </c>
      <c r="R158" s="1" t="s">
        <v>92</v>
      </c>
      <c r="S158" s="1" t="s">
        <v>93</v>
      </c>
      <c r="T158" s="1" t="s">
        <v>94</v>
      </c>
      <c r="U158" s="1" t="s">
        <v>95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11"/>
      <c r="AH158" s="4"/>
      <c r="AI158" s="4"/>
      <c r="AJ158" s="11"/>
    </row>
    <row r="159" spans="1:36" x14ac:dyDescent="0.25">
      <c r="A159" s="37">
        <v>21</v>
      </c>
      <c r="B159" s="3">
        <v>1000</v>
      </c>
      <c r="C159" s="3">
        <v>2.6</v>
      </c>
      <c r="D159" s="26">
        <v>1</v>
      </c>
      <c r="E159" s="26">
        <f t="shared" si="5"/>
        <v>0.2</v>
      </c>
      <c r="F159" s="26">
        <f t="shared" si="6"/>
        <v>0.1</v>
      </c>
      <c r="G159" s="13">
        <f t="shared" si="14"/>
        <v>0.12380952380952381</v>
      </c>
      <c r="H159" s="3">
        <v>20.6</v>
      </c>
      <c r="I159" s="26">
        <v>1</v>
      </c>
      <c r="J159" s="13">
        <f t="shared" si="15"/>
        <v>0.98095238095238102</v>
      </c>
      <c r="K159" s="40" t="s">
        <v>52</v>
      </c>
      <c r="L159" s="4"/>
      <c r="M159" s="36" t="s">
        <v>99</v>
      </c>
      <c r="N159" s="3">
        <v>500</v>
      </c>
      <c r="O159" s="3">
        <v>3000</v>
      </c>
      <c r="P159" s="3">
        <v>8000</v>
      </c>
      <c r="Q159" s="3">
        <v>10000</v>
      </c>
      <c r="R159" s="3">
        <v>12000</v>
      </c>
      <c r="S159" s="3">
        <v>17000</v>
      </c>
      <c r="T159" s="3">
        <v>22000</v>
      </c>
      <c r="U159" s="3">
        <v>100000</v>
      </c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11"/>
      <c r="AH159" s="4"/>
      <c r="AI159" s="4"/>
      <c r="AJ159" s="11"/>
    </row>
    <row r="160" spans="1:36" x14ac:dyDescent="0.25">
      <c r="A160" s="37">
        <v>20.399999999999999</v>
      </c>
      <c r="B160" s="3">
        <v>300</v>
      </c>
      <c r="C160" s="3">
        <v>0.8</v>
      </c>
      <c r="D160" s="26">
        <v>1</v>
      </c>
      <c r="E160" s="26">
        <f t="shared" si="5"/>
        <v>0.06</v>
      </c>
      <c r="F160" s="26">
        <f t="shared" si="6"/>
        <v>0.1</v>
      </c>
      <c r="G160" s="13">
        <f t="shared" si="14"/>
        <v>3.921568627450981E-2</v>
      </c>
      <c r="H160" s="3">
        <v>20.2</v>
      </c>
      <c r="I160" s="26">
        <v>1</v>
      </c>
      <c r="J160" s="13">
        <f t="shared" si="15"/>
        <v>0.99019607843137258</v>
      </c>
      <c r="K160" s="40" t="s">
        <v>52</v>
      </c>
      <c r="L160" s="4"/>
      <c r="M160" s="36" t="s">
        <v>100</v>
      </c>
      <c r="N160" s="3">
        <v>0.1</v>
      </c>
      <c r="O160" s="3">
        <v>0.6</v>
      </c>
      <c r="P160" s="3">
        <v>1.6</v>
      </c>
      <c r="Q160" s="3">
        <v>2</v>
      </c>
      <c r="R160" s="3">
        <v>2.4</v>
      </c>
      <c r="S160" s="3">
        <v>3.4</v>
      </c>
      <c r="T160" s="3">
        <v>4.4000000000000004</v>
      </c>
      <c r="U160" s="3">
        <v>20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11"/>
      <c r="AH160" s="4"/>
      <c r="AI160" s="4"/>
      <c r="AJ160" s="11"/>
    </row>
    <row r="161" spans="1:36" x14ac:dyDescent="0.25">
      <c r="A161" s="37">
        <v>20.2</v>
      </c>
      <c r="B161" s="3">
        <v>200</v>
      </c>
      <c r="C161" s="3">
        <v>0.4</v>
      </c>
      <c r="D161" s="26">
        <v>1</v>
      </c>
      <c r="E161" s="26">
        <f t="shared" si="5"/>
        <v>0.04</v>
      </c>
      <c r="F161" s="26">
        <f t="shared" si="6"/>
        <v>0.1</v>
      </c>
      <c r="G161" s="13">
        <f t="shared" si="14"/>
        <v>1.9801980198019802E-2</v>
      </c>
      <c r="H161" s="3">
        <v>20.2</v>
      </c>
      <c r="I161" s="26">
        <v>1</v>
      </c>
      <c r="J161" s="13">
        <f t="shared" si="15"/>
        <v>1</v>
      </c>
      <c r="K161" s="40" t="s">
        <v>52</v>
      </c>
      <c r="L161" s="4"/>
      <c r="M161" s="16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11"/>
      <c r="AH161" s="4"/>
      <c r="AI161" s="4"/>
      <c r="AJ161" s="11"/>
    </row>
    <row r="162" spans="1:36" x14ac:dyDescent="0.25">
      <c r="A162" s="37">
        <v>20.399999999999999</v>
      </c>
      <c r="B162" s="3">
        <v>250000</v>
      </c>
      <c r="C162" s="3">
        <v>2</v>
      </c>
      <c r="D162" s="26">
        <v>1</v>
      </c>
      <c r="E162" s="26">
        <f t="shared" si="5"/>
        <v>50</v>
      </c>
      <c r="F162" s="26">
        <f t="shared" si="6"/>
        <v>0.1</v>
      </c>
      <c r="G162" s="13">
        <f t="shared" si="14"/>
        <v>9.8039215686274522E-2</v>
      </c>
      <c r="H162" s="3">
        <v>20.2</v>
      </c>
      <c r="I162" s="26">
        <v>1</v>
      </c>
      <c r="J162" s="13">
        <f t="shared" si="15"/>
        <v>0.99019607843137258</v>
      </c>
      <c r="K162" s="40" t="s">
        <v>52</v>
      </c>
      <c r="L162" s="4"/>
      <c r="M162" s="64" t="s">
        <v>76</v>
      </c>
      <c r="N162" s="1" t="s">
        <v>2</v>
      </c>
      <c r="O162" s="1" t="s">
        <v>3</v>
      </c>
      <c r="P162" s="1" t="s">
        <v>97</v>
      </c>
      <c r="Q162" s="22"/>
      <c r="R162" s="22"/>
      <c r="S162" s="22"/>
      <c r="T162" s="22"/>
      <c r="U162" s="22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11"/>
      <c r="AH162" s="4"/>
      <c r="AI162" s="4"/>
      <c r="AJ162" s="11"/>
    </row>
    <row r="163" spans="1:36" x14ac:dyDescent="0.25">
      <c r="A163" s="37">
        <v>20.399999999999999</v>
      </c>
      <c r="B163" s="3">
        <v>300000</v>
      </c>
      <c r="C163" s="3">
        <v>2</v>
      </c>
      <c r="D163" s="26">
        <v>1</v>
      </c>
      <c r="E163" s="26">
        <f t="shared" si="5"/>
        <v>60</v>
      </c>
      <c r="F163" s="26">
        <f t="shared" si="6"/>
        <v>0.1</v>
      </c>
      <c r="G163" s="13">
        <f t="shared" si="14"/>
        <v>9.8039215686274522E-2</v>
      </c>
      <c r="H163" s="3">
        <v>20.2</v>
      </c>
      <c r="I163" s="26">
        <v>1</v>
      </c>
      <c r="J163" s="13">
        <f t="shared" si="15"/>
        <v>0.99019607843137258</v>
      </c>
      <c r="K163" s="40" t="s">
        <v>52</v>
      </c>
      <c r="L163" s="4"/>
      <c r="M163" s="56" t="s">
        <v>99</v>
      </c>
      <c r="N163" s="24">
        <v>28.95</v>
      </c>
      <c r="O163" s="24">
        <v>1058.9000000000001</v>
      </c>
      <c r="P163" s="24">
        <v>262.8</v>
      </c>
      <c r="Q163" s="22"/>
      <c r="R163" s="22"/>
      <c r="S163" s="22"/>
      <c r="T163" s="22"/>
      <c r="U163" s="22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11"/>
      <c r="AH163" s="4"/>
      <c r="AI163" s="4"/>
      <c r="AJ163" s="11"/>
    </row>
    <row r="164" spans="1:36" ht="16.5" thickBot="1" x14ac:dyDescent="0.3">
      <c r="A164" s="37">
        <v>18.8</v>
      </c>
      <c r="B164" s="3">
        <v>7500</v>
      </c>
      <c r="C164" s="3">
        <v>14.4</v>
      </c>
      <c r="D164" s="26">
        <v>1</v>
      </c>
      <c r="E164" s="26">
        <f t="shared" si="5"/>
        <v>1.5</v>
      </c>
      <c r="F164" s="26">
        <f t="shared" si="6"/>
        <v>0.1</v>
      </c>
      <c r="G164" s="13">
        <f t="shared" si="14"/>
        <v>0.76595744680851063</v>
      </c>
      <c r="H164" s="3">
        <v>11.2</v>
      </c>
      <c r="I164" s="26">
        <v>1</v>
      </c>
      <c r="J164" s="13">
        <f t="shared" si="15"/>
        <v>0.5957446808510638</v>
      </c>
      <c r="K164" s="40" t="s">
        <v>52</v>
      </c>
      <c r="L164" s="4"/>
      <c r="M164" s="57" t="s">
        <v>100</v>
      </c>
      <c r="N164" s="58">
        <v>0.09</v>
      </c>
      <c r="O164" s="58">
        <v>2.4</v>
      </c>
      <c r="P164" s="58">
        <v>0.8</v>
      </c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2"/>
      <c r="AH164" s="4"/>
      <c r="AI164" s="4"/>
      <c r="AJ164" s="11"/>
    </row>
    <row r="165" spans="1:36" ht="16.5" thickBot="1" x14ac:dyDescent="0.3">
      <c r="A165" s="37">
        <v>18.899999999999999</v>
      </c>
      <c r="B165" s="3">
        <v>14000</v>
      </c>
      <c r="C165" s="3">
        <v>13.3</v>
      </c>
      <c r="D165" s="26">
        <v>1</v>
      </c>
      <c r="E165" s="26">
        <f t="shared" si="5"/>
        <v>2.8000000000000003</v>
      </c>
      <c r="F165" s="26">
        <f t="shared" si="6"/>
        <v>0.1</v>
      </c>
      <c r="G165" s="13">
        <f t="shared" si="14"/>
        <v>0.70370370370370383</v>
      </c>
      <c r="H165" s="3">
        <v>11.2</v>
      </c>
      <c r="I165" s="26">
        <v>1</v>
      </c>
      <c r="J165" s="13">
        <f t="shared" si="15"/>
        <v>0.59259259259259256</v>
      </c>
      <c r="K165" s="40" t="s">
        <v>52</v>
      </c>
      <c r="L165" s="4"/>
      <c r="M165" s="5"/>
      <c r="N165" s="6"/>
      <c r="O165" s="6"/>
      <c r="P165" s="6"/>
      <c r="Q165" s="6"/>
      <c r="R165" s="6"/>
      <c r="S165" s="6"/>
      <c r="T165" s="6"/>
      <c r="U165" s="6"/>
      <c r="V165" s="7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11"/>
    </row>
    <row r="166" spans="1:36" ht="16.5" thickBot="1" x14ac:dyDescent="0.3">
      <c r="A166" s="37">
        <v>19.399999999999999</v>
      </c>
      <c r="B166" s="3">
        <v>6700</v>
      </c>
      <c r="C166" s="3">
        <v>13.2</v>
      </c>
      <c r="D166" s="26">
        <v>1</v>
      </c>
      <c r="E166" s="26">
        <f t="shared" si="5"/>
        <v>1.34</v>
      </c>
      <c r="F166" s="26">
        <f t="shared" si="6"/>
        <v>0.1</v>
      </c>
      <c r="G166" s="13">
        <f t="shared" si="14"/>
        <v>0.68041237113402064</v>
      </c>
      <c r="H166" s="3">
        <v>14</v>
      </c>
      <c r="I166" s="26">
        <v>1</v>
      </c>
      <c r="J166" s="13">
        <f t="shared" si="15"/>
        <v>0.72164948453608257</v>
      </c>
      <c r="K166" s="40" t="s">
        <v>52</v>
      </c>
      <c r="L166" s="4"/>
      <c r="M166" s="116" t="s">
        <v>14</v>
      </c>
      <c r="N166" s="117"/>
      <c r="O166" s="117"/>
      <c r="P166" s="117"/>
      <c r="Q166" s="117"/>
      <c r="R166" s="117"/>
      <c r="S166" s="117"/>
      <c r="T166" s="117"/>
      <c r="U166" s="117"/>
      <c r="V166" s="118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11"/>
    </row>
    <row r="167" spans="1:36" ht="16.5" thickBot="1" x14ac:dyDescent="0.3">
      <c r="A167" s="41">
        <v>20.399999999999999</v>
      </c>
      <c r="B167" s="42">
        <v>65000</v>
      </c>
      <c r="C167" s="42">
        <v>3.6</v>
      </c>
      <c r="D167" s="43">
        <v>1</v>
      </c>
      <c r="E167" s="43">
        <f t="shared" si="5"/>
        <v>13</v>
      </c>
      <c r="F167" s="43">
        <f t="shared" si="6"/>
        <v>0.1</v>
      </c>
      <c r="G167" s="44">
        <f t="shared" si="14"/>
        <v>0.17647058823529413</v>
      </c>
      <c r="H167" s="42">
        <v>19.7</v>
      </c>
      <c r="I167" s="43">
        <v>1</v>
      </c>
      <c r="J167" s="44">
        <f t="shared" si="15"/>
        <v>0.96568627450980393</v>
      </c>
      <c r="K167" s="45" t="s">
        <v>52</v>
      </c>
      <c r="L167" s="4"/>
      <c r="M167" s="5"/>
      <c r="N167" s="6"/>
      <c r="O167" s="6"/>
      <c r="P167" s="6"/>
      <c r="Q167" s="6"/>
      <c r="R167" s="6"/>
      <c r="S167" s="6"/>
      <c r="T167" s="6"/>
      <c r="U167" s="6"/>
      <c r="V167" s="7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11"/>
    </row>
    <row r="168" spans="1:36" x14ac:dyDescent="0.25">
      <c r="A168" s="16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8"/>
      <c r="N168" s="1"/>
      <c r="O168" s="1"/>
      <c r="P168" s="1"/>
      <c r="Q168" s="1"/>
      <c r="R168" s="1"/>
      <c r="S168" s="1"/>
      <c r="T168" s="1"/>
      <c r="U168" s="1"/>
      <c r="V168" s="11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11"/>
    </row>
    <row r="169" spans="1:36" x14ac:dyDescent="0.25">
      <c r="A169" s="16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36" t="s">
        <v>96</v>
      </c>
      <c r="N169" s="1" t="s">
        <v>88</v>
      </c>
      <c r="O169" s="1" t="s">
        <v>89</v>
      </c>
      <c r="P169" s="1" t="s">
        <v>90</v>
      </c>
      <c r="Q169" s="1" t="s">
        <v>91</v>
      </c>
      <c r="R169" s="1" t="s">
        <v>92</v>
      </c>
      <c r="S169" s="1" t="s">
        <v>93</v>
      </c>
      <c r="T169" s="1" t="s">
        <v>94</v>
      </c>
      <c r="U169" s="1" t="s">
        <v>95</v>
      </c>
      <c r="V169" s="80" t="s">
        <v>46</v>
      </c>
      <c r="W169" s="4"/>
      <c r="X169" s="4"/>
      <c r="Y169" s="4"/>
      <c r="Z169" s="4"/>
      <c r="AA169" s="4"/>
      <c r="AB169" s="4"/>
      <c r="AC169" s="4"/>
      <c r="AD169" s="17"/>
      <c r="AE169" s="4"/>
      <c r="AF169" s="4"/>
      <c r="AG169" s="4"/>
      <c r="AH169" s="4"/>
      <c r="AI169" s="4"/>
      <c r="AJ169" s="11"/>
    </row>
    <row r="170" spans="1:36" x14ac:dyDescent="0.25">
      <c r="A170" s="16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8" t="s">
        <v>2</v>
      </c>
      <c r="N170" s="3">
        <v>1</v>
      </c>
      <c r="O170" s="3">
        <v>1</v>
      </c>
      <c r="P170" s="3">
        <v>1</v>
      </c>
      <c r="Q170" s="3">
        <v>1</v>
      </c>
      <c r="R170" s="3">
        <v>1</v>
      </c>
      <c r="S170" s="3">
        <v>1</v>
      </c>
      <c r="T170" s="3">
        <v>1</v>
      </c>
      <c r="U170" s="3">
        <v>1</v>
      </c>
      <c r="V170" s="40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17"/>
      <c r="AI170" s="4"/>
      <c r="AJ170" s="11"/>
    </row>
    <row r="171" spans="1:36" x14ac:dyDescent="0.25">
      <c r="A171" s="16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8" t="s">
        <v>3</v>
      </c>
      <c r="N171" s="3">
        <v>1</v>
      </c>
      <c r="O171" s="3">
        <v>1</v>
      </c>
      <c r="P171" s="3">
        <v>1</v>
      </c>
      <c r="Q171" s="3">
        <v>1</v>
      </c>
      <c r="R171" s="3">
        <v>1</v>
      </c>
      <c r="S171" s="3">
        <v>1</v>
      </c>
      <c r="T171" s="3">
        <v>1</v>
      </c>
      <c r="U171" s="3">
        <v>1</v>
      </c>
      <c r="V171" s="40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11"/>
    </row>
    <row r="172" spans="1:36" x14ac:dyDescent="0.25">
      <c r="A172" s="16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8" t="s">
        <v>97</v>
      </c>
      <c r="N172" s="3">
        <v>1</v>
      </c>
      <c r="O172" s="3">
        <v>1</v>
      </c>
      <c r="P172" s="3">
        <v>1</v>
      </c>
      <c r="Q172" s="3">
        <v>1</v>
      </c>
      <c r="R172" s="3">
        <v>1</v>
      </c>
      <c r="S172" s="3">
        <v>1</v>
      </c>
      <c r="T172" s="3">
        <v>1</v>
      </c>
      <c r="U172" s="3">
        <v>1</v>
      </c>
      <c r="V172" s="40"/>
      <c r="W172" s="4"/>
      <c r="X172" s="4"/>
      <c r="Y172" s="4"/>
      <c r="Z172" s="4"/>
      <c r="AA172" s="4"/>
      <c r="AB172" s="17"/>
      <c r="AC172" s="4"/>
      <c r="AD172" s="4"/>
      <c r="AE172" s="4"/>
      <c r="AF172" s="4"/>
      <c r="AG172" s="4"/>
      <c r="AH172" s="4"/>
      <c r="AI172" s="4"/>
      <c r="AJ172" s="11"/>
    </row>
    <row r="173" spans="1:36" x14ac:dyDescent="0.25">
      <c r="A173" s="16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8"/>
      <c r="N173" s="3"/>
      <c r="O173" s="3"/>
      <c r="P173" s="3"/>
      <c r="Q173" s="3"/>
      <c r="R173" s="3"/>
      <c r="S173" s="3"/>
      <c r="T173" s="3"/>
      <c r="U173" s="3"/>
      <c r="V173" s="11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11"/>
    </row>
    <row r="174" spans="1:36" x14ac:dyDescent="0.25">
      <c r="A174" s="1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16"/>
      <c r="N174" s="4"/>
      <c r="O174" s="4"/>
      <c r="P174" s="4"/>
      <c r="Q174" s="4"/>
      <c r="R174" s="4"/>
      <c r="S174" s="4"/>
      <c r="T174" s="4"/>
      <c r="U174" s="4"/>
      <c r="V174" s="11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11"/>
    </row>
    <row r="175" spans="1:36" x14ac:dyDescent="0.25">
      <c r="A175" s="16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36" t="s">
        <v>98</v>
      </c>
      <c r="N175" s="1" t="s">
        <v>88</v>
      </c>
      <c r="O175" s="1" t="s">
        <v>89</v>
      </c>
      <c r="P175" s="1" t="s">
        <v>90</v>
      </c>
      <c r="Q175" s="1" t="s">
        <v>91</v>
      </c>
      <c r="R175" s="1" t="s">
        <v>92</v>
      </c>
      <c r="S175" s="1" t="s">
        <v>93</v>
      </c>
      <c r="T175" s="1" t="s">
        <v>94</v>
      </c>
      <c r="U175" s="1" t="s">
        <v>95</v>
      </c>
      <c r="V175" s="80" t="s">
        <v>46</v>
      </c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11"/>
    </row>
    <row r="176" spans="1:36" x14ac:dyDescent="0.25">
      <c r="A176" s="16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8" t="s">
        <v>2</v>
      </c>
      <c r="N176" s="3">
        <v>0.01</v>
      </c>
      <c r="O176" s="3">
        <v>0.1</v>
      </c>
      <c r="P176" s="3">
        <v>0.2</v>
      </c>
      <c r="Q176" s="3">
        <v>0.2</v>
      </c>
      <c r="R176" s="3">
        <v>0.2</v>
      </c>
      <c r="S176" s="3">
        <v>0.1</v>
      </c>
      <c r="T176" s="3">
        <v>0.1</v>
      </c>
      <c r="U176" s="3">
        <v>0.1</v>
      </c>
      <c r="V176" s="11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11"/>
    </row>
    <row r="177" spans="1:36" x14ac:dyDescent="0.25">
      <c r="A177" s="16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8" t="s">
        <v>3</v>
      </c>
      <c r="N177" s="3">
        <v>0.2</v>
      </c>
      <c r="O177" s="3">
        <v>1</v>
      </c>
      <c r="P177" s="3">
        <v>1</v>
      </c>
      <c r="Q177" s="3">
        <v>1</v>
      </c>
      <c r="R177" s="3">
        <v>1</v>
      </c>
      <c r="S177" s="3">
        <v>1</v>
      </c>
      <c r="T177" s="3">
        <v>0.2</v>
      </c>
      <c r="U177" s="3">
        <v>0.2</v>
      </c>
      <c r="V177" s="11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11"/>
    </row>
    <row r="178" spans="1:36" x14ac:dyDescent="0.25">
      <c r="A178" s="16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8" t="s">
        <v>97</v>
      </c>
      <c r="N178" s="3">
        <v>0.1</v>
      </c>
      <c r="O178" s="3">
        <v>0.2</v>
      </c>
      <c r="P178" s="3">
        <v>1</v>
      </c>
      <c r="Q178" s="3">
        <v>1</v>
      </c>
      <c r="R178" s="3">
        <v>1</v>
      </c>
      <c r="S178" s="3">
        <v>1</v>
      </c>
      <c r="T178" s="3">
        <v>1</v>
      </c>
      <c r="U178" s="3">
        <v>0.1</v>
      </c>
      <c r="V178" s="11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11"/>
    </row>
    <row r="179" spans="1:36" ht="16.5" thickBot="1" x14ac:dyDescent="0.3">
      <c r="A179" s="16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3"/>
      <c r="N179" s="42"/>
      <c r="O179" s="42"/>
      <c r="P179" s="42"/>
      <c r="Q179" s="42"/>
      <c r="R179" s="42"/>
      <c r="S179" s="42"/>
      <c r="T179" s="42"/>
      <c r="U179" s="42"/>
      <c r="V179" s="12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11"/>
    </row>
    <row r="180" spans="1:36" x14ac:dyDescent="0.25">
      <c r="A180" s="16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11"/>
    </row>
    <row r="181" spans="1:36" x14ac:dyDescent="0.25">
      <c r="A181" s="16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11"/>
    </row>
    <row r="182" spans="1:36" x14ac:dyDescent="0.25">
      <c r="A182" s="16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11"/>
    </row>
    <row r="183" spans="1:36" x14ac:dyDescent="0.25">
      <c r="A183" s="16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11"/>
    </row>
    <row r="184" spans="1:36" x14ac:dyDescent="0.25">
      <c r="A184" s="1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11"/>
    </row>
    <row r="185" spans="1:36" x14ac:dyDescent="0.25">
      <c r="A185" s="16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11"/>
    </row>
    <row r="186" spans="1:36" x14ac:dyDescent="0.25">
      <c r="A186" s="16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11"/>
    </row>
    <row r="187" spans="1:36" x14ac:dyDescent="0.25">
      <c r="A187" s="16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11"/>
    </row>
    <row r="188" spans="1:36" x14ac:dyDescent="0.25">
      <c r="A188" s="16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11"/>
    </row>
    <row r="189" spans="1:36" x14ac:dyDescent="0.25">
      <c r="A189" s="16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11"/>
    </row>
    <row r="190" spans="1:36" x14ac:dyDescent="0.25">
      <c r="A190" s="16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11"/>
    </row>
    <row r="191" spans="1:36" x14ac:dyDescent="0.25">
      <c r="A191" s="16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11"/>
    </row>
    <row r="192" spans="1:36" x14ac:dyDescent="0.25">
      <c r="A192" s="16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11"/>
    </row>
    <row r="193" spans="1:36" ht="16.5" thickBot="1" x14ac:dyDescent="0.3">
      <c r="A193" s="15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2"/>
    </row>
    <row r="194" spans="1:36" x14ac:dyDescent="0.25"/>
  </sheetData>
  <mergeCells count="16">
    <mergeCell ref="M166:V166"/>
    <mergeCell ref="V25:X26"/>
    <mergeCell ref="P18:T19"/>
    <mergeCell ref="M141:S142"/>
    <mergeCell ref="B121:I122"/>
    <mergeCell ref="M121:S122"/>
    <mergeCell ref="A96:N96"/>
    <mergeCell ref="A98:N98"/>
    <mergeCell ref="A1:L2"/>
    <mergeCell ref="N1:N2"/>
    <mergeCell ref="A4:N4"/>
    <mergeCell ref="A6:N6"/>
    <mergeCell ref="V15:X16"/>
    <mergeCell ref="P8:T9"/>
    <mergeCell ref="B8:E9"/>
    <mergeCell ref="I8:M9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Presa dati 7-1-21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Valerio Pagliarino</dc:creator>
  <cp:keywords/>
  <dc:description/>
  <cp:lastModifiedBy>Valerio Pagliarino</cp:lastModifiedBy>
  <cp:revision/>
  <dcterms:created xsi:type="dcterms:W3CDTF">2020-12-09T18:45:29Z</dcterms:created>
  <dcterms:modified xsi:type="dcterms:W3CDTF">2021-01-08T10:11:05Z</dcterms:modified>
  <cp:category/>
  <cp:contentStatus/>
</cp:coreProperties>
</file>