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Домен" r:id="rId3" sheetId="1"/>
    <sheet name="Группы" r:id="rId4" sheetId="2"/>
    <sheet name="Таблицы" r:id="rId5" sheetId="3"/>
    <sheet name="Поля таблиц" r:id="rId6" sheetId="4"/>
    <sheet name="Индексы" r:id="rId7" sheetId="5"/>
    <sheet name="Поля индексов" r:id="rId8" sheetId="6"/>
    <sheet name="Отношения" r:id="rId9" sheetId="7"/>
    <sheet name="Поля отношений" r:id="rId10" sheetId="8"/>
    <sheet name="Элементы данных" r:id="rId11" sheetId="9"/>
    <sheet name="Перечисления" r:id="rId12" sheetId="10"/>
    <sheet name="Элементы перечислений" r:id="rId13" sheetId="11"/>
  </sheets>
</workbook>
</file>

<file path=xl/sharedStrings.xml><?xml version="1.0" encoding="utf-8"?>
<sst xmlns="http://schemas.openxmlformats.org/spreadsheetml/2006/main" count="377" uniqueCount="122">
  <si>
    <t>Ид</t>
  </si>
  <si>
    <t>Наименование</t>
  </si>
  <si>
    <t>Описание</t>
  </si>
  <si>
    <t>Схема</t>
  </si>
  <si>
    <t>Пакет репозиториев</t>
  </si>
  <si>
    <t>Пакет сущностей</t>
  </si>
  <si>
    <t>Группа</t>
  </si>
  <si>
    <t>Наименование группы</t>
  </si>
  <si>
    <t>Ид таблицы</t>
  </si>
  <si>
    <t>Наименование таблицы</t>
  </si>
  <si>
    <t>Имя сущности</t>
  </si>
  <si>
    <t>Имя таблицы</t>
  </si>
  <si>
    <t xml:space="preserve">Тип сущности </t>
  </si>
  <si>
    <t>Код поля</t>
  </si>
  <si>
    <t>Вид поля</t>
  </si>
  <si>
    <t>Имя поля</t>
  </si>
  <si>
    <t>Имя поля в БД</t>
  </si>
  <si>
    <t>Наименование поля</t>
  </si>
  <si>
    <t>Тип данных</t>
  </si>
  <si>
    <t>Тип данных Java</t>
  </si>
  <si>
    <t>Тип данных Postgres</t>
  </si>
  <si>
    <t>Длина/точность</t>
  </si>
  <si>
    <t>Scale</t>
  </si>
  <si>
    <t>Элемент Данных</t>
  </si>
  <si>
    <t>Ид сущности include</t>
  </si>
  <si>
    <t>Перечисление</t>
  </si>
  <si>
    <t>ПК/серийный</t>
  </si>
  <si>
    <t>Обязательно</t>
  </si>
  <si>
    <t>Значение по умолчанию</t>
  </si>
  <si>
    <t>Код индекса</t>
  </si>
  <si>
    <t>Ид индекса</t>
  </si>
  <si>
    <t>Наименование индекса</t>
  </si>
  <si>
    <t>Уникальный</t>
  </si>
  <si>
    <t>Код отношения</t>
  </si>
  <si>
    <t>Ид отношения</t>
  </si>
  <si>
    <t>Наименование отношения</t>
  </si>
  <si>
    <t>Тип отношения</t>
  </si>
  <si>
    <t>Ид ссылочной таблицы</t>
  </si>
  <si>
    <t>Наименование ссылочной таблицы</t>
  </si>
  <si>
    <t>On update</t>
  </si>
  <si>
    <t>On delete</t>
  </si>
  <si>
    <t>Поле таблицы</t>
  </si>
  <si>
    <t>Наименование поля таблицы</t>
  </si>
  <si>
    <t>Поле ссылочной таблицы</t>
  </si>
  <si>
    <t>Наименование поля ссылочной таблицы</t>
  </si>
  <si>
    <t>Ид элемента</t>
  </si>
  <si>
    <t>Ид перечисления</t>
  </si>
  <si>
    <t>Длина кода</t>
  </si>
  <si>
    <t>Код элемента</t>
  </si>
  <si>
    <t>Наименование элемента</t>
  </si>
  <si>
    <t>Simple</t>
  </si>
  <si>
    <t>Simple Example</t>
  </si>
  <si>
    <t>This example provides simple person group data model</t>
  </si>
  <si>
    <t>Shared</t>
  </si>
  <si>
    <t>Shared data structures</t>
  </si>
  <si>
    <t/>
  </si>
  <si>
    <t>Modification</t>
  </si>
  <si>
    <t>Modification data structure</t>
  </si>
  <si>
    <t>modifications</t>
  </si>
  <si>
    <t>Embedded</t>
  </si>
  <si>
    <t>Field</t>
  </si>
  <si>
    <t>updatedBy</t>
  </si>
  <si>
    <t>updated_by</t>
  </si>
  <si>
    <t>User updated record</t>
  </si>
  <si>
    <t>StringVarchar</t>
  </si>
  <si>
    <t>String</t>
  </si>
  <si>
    <t>varchar</t>
  </si>
  <si>
    <t>20</t>
  </si>
  <si>
    <t>X</t>
  </si>
  <si>
    <t>updatedAt</t>
  </si>
  <si>
    <t>updated_at</t>
  </si>
  <si>
    <t>Timestamp of record update</t>
  </si>
  <si>
    <t>InstantTimestamp</t>
  </si>
  <si>
    <t>Instant</t>
  </si>
  <si>
    <t>timestamptz</t>
  </si>
  <si>
    <t>PersonGroup</t>
  </si>
  <si>
    <t>Person Group Model</t>
  </si>
  <si>
    <t>Person</t>
  </si>
  <si>
    <t>persons</t>
  </si>
  <si>
    <t>Table</t>
  </si>
  <si>
    <t>PersonId</t>
  </si>
  <si>
    <t>id</t>
  </si>
  <si>
    <t>Person Id</t>
  </si>
  <si>
    <t>DataElement</t>
  </si>
  <si>
    <t>Int</t>
  </si>
  <si>
    <t>integer</t>
  </si>
  <si>
    <t>S</t>
  </si>
  <si>
    <t>firstname</t>
  </si>
  <si>
    <t>Person first name</t>
  </si>
  <si>
    <t>40</t>
  </si>
  <si>
    <t>lastname</t>
  </si>
  <si>
    <t>Person last name</t>
  </si>
  <si>
    <t>Include</t>
  </si>
  <si>
    <t>EmbeddedEntity</t>
  </si>
  <si>
    <t>lastname_firstname</t>
  </si>
  <si>
    <t>Search index by lastname and firstname</t>
  </si>
  <si>
    <t>Person_lastname_firstname</t>
  </si>
  <si>
    <t>Group</t>
  </si>
  <si>
    <t>groups</t>
  </si>
  <si>
    <t>GroupId</t>
  </si>
  <si>
    <t>Group Id</t>
  </si>
  <si>
    <t>name</t>
  </si>
  <si>
    <t>Group name</t>
  </si>
  <si>
    <t>100</t>
  </si>
  <si>
    <t>GroupMember</t>
  </si>
  <si>
    <t>Group member</t>
  </si>
  <si>
    <t>group_members</t>
  </si>
  <si>
    <t xml:space="preserve"> Group member id</t>
  </si>
  <si>
    <t>IntInt</t>
  </si>
  <si>
    <t>groupId</t>
  </si>
  <si>
    <t>group_id</t>
  </si>
  <si>
    <t>personId</t>
  </si>
  <si>
    <t>person_id</t>
  </si>
  <si>
    <t>person_group_ids</t>
  </si>
  <si>
    <t>Person id in each group must be unique</t>
  </si>
  <si>
    <t>GroupMember_person_group_ids</t>
  </si>
  <si>
    <t>Relation to groups</t>
  </si>
  <si>
    <t>ManyToOne</t>
  </si>
  <si>
    <t>Restrict</t>
  </si>
  <si>
    <t>GroupMember_groupId</t>
  </si>
  <si>
    <t>Relation to persons</t>
  </si>
  <si>
    <t>GroupMember_personId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</si>
</sst>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</row>
    <row r="2">
      <c r="A2" t="s" s="0">
        <v>50</v>
      </c>
      <c r="B2" t="s" s="0">
        <v>51</v>
      </c>
      <c r="C2" t="s" s="0">
        <v>52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D1"/>
  <sheetViews>
    <sheetView workbookViewId="0"/>
  </sheetViews>
  <sheetFormatPr defaultRowHeight="15.0"/>
  <sheetData>
    <row r="1">
      <c r="A1" t="s" s="10">
        <v>46</v>
      </c>
      <c r="B1" t="s" s="10">
        <v>1</v>
      </c>
      <c r="C1" t="s" s="10">
        <v>47</v>
      </c>
      <c r="D1" t="s" s="10">
        <v>2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1"/>
  <sheetViews>
    <sheetView workbookViewId="0"/>
  </sheetViews>
  <sheetFormatPr defaultRowHeight="15.0"/>
  <sheetData>
    <row r="1">
      <c r="A1" t="s" s="11">
        <v>46</v>
      </c>
      <c r="B1" t="s" s="11">
        <v>1</v>
      </c>
      <c r="C1" t="s" s="11">
        <v>48</v>
      </c>
      <c r="D1" t="s" s="11">
        <v>49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3"/>
  <sheetViews>
    <sheetView workbookViewId="0"/>
  </sheetViews>
  <sheetFormatPr defaultRowHeight="15.0"/>
  <sheetData>
    <row r="1">
      <c r="A1" t="s" s="2">
        <v>0</v>
      </c>
      <c r="B1" t="s" s="2">
        <v>1</v>
      </c>
      <c r="C1" t="s" s="2">
        <v>3</v>
      </c>
      <c r="D1" t="s" s="2">
        <v>2</v>
      </c>
      <c r="E1" t="s" s="2">
        <v>4</v>
      </c>
      <c r="F1" t="s" s="2">
        <v>5</v>
      </c>
    </row>
    <row r="2">
      <c r="A2" t="s" s="0">
        <v>53</v>
      </c>
      <c r="B2" t="s" s="0">
        <v>54</v>
      </c>
      <c r="C2" t="s" s="0">
        <v>55</v>
      </c>
      <c r="D2" t="s" s="0">
        <v>55</v>
      </c>
      <c r="E2" t="s" s="0">
        <v>55</v>
      </c>
      <c r="F2" t="s" s="0">
        <v>55</v>
      </c>
    </row>
    <row r="3">
      <c r="A3" t="s" s="0">
        <v>75</v>
      </c>
      <c r="B3" t="s" s="0">
        <v>76</v>
      </c>
      <c r="C3" t="s" s="0">
        <v>55</v>
      </c>
      <c r="D3" t="s" s="0">
        <v>55</v>
      </c>
      <c r="E3" t="s" s="0">
        <v>55</v>
      </c>
      <c r="F3" t="s" s="0">
        <v>55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5"/>
  <sheetViews>
    <sheetView workbookViewId="0"/>
  </sheetViews>
  <sheetFormatPr defaultRowHeight="15.0"/>
  <sheetData>
    <row r="1">
      <c r="A1" t="s" s="3">
        <v>6</v>
      </c>
      <c r="B1" t="s" s="3">
        <v>7</v>
      </c>
      <c r="C1" t="s" s="3">
        <v>8</v>
      </c>
      <c r="D1" t="s" s="3">
        <v>9</v>
      </c>
      <c r="E1" t="s" s="3">
        <v>10</v>
      </c>
      <c r="F1" t="s" s="3">
        <v>11</v>
      </c>
      <c r="G1" t="s" s="3">
        <v>12</v>
      </c>
      <c r="H1" t="s" s="3">
        <v>2</v>
      </c>
    </row>
    <row r="2">
      <c r="A2" t="s" s="0">
        <v>53</v>
      </c>
      <c r="B2" s="0">
        <f>VLOOKUP(A2,Группы!A:B,2,0)</f>
      </c>
      <c r="C2" t="s" s="0">
        <v>56</v>
      </c>
      <c r="D2" t="s" s="0">
        <v>57</v>
      </c>
      <c r="E2" t="s" s="0">
        <v>56</v>
      </c>
      <c r="F2" t="s" s="0">
        <v>58</v>
      </c>
      <c r="G2" t="s" s="0">
        <v>59</v>
      </c>
      <c r="H2" t="s" s="0">
        <v>55</v>
      </c>
    </row>
    <row r="3">
      <c r="A3" t="s" s="0">
        <v>75</v>
      </c>
      <c r="B3" s="0">
        <f>VLOOKUP(A3,Группы!A:B,2,0)</f>
      </c>
      <c r="C3" t="s" s="0">
        <v>77</v>
      </c>
      <c r="D3" t="s" s="0">
        <v>77</v>
      </c>
      <c r="E3" t="s" s="0">
        <v>77</v>
      </c>
      <c r="F3" t="s" s="0">
        <v>78</v>
      </c>
      <c r="G3" t="s" s="0">
        <v>79</v>
      </c>
      <c r="H3" t="s" s="0">
        <v>55</v>
      </c>
    </row>
    <row r="4">
      <c r="A4" t="s" s="0">
        <v>75</v>
      </c>
      <c r="B4" s="0">
        <f>VLOOKUP(A4,Группы!A:B,2,0)</f>
      </c>
      <c r="C4" t="s" s="0">
        <v>97</v>
      </c>
      <c r="D4" t="s" s="0">
        <v>97</v>
      </c>
      <c r="E4" t="s" s="0">
        <v>97</v>
      </c>
      <c r="F4" t="s" s="0">
        <v>98</v>
      </c>
      <c r="G4" t="s" s="0">
        <v>79</v>
      </c>
      <c r="H4" t="s" s="0">
        <v>55</v>
      </c>
    </row>
    <row r="5">
      <c r="A5" t="s" s="0">
        <v>75</v>
      </c>
      <c r="B5" s="0">
        <f>VLOOKUP(A5,Группы!A:B,2,0)</f>
      </c>
      <c r="C5" t="s" s="0">
        <v>104</v>
      </c>
      <c r="D5" t="s" s="0">
        <v>105</v>
      </c>
      <c r="E5" t="s" s="0">
        <v>104</v>
      </c>
      <c r="F5" t="s" s="0">
        <v>106</v>
      </c>
      <c r="G5" t="s" s="0">
        <v>79</v>
      </c>
      <c r="H5" t="s" s="0">
        <v>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14"/>
  <sheetViews>
    <sheetView workbookViewId="0"/>
  </sheetViews>
  <sheetFormatPr defaultRowHeight="15.0"/>
  <sheetData>
    <row r="1">
      <c r="A1" t="s" s="4">
        <v>13</v>
      </c>
      <c r="B1" t="s" s="4">
        <v>8</v>
      </c>
      <c r="C1" t="s" s="4">
        <v>9</v>
      </c>
      <c r="D1" t="s" s="4">
        <v>14</v>
      </c>
      <c r="E1" t="s" s="4">
        <v>15</v>
      </c>
      <c r="F1" t="s" s="4">
        <v>16</v>
      </c>
      <c r="G1" t="s" s="4">
        <v>17</v>
      </c>
      <c r="H1" t="s" s="4">
        <v>18</v>
      </c>
      <c r="I1" t="s" s="4">
        <v>19</v>
      </c>
      <c r="J1" t="s" s="4">
        <v>20</v>
      </c>
      <c r="K1" t="s" s="4">
        <v>21</v>
      </c>
      <c r="L1" t="s" s="4">
        <v>22</v>
      </c>
      <c r="M1" t="s" s="4">
        <v>23</v>
      </c>
      <c r="N1" t="s" s="4">
        <v>24</v>
      </c>
      <c r="O1" t="s" s="4">
        <v>25</v>
      </c>
      <c r="P1" t="s" s="4">
        <v>26</v>
      </c>
      <c r="Q1" t="s" s="4">
        <v>27</v>
      </c>
      <c r="R1" t="s" s="4">
        <v>28</v>
      </c>
      <c r="S1" t="s" s="4">
        <v>2</v>
      </c>
    </row>
    <row r="2">
      <c r="A2" s="0">
        <f>B2&amp;"."&amp;E2</f>
      </c>
      <c r="B2" t="s" s="0">
        <v>56</v>
      </c>
      <c r="C2" s="0">
        <f>VLOOKUP(B2,Таблицы!C:D,2,0)</f>
      </c>
      <c r="D2" t="s" s="0">
        <v>60</v>
      </c>
      <c r="E2" t="s" s="0">
        <v>61</v>
      </c>
      <c r="F2" t="s" s="0">
        <v>62</v>
      </c>
      <c r="G2" t="s" s="0">
        <v>63</v>
      </c>
      <c r="H2" t="s" s="0">
        <v>64</v>
      </c>
      <c r="I2" t="s" s="0">
        <v>65</v>
      </c>
      <c r="J2" t="s" s="0">
        <v>66</v>
      </c>
      <c r="K2" t="s" s="0">
        <v>67</v>
      </c>
      <c r="L2" t="s" s="0">
        <v>55</v>
      </c>
      <c r="Q2" t="s" s="0">
        <v>68</v>
      </c>
      <c r="R2" t="s">
        <v>55</v>
      </c>
      <c r="S2" t="s">
        <v>55</v>
      </c>
    </row>
    <row r="3">
      <c r="A3" s="0">
        <f>B3&amp;"."&amp;E3</f>
      </c>
      <c r="B3" t="s" s="0">
        <v>56</v>
      </c>
      <c r="C3" s="0">
        <f>VLOOKUP(B3,Таблицы!C:D,2,0)</f>
      </c>
      <c r="D3" t="s" s="0">
        <v>60</v>
      </c>
      <c r="E3" t="s" s="0">
        <v>69</v>
      </c>
      <c r="F3" t="s" s="0">
        <v>70</v>
      </c>
      <c r="G3" t="s" s="0">
        <v>71</v>
      </c>
      <c r="H3" t="s" s="0">
        <v>72</v>
      </c>
      <c r="I3" t="s" s="0">
        <v>73</v>
      </c>
      <c r="J3" t="s" s="0">
        <v>74</v>
      </c>
      <c r="K3" t="s" s="0">
        <v>55</v>
      </c>
      <c r="L3" t="s" s="0">
        <v>55</v>
      </c>
      <c r="Q3" t="s" s="0">
        <v>68</v>
      </c>
      <c r="R3" t="s">
        <v>55</v>
      </c>
      <c r="S3" t="s">
        <v>55</v>
      </c>
    </row>
    <row r="4">
      <c r="A4" s="0">
        <f>B4&amp;"."&amp;E4</f>
      </c>
      <c r="B4" t="s" s="0">
        <v>77</v>
      </c>
      <c r="C4" s="0">
        <f>VLOOKUP(B4,Таблицы!C:D,2,0)</f>
      </c>
      <c r="D4" t="s" s="0">
        <v>60</v>
      </c>
      <c r="E4" t="s" s="0">
        <v>81</v>
      </c>
      <c r="F4" t="s">
        <v>81</v>
      </c>
      <c r="G4" t="s">
        <v>82</v>
      </c>
      <c r="H4" t="s">
        <v>83</v>
      </c>
      <c r="I4" t="s">
        <v>84</v>
      </c>
      <c r="J4" t="s">
        <v>85</v>
      </c>
      <c r="K4" t="s">
        <v>55</v>
      </c>
      <c r="L4" t="s">
        <v>55</v>
      </c>
      <c r="M4" t="s">
        <v>80</v>
      </c>
      <c r="P4" t="s">
        <v>86</v>
      </c>
      <c r="Q4" t="s">
        <v>68</v>
      </c>
      <c r="R4" t="s">
        <v>55</v>
      </c>
      <c r="S4" t="s">
        <v>55</v>
      </c>
    </row>
    <row r="5">
      <c r="A5" s="0">
        <f>B5&amp;"."&amp;E5</f>
      </c>
      <c r="B5" t="s" s="0">
        <v>77</v>
      </c>
      <c r="C5" s="0">
        <f>VLOOKUP(B5,Таблицы!C:D,2,0)</f>
      </c>
      <c r="D5" t="s" s="0">
        <v>60</v>
      </c>
      <c r="E5" t="s" s="0">
        <v>87</v>
      </c>
      <c r="F5" t="s" s="0">
        <v>87</v>
      </c>
      <c r="G5" t="s" s="0">
        <v>88</v>
      </c>
      <c r="H5" t="s" s="0">
        <v>64</v>
      </c>
      <c r="I5" t="s" s="0">
        <v>65</v>
      </c>
      <c r="J5" t="s" s="0">
        <v>66</v>
      </c>
      <c r="K5" t="s" s="0">
        <v>89</v>
      </c>
      <c r="L5" t="s" s="0">
        <v>55</v>
      </c>
      <c r="Q5" t="s" s="0">
        <v>68</v>
      </c>
      <c r="R5" t="s">
        <v>55</v>
      </c>
      <c r="S5" t="s">
        <v>55</v>
      </c>
    </row>
    <row r="6">
      <c r="A6" s="0">
        <f>B6&amp;"."&amp;E6</f>
      </c>
      <c r="B6" t="s" s="0">
        <v>77</v>
      </c>
      <c r="C6" s="0">
        <f>VLOOKUP(B6,Таблицы!C:D,2,0)</f>
      </c>
      <c r="D6" t="s" s="0">
        <v>60</v>
      </c>
      <c r="E6" t="s" s="0">
        <v>90</v>
      </c>
      <c r="F6" t="s" s="0">
        <v>90</v>
      </c>
      <c r="G6" t="s" s="0">
        <v>91</v>
      </c>
      <c r="H6" t="s" s="0">
        <v>64</v>
      </c>
      <c r="I6" t="s" s="0">
        <v>65</v>
      </c>
      <c r="J6" t="s" s="0">
        <v>66</v>
      </c>
      <c r="K6" t="s" s="0">
        <v>89</v>
      </c>
      <c r="L6" t="s" s="0">
        <v>55</v>
      </c>
      <c r="Q6" t="s" s="0">
        <v>68</v>
      </c>
      <c r="R6" t="s">
        <v>55</v>
      </c>
      <c r="S6" t="s">
        <v>55</v>
      </c>
    </row>
    <row r="7">
      <c r="A7" s="0">
        <f>B7&amp;"."&amp;E7</f>
      </c>
      <c r="B7" t="s" s="0">
        <v>77</v>
      </c>
      <c r="C7" s="0">
        <f>VLOOKUP(B7,Таблицы!C:D,2,0)</f>
      </c>
      <c r="D7" t="s" s="0">
        <v>92</v>
      </c>
      <c r="E7" t="s" s="0">
        <v>55</v>
      </c>
      <c r="F7" t="s">
        <v>55</v>
      </c>
      <c r="G7" t="s">
        <v>55</v>
      </c>
      <c r="H7" t="s">
        <v>93</v>
      </c>
      <c r="I7" t="s">
        <v>55</v>
      </c>
      <c r="J7" t="s">
        <v>55</v>
      </c>
      <c r="K7" t="s">
        <v>55</v>
      </c>
      <c r="L7" t="s">
        <v>55</v>
      </c>
      <c r="N7" t="s">
        <v>56</v>
      </c>
      <c r="Q7" t="s">
        <v>68</v>
      </c>
      <c r="R7" t="s">
        <v>55</v>
      </c>
      <c r="S7" t="s">
        <v>55</v>
      </c>
    </row>
    <row r="8">
      <c r="A8" s="0">
        <f>B8&amp;"."&amp;E8</f>
      </c>
      <c r="B8" t="s" s="0">
        <v>97</v>
      </c>
      <c r="C8" s="0">
        <f>VLOOKUP(B8,Таблицы!C:D,2,0)</f>
      </c>
      <c r="D8" t="s" s="0">
        <v>60</v>
      </c>
      <c r="E8" t="s" s="0">
        <v>81</v>
      </c>
      <c r="F8" t="s">
        <v>81</v>
      </c>
      <c r="G8" t="s">
        <v>100</v>
      </c>
      <c r="H8" t="s">
        <v>83</v>
      </c>
      <c r="I8" t="s">
        <v>84</v>
      </c>
      <c r="J8" t="s">
        <v>85</v>
      </c>
      <c r="K8" t="s">
        <v>55</v>
      </c>
      <c r="L8" t="s">
        <v>55</v>
      </c>
      <c r="M8" t="s">
        <v>99</v>
      </c>
      <c r="P8" t="s">
        <v>86</v>
      </c>
      <c r="Q8" t="s">
        <v>68</v>
      </c>
      <c r="R8" t="s">
        <v>55</v>
      </c>
      <c r="S8" t="s">
        <v>55</v>
      </c>
    </row>
    <row r="9">
      <c r="A9" s="0">
        <f>B9&amp;"."&amp;E9</f>
      </c>
      <c r="B9" t="s" s="0">
        <v>97</v>
      </c>
      <c r="C9" s="0">
        <f>VLOOKUP(B9,Таблицы!C:D,2,0)</f>
      </c>
      <c r="D9" t="s" s="0">
        <v>60</v>
      </c>
      <c r="E9" t="s" s="0">
        <v>101</v>
      </c>
      <c r="F9" t="s" s="0">
        <v>101</v>
      </c>
      <c r="G9" t="s" s="0">
        <v>102</v>
      </c>
      <c r="H9" t="s" s="0">
        <v>64</v>
      </c>
      <c r="I9" t="s" s="0">
        <v>65</v>
      </c>
      <c r="J9" t="s" s="0">
        <v>66</v>
      </c>
      <c r="K9" t="s" s="0">
        <v>103</v>
      </c>
      <c r="L9" t="s" s="0">
        <v>55</v>
      </c>
      <c r="Q9" t="s" s="0">
        <v>68</v>
      </c>
      <c r="R9" t="s">
        <v>55</v>
      </c>
      <c r="S9" t="s">
        <v>55</v>
      </c>
    </row>
    <row r="10">
      <c r="A10" s="0">
        <f>B10&amp;"."&amp;E10</f>
      </c>
      <c r="B10" t="s" s="0">
        <v>97</v>
      </c>
      <c r="C10" s="0">
        <f>VLOOKUP(B10,Таблицы!C:D,2,0)</f>
      </c>
      <c r="D10" t="s" s="0">
        <v>92</v>
      </c>
      <c r="E10" t="s" s="0">
        <v>55</v>
      </c>
      <c r="F10" t="s">
        <v>55</v>
      </c>
      <c r="G10" t="s">
        <v>55</v>
      </c>
      <c r="H10" t="s">
        <v>93</v>
      </c>
      <c r="I10" t="s">
        <v>55</v>
      </c>
      <c r="J10" t="s">
        <v>55</v>
      </c>
      <c r="K10" t="s">
        <v>55</v>
      </c>
      <c r="L10" t="s">
        <v>55</v>
      </c>
      <c r="N10" t="s">
        <v>56</v>
      </c>
      <c r="Q10" t="s">
        <v>68</v>
      </c>
      <c r="R10" t="s">
        <v>55</v>
      </c>
      <c r="S10" t="s">
        <v>55</v>
      </c>
    </row>
    <row r="11">
      <c r="A11" s="0">
        <f>B11&amp;"."&amp;E11</f>
      </c>
      <c r="B11" t="s" s="0">
        <v>104</v>
      </c>
      <c r="C11" s="0">
        <f>VLOOKUP(B11,Таблицы!C:D,2,0)</f>
      </c>
      <c r="D11" t="s" s="0">
        <v>60</v>
      </c>
      <c r="E11" t="s" s="0">
        <v>81</v>
      </c>
      <c r="F11" t="s" s="0">
        <v>81</v>
      </c>
      <c r="G11" t="s" s="0">
        <v>107</v>
      </c>
      <c r="H11" t="s" s="0">
        <v>108</v>
      </c>
      <c r="I11" t="s" s="0">
        <v>84</v>
      </c>
      <c r="J11" t="s" s="0">
        <v>85</v>
      </c>
      <c r="K11" t="s" s="0">
        <v>55</v>
      </c>
      <c r="L11" t="s" s="0">
        <v>55</v>
      </c>
      <c r="P11" t="s" s="0">
        <v>86</v>
      </c>
      <c r="Q11" t="s">
        <v>68</v>
      </c>
      <c r="R11" t="s">
        <v>55</v>
      </c>
      <c r="S11" t="s">
        <v>55</v>
      </c>
    </row>
    <row r="12">
      <c r="A12" s="0">
        <f>B12&amp;"."&amp;E12</f>
      </c>
      <c r="B12" t="s" s="0">
        <v>104</v>
      </c>
      <c r="C12" s="0">
        <f>VLOOKUP(B12,Таблицы!C:D,2,0)</f>
      </c>
      <c r="D12" t="s" s="0">
        <v>60</v>
      </c>
      <c r="E12" t="s" s="0">
        <v>109</v>
      </c>
      <c r="F12" t="s">
        <v>110</v>
      </c>
      <c r="G12" t="s">
        <v>100</v>
      </c>
      <c r="H12" t="s">
        <v>83</v>
      </c>
      <c r="I12" t="s">
        <v>84</v>
      </c>
      <c r="J12" t="s">
        <v>85</v>
      </c>
      <c r="K12" t="s">
        <v>55</v>
      </c>
      <c r="L12" t="s">
        <v>55</v>
      </c>
      <c r="M12" t="s">
        <v>99</v>
      </c>
      <c r="Q12" t="s">
        <v>68</v>
      </c>
      <c r="R12" t="s">
        <v>55</v>
      </c>
      <c r="S12" t="s">
        <v>55</v>
      </c>
    </row>
    <row r="13">
      <c r="A13" s="0">
        <f>B13&amp;"."&amp;E13</f>
      </c>
      <c r="B13" t="s" s="0">
        <v>104</v>
      </c>
      <c r="C13" s="0">
        <f>VLOOKUP(B13,Таблицы!C:D,2,0)</f>
      </c>
      <c r="D13" t="s" s="0">
        <v>60</v>
      </c>
      <c r="E13" t="s" s="0">
        <v>111</v>
      </c>
      <c r="F13" t="s">
        <v>112</v>
      </c>
      <c r="G13" t="s">
        <v>82</v>
      </c>
      <c r="H13" t="s">
        <v>83</v>
      </c>
      <c r="I13" t="s">
        <v>84</v>
      </c>
      <c r="J13" t="s">
        <v>85</v>
      </c>
      <c r="K13" t="s">
        <v>55</v>
      </c>
      <c r="L13" t="s">
        <v>55</v>
      </c>
      <c r="M13" t="s">
        <v>80</v>
      </c>
      <c r="Q13" t="s">
        <v>68</v>
      </c>
      <c r="R13" t="s">
        <v>55</v>
      </c>
      <c r="S13" t="s">
        <v>55</v>
      </c>
    </row>
    <row r="14">
      <c r="A14" s="0">
        <f>B14&amp;"."&amp;E14</f>
      </c>
      <c r="B14" t="s" s="0">
        <v>104</v>
      </c>
      <c r="C14" s="0">
        <f>VLOOKUP(B14,Таблицы!C:D,2,0)</f>
      </c>
      <c r="D14" t="s" s="0">
        <v>92</v>
      </c>
      <c r="E14" t="s" s="0">
        <v>55</v>
      </c>
      <c r="F14" t="s">
        <v>55</v>
      </c>
      <c r="G14" t="s">
        <v>55</v>
      </c>
      <c r="H14" t="s">
        <v>93</v>
      </c>
      <c r="I14" t="s">
        <v>55</v>
      </c>
      <c r="J14" t="s">
        <v>55</v>
      </c>
      <c r="K14" t="s">
        <v>55</v>
      </c>
      <c r="L14" t="s">
        <v>55</v>
      </c>
      <c r="N14" t="s">
        <v>56</v>
      </c>
      <c r="Q14" t="s">
        <v>68</v>
      </c>
      <c r="R14" t="s">
        <v>55</v>
      </c>
      <c r="S14" t="s">
        <v>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3"/>
  <sheetViews>
    <sheetView workbookViewId="0"/>
  </sheetViews>
  <sheetFormatPr defaultRowHeight="15.0"/>
  <sheetData>
    <row r="1">
      <c r="A1" t="s" s="5">
        <v>29</v>
      </c>
      <c r="B1" t="s" s="5">
        <v>8</v>
      </c>
      <c r="C1" t="s" s="5">
        <v>9</v>
      </c>
      <c r="D1" t="s" s="5">
        <v>30</v>
      </c>
      <c r="E1" t="s" s="5">
        <v>31</v>
      </c>
      <c r="F1" t="s" s="5">
        <v>32</v>
      </c>
      <c r="G1" t="s" s="5">
        <v>2</v>
      </c>
    </row>
    <row r="2">
      <c r="A2" s="0">
        <f>B2&amp;"_"&amp;D2</f>
      </c>
      <c r="B2" t="s" s="0">
        <v>77</v>
      </c>
      <c r="C2" s="0">
        <f>VLOOKUP(B2,Таблицы!C:D,2,0)</f>
      </c>
      <c r="D2" t="s" s="0">
        <v>94</v>
      </c>
      <c r="E2" t="s" s="0">
        <v>95</v>
      </c>
      <c r="G2" t="s" s="0">
        <v>55</v>
      </c>
    </row>
    <row r="3">
      <c r="A3" s="0">
        <f>B3&amp;"_"&amp;D3</f>
      </c>
      <c r="B3" t="s" s="0">
        <v>104</v>
      </c>
      <c r="C3" s="0">
        <f>VLOOKUP(B3,Таблицы!C:D,2,0)</f>
      </c>
      <c r="D3" t="s" s="0">
        <v>113</v>
      </c>
      <c r="E3" t="s" s="0">
        <v>114</v>
      </c>
      <c r="F3" t="s" s="0">
        <v>68</v>
      </c>
      <c r="G3" t="s" s="0">
        <v>55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5"/>
  <sheetViews>
    <sheetView workbookViewId="0"/>
  </sheetViews>
  <sheetFormatPr defaultRowHeight="15.0"/>
  <sheetData>
    <row r="1">
      <c r="A1" t="s" s="6">
        <v>29</v>
      </c>
      <c r="B1" t="s" s="6">
        <v>8</v>
      </c>
      <c r="C1" t="s" s="6">
        <v>9</v>
      </c>
      <c r="D1" t="s" s="6">
        <v>30</v>
      </c>
      <c r="E1" t="s" s="6">
        <v>31</v>
      </c>
      <c r="F1" t="s" s="6">
        <v>15</v>
      </c>
      <c r="G1" t="s" s="6">
        <v>17</v>
      </c>
    </row>
    <row r="2">
      <c r="A2" t="s" s="0">
        <v>96</v>
      </c>
      <c r="B2" s="0">
        <f>VLOOKUP(A2,Индексы!A:E,2,0)</f>
      </c>
      <c r="C2" s="0">
        <f>VLOOKUP(A2,Индексы!A:E,3,0)</f>
      </c>
      <c r="D2" s="0">
        <f>VLOOKUP(A2,Индексы!A:E,4,0)</f>
      </c>
      <c r="E2" s="0">
        <f>VLOOKUP(A2,Индексы!A:E,5,0)</f>
      </c>
      <c r="F2" t="s" s="0">
        <v>90</v>
      </c>
      <c r="G2" s="0">
        <f>VLOOKUP(B2&amp;"."&amp;F2,'Поля таблиц'!A:G,7,0)</f>
      </c>
    </row>
    <row r="3">
      <c r="A3" t="s" s="0">
        <v>96</v>
      </c>
      <c r="B3" s="0">
        <f>VLOOKUP(A3,Индексы!A:E,2,0)</f>
      </c>
      <c r="C3" s="0">
        <f>VLOOKUP(A3,Индексы!A:E,3,0)</f>
      </c>
      <c r="D3" s="0">
        <f>VLOOKUP(A3,Индексы!A:E,4,0)</f>
      </c>
      <c r="E3" s="0">
        <f>VLOOKUP(A3,Индексы!A:E,5,0)</f>
      </c>
      <c r="F3" t="s" s="0">
        <v>87</v>
      </c>
      <c r="G3" s="0">
        <f>VLOOKUP(B3&amp;"."&amp;F3,'Поля таблиц'!A:G,7,0)</f>
      </c>
    </row>
    <row r="4">
      <c r="A4" t="s" s="0">
        <v>115</v>
      </c>
      <c r="B4" s="0">
        <f>VLOOKUP(A4,Индексы!A:E,2,0)</f>
      </c>
      <c r="C4" s="0">
        <f>VLOOKUP(A4,Индексы!A:E,3,0)</f>
      </c>
      <c r="D4" s="0">
        <f>VLOOKUP(A4,Индексы!A:E,4,0)</f>
      </c>
      <c r="E4" s="0">
        <f>VLOOKUP(A4,Индексы!A:E,5,0)</f>
      </c>
      <c r="F4" t="s" s="0">
        <v>109</v>
      </c>
      <c r="G4" s="0">
        <f>VLOOKUP(B4&amp;"."&amp;F4,'Поля таблиц'!A:G,7,0)</f>
      </c>
    </row>
    <row r="5">
      <c r="A5" t="s" s="0">
        <v>115</v>
      </c>
      <c r="B5" s="0">
        <f>VLOOKUP(A5,Индексы!A:E,2,0)</f>
      </c>
      <c r="C5" s="0">
        <f>VLOOKUP(A5,Индексы!A:E,3,0)</f>
      </c>
      <c r="D5" s="0">
        <f>VLOOKUP(A5,Индексы!A:E,4,0)</f>
      </c>
      <c r="E5" s="0">
        <f>VLOOKUP(A5,Индексы!A:E,5,0)</f>
      </c>
      <c r="F5" t="s" s="0">
        <v>111</v>
      </c>
      <c r="G5" s="0">
        <f>VLOOKUP(B5&amp;"."&amp;F5,'Поля таблиц'!A:G,7,0)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3"/>
  <sheetViews>
    <sheetView workbookViewId="0"/>
  </sheetViews>
  <sheetFormatPr defaultRowHeight="15.0"/>
  <sheetData>
    <row r="1">
      <c r="A1" t="s" s="7">
        <v>33</v>
      </c>
      <c r="B1" t="s" s="7">
        <v>8</v>
      </c>
      <c r="C1" t="s" s="7">
        <v>9</v>
      </c>
      <c r="D1" t="s" s="7">
        <v>34</v>
      </c>
      <c r="E1" t="s" s="7">
        <v>35</v>
      </c>
      <c r="F1" t="s" s="7">
        <v>36</v>
      </c>
      <c r="G1" t="s" s="7">
        <v>37</v>
      </c>
      <c r="H1" t="s" s="7">
        <v>38</v>
      </c>
      <c r="I1" t="s" s="7">
        <v>39</v>
      </c>
      <c r="J1" t="s" s="7">
        <v>40</v>
      </c>
      <c r="K1" t="s" s="7">
        <v>2</v>
      </c>
    </row>
    <row r="2">
      <c r="A2" s="0">
        <f>B2&amp;"_"&amp;D2</f>
      </c>
      <c r="B2" t="s" s="0">
        <v>104</v>
      </c>
      <c r="C2" s="0">
        <f>VLOOKUP(B2,Таблицы!C:D,2,0)</f>
      </c>
      <c r="D2" t="s" s="0">
        <v>109</v>
      </c>
      <c r="E2" t="s" s="0">
        <v>116</v>
      </c>
      <c r="F2" t="s" s="0">
        <v>117</v>
      </c>
      <c r="G2" t="s" s="0">
        <v>97</v>
      </c>
      <c r="H2" s="0">
        <f>VLOOKUP(G2,Таблицы!C:D,2,0)</f>
      </c>
      <c r="I2" t="s" s="0">
        <v>118</v>
      </c>
      <c r="J2" t="s" s="0">
        <v>118</v>
      </c>
      <c r="K2" t="s" s="0">
        <v>55</v>
      </c>
    </row>
    <row r="3">
      <c r="A3" s="0">
        <f>B3&amp;"_"&amp;D3</f>
      </c>
      <c r="B3" t="s" s="0">
        <v>104</v>
      </c>
      <c r="C3" s="0">
        <f>VLOOKUP(B3,Таблицы!C:D,2,0)</f>
      </c>
      <c r="D3" t="s" s="0">
        <v>111</v>
      </c>
      <c r="E3" t="s" s="0">
        <v>120</v>
      </c>
      <c r="F3" t="s" s="0">
        <v>117</v>
      </c>
      <c r="G3" t="s" s="0">
        <v>77</v>
      </c>
      <c r="H3" s="0">
        <f>VLOOKUP(G3,Таблицы!C:D,2,0)</f>
      </c>
      <c r="I3" t="s" s="0">
        <v>118</v>
      </c>
      <c r="J3" t="s" s="0">
        <v>118</v>
      </c>
      <c r="K3" t="s" s="0">
        <v>55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3"/>
  <sheetViews>
    <sheetView workbookViewId="0"/>
  </sheetViews>
  <sheetFormatPr defaultRowHeight="15.0"/>
  <sheetData>
    <row r="1">
      <c r="A1" t="s" s="8">
        <v>33</v>
      </c>
      <c r="B1" t="s" s="8">
        <v>8</v>
      </c>
      <c r="C1" t="s" s="8">
        <v>9</v>
      </c>
      <c r="D1" t="s" s="8">
        <v>37</v>
      </c>
      <c r="E1" t="s" s="8">
        <v>38</v>
      </c>
      <c r="F1" t="s" s="8">
        <v>34</v>
      </c>
      <c r="G1" t="s" s="8">
        <v>35</v>
      </c>
      <c r="H1" t="s" s="8">
        <v>41</v>
      </c>
      <c r="I1" t="s" s="8">
        <v>42</v>
      </c>
      <c r="J1" t="s" s="8">
        <v>43</v>
      </c>
      <c r="K1" t="s" s="8">
        <v>44</v>
      </c>
    </row>
    <row r="2">
      <c r="A2" t="s" s="0">
        <v>119</v>
      </c>
      <c r="B2" s="0">
        <f>VLOOKUP(A2,Отношения!A:E,2,0)</f>
      </c>
      <c r="C2" s="0">
        <f>VLOOKUP(A2,Отношения!A:E,3,0)</f>
      </c>
      <c r="D2" t="s" s="0">
        <v>97</v>
      </c>
      <c r="E2" s="0">
        <f>VLOOKUP(D2,Таблицы!C:D,2,0)</f>
      </c>
      <c r="F2" s="0">
        <f>VLOOKUP(A2,Отношения!A:E,4,0)</f>
      </c>
      <c r="G2" s="0">
        <f>VLOOKUP(A2,Отношения!A:E,5,0)</f>
      </c>
      <c r="H2" t="s" s="0">
        <v>109</v>
      </c>
      <c r="I2" s="0">
        <f>VLOOKUP(B2&amp;"."&amp;H2,'Поля таблиц'!A:G,7,0)</f>
      </c>
      <c r="J2" t="s" s="0">
        <v>81</v>
      </c>
      <c r="K2" s="0">
        <f>VLOOKUP(D2&amp;"."&amp;J2,'Поля таблиц'!A:G,7,0)</f>
      </c>
    </row>
    <row r="3">
      <c r="A3" t="s" s="0">
        <v>121</v>
      </c>
      <c r="B3" s="0">
        <f>VLOOKUP(A3,Отношения!A:E,2,0)</f>
      </c>
      <c r="C3" s="0">
        <f>VLOOKUP(A3,Отношения!A:E,3,0)</f>
      </c>
      <c r="D3" t="s" s="0">
        <v>77</v>
      </c>
      <c r="E3" s="0">
        <f>VLOOKUP(D3,Таблицы!C:D,2,0)</f>
      </c>
      <c r="F3" s="0">
        <f>VLOOKUP(A3,Отношения!A:E,4,0)</f>
      </c>
      <c r="G3" s="0">
        <f>VLOOKUP(A3,Отношения!A:E,5,0)</f>
      </c>
      <c r="H3" t="s" s="0">
        <v>111</v>
      </c>
      <c r="I3" s="0">
        <f>VLOOKUP(B3&amp;"."&amp;H3,'Поля таблиц'!A:G,7,0)</f>
      </c>
      <c r="J3" t="s" s="0">
        <v>81</v>
      </c>
      <c r="K3" s="0">
        <f>VLOOKUP(D3&amp;"."&amp;J3,'Поля таблиц'!A:G,7,0)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L3"/>
  <sheetViews>
    <sheetView workbookViewId="0"/>
  </sheetViews>
  <sheetFormatPr defaultRowHeight="15.0"/>
  <sheetData>
    <row r="1">
      <c r="A1" t="s" s="9">
        <v>45</v>
      </c>
      <c r="B1" t="s" s="9">
        <v>15</v>
      </c>
      <c r="C1" t="s" s="9">
        <v>16</v>
      </c>
      <c r="D1" t="s" s="9">
        <v>17</v>
      </c>
      <c r="E1" t="s" s="9">
        <v>18</v>
      </c>
      <c r="F1" t="s" s="9">
        <v>19</v>
      </c>
      <c r="G1" t="s" s="9">
        <v>20</v>
      </c>
      <c r="H1" t="s" s="9">
        <v>21</v>
      </c>
      <c r="I1" t="s" s="9">
        <v>22</v>
      </c>
      <c r="J1" t="s" s="9">
        <v>25</v>
      </c>
      <c r="K1" t="s" s="9">
        <v>28</v>
      </c>
      <c r="L1" t="s" s="9">
        <v>2</v>
      </c>
    </row>
    <row r="2">
      <c r="A2" t="s" s="0">
        <v>80</v>
      </c>
      <c r="B2" t="s" s="0">
        <v>111</v>
      </c>
      <c r="C2" t="s" s="0">
        <v>112</v>
      </c>
      <c r="D2" t="s" s="0">
        <v>82</v>
      </c>
      <c r="E2" t="s" s="0">
        <v>108</v>
      </c>
      <c r="F2" t="s" s="0">
        <v>84</v>
      </c>
      <c r="G2" t="s" s="0">
        <v>85</v>
      </c>
      <c r="H2" t="s" s="0">
        <v>55</v>
      </c>
      <c r="I2" t="s" s="0">
        <v>55</v>
      </c>
      <c r="K2" t="s" s="0">
        <v>55</v>
      </c>
      <c r="L2" t="s" s="0">
        <v>55</v>
      </c>
    </row>
    <row r="3">
      <c r="A3" t="s" s="0">
        <v>99</v>
      </c>
      <c r="B3" t="s" s="0">
        <v>109</v>
      </c>
      <c r="C3" t="s" s="0">
        <v>110</v>
      </c>
      <c r="D3" t="s" s="0">
        <v>100</v>
      </c>
      <c r="E3" t="s" s="0">
        <v>108</v>
      </c>
      <c r="F3" t="s" s="0">
        <v>84</v>
      </c>
      <c r="G3" t="s" s="0">
        <v>85</v>
      </c>
      <c r="H3" t="s" s="0">
        <v>55</v>
      </c>
      <c r="I3" t="s" s="0">
        <v>55</v>
      </c>
      <c r="K3" t="s" s="0">
        <v>55</v>
      </c>
      <c r="L3" t="s" s="0">
        <v>55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2023-08-17T15:29:39Z</dcterms:created>
  <dc:creator>Apache POI</dc:creator>
</cp:coreProperties>
</file>