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\Desktop\тервер2\"/>
    </mc:Choice>
  </mc:AlternateContent>
  <xr:revisionPtr revIDLastSave="0" documentId="13_ncr:1_{AB36C619-062F-4572-9620-300D64C2C52C}" xr6:coauthVersionLast="47" xr6:coauthVersionMax="47" xr10:uidLastSave="{00000000-0000-0000-0000-000000000000}"/>
  <bookViews>
    <workbookView xWindow="-108" yWindow="-108" windowWidth="23256" windowHeight="12720" xr2:uid="{D379F140-3C50-4E55-A8F7-9C81B3F9B4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4" i="1" l="1"/>
  <c r="F95" i="1"/>
  <c r="B18" i="1"/>
  <c r="D18" i="1" s="1"/>
  <c r="D94" i="1" a="1"/>
  <c r="D94" i="1" s="1"/>
  <c r="D32" i="1" a="1"/>
  <c r="D32" i="1" s="1"/>
  <c r="A94" i="1" a="1"/>
  <c r="A94" i="1" s="1"/>
  <c r="A32" i="1" a="1"/>
  <c r="A32" i="1" s="1"/>
  <c r="F87" i="1"/>
  <c r="F18" i="1"/>
  <c r="D87" i="1"/>
  <c r="B87" i="1"/>
  <c r="E85" i="1"/>
  <c r="D85" i="1"/>
  <c r="C85" i="1"/>
  <c r="B85" i="1"/>
  <c r="E80" i="1"/>
  <c r="E81" i="1"/>
  <c r="E82" i="1"/>
  <c r="E83" i="1"/>
  <c r="E84" i="1"/>
  <c r="E79" i="1"/>
  <c r="D80" i="1"/>
  <c r="D81" i="1"/>
  <c r="D82" i="1"/>
  <c r="D83" i="1"/>
  <c r="D84" i="1"/>
  <c r="D79" i="1"/>
  <c r="C80" i="1"/>
  <c r="C81" i="1"/>
  <c r="C82" i="1"/>
  <c r="C83" i="1"/>
  <c r="C84" i="1"/>
  <c r="C79" i="1"/>
  <c r="B80" i="1"/>
  <c r="B81" i="1"/>
  <c r="B82" i="1"/>
  <c r="B83" i="1"/>
  <c r="B84" i="1"/>
  <c r="B79" i="1"/>
  <c r="A85" i="1"/>
  <c r="E37" i="1" l="1"/>
  <c r="E38" i="1"/>
  <c r="E39" i="1"/>
  <c r="E40" i="1"/>
  <c r="E41" i="1"/>
  <c r="E36" i="1"/>
  <c r="D37" i="1"/>
  <c r="D38" i="1"/>
  <c r="D39" i="1"/>
  <c r="D40" i="1"/>
  <c r="D41" i="1"/>
  <c r="D36" i="1"/>
  <c r="B37" i="1"/>
  <c r="B38" i="1"/>
  <c r="B39" i="1"/>
  <c r="B40" i="1"/>
  <c r="B41" i="1"/>
  <c r="B36" i="1"/>
  <c r="A37" i="1"/>
  <c r="A38" i="1"/>
  <c r="A39" i="1"/>
  <c r="A40" i="1"/>
  <c r="A41" i="1"/>
  <c r="A36" i="1"/>
  <c r="F16" i="1" l="1"/>
  <c r="D16" i="1"/>
  <c r="E16" i="1"/>
  <c r="C16" i="1"/>
  <c r="F11" i="1"/>
  <c r="F12" i="1"/>
  <c r="F13" i="1"/>
  <c r="F14" i="1"/>
  <c r="F15" i="1"/>
  <c r="F10" i="1"/>
  <c r="E11" i="1"/>
  <c r="E12" i="1"/>
  <c r="E13" i="1"/>
  <c r="E14" i="1"/>
  <c r="E15" i="1"/>
  <c r="E10" i="1"/>
  <c r="D11" i="1"/>
  <c r="D12" i="1"/>
  <c r="D13" i="1"/>
  <c r="D14" i="1"/>
  <c r="D15" i="1"/>
  <c r="D10" i="1"/>
  <c r="B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<sst xmlns="http://schemas.openxmlformats.org/spreadsheetml/2006/main" count="66" uniqueCount="53">
  <si>
    <t>Вариант:</t>
  </si>
  <si>
    <t>Задание:</t>
  </si>
  <si>
    <t>Установить зависимость продолжительности сквашивания молока 
при производстве творога от дозы ферментного препарата</t>
  </si>
  <si>
    <t>Исходные данные:</t>
  </si>
  <si>
    <t>C, кг/т</t>
  </si>
  <si>
    <t>Т, ч</t>
  </si>
  <si>
    <t>xi</t>
  </si>
  <si>
    <t>yi</t>
  </si>
  <si>
    <t>xiyi</t>
  </si>
  <si>
    <t>xi^2</t>
  </si>
  <si>
    <t>yi^2</t>
  </si>
  <si>
    <t>сумма</t>
  </si>
  <si>
    <t xml:space="preserve">n = </t>
  </si>
  <si>
    <t>r =</t>
  </si>
  <si>
    <t>tрасч =</t>
  </si>
  <si>
    <t xml:space="preserve">tтабл = </t>
  </si>
  <si>
    <t>выб. коэф. коррел.</t>
  </si>
  <si>
    <t>расч. знач. крит. Ст</t>
  </si>
  <si>
    <t>распр. Стьюдента</t>
  </si>
  <si>
    <t>Поскольку t расч = 4,50 &gt; t табл = 2,78 , то при уровне значимости α = 0,05 коэффициент 
корреляции считаем значимо отличающимся от нуля, а следовательно, связь между 
величинами x, y признается статистически значимой.</t>
  </si>
  <si>
    <t>Поскольку коэффициент корреляции признается значимо отличающимся от нуля, можно принять предположение о линейной регрессионной зависимости между наблюдаемыми величинами. Однако расположение точек на корреляционном поле свидетельствует о другой, криволинейной зависимости.</t>
  </si>
  <si>
    <t>Система нормальных уравнений</t>
  </si>
  <si>
    <t>b0 =</t>
  </si>
  <si>
    <t>b1 =</t>
  </si>
  <si>
    <t>y`= 5,28 - 2,42X</t>
  </si>
  <si>
    <t>если x = 0, то y`= 5,28</t>
  </si>
  <si>
    <t>если x = 1, то y`= 2,86</t>
  </si>
  <si>
    <t>Полученная прямая  удовлетворительно приближает экспериментальные данные, однако расположение 
экспериментальных точек свидетельствует о наличии другой, криволинейной  зависимости между наблюдаемыми величинами</t>
  </si>
  <si>
    <t>№6-б</t>
  </si>
  <si>
    <t>№6-а</t>
  </si>
  <si>
    <t>№6-г</t>
  </si>
  <si>
    <t>№6-д</t>
  </si>
  <si>
    <t>№6-е</t>
  </si>
  <si>
    <t>№6-ж</t>
  </si>
  <si>
    <t>xi=1/xi</t>
  </si>
  <si>
    <t>y1</t>
  </si>
  <si>
    <t>y1=1/y1</t>
  </si>
  <si>
    <t>№6-в</t>
  </si>
  <si>
    <t>y= -2,42x + 5,28</t>
  </si>
  <si>
    <t>из 6a)</t>
  </si>
  <si>
    <t>из 4</t>
  </si>
  <si>
    <t>y = 5,28 - 2,42X</t>
  </si>
  <si>
    <t>Полученное в расчетах пункта 4 уравнение 
совпадает с уравнением линейной линии тренда ; квадрат 
коэффициента корреляции приблизительно равен 
коэффициенту детерминации R (различие объясняется округлениями при вычислениях в пункте 4)</t>
  </si>
  <si>
    <t>Наибольший коэффициент детерминации R2 имеет квадратичная зависимость, однако это значение незначительно превышает значение для 
экспоненциальной модели, которая проще в том смысле, что содержит меньше параметров (коэффициентов). Вид корреляционного поля (точки группируются вдоль 
убывающей кривой, вторая ветвь параболы не прослеживается) и физическая сущность данных (напряжение с течением времени должно уменьшаться и стремиться к нулю) свидетельствуют в пользу экспоненциальной модели. Таким образом, наилучшей аппроксимирующей функцией признаем 
экспоненциальную функцию y = 5,4046e^(-0,607x) и R² = 0,91</t>
  </si>
  <si>
    <t>xi=xi</t>
  </si>
  <si>
    <t>yi=lnyi</t>
  </si>
  <si>
    <t>n =</t>
  </si>
  <si>
    <t>tтабл =</t>
  </si>
  <si>
    <t>b = b1 =</t>
  </si>
  <si>
    <t>a=e^b0 =</t>
  </si>
  <si>
    <t>из №6</t>
  </si>
  <si>
    <t>y = 5,4046e^(-0,607x)</t>
  </si>
  <si>
    <t>совпадает с уравнением экспоненциальной линии тренда, полученным в пункте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</si>
</sst>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 Light"/>
      <family val="2"/>
      <charset val="20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3" borderId="1" xfId="0" applyFill="1" applyBorder="1"/>
    <xf numFmtId="16" fontId="0" fillId="0" borderId="0" xfId="0" applyNumberFormat="1"/>
    <xf numFmtId="0" fontId="1" fillId="0" borderId="0" xfId="0" applyFont="1"/>
    <xf numFmtId="0" fontId="0" fillId="4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6" borderId="10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7-4118-AEA0-8E76D61A6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5.0862313709237932E-2"/>
          <c:y val="0.17320221663891153"/>
          <c:w val="0.90028292374111984"/>
          <c:h val="0.718466928934374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69041115857328"/>
                  <c:y val="0.27994424206679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5-4517-A9F7-5234FA8B4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636914246491871"/>
                  <c:y val="0.309247948037161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A-485E-A0FC-8A5D2787A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319635466963214"/>
                  <c:y val="-0.28393789983929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2-45FF-981F-6F3B32E0D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6450392744090545"/>
                  <c:y val="-0.30170526763063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1-4342-9119-FB11BFAD9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6726182658444858"/>
                  <c:y val="-0.27362500551001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D-45CD-B4BF-EF220C000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21932918679952"/>
                  <c:y val="0.571641759342809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Лист1!$B$43:$G$43</c:f>
              <c:numCache>
                <c:formatCode>General</c:formatCode>
                <c:ptCount val="6"/>
                <c:pt idx="0">
                  <c:v>1</c:v>
                </c:pt>
                <c:pt idx="1">
                  <c:v>1.25</c:v>
                </c:pt>
                <c:pt idx="2">
                  <c:v>1.6666700000000001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Лист1!$B$44:$G$44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7-41A9-95B8-F02C0296C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90843301052429"/>
                  <c:y val="0.58737999053702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Лист1!$B$46:$G$46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Лист1!$B$47:$G$47</c:f>
              <c:numCache>
                <c:formatCode>General</c:formatCode>
                <c:ptCount val="6"/>
                <c:pt idx="0">
                  <c:v>0.32257999999999998</c:v>
                </c:pt>
                <c:pt idx="1">
                  <c:v>0.30303000000000002</c:v>
                </c:pt>
                <c:pt idx="2">
                  <c:v>0.30303000000000002</c:v>
                </c:pt>
                <c:pt idx="3">
                  <c:v>0.21739</c:v>
                </c:pt>
                <c:pt idx="4">
                  <c:v>0.20832999999999999</c:v>
                </c:pt>
                <c:pt idx="5">
                  <c:v>0.19608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F-46E2-84AF-2B61D1342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/>
                </a:solidFill>
              </a:rPr>
              <a:t>K</a:t>
            </a:r>
            <a:r>
              <a:rPr lang="be-BY" sz="1400" b="0" i="0" u="none" strike="noStrike" baseline="0">
                <a:solidFill>
                  <a:sysClr val="windowText" lastClr="000000"/>
                </a:solidFill>
              </a:rPr>
              <a:t>орреляционное поле</a:t>
            </a:r>
            <a:endParaRPr lang="be-BY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5983711394746142"/>
                  <c:y val="-0.30210151133837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25322728177963"/>
                  <c:y val="-0.192945522245994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087470742783583"/>
                  <c:y val="0.20043592895528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187090175632635"/>
                  <c:y val="0.3006053083778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5933901678321619"/>
                  <c:y val="8.85096886546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Лист1!$B$6:$G$6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Лист1!$B$7:$G$7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6-4AD2-9945-C96A4601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87487"/>
        <c:axId val="694182655"/>
      </c:scatterChart>
      <c:valAx>
        <c:axId val="6869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4182655"/>
        <c:crosses val="autoZero"/>
        <c:crossBetween val="midCat"/>
      </c:valAx>
      <c:valAx>
        <c:axId val="6941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69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718139429470949"/>
                  <c:y val="0.219583283345686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Лист1!$A$79:$A$84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Лист1!$B$79:$B$84</c:f>
              <c:numCache>
                <c:formatCode>General</c:formatCode>
                <c:ptCount val="6"/>
                <c:pt idx="0">
                  <c:v>1.1314021114911006</c:v>
                </c:pt>
                <c:pt idx="1">
                  <c:v>1.1939224684724346</c:v>
                </c:pt>
                <c:pt idx="2">
                  <c:v>1.1939224684724346</c:v>
                </c:pt>
                <c:pt idx="3">
                  <c:v>1.5260563034950492</c:v>
                </c:pt>
                <c:pt idx="4">
                  <c:v>1.5686159179138452</c:v>
                </c:pt>
                <c:pt idx="5">
                  <c:v>1.62924053973028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D7-4444-9151-7CD080031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012319"/>
        <c:axId val="452852479"/>
      </c:scatterChart>
      <c:valAx>
        <c:axId val="45201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52852479"/>
        <c:crosses val="autoZero"/>
        <c:crossBetween val="midCat"/>
      </c:valAx>
      <c:valAx>
        <c:axId val="45285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5201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13981</xdr:colOff>
      <xdr:row>3</xdr:row>
      <xdr:rowOff>7016</xdr:rowOff>
    </xdr:from>
    <xdr:to>
      <xdr:col>16</xdr:col>
      <xdr:colOff>336247</xdr:colOff>
      <xdr:row>18</xdr:row>
      <xdr:rowOff>5201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1971E5E-C50C-C279-7ACC-B17177D52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12096</xdr:colOff>
      <xdr:row>45</xdr:row>
      <xdr:rowOff>0</xdr:rowOff>
    </xdr:from>
    <xdr:to>
      <xdr:col>32</xdr:col>
      <xdr:colOff>333073</xdr:colOff>
      <xdr:row>59</xdr:row>
      <xdr:rowOff>179613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74A7C0-8B7D-4F48-8E4C-0B5C7BCAD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602976</xdr:colOff>
      <xdr:row>27</xdr:row>
      <xdr:rowOff>180342</xdr:rowOff>
    </xdr:from>
    <xdr:to>
      <xdr:col>16</xdr:col>
      <xdr:colOff>307790</xdr:colOff>
      <xdr:row>42</xdr:row>
      <xdr:rowOff>178528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0A91A50-C6C9-41A1-94AC-40BB62DE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</xdr:colOff>
      <xdr:row>28</xdr:row>
      <xdr:rowOff>0</xdr:rowOff>
    </xdr:from>
    <xdr:to>
      <xdr:col>24</xdr:col>
      <xdr:colOff>324319</xdr:colOff>
      <xdr:row>42</xdr:row>
      <xdr:rowOff>180156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E84E636-1F26-4522-B9D9-96ED72B2F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28</xdr:row>
      <xdr:rowOff>0</xdr:rowOff>
    </xdr:from>
    <xdr:to>
      <xdr:col>32</xdr:col>
      <xdr:colOff>322077</xdr:colOff>
      <xdr:row>42</xdr:row>
      <xdr:rowOff>182913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8EE3A52-8250-46DD-A991-33FBA3565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28</xdr:row>
      <xdr:rowOff>0</xdr:rowOff>
    </xdr:from>
    <xdr:to>
      <xdr:col>40</xdr:col>
      <xdr:colOff>324003</xdr:colOff>
      <xdr:row>42</xdr:row>
      <xdr:rowOff>178102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3ED9FBE-8676-4F4C-95AD-F7A26A78B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45</xdr:row>
      <xdr:rowOff>0</xdr:rowOff>
    </xdr:from>
    <xdr:to>
      <xdr:col>16</xdr:col>
      <xdr:colOff>317955</xdr:colOff>
      <xdr:row>59</xdr:row>
      <xdr:rowOff>179613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1E199A1-08D6-4D78-BE71-86AEDED4D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45</xdr:row>
      <xdr:rowOff>0</xdr:rowOff>
    </xdr:from>
    <xdr:to>
      <xdr:col>24</xdr:col>
      <xdr:colOff>322266</xdr:colOff>
      <xdr:row>59</xdr:row>
      <xdr:rowOff>185562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DA17E349-DEED-4A00-8DCE-C04E11551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24</xdr:col>
      <xdr:colOff>322266</xdr:colOff>
      <xdr:row>17</xdr:row>
      <xdr:rowOff>185562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04870ED-E2F8-4A92-A0BD-8DD3D317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606136</xdr:colOff>
      <xdr:row>77</xdr:row>
      <xdr:rowOff>8081</xdr:rowOff>
    </xdr:from>
    <xdr:to>
      <xdr:col>15</xdr:col>
      <xdr:colOff>282864</xdr:colOff>
      <xdr:row>91</xdr:row>
      <xdr:rowOff>165099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F7A5D29-1220-1EE2-DCA2-162C5C139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5E61-8DBA-4691-A4C7-7A5E009A3A1A}">
  <dimension ref="A1:AH100"/>
  <sheetViews>
    <sheetView tabSelected="1" topLeftCell="A32" zoomScale="38" zoomScaleNormal="100" workbookViewId="0">
      <selection activeCell="AH69" sqref="AH69"/>
    </sheetView>
  </sheetViews>
  <sheetFormatPr defaultRowHeight="14.4" x14ac:dyDescent="0.3"/>
  <sheetData>
    <row r="1" spans="1:8" x14ac:dyDescent="0.3">
      <c r="A1" s="3" t="s">
        <v>0</v>
      </c>
      <c r="B1" s="2">
        <v>26</v>
      </c>
    </row>
    <row r="2" spans="1:8" x14ac:dyDescent="0.3">
      <c r="A2" s="3" t="s">
        <v>1</v>
      </c>
      <c r="B2" s="50" t="s">
        <v>2</v>
      </c>
      <c r="C2" s="51"/>
      <c r="D2" s="51"/>
      <c r="E2" s="51"/>
      <c r="F2" s="51"/>
      <c r="G2" s="51"/>
      <c r="H2" s="51"/>
    </row>
    <row r="3" spans="1:8" x14ac:dyDescent="0.3">
      <c r="B3" s="51"/>
      <c r="C3" s="51"/>
      <c r="D3" s="51"/>
      <c r="E3" s="51"/>
      <c r="F3" s="51"/>
      <c r="G3" s="51"/>
      <c r="H3" s="51"/>
    </row>
    <row r="5" spans="1:8" x14ac:dyDescent="0.3">
      <c r="A5" s="52" t="s">
        <v>3</v>
      </c>
      <c r="B5" s="52"/>
    </row>
    <row r="6" spans="1:8" x14ac:dyDescent="0.3">
      <c r="A6" s="1" t="s">
        <v>4</v>
      </c>
      <c r="B6" s="1">
        <v>1</v>
      </c>
      <c r="C6" s="1">
        <v>0.8</v>
      </c>
      <c r="D6" s="1">
        <v>0.6</v>
      </c>
      <c r="E6" s="1">
        <v>0.4</v>
      </c>
      <c r="F6" s="1">
        <v>0.2</v>
      </c>
      <c r="G6" s="1">
        <v>0.1</v>
      </c>
    </row>
    <row r="7" spans="1:8" x14ac:dyDescent="0.3">
      <c r="A7" s="1" t="s">
        <v>5</v>
      </c>
      <c r="B7" s="1">
        <v>3.1</v>
      </c>
      <c r="C7" s="1">
        <v>3.3</v>
      </c>
      <c r="D7" s="1">
        <v>3.3</v>
      </c>
      <c r="E7" s="1">
        <v>4.5999999999999996</v>
      </c>
      <c r="F7" s="1">
        <v>4.8</v>
      </c>
      <c r="G7" s="1">
        <v>5.0999999999999996</v>
      </c>
    </row>
    <row r="9" spans="1:8" x14ac:dyDescent="0.3">
      <c r="A9" s="4"/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</row>
    <row r="10" spans="1:8" x14ac:dyDescent="0.3">
      <c r="A10" s="5">
        <v>1</v>
      </c>
      <c r="B10" s="4">
        <v>1</v>
      </c>
      <c r="C10" s="4">
        <v>3.1</v>
      </c>
      <c r="D10" s="4">
        <f>B10*C10</f>
        <v>3.1</v>
      </c>
      <c r="E10" s="4">
        <f>B10*B10</f>
        <v>1</v>
      </c>
      <c r="F10" s="4">
        <f>C10*C10</f>
        <v>9.6100000000000012</v>
      </c>
    </row>
    <row r="11" spans="1:8" x14ac:dyDescent="0.3">
      <c r="A11" s="5">
        <v>2</v>
      </c>
      <c r="B11" s="4">
        <v>0.8</v>
      </c>
      <c r="C11" s="4">
        <v>3.3</v>
      </c>
      <c r="D11" s="4">
        <f t="shared" ref="D11:D15" si="0">B11*C11</f>
        <v>2.64</v>
      </c>
      <c r="E11" s="4">
        <f t="shared" ref="E11:E15" si="1">B11*B11</f>
        <v>0.64000000000000012</v>
      </c>
      <c r="F11" s="4">
        <f t="shared" ref="F11:F15" si="2">C11*C11</f>
        <v>10.889999999999999</v>
      </c>
    </row>
    <row r="12" spans="1:8" x14ac:dyDescent="0.3">
      <c r="A12" s="5">
        <v>3</v>
      </c>
      <c r="B12" s="4">
        <v>0.6</v>
      </c>
      <c r="C12" s="4">
        <v>3.3</v>
      </c>
      <c r="D12" s="4">
        <f t="shared" si="0"/>
        <v>1.9799999999999998</v>
      </c>
      <c r="E12" s="4">
        <f t="shared" si="1"/>
        <v>0.36</v>
      </c>
      <c r="F12" s="4">
        <f t="shared" si="2"/>
        <v>10.889999999999999</v>
      </c>
    </row>
    <row r="13" spans="1:8" x14ac:dyDescent="0.3">
      <c r="A13" s="5">
        <v>4</v>
      </c>
      <c r="B13" s="4">
        <v>0.4</v>
      </c>
      <c r="C13" s="4">
        <v>4.5999999999999996</v>
      </c>
      <c r="D13" s="4">
        <f t="shared" si="0"/>
        <v>1.8399999999999999</v>
      </c>
      <c r="E13" s="4">
        <f t="shared" si="1"/>
        <v>0.16000000000000003</v>
      </c>
      <c r="F13" s="4">
        <f t="shared" si="2"/>
        <v>21.159999999999997</v>
      </c>
    </row>
    <row r="14" spans="1:8" x14ac:dyDescent="0.3">
      <c r="A14" s="5">
        <v>5</v>
      </c>
      <c r="B14" s="4">
        <v>0.2</v>
      </c>
      <c r="C14" s="4">
        <v>4.8</v>
      </c>
      <c r="D14" s="4">
        <f t="shared" si="0"/>
        <v>0.96</v>
      </c>
      <c r="E14" s="4">
        <f t="shared" si="1"/>
        <v>4.0000000000000008E-2</v>
      </c>
      <c r="F14" s="4">
        <f t="shared" si="2"/>
        <v>23.04</v>
      </c>
    </row>
    <row r="15" spans="1:8" x14ac:dyDescent="0.3">
      <c r="A15" s="5">
        <v>6</v>
      </c>
      <c r="B15" s="4">
        <v>0.1</v>
      </c>
      <c r="C15" s="4">
        <v>5.0999999999999996</v>
      </c>
      <c r="D15" s="4">
        <f t="shared" si="0"/>
        <v>0.51</v>
      </c>
      <c r="E15" s="4">
        <f t="shared" si="1"/>
        <v>1.0000000000000002E-2</v>
      </c>
      <c r="F15" s="4">
        <f t="shared" si="2"/>
        <v>26.009999999999998</v>
      </c>
    </row>
    <row r="16" spans="1:8" x14ac:dyDescent="0.3">
      <c r="A16" s="5" t="s">
        <v>11</v>
      </c>
      <c r="B16" s="4">
        <f>SUM(B10:B15)</f>
        <v>3.1</v>
      </c>
      <c r="C16" s="4">
        <f>SUM(C10:C15)</f>
        <v>24.199999999999996</v>
      </c>
      <c r="D16" s="4">
        <f>SUM(D10:D15)</f>
        <v>11.03</v>
      </c>
      <c r="E16" s="4">
        <f>SUM(E10:E15)</f>
        <v>2.21</v>
      </c>
      <c r="F16" s="4">
        <f>SUM(F10:F15)</f>
        <v>101.6</v>
      </c>
    </row>
    <row r="17" spans="1:34" x14ac:dyDescent="0.3">
      <c r="A17" s="6" t="s">
        <v>12</v>
      </c>
      <c r="B17" s="7">
        <v>6</v>
      </c>
    </row>
    <row r="18" spans="1:34" x14ac:dyDescent="0.3">
      <c r="A18" s="6" t="s">
        <v>13</v>
      </c>
      <c r="B18" s="8">
        <f>CORREL(B10:B16,C10:C16)</f>
        <v>0.91413438944220371</v>
      </c>
      <c r="C18" s="6" t="s">
        <v>14</v>
      </c>
      <c r="D18" s="8">
        <f>ABS(B18)*SQRT((B17-2)/(1-B18^2))</f>
        <v>4.5096641407054845</v>
      </c>
      <c r="E18" s="6" t="s">
        <v>15</v>
      </c>
      <c r="F18" s="8">
        <f>_xlfn.T.INV.2T(0.05,B17-2)</f>
        <v>2.7764451051977934</v>
      </c>
    </row>
    <row r="19" spans="1:34" x14ac:dyDescent="0.3">
      <c r="A19" s="53" t="s">
        <v>16</v>
      </c>
      <c r="B19" s="54"/>
      <c r="C19" s="53" t="s">
        <v>17</v>
      </c>
      <c r="D19" s="54"/>
      <c r="E19" s="53" t="s">
        <v>18</v>
      </c>
      <c r="F19" s="54"/>
    </row>
    <row r="21" spans="1:34" x14ac:dyDescent="0.3">
      <c r="A21" s="32" t="s">
        <v>19</v>
      </c>
      <c r="B21" s="33"/>
      <c r="C21" s="33"/>
      <c r="D21" s="33"/>
      <c r="E21" s="33"/>
      <c r="F21" s="34"/>
      <c r="H21" s="41" t="s">
        <v>20</v>
      </c>
      <c r="I21" s="42"/>
      <c r="J21" s="42"/>
      <c r="K21" s="42"/>
      <c r="L21" s="42"/>
      <c r="M21" s="43"/>
      <c r="R21" s="27" t="s">
        <v>27</v>
      </c>
      <c r="S21" s="28"/>
      <c r="T21" s="28"/>
      <c r="U21" s="28"/>
      <c r="V21" s="28"/>
      <c r="W21" s="28"/>
    </row>
    <row r="22" spans="1:34" x14ac:dyDescent="0.3">
      <c r="A22" s="35"/>
      <c r="B22" s="36"/>
      <c r="C22" s="36"/>
      <c r="D22" s="36"/>
      <c r="E22" s="36"/>
      <c r="F22" s="37"/>
      <c r="H22" s="44"/>
      <c r="I22" s="45"/>
      <c r="J22" s="45"/>
      <c r="K22" s="45"/>
      <c r="L22" s="45"/>
      <c r="M22" s="46"/>
      <c r="R22" s="28"/>
      <c r="S22" s="28"/>
      <c r="T22" s="28"/>
      <c r="U22" s="28"/>
      <c r="V22" s="28"/>
      <c r="W22" s="28"/>
    </row>
    <row r="23" spans="1:34" x14ac:dyDescent="0.3">
      <c r="A23" s="35"/>
      <c r="B23" s="36"/>
      <c r="C23" s="36"/>
      <c r="D23" s="36"/>
      <c r="E23" s="36"/>
      <c r="F23" s="37"/>
      <c r="H23" s="44"/>
      <c r="I23" s="45"/>
      <c r="J23" s="45"/>
      <c r="K23" s="45"/>
      <c r="L23" s="45"/>
      <c r="M23" s="46"/>
      <c r="R23" s="28"/>
      <c r="S23" s="28"/>
      <c r="T23" s="28"/>
      <c r="U23" s="28"/>
      <c r="V23" s="28"/>
      <c r="W23" s="28"/>
    </row>
    <row r="24" spans="1:34" x14ac:dyDescent="0.3">
      <c r="A24" s="35"/>
      <c r="B24" s="36"/>
      <c r="C24" s="36"/>
      <c r="D24" s="36"/>
      <c r="E24" s="36"/>
      <c r="F24" s="37"/>
      <c r="H24" s="44"/>
      <c r="I24" s="45"/>
      <c r="J24" s="45"/>
      <c r="K24" s="45"/>
      <c r="L24" s="45"/>
      <c r="M24" s="46"/>
      <c r="R24" s="28"/>
      <c r="S24" s="28"/>
      <c r="T24" s="28"/>
      <c r="U24" s="28"/>
      <c r="V24" s="28"/>
      <c r="W24" s="28"/>
    </row>
    <row r="25" spans="1:34" x14ac:dyDescent="0.3">
      <c r="A25" s="35"/>
      <c r="B25" s="36"/>
      <c r="C25" s="36"/>
      <c r="D25" s="36"/>
      <c r="E25" s="36"/>
      <c r="F25" s="37"/>
      <c r="H25" s="44"/>
      <c r="I25" s="45"/>
      <c r="J25" s="45"/>
      <c r="K25" s="45"/>
      <c r="L25" s="45"/>
      <c r="M25" s="46"/>
      <c r="R25" s="28"/>
      <c r="S25" s="28"/>
      <c r="T25" s="28"/>
      <c r="U25" s="28"/>
      <c r="V25" s="28"/>
      <c r="W25" s="28"/>
    </row>
    <row r="26" spans="1:34" x14ac:dyDescent="0.3">
      <c r="A26" s="38"/>
      <c r="B26" s="39"/>
      <c r="C26" s="39"/>
      <c r="D26" s="39"/>
      <c r="E26" s="39"/>
      <c r="F26" s="40"/>
      <c r="H26" s="47"/>
      <c r="I26" s="48"/>
      <c r="J26" s="48"/>
      <c r="K26" s="48"/>
      <c r="L26" s="48"/>
      <c r="M26" s="49"/>
      <c r="R26" s="28"/>
      <c r="S26" s="28"/>
      <c r="T26" s="28"/>
      <c r="U26" s="28"/>
      <c r="V26" s="28"/>
      <c r="W26" s="28"/>
    </row>
    <row r="28" spans="1:34" x14ac:dyDescent="0.3">
      <c r="A28" s="29" t="s">
        <v>21</v>
      </c>
      <c r="B28" s="30"/>
      <c r="C28" s="30"/>
      <c r="D28" s="31"/>
      <c r="J28" s="11" t="s">
        <v>28</v>
      </c>
      <c r="R28" t="s">
        <v>30</v>
      </c>
      <c r="Z28" t="s">
        <v>31</v>
      </c>
      <c r="AH28" t="s">
        <v>32</v>
      </c>
    </row>
    <row r="29" spans="1:34" x14ac:dyDescent="0.3">
      <c r="A29" s="9">
        <v>6</v>
      </c>
      <c r="B29" s="9">
        <v>3.1</v>
      </c>
      <c r="D29" s="9">
        <v>24.2</v>
      </c>
    </row>
    <row r="30" spans="1:34" x14ac:dyDescent="0.3">
      <c r="A30" s="9">
        <v>3.1</v>
      </c>
      <c r="B30" s="9">
        <v>2.21</v>
      </c>
      <c r="D30" s="9">
        <v>11.03</v>
      </c>
      <c r="F30" s="22" t="s">
        <v>24</v>
      </c>
      <c r="G30" s="22"/>
    </row>
    <row r="32" spans="1:34" x14ac:dyDescent="0.3">
      <c r="A32" s="9" cm="1">
        <f t="array" ref="A32:B33">MINVERSE(A29:B30)</f>
        <v>0.6054794520547947</v>
      </c>
      <c r="B32" s="9">
        <v>-0.84931506849315086</v>
      </c>
      <c r="C32" s="1" t="s">
        <v>22</v>
      </c>
      <c r="D32" s="9" cm="1">
        <f t="array" ref="D32:D33">MMULT(A32:B33,D29:D30)</f>
        <v>5.2846575342465787</v>
      </c>
      <c r="F32" s="22" t="s">
        <v>25</v>
      </c>
      <c r="G32" s="22"/>
      <c r="H32" s="22"/>
    </row>
    <row r="33" spans="1:26" x14ac:dyDescent="0.3">
      <c r="A33" s="9">
        <v>-0.84931506849315097</v>
      </c>
      <c r="B33" s="9">
        <v>1.6438356164383565</v>
      </c>
      <c r="C33" s="1" t="s">
        <v>23</v>
      </c>
      <c r="D33" s="9">
        <v>-2.4219178082191846</v>
      </c>
      <c r="F33" s="22" t="s">
        <v>26</v>
      </c>
      <c r="G33" s="22"/>
      <c r="H33" s="22"/>
    </row>
    <row r="35" spans="1:26" x14ac:dyDescent="0.3">
      <c r="A35" s="12" t="s">
        <v>34</v>
      </c>
      <c r="B35" s="12" t="s">
        <v>35</v>
      </c>
      <c r="D35" s="12" t="s">
        <v>6</v>
      </c>
      <c r="E35" s="12" t="s">
        <v>36</v>
      </c>
    </row>
    <row r="36" spans="1:26" x14ac:dyDescent="0.3">
      <c r="A36" s="1">
        <f>1/B10</f>
        <v>1</v>
      </c>
      <c r="B36" s="1">
        <f>C10</f>
        <v>3.1</v>
      </c>
      <c r="D36" s="1">
        <f>B10</f>
        <v>1</v>
      </c>
      <c r="E36" s="1">
        <f>1/C10</f>
        <v>0.32258064516129031</v>
      </c>
    </row>
    <row r="37" spans="1:26" x14ac:dyDescent="0.3">
      <c r="A37" s="1">
        <f t="shared" ref="A37:A41" si="3">1/B11</f>
        <v>1.25</v>
      </c>
      <c r="B37" s="1">
        <f t="shared" ref="B37:B41" si="4">C11</f>
        <v>3.3</v>
      </c>
      <c r="D37" s="1">
        <f t="shared" ref="D37:D41" si="5">B11</f>
        <v>0.8</v>
      </c>
      <c r="E37" s="1">
        <f t="shared" ref="E37:E41" si="6">1/C11</f>
        <v>0.30303030303030304</v>
      </c>
    </row>
    <row r="38" spans="1:26" x14ac:dyDescent="0.3">
      <c r="A38" s="1">
        <f t="shared" si="3"/>
        <v>1.6666666666666667</v>
      </c>
      <c r="B38" s="1">
        <f t="shared" si="4"/>
        <v>3.3</v>
      </c>
      <c r="D38" s="1">
        <f t="shared" si="5"/>
        <v>0.6</v>
      </c>
      <c r="E38" s="1">
        <f t="shared" si="6"/>
        <v>0.30303030303030304</v>
      </c>
    </row>
    <row r="39" spans="1:26" x14ac:dyDescent="0.3">
      <c r="A39" s="1">
        <f t="shared" si="3"/>
        <v>2.5</v>
      </c>
      <c r="B39" s="1">
        <f t="shared" si="4"/>
        <v>4.5999999999999996</v>
      </c>
      <c r="D39" s="1">
        <f t="shared" si="5"/>
        <v>0.4</v>
      </c>
      <c r="E39" s="1">
        <f t="shared" si="6"/>
        <v>0.21739130434782611</v>
      </c>
    </row>
    <row r="40" spans="1:26" x14ac:dyDescent="0.3">
      <c r="A40" s="1">
        <f t="shared" si="3"/>
        <v>5</v>
      </c>
      <c r="B40" s="1">
        <f t="shared" si="4"/>
        <v>4.8</v>
      </c>
      <c r="D40" s="1">
        <f t="shared" si="5"/>
        <v>0.2</v>
      </c>
      <c r="E40" s="1">
        <f t="shared" si="6"/>
        <v>0.20833333333333334</v>
      </c>
    </row>
    <row r="41" spans="1:26" x14ac:dyDescent="0.3">
      <c r="A41" s="1">
        <f t="shared" si="3"/>
        <v>10</v>
      </c>
      <c r="B41" s="1">
        <f t="shared" si="4"/>
        <v>5.0999999999999996</v>
      </c>
      <c r="D41" s="1">
        <f t="shared" si="5"/>
        <v>0.1</v>
      </c>
      <c r="E41" s="1">
        <f t="shared" si="6"/>
        <v>0.19607843137254904</v>
      </c>
    </row>
    <row r="43" spans="1:26" x14ac:dyDescent="0.3">
      <c r="A43" s="12" t="s">
        <v>34</v>
      </c>
      <c r="B43" s="1">
        <v>1</v>
      </c>
      <c r="C43" s="1">
        <v>1.25</v>
      </c>
      <c r="D43" s="1">
        <v>1.6666700000000001</v>
      </c>
      <c r="E43" s="1">
        <v>2.5</v>
      </c>
      <c r="F43" s="1">
        <v>5</v>
      </c>
      <c r="G43" s="1">
        <v>10</v>
      </c>
    </row>
    <row r="44" spans="1:26" x14ac:dyDescent="0.3">
      <c r="A44" s="12" t="s">
        <v>35</v>
      </c>
      <c r="B44" s="1">
        <v>3.1</v>
      </c>
      <c r="C44" s="1">
        <v>3.3</v>
      </c>
      <c r="D44" s="1">
        <v>3.3</v>
      </c>
      <c r="E44" s="1">
        <v>4.5999999999999996</v>
      </c>
      <c r="F44" s="1">
        <v>4.8</v>
      </c>
      <c r="G44" s="1">
        <v>5.0999999999999996</v>
      </c>
    </row>
    <row r="45" spans="1:26" x14ac:dyDescent="0.3">
      <c r="J45" t="s">
        <v>37</v>
      </c>
      <c r="R45" t="s">
        <v>33</v>
      </c>
      <c r="Z45" s="10" t="s">
        <v>29</v>
      </c>
    </row>
    <row r="46" spans="1:26" x14ac:dyDescent="0.3">
      <c r="A46" s="12" t="s">
        <v>6</v>
      </c>
      <c r="B46" s="1">
        <v>1</v>
      </c>
      <c r="C46" s="1">
        <v>0.8</v>
      </c>
      <c r="D46" s="1">
        <v>0.6</v>
      </c>
      <c r="E46" s="1">
        <v>0.4</v>
      </c>
      <c r="F46" s="1">
        <v>0.2</v>
      </c>
      <c r="G46" s="1">
        <v>0.1</v>
      </c>
    </row>
    <row r="47" spans="1:26" x14ac:dyDescent="0.3">
      <c r="A47" s="12" t="s">
        <v>36</v>
      </c>
      <c r="B47" s="1">
        <v>0.32257999999999998</v>
      </c>
      <c r="C47" s="1">
        <v>0.30303000000000002</v>
      </c>
      <c r="D47" s="1">
        <v>0.30303000000000002</v>
      </c>
      <c r="E47" s="1">
        <v>0.21739</v>
      </c>
      <c r="F47" s="1">
        <v>0.20832999999999999</v>
      </c>
      <c r="G47" s="1">
        <v>0.19608</v>
      </c>
    </row>
    <row r="52" spans="1:22" x14ac:dyDescent="0.3">
      <c r="A52" s="9" t="s">
        <v>40</v>
      </c>
      <c r="B52" s="22" t="s">
        <v>41</v>
      </c>
      <c r="C52" s="22"/>
    </row>
    <row r="53" spans="1:22" x14ac:dyDescent="0.3">
      <c r="A53" s="9" t="s">
        <v>39</v>
      </c>
      <c r="B53" s="22" t="s">
        <v>38</v>
      </c>
      <c r="C53" s="22"/>
    </row>
    <row r="56" spans="1:22" x14ac:dyDescent="0.3">
      <c r="B56" s="23" t="s">
        <v>42</v>
      </c>
      <c r="C56" s="24"/>
      <c r="D56" s="24"/>
      <c r="E56" s="24"/>
      <c r="F56" s="24"/>
      <c r="G56" s="24"/>
    </row>
    <row r="57" spans="1:22" x14ac:dyDescent="0.3">
      <c r="B57" s="24"/>
      <c r="C57" s="24"/>
      <c r="D57" s="24"/>
      <c r="E57" s="24"/>
      <c r="F57" s="24"/>
      <c r="G57" s="24"/>
    </row>
    <row r="58" spans="1:22" x14ac:dyDescent="0.3">
      <c r="B58" s="24"/>
      <c r="C58" s="24"/>
      <c r="D58" s="24"/>
      <c r="E58" s="24"/>
      <c r="F58" s="24"/>
      <c r="G58" s="24"/>
    </row>
    <row r="59" spans="1:22" x14ac:dyDescent="0.3">
      <c r="B59" s="24"/>
      <c r="C59" s="24"/>
      <c r="D59" s="24"/>
      <c r="E59" s="24"/>
      <c r="F59" s="24"/>
      <c r="G59" s="24"/>
    </row>
    <row r="60" spans="1:22" x14ac:dyDescent="0.3">
      <c r="B60" s="24"/>
      <c r="C60" s="24"/>
      <c r="D60" s="24"/>
      <c r="E60" s="24"/>
      <c r="F60" s="24"/>
      <c r="G60" s="24"/>
    </row>
    <row r="63" spans="1:22" x14ac:dyDescent="0.3">
      <c r="B63" s="25" t="s">
        <v>43</v>
      </c>
      <c r="C63" s="26"/>
      <c r="D63" s="26"/>
      <c r="E63" s="26"/>
      <c r="F63" s="26"/>
      <c r="G63" s="26"/>
    </row>
    <row r="64" spans="1:22" x14ac:dyDescent="0.3">
      <c r="B64" s="26"/>
      <c r="C64" s="26"/>
      <c r="D64" s="26"/>
      <c r="E64" s="26"/>
      <c r="F64" s="26"/>
      <c r="G64" s="26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spans="1:22" x14ac:dyDescent="0.3">
      <c r="B65" s="26"/>
      <c r="C65" s="26"/>
      <c r="D65" s="26"/>
      <c r="E65" s="26"/>
      <c r="F65" s="26"/>
      <c r="G65" s="2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spans="1:22" x14ac:dyDescent="0.3">
      <c r="B66" s="26"/>
      <c r="C66" s="26"/>
      <c r="D66" s="26"/>
      <c r="E66" s="26"/>
      <c r="F66" s="26"/>
      <c r="G66" s="2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 x14ac:dyDescent="0.3">
      <c r="B67" s="26"/>
      <c r="C67" s="26"/>
      <c r="D67" s="26"/>
      <c r="E67" s="26"/>
      <c r="F67" s="26"/>
      <c r="G67" s="2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1:22" x14ac:dyDescent="0.3">
      <c r="B68" s="26"/>
      <c r="C68" s="26"/>
      <c r="D68" s="26"/>
      <c r="E68" s="26"/>
      <c r="F68" s="26"/>
      <c r="G68" s="2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1:22" x14ac:dyDescent="0.3">
      <c r="B69" s="26"/>
      <c r="C69" s="26"/>
      <c r="D69" s="26"/>
      <c r="E69" s="26"/>
      <c r="F69" s="26"/>
      <c r="G69" s="2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1:22" x14ac:dyDescent="0.3">
      <c r="B70" s="26"/>
      <c r="C70" s="26"/>
      <c r="D70" s="26"/>
      <c r="E70" s="26"/>
      <c r="F70" s="26"/>
      <c r="G70" s="2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1:22" x14ac:dyDescent="0.3">
      <c r="B71" s="26"/>
      <c r="C71" s="26"/>
      <c r="D71" s="26"/>
      <c r="E71" s="26"/>
      <c r="F71" s="26"/>
      <c r="G71" s="2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spans="1:22" x14ac:dyDescent="0.3">
      <c r="B72" s="26"/>
      <c r="C72" s="26"/>
      <c r="D72" s="26"/>
      <c r="E72" s="26"/>
      <c r="F72" s="26"/>
      <c r="G72" s="2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spans="1:22" x14ac:dyDescent="0.3">
      <c r="B73" s="26"/>
      <c r="C73" s="26"/>
      <c r="D73" s="26"/>
      <c r="E73" s="26"/>
      <c r="F73" s="26"/>
      <c r="G73" s="2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pans="1:22" x14ac:dyDescent="0.3">
      <c r="B74" s="26"/>
      <c r="C74" s="26"/>
      <c r="D74" s="26"/>
      <c r="E74" s="26"/>
      <c r="F74" s="26"/>
      <c r="G74" s="2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spans="1:22" x14ac:dyDescent="0.3">
      <c r="B75" s="26"/>
      <c r="C75" s="26"/>
      <c r="D75" s="26"/>
      <c r="E75" s="26"/>
      <c r="F75" s="26"/>
      <c r="G75" s="2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8" spans="1:22" x14ac:dyDescent="0.3">
      <c r="A78" s="12" t="s">
        <v>44</v>
      </c>
      <c r="B78" s="12" t="s">
        <v>45</v>
      </c>
      <c r="C78" s="12" t="s">
        <v>8</v>
      </c>
      <c r="D78" s="12" t="s">
        <v>9</v>
      </c>
      <c r="E78" s="12" t="s">
        <v>10</v>
      </c>
    </row>
    <row r="79" spans="1:22" x14ac:dyDescent="0.3">
      <c r="A79" s="4">
        <v>1</v>
      </c>
      <c r="B79" s="1">
        <f>LN(C10)</f>
        <v>1.1314021114911006</v>
      </c>
      <c r="C79" s="1">
        <f>A79*B79</f>
        <v>1.1314021114911006</v>
      </c>
      <c r="D79" s="1">
        <f>A79*A79</f>
        <v>1</v>
      </c>
      <c r="E79" s="1">
        <f>B79*B79</f>
        <v>1.2800707378865208</v>
      </c>
    </row>
    <row r="80" spans="1:22" x14ac:dyDescent="0.3">
      <c r="A80" s="4">
        <v>0.8</v>
      </c>
      <c r="B80" s="1">
        <f t="shared" ref="B80:B84" si="7">LN(C11)</f>
        <v>1.1939224684724346</v>
      </c>
      <c r="C80" s="1">
        <f t="shared" ref="C80:C84" si="8">A80*B80</f>
        <v>0.95513797477794771</v>
      </c>
      <c r="D80" s="1">
        <f t="shared" ref="D80:D84" si="9">A80*A80</f>
        <v>0.64000000000000012</v>
      </c>
      <c r="E80" s="1">
        <f t="shared" ref="E80:E84" si="10">B80*B80</f>
        <v>1.4254508607233114</v>
      </c>
    </row>
    <row r="81" spans="1:6" x14ac:dyDescent="0.3">
      <c r="A81" s="4">
        <v>0.6</v>
      </c>
      <c r="B81" s="1">
        <f t="shared" si="7"/>
        <v>1.1939224684724346</v>
      </c>
      <c r="C81" s="1">
        <f t="shared" si="8"/>
        <v>0.71635348108346075</v>
      </c>
      <c r="D81" s="1">
        <f t="shared" si="9"/>
        <v>0.36</v>
      </c>
      <c r="E81" s="1">
        <f t="shared" si="10"/>
        <v>1.4254508607233114</v>
      </c>
    </row>
    <row r="82" spans="1:6" x14ac:dyDescent="0.3">
      <c r="A82" s="4">
        <v>0.4</v>
      </c>
      <c r="B82" s="1">
        <f t="shared" si="7"/>
        <v>1.5260563034950492</v>
      </c>
      <c r="C82" s="1">
        <f t="shared" si="8"/>
        <v>0.61042252139801967</v>
      </c>
      <c r="D82" s="1">
        <f t="shared" si="9"/>
        <v>0.16000000000000003</v>
      </c>
      <c r="E82" s="1">
        <f t="shared" si="10"/>
        <v>2.3288478414369735</v>
      </c>
    </row>
    <row r="83" spans="1:6" x14ac:dyDescent="0.3">
      <c r="A83" s="4">
        <v>0.2</v>
      </c>
      <c r="B83" s="1">
        <f t="shared" si="7"/>
        <v>1.5686159179138452</v>
      </c>
      <c r="C83" s="1">
        <f t="shared" si="8"/>
        <v>0.31372318358276907</v>
      </c>
      <c r="D83" s="1">
        <f t="shared" si="9"/>
        <v>4.0000000000000008E-2</v>
      </c>
      <c r="E83" s="1">
        <f t="shared" si="10"/>
        <v>2.4605558979326951</v>
      </c>
    </row>
    <row r="84" spans="1:6" x14ac:dyDescent="0.3">
      <c r="A84" s="4">
        <v>0.1</v>
      </c>
      <c r="B84" s="1">
        <f t="shared" si="7"/>
        <v>1.62924053973028</v>
      </c>
      <c r="C84" s="1">
        <f t="shared" si="8"/>
        <v>0.162924053973028</v>
      </c>
      <c r="D84" s="1">
        <f t="shared" si="9"/>
        <v>1.0000000000000002E-2</v>
      </c>
      <c r="E84" s="1">
        <f t="shared" si="10"/>
        <v>2.6544247363006144</v>
      </c>
    </row>
    <row r="85" spans="1:6" x14ac:dyDescent="0.3">
      <c r="A85" s="16">
        <f>SUM(A79:A84)</f>
        <v>3.1</v>
      </c>
      <c r="B85" s="17">
        <f>SUM(B79:B84)</f>
        <v>8.2431598095751433</v>
      </c>
      <c r="C85" s="15">
        <f>SUM(C79:C84)</f>
        <v>3.8899633263063258</v>
      </c>
      <c r="D85" s="15">
        <f>SUM(D79:D84)</f>
        <v>2.21</v>
      </c>
      <c r="E85" s="15">
        <f>SUM(E79:E84)</f>
        <v>11.574800935003426</v>
      </c>
    </row>
    <row r="86" spans="1:6" x14ac:dyDescent="0.3">
      <c r="A86" s="20" t="s">
        <v>46</v>
      </c>
      <c r="B86" s="21">
        <v>6</v>
      </c>
    </row>
    <row r="87" spans="1:6" x14ac:dyDescent="0.3">
      <c r="A87" s="18" t="s">
        <v>13</v>
      </c>
      <c r="B87" s="19">
        <f>CORREL(A79:A84,B79:B84)</f>
        <v>-0.94648935034076953</v>
      </c>
      <c r="C87" s="20" t="s">
        <v>14</v>
      </c>
      <c r="D87" s="21">
        <f>ABS(B87)*SQRT((B86-2)/(1-B87^2))</f>
        <v>5.865426535447174</v>
      </c>
      <c r="E87" s="20" t="s">
        <v>47</v>
      </c>
      <c r="F87" s="21">
        <f>_xlfn.T.INV.2T(0.05,B86-2)</f>
        <v>2.7764451051977934</v>
      </c>
    </row>
    <row r="90" spans="1:6" x14ac:dyDescent="0.3">
      <c r="A90" s="22" t="s">
        <v>21</v>
      </c>
      <c r="B90" s="22"/>
      <c r="C90" s="22"/>
      <c r="D90" s="22"/>
    </row>
    <row r="91" spans="1:6" x14ac:dyDescent="0.3">
      <c r="A91" s="9">
        <v>6</v>
      </c>
      <c r="B91" s="9">
        <v>3.1</v>
      </c>
      <c r="D91" s="9">
        <v>8.24</v>
      </c>
    </row>
    <row r="92" spans="1:6" x14ac:dyDescent="0.3">
      <c r="A92" s="9">
        <v>3.1</v>
      </c>
      <c r="B92" s="9">
        <v>2.21</v>
      </c>
      <c r="D92" s="9">
        <v>3.89</v>
      </c>
    </row>
    <row r="94" spans="1:6" x14ac:dyDescent="0.3">
      <c r="A94" s="9" cm="1">
        <f t="array" ref="A94:B95">MINVERSE(A91:B92)</f>
        <v>0.6054794520547947</v>
      </c>
      <c r="B94" s="9">
        <v>-0.84931506849315086</v>
      </c>
      <c r="C94" t="s">
        <v>22</v>
      </c>
      <c r="D94" s="9" cm="1">
        <f t="array" ref="D94:D95">MMULT(A94:B95,D91:D92)</f>
        <v>1.6853150684931513</v>
      </c>
      <c r="E94" t="s">
        <v>49</v>
      </c>
      <c r="F94" s="9">
        <f>EXP(D94)</f>
        <v>5.3941501914165952</v>
      </c>
    </row>
    <row r="95" spans="1:6" x14ac:dyDescent="0.3">
      <c r="A95" s="9">
        <v>-0.84931506849315097</v>
      </c>
      <c r="B95" s="9">
        <v>1.6438356164383565</v>
      </c>
      <c r="C95" t="s">
        <v>23</v>
      </c>
      <c r="D95" s="9">
        <v>-0.60383561643835648</v>
      </c>
      <c r="E95" t="s">
        <v>48</v>
      </c>
      <c r="F95" s="9">
        <f>D95</f>
        <v>-0.60383561643835648</v>
      </c>
    </row>
    <row r="97" spans="1:9" x14ac:dyDescent="0.3">
      <c r="D97" t="s">
        <v>50</v>
      </c>
      <c r="E97" s="55" t="s">
        <v>51</v>
      </c>
      <c r="F97" s="55"/>
    </row>
    <row r="99" spans="1:9" x14ac:dyDescent="0.3">
      <c r="A99" s="56" t="s">
        <v>52</v>
      </c>
      <c r="B99" s="56"/>
      <c r="C99" s="56"/>
      <c r="D99" s="56"/>
      <c r="E99" s="56"/>
      <c r="F99" s="56"/>
      <c r="G99" s="56"/>
      <c r="H99" s="56"/>
      <c r="I99" s="56"/>
    </row>
    <row r="100" spans="1:9" x14ac:dyDescent="0.3">
      <c r="D100" s="14"/>
      <c r="E100" s="14"/>
      <c r="F100" s="14"/>
      <c r="G100" s="14"/>
      <c r="H100" s="14"/>
      <c r="I100" s="14"/>
    </row>
  </sheetData>
  <mergeCells count="19">
    <mergeCell ref="A90:D90"/>
    <mergeCell ref="E97:F97"/>
    <mergeCell ref="A99:I99"/>
    <mergeCell ref="B2:H3"/>
    <mergeCell ref="A5:B5"/>
    <mergeCell ref="A19:B19"/>
    <mergeCell ref="C19:D19"/>
    <mergeCell ref="E19:F19"/>
    <mergeCell ref="R21:W26"/>
    <mergeCell ref="A28:D28"/>
    <mergeCell ref="F30:G30"/>
    <mergeCell ref="A21:F26"/>
    <mergeCell ref="H21:M26"/>
    <mergeCell ref="B53:C53"/>
    <mergeCell ref="B52:C52"/>
    <mergeCell ref="B56:G60"/>
    <mergeCell ref="B63:G75"/>
    <mergeCell ref="F32:H32"/>
    <mergeCell ref="F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soweomi@gmail.com</dc:creator>
  <cp:lastModifiedBy>soweomi@gmail.com</cp:lastModifiedBy>
  <dcterms:created xsi:type="dcterms:W3CDTF">2023-11-25T20:03:21Z</dcterms:created>
  <dcterms:modified xsi:type="dcterms:W3CDTF">2023-11-28T12:46:51Z</dcterms:modified>
</cp:coreProperties>
</file>