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2021Assignement01/section3/csv-files/"/>
    </mc:Choice>
  </mc:AlternateContent>
  <xr:revisionPtr revIDLastSave="0" documentId="13_ncr:1_{CE1ABBB5-09A7-EA48-880B-C6FBB70D8CD4}" xr6:coauthVersionLast="47" xr6:coauthVersionMax="47" xr10:uidLastSave="{00000000-0000-0000-0000-000000000000}"/>
  <bookViews>
    <workbookView xWindow="1680" yWindow="500" windowWidth="25500" windowHeight="15800" activeTab="5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  <sheet name="final_tabs" sheetId="8" r:id="rId6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8" l="1"/>
  <c r="P12" i="8"/>
  <c r="P13" i="8"/>
  <c r="P14" i="8"/>
  <c r="P15" i="8"/>
  <c r="P16" i="8"/>
  <c r="P17" i="8"/>
  <c r="P18" i="8"/>
  <c r="P19" i="8"/>
  <c r="P10" i="8"/>
  <c r="P30" i="8"/>
  <c r="P31" i="8"/>
  <c r="P32" i="8"/>
  <c r="P33" i="8"/>
  <c r="P34" i="8"/>
  <c r="P35" i="8"/>
  <c r="P36" i="8"/>
  <c r="P37" i="8"/>
  <c r="P38" i="8"/>
  <c r="P29" i="8"/>
  <c r="P75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74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48" i="8"/>
  <c r="O11" i="8"/>
  <c r="O12" i="8"/>
  <c r="O13" i="8"/>
  <c r="O14" i="8"/>
  <c r="O15" i="8"/>
  <c r="O16" i="8"/>
  <c r="O17" i="8"/>
  <c r="O18" i="8"/>
  <c r="O19" i="8"/>
  <c r="O10" i="8"/>
  <c r="O29" i="8"/>
  <c r="O30" i="8"/>
  <c r="O31" i="8"/>
  <c r="O32" i="8"/>
  <c r="O33" i="8"/>
  <c r="O34" i="8"/>
  <c r="O35" i="8"/>
  <c r="O36" i="8"/>
  <c r="O37" i="8"/>
  <c r="O38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48" i="8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8" i="4"/>
  <c r="L10" i="1"/>
  <c r="L11" i="1"/>
  <c r="L12" i="1"/>
  <c r="L13" i="1"/>
  <c r="L14" i="1"/>
  <c r="L15" i="1"/>
  <c r="L16" i="1"/>
  <c r="L17" i="1"/>
  <c r="L9" i="1"/>
  <c r="L9" i="3"/>
  <c r="L10" i="3"/>
  <c r="L11" i="3"/>
  <c r="L12" i="3"/>
  <c r="L13" i="3"/>
  <c r="L14" i="3"/>
  <c r="L15" i="3"/>
  <c r="L16" i="3"/>
  <c r="L17" i="3"/>
  <c r="L8" i="3"/>
  <c r="L8" i="1"/>
  <c r="O20" i="6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C3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B23" i="7"/>
  <c r="J22" i="7"/>
  <c r="K22" i="7" s="1"/>
  <c r="B11" i="7"/>
  <c r="J10" i="7"/>
  <c r="K10" i="7" s="1"/>
  <c r="J20" i="7"/>
  <c r="K20" i="7" s="1"/>
  <c r="J21" i="7"/>
  <c r="K21" i="7" s="1"/>
  <c r="J24" i="6"/>
  <c r="K24" i="6" s="1"/>
  <c r="J23" i="6"/>
  <c r="K23" i="6" s="1"/>
  <c r="J13" i="6"/>
  <c r="K13" i="6" s="1"/>
  <c r="J17" i="6"/>
  <c r="K17" i="6" s="1"/>
  <c r="J12" i="6"/>
  <c r="K12" i="6" s="1"/>
  <c r="J10" i="6"/>
  <c r="K10" i="6" s="1"/>
  <c r="J14" i="6"/>
  <c r="K14" i="6" s="1"/>
  <c r="J18" i="6"/>
  <c r="K18" i="6" s="1"/>
  <c r="J16" i="6"/>
  <c r="K16" i="6" s="1"/>
  <c r="J11" i="6"/>
  <c r="K11" i="6" s="1"/>
  <c r="J15" i="6"/>
  <c r="K15" i="6" s="1"/>
  <c r="J16" i="3"/>
  <c r="K16" i="3" s="1"/>
  <c r="J12" i="3"/>
  <c r="K12" i="3" s="1"/>
  <c r="I14" i="1"/>
  <c r="J14" i="1" s="1"/>
  <c r="K14" i="1" s="1"/>
  <c r="K13" i="4"/>
  <c r="I10" i="4"/>
  <c r="J10" i="4" s="1"/>
  <c r="K10" i="4" s="1"/>
  <c r="K12" i="4"/>
  <c r="K20" i="4"/>
  <c r="K16" i="4"/>
  <c r="K24" i="4"/>
  <c r="K17" i="4"/>
  <c r="K21" i="4"/>
  <c r="K17" i="3"/>
  <c r="K13" i="3"/>
  <c r="I9" i="1"/>
  <c r="J10" i="1"/>
  <c r="K10" i="1" s="1"/>
  <c r="I17" i="1"/>
  <c r="I12" i="1"/>
  <c r="I16" i="1"/>
  <c r="I11" i="1"/>
  <c r="I15" i="1"/>
  <c r="I13" i="1"/>
  <c r="B12" i="7" l="1"/>
  <c r="J11" i="7"/>
  <c r="K11" i="7" s="1"/>
  <c r="B24" i="7"/>
  <c r="J24" i="7" s="1"/>
  <c r="K24" i="7" s="1"/>
  <c r="J23" i="7"/>
  <c r="K23" i="7" s="1"/>
  <c r="J12" i="1"/>
  <c r="K12" i="1" s="1"/>
  <c r="J11" i="1"/>
  <c r="K11" i="1" s="1"/>
  <c r="J17" i="1"/>
  <c r="K17" i="1" s="1"/>
  <c r="J9" i="1"/>
  <c r="K9" i="1" s="1"/>
  <c r="J13" i="1"/>
  <c r="K13" i="1" s="1"/>
  <c r="J15" i="1"/>
  <c r="K15" i="1" s="1"/>
  <c r="J16" i="1"/>
  <c r="K16" i="1" s="1"/>
  <c r="B13" i="7" l="1"/>
  <c r="J12" i="7"/>
  <c r="K12" i="7" s="1"/>
  <c r="B14" i="7" l="1"/>
  <c r="J13" i="7"/>
  <c r="K13" i="7" s="1"/>
  <c r="B15" i="7" l="1"/>
  <c r="J14" i="7"/>
  <c r="K14" i="7" s="1"/>
  <c r="J15" i="7" l="1"/>
  <c r="K15" i="7" s="1"/>
  <c r="B16" i="7"/>
  <c r="B17" i="7" l="1"/>
  <c r="J16" i="7"/>
  <c r="K16" i="7" s="1"/>
  <c r="B18" i="7" l="1"/>
  <c r="J18" i="7" s="1"/>
  <c r="K18" i="7" s="1"/>
  <c r="J17" i="7"/>
  <c r="K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<sst xmlns="http://schemas.openxmlformats.org/spreadsheetml/2006/main" count="223" uniqueCount="64">
  <si>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</si>
  <si>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</si>
  <si>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</si>
  <si>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</si>
  <si>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</si>
  <si>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</si>
  <si>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</si>
  <si>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</si>
  <si>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</si>
  <si>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</si>
  <si>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</si>
  <si>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</si>
  <si>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</si>
  <si>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</si>
  <si>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</si>
  <si>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</si>
  <si>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</si>
  <si>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</si>
  <si>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</si>
  <si>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</si>
  <si>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</si>
  <si>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</si>
  <si>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</si>
  <si>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</si>
  <si>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</si>
  <si>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</si>
  <si>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</si>
  <si>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</si>
  <si>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</si>
  <si>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</si>
  <si>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</si>
  <si>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</si>
  <si>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</si>
  <si>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</si>
  <si>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</si>
  <si>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</si>
  <si>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</si>
  <si>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</si>
  <si>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</si>
  <si>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</si>
  <si>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</si>
  <si>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</si>
  <si>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</si>
  <si>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</si>
  <si>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</si>
  <si>
    <t>2k</t>
  </si>
  <si>
    <t>c [MB]</t>
  </si>
  <si>
    <t>Ts [s]</t>
  </si>
  <si>
    <t>Tc [s]</t>
  </si>
  <si>
    <t xml:space="preserve">P [MLUPs] </t>
  </si>
  <si>
    <r>
      <t>P</t>
    </r>
    <r>
      <rPr>
        <sz val="12"/>
        <color theme="0"/>
        <rFont val="Calibri (Corpo)"/>
      </rPr>
      <t>theo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</si>
  <si>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Ptheo [MLUPs] </t>
  </si>
  <si>
    <r>
      <t>P</t>
    </r>
    <r>
      <rPr>
        <sz val="12"/>
        <color theme="0"/>
        <rFont val="Calibri (Corpo)"/>
      </rPr>
      <t>exp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</si>
  <si>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Pexp [MLUPs] </t>
  </si>
  <si>
    <t>T elapsed [s]</t>
  </si>
  <si>
    <t xml:space="preserve">P(1)*N / P(N) </t>
  </si>
  <si>
    <t>Lat [us]</t>
  </si>
  <si>
    <t>B [MB/s]</t>
  </si>
  <si>
    <t xml:space="preserve">Lat [us] </t>
  </si>
  <si>
    <t>THIN</t>
  </si>
  <si>
    <t>GPU</t>
  </si>
  <si>
    <t xml:space="preserve"> THIN</t>
  </si>
  <si>
    <r>
      <t>ΔP/P</t>
    </r>
    <r>
      <rPr>
        <sz val="12"/>
        <color theme="0"/>
        <rFont val="Calibri (Corpo)"/>
      </rPr>
      <t>th</t>
    </r>
    <r>
      <rPr>
        <sz val="14"/>
        <color theme="0"/>
        <rFont val="Calibri"/>
        <family val="2"/>
        <scheme val="minor"/>
      </rPr>
      <t xml:space="preserve"> [%]</t>
    </r>
  </si>
  <si>
    <t>¢¢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</si>
</sst>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 (Corpo)"/>
    </font>
    <font>
      <sz val="12"/>
      <color rgb="FFFF7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  <xf numFmtId="0" fontId="0" fillId="0" borderId="0" xfId="0" applyFill="1" applyBorder="1"/>
    <xf numFmtId="169" fontId="0" fillId="0" borderId="0" xfId="0" applyNumberFormat="1" applyFill="1" applyBorder="1"/>
    <xf numFmtId="169" fontId="0" fillId="8" borderId="0" xfId="0" applyNumberFormat="1" applyFill="1" applyBorder="1"/>
    <xf numFmtId="169" fontId="0" fillId="8" borderId="16" xfId="0" applyNumberFormat="1" applyFill="1" applyBorder="1"/>
    <xf numFmtId="0" fontId="0" fillId="8" borderId="12" xfId="0" applyFill="1" applyBorder="1"/>
    <xf numFmtId="169" fontId="0" fillId="8" borderId="17" xfId="0" applyNumberFormat="1" applyFill="1" applyBorder="1"/>
    <xf numFmtId="0" fontId="2" fillId="3" borderId="2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69" fontId="0" fillId="2" borderId="17" xfId="0" applyNumberFormat="1" applyFill="1" applyBorder="1"/>
    <xf numFmtId="169" fontId="0" fillId="7" borderId="17" xfId="0" applyNumberFormat="1" applyFill="1" applyBorder="1"/>
    <xf numFmtId="169" fontId="0" fillId="7" borderId="18" xfId="0" applyNumberFormat="1" applyFill="1" applyBorder="1"/>
    <xf numFmtId="0" fontId="0" fillId="0" borderId="15" xfId="0" applyNumberFormat="1" applyBorder="1"/>
    <xf numFmtId="169" fontId="4" fillId="6" borderId="17" xfId="0" applyNumberFormat="1" applyFont="1" applyFill="1" applyBorder="1"/>
    <xf numFmtId="169" fontId="6" fillId="6" borderId="17" xfId="0" applyNumberFormat="1" applyFont="1" applyFill="1" applyBorder="1"/>
    <xf numFmtId="169" fontId="6" fillId="6" borderId="18" xfId="0" applyNumberFormat="1" applyFont="1" applyFill="1" applyBorder="1"/>
    <xf numFmtId="169" fontId="7" fillId="4" borderId="17" xfId="0" applyNumberFormat="1" applyFont="1" applyFill="1" applyBorder="1"/>
    <xf numFmtId="169" fontId="4" fillId="5" borderId="17" xfId="0" applyNumberFormat="1" applyFont="1" applyFill="1" applyBorder="1"/>
    <xf numFmtId="169" fontId="6" fillId="7" borderId="17" xfId="0" applyNumberFormat="1" applyFont="1" applyFill="1" applyBorder="1"/>
    <xf numFmtId="169" fontId="6" fillId="7" borderId="18" xfId="0" applyNumberFormat="1" applyFont="1" applyFill="1" applyBorder="1"/>
    <xf numFmtId="169" fontId="4" fillId="7" borderId="17" xfId="0" applyNumberFormat="1" applyFont="1" applyFill="1" applyBorder="1"/>
    <xf numFmtId="169" fontId="7" fillId="6" borderId="17" xfId="0" applyNumberFormat="1" applyFont="1" applyFill="1" applyBorder="1"/>
    <xf numFmtId="167" fontId="0" fillId="2" borderId="17" xfId="0" applyNumberFormat="1" applyFill="1" applyBorder="1"/>
    <xf numFmtId="167" fontId="0" fillId="7" borderId="17" xfId="0" applyNumberFormat="1" applyFill="1" applyBorder="1"/>
    <xf numFmtId="169" fontId="4" fillId="7" borderId="18" xfId="0" applyNumberFormat="1" applyFont="1" applyFill="1" applyBorder="1"/>
    <xf numFmtId="169" fontId="2" fillId="3" borderId="3" xfId="0" applyNumberFormat="1" applyFont="1" applyFill="1" applyBorder="1" applyAlignment="1">
      <alignment horizontal="center" vertical="center"/>
    </xf>
    <xf numFmtId="2" fontId="0" fillId="6" borderId="17" xfId="0" applyNumberFormat="1" applyFill="1" applyBorder="1"/>
    <xf numFmtId="2" fontId="0" fillId="2" borderId="17" xfId="0" applyNumberFormat="1" applyFill="1" applyBorder="1"/>
    <xf numFmtId="169" fontId="0" fillId="0" borderId="17" xfId="0" applyNumberFormat="1" applyFill="1" applyBorder="1"/>
    <xf numFmtId="169" fontId="0" fillId="9" borderId="17" xfId="0" applyNumberFormat="1" applyFill="1" applyBorder="1"/>
    <xf numFmtId="169" fontId="0" fillId="9" borderId="18" xfId="0" applyNumberFormat="1" applyFill="1" applyBorder="1"/>
    <xf numFmtId="2" fontId="0" fillId="8" borderId="12" xfId="0" applyNumberFormat="1" applyFill="1" applyBorder="1"/>
    <xf numFmtId="2" fontId="0" fillId="6" borderId="12" xfId="0" applyNumberFormat="1" applyFill="1" applyBorder="1"/>
    <xf numFmtId="2" fontId="0" fillId="2" borderId="12" xfId="0" applyNumberFormat="1" applyFill="1" applyBorder="1"/>
    <xf numFmtId="2" fontId="0" fillId="7" borderId="12" xfId="0" applyNumberFormat="1" applyFill="1" applyBorder="1"/>
    <xf numFmtId="2" fontId="0" fillId="7" borderId="15" xfId="0" applyNumberFormat="1" applyFill="1" applyBorder="1"/>
    <xf numFmtId="2" fontId="0" fillId="8" borderId="17" xfId="0" applyNumberFormat="1" applyFill="1" applyBorder="1"/>
    <xf numFmtId="2" fontId="0" fillId="7" borderId="17" xfId="0" applyNumberFormat="1" applyFill="1" applyBorder="1"/>
    <xf numFmtId="2" fontId="0" fillId="0" borderId="0" xfId="0" applyNumberFormat="1"/>
    <xf numFmtId="2" fontId="7" fillId="6" borderId="17" xfId="0" applyNumberFormat="1" applyFont="1" applyFill="1" applyBorder="1"/>
    <xf numFmtId="2" fontId="4" fillId="7" borderId="17" xfId="0" applyNumberFormat="1" applyFont="1" applyFill="1" applyBorder="1"/>
    <xf numFmtId="2" fontId="4" fillId="7" borderId="18" xfId="0" applyNumberFormat="1" applyFont="1" applyFill="1" applyBorder="1"/>
    <xf numFmtId="169" fontId="6" fillId="2" borderId="17" xfId="0" applyNumberFormat="1" applyFont="1" applyFill="1" applyBorder="1"/>
    <xf numFmtId="2" fontId="6" fillId="7" borderId="17" xfId="0" applyNumberFormat="1" applyFont="1" applyFill="1" applyBorder="1"/>
    <xf numFmtId="2" fontId="6" fillId="7" borderId="18" xfId="0" applyNumberFormat="1" applyFont="1" applyFill="1" applyBorder="1"/>
    <xf numFmtId="2" fontId="2" fillId="3" borderId="3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/>
    <xf numFmtId="2" fontId="7" fillId="4" borderId="17" xfId="0" applyNumberFormat="1" applyFont="1" applyFill="1" applyBorder="1"/>
    <xf numFmtId="2" fontId="0" fillId="4" borderId="17" xfId="0" applyNumberFormat="1" applyFill="1" applyBorder="1"/>
    <xf numFmtId="2" fontId="4" fillId="5" borderId="17" xfId="0" applyNumberFormat="1" applyFont="1" applyFill="1" applyBorder="1"/>
    <xf numFmtId="2" fontId="0" fillId="5" borderId="17" xfId="0" applyNumberFormat="1" applyFill="1" applyBorder="1"/>
    <xf numFmtId="2" fontId="4" fillId="6" borderId="17" xfId="0" applyNumberFormat="1" applyFont="1" applyFill="1" applyBorder="1"/>
    <xf numFmtId="2" fontId="6" fillId="6" borderId="17" xfId="0" applyNumberFormat="1" applyFont="1" applyFill="1" applyBorder="1"/>
    <xf numFmtId="2" fontId="0" fillId="6" borderId="18" xfId="0" applyNumberFormat="1" applyFill="1" applyBorder="1"/>
    <xf numFmtId="2" fontId="0" fillId="8" borderId="16" xfId="0" applyNumberFormat="1" applyFill="1" applyBorder="1"/>
    <xf numFmtId="2" fontId="6" fillId="6" borderId="18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zoomScaleNormal="100" workbookViewId="0">
      <selection activeCell="L8" sqref="L8:L17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3" t="s">
        <v>16</v>
      </c>
      <c r="C7" s="84" t="s">
        <v>1</v>
      </c>
      <c r="D7" s="84" t="s">
        <v>2</v>
      </c>
      <c r="E7" s="84" t="s">
        <v>3</v>
      </c>
      <c r="F7" s="84" t="s">
        <v>4</v>
      </c>
      <c r="G7" s="84" t="s">
        <v>9</v>
      </c>
      <c r="H7" s="84" t="s">
        <v>10</v>
      </c>
      <c r="I7" s="84" t="s">
        <v>5</v>
      </c>
      <c r="J7" s="84" t="s">
        <v>14</v>
      </c>
      <c r="K7" s="84" t="s">
        <v>13</v>
      </c>
      <c r="L7" s="84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0">
        <v>0</v>
      </c>
      <c r="I8" s="28">
        <v>0</v>
      </c>
      <c r="J8" s="35">
        <f>(($B$3)^3*C8)/(I8+B8)</f>
        <v>114715719.06354514</v>
      </c>
      <c r="K8" s="81">
        <f>J8/(1000)^2</f>
        <v>114.71571906354514</v>
      </c>
      <c r="L8" s="82">
        <f>($M$8*C8)/M8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0">(($B$3)^(2)*G9*8)/(1024^(2))</f>
        <v>7.476806640625</v>
      </c>
      <c r="I9" s="46">
        <f t="shared" ref="I9:I17" si="1">(H9/($E$3))+G9*$D$3*10^(-6)</f>
        <v>1.1736461339156136E-3</v>
      </c>
      <c r="J9" s="37">
        <f t="shared" ref="J9:J17" si="2">(($B$3)^3*C9)/(B9+I9)</f>
        <v>458682832.33014786</v>
      </c>
      <c r="K9" s="74">
        <f>J9/(10)^6</f>
        <v>458.68283233014785</v>
      </c>
      <c r="L9" s="72">
        <f>($M$8*C9)/M9</f>
        <v>1.0021783629115288</v>
      </c>
      <c r="M9">
        <v>448.070820309699</v>
      </c>
      <c r="N9">
        <v>54.44</v>
      </c>
    </row>
    <row r="10" spans="2:15" x14ac:dyDescent="0.2">
      <c r="B10" s="28">
        <f t="shared" ref="B10:B17" si="3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0"/>
        <v>14.95361328125</v>
      </c>
      <c r="I10" s="46">
        <f t="shared" si="1"/>
        <v>2.3472922678312272E-3</v>
      </c>
      <c r="J10" s="37">
        <f t="shared" si="2"/>
        <v>458502929.63828832</v>
      </c>
      <c r="K10" s="74">
        <f t="shared" ref="K10:K17" si="4">J10/(10)^6</f>
        <v>458.50292963828832</v>
      </c>
      <c r="L10" s="72">
        <f t="shared" ref="L10:L17" si="5">($M$8*C10)/M10</f>
        <v>1.0001447143590456</v>
      </c>
      <c r="M10">
        <v>448.98190703749998</v>
      </c>
      <c r="N10">
        <v>54.37</v>
      </c>
    </row>
    <row r="11" spans="2:15" x14ac:dyDescent="0.2">
      <c r="B11" s="28">
        <f t="shared" si="3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0"/>
        <v>7.476806640625</v>
      </c>
      <c r="I11" s="47">
        <f t="shared" si="1"/>
        <v>1.1736461339156136E-3</v>
      </c>
      <c r="J11" s="36">
        <f t="shared" si="2"/>
        <v>917365664.66029572</v>
      </c>
      <c r="K11" s="75">
        <f t="shared" si="4"/>
        <v>917.36566466029569</v>
      </c>
      <c r="L11" s="72">
        <f t="shared" si="5"/>
        <v>1.0038928195165888</v>
      </c>
      <c r="M11">
        <v>894.61120238439901</v>
      </c>
      <c r="N11" s="50">
        <v>54.59</v>
      </c>
    </row>
    <row r="12" spans="2:15" x14ac:dyDescent="0.2">
      <c r="B12" s="28">
        <f t="shared" si="3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0"/>
        <v>14.95361328125</v>
      </c>
      <c r="I12" s="47">
        <f t="shared" si="1"/>
        <v>2.3472922678312272E-3</v>
      </c>
      <c r="J12" s="36">
        <f t="shared" si="2"/>
        <v>917005859.27657664</v>
      </c>
      <c r="K12" s="75">
        <f t="shared" si="4"/>
        <v>917.00585927657664</v>
      </c>
      <c r="L12" s="72">
        <f t="shared" si="5"/>
        <v>1.0012243126038203</v>
      </c>
      <c r="M12">
        <v>896.99555936390004</v>
      </c>
      <c r="N12">
        <v>54.61</v>
      </c>
    </row>
    <row r="13" spans="2:15" x14ac:dyDescent="0.2">
      <c r="B13" s="28">
        <f t="shared" si="3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0"/>
        <v>22.430419921875</v>
      </c>
      <c r="I13" s="47">
        <f t="shared" si="1"/>
        <v>3.520938401746841E-3</v>
      </c>
      <c r="J13" s="36">
        <f t="shared" si="2"/>
        <v>916646336.02497292</v>
      </c>
      <c r="K13" s="75">
        <f t="shared" si="4"/>
        <v>916.64633602497292</v>
      </c>
      <c r="L13" s="72">
        <f t="shared" si="5"/>
        <v>1.004166858802396</v>
      </c>
      <c r="M13">
        <v>894.36706107179998</v>
      </c>
      <c r="N13">
        <v>54.61</v>
      </c>
    </row>
    <row r="14" spans="2:15" x14ac:dyDescent="0.2">
      <c r="B14" s="28">
        <f t="shared" si="3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0"/>
        <v>7.476806640625</v>
      </c>
      <c r="I14" s="48">
        <f t="shared" si="1"/>
        <v>1.1736461339156136E-3</v>
      </c>
      <c r="J14" s="39">
        <f t="shared" si="2"/>
        <v>1376048496.9904435</v>
      </c>
      <c r="K14" s="76">
        <f t="shared" si="4"/>
        <v>1376.0484969904435</v>
      </c>
      <c r="L14" s="72">
        <f t="shared" si="5"/>
        <v>1.0132456712769842</v>
      </c>
      <c r="M14">
        <v>1329.5301245170001</v>
      </c>
      <c r="N14">
        <v>55.27</v>
      </c>
    </row>
    <row r="15" spans="2:15" x14ac:dyDescent="0.2">
      <c r="B15" s="28">
        <f t="shared" si="3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0"/>
        <v>14.95361328125</v>
      </c>
      <c r="I15" s="48">
        <f t="shared" si="1"/>
        <v>2.3472922678312272E-3</v>
      </c>
      <c r="J15" s="39">
        <f t="shared" si="2"/>
        <v>1375508788.914865</v>
      </c>
      <c r="K15" s="76">
        <f t="shared" si="4"/>
        <v>1375.5087889148649</v>
      </c>
      <c r="L15" s="72">
        <f t="shared" si="5"/>
        <v>1.0239313941678529</v>
      </c>
      <c r="M15">
        <v>1315.6551807789999</v>
      </c>
      <c r="N15">
        <v>55.7</v>
      </c>
    </row>
    <row r="16" spans="2:15" x14ac:dyDescent="0.2">
      <c r="B16" s="28">
        <f t="shared" si="3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0"/>
        <v>22.430419921875</v>
      </c>
      <c r="I16" s="48">
        <f t="shared" si="1"/>
        <v>3.520938401746841E-3</v>
      </c>
      <c r="J16" s="39">
        <f t="shared" si="2"/>
        <v>1374969504.0374594</v>
      </c>
      <c r="K16" s="76">
        <f t="shared" si="4"/>
        <v>1374.9695040374593</v>
      </c>
      <c r="L16" s="72">
        <f t="shared" si="5"/>
        <v>1.0169416591590974</v>
      </c>
      <c r="M16">
        <v>1324.69806047</v>
      </c>
      <c r="N16">
        <v>55.42</v>
      </c>
    </row>
    <row r="17" spans="2:14" x14ac:dyDescent="0.2">
      <c r="B17" s="29">
        <f t="shared" si="3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78">
        <f t="shared" si="0"/>
        <v>14.95361328125</v>
      </c>
      <c r="I17" s="65">
        <f t="shared" si="1"/>
        <v>2.3472922678312272E-3</v>
      </c>
      <c r="J17" s="66">
        <f t="shared" si="2"/>
        <v>1375508788.914865</v>
      </c>
      <c r="K17" s="77">
        <f t="shared" si="4"/>
        <v>1375.5087889148649</v>
      </c>
      <c r="L17" s="72">
        <f t="shared" si="5"/>
        <v>1.017594582131381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L8" sqref="L8:L17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87">
        <v>0</v>
      </c>
      <c r="I8" s="58">
        <v>0</v>
      </c>
      <c r="J8" s="61">
        <f>((THIN_core!$B$3)^3*C8)/(I8+B8)</f>
        <v>114715719.06354514</v>
      </c>
      <c r="K8" s="73">
        <f>J8/(1000)^2</f>
        <v>114.71571906354514</v>
      </c>
      <c r="L8" s="62">
        <f>($M$8*C8)/M8</f>
        <v>1</v>
      </c>
      <c r="M8">
        <v>112.316026869</v>
      </c>
      <c r="N8">
        <v>54.24</v>
      </c>
    </row>
    <row r="9" spans="2:14" ht="17" thickBot="1" x14ac:dyDescent="0.25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88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4">
        <f t="shared" ref="K9:K17" si="0">J9/(10)^6</f>
        <v>458.65535866641312</v>
      </c>
      <c r="L9" s="62">
        <f t="shared" ref="L9:L17" si="1">($M$8*C9)/M9</f>
        <v>1.0015303867820042</v>
      </c>
      <c r="M9">
        <v>448.57761023059999</v>
      </c>
      <c r="N9">
        <v>54.35</v>
      </c>
    </row>
    <row r="10" spans="2:14" ht="17" thickBot="1" x14ac:dyDescent="0.25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88">
        <f t="shared" ref="H10:H17" si="2">(($B$3)^(2)*G10*8)/(1024^(2))</f>
        <v>14.95361328125</v>
      </c>
      <c r="I10" s="46">
        <f t="shared" ref="I10:I17" si="3">(H10/($E$3))+G10*$D$3*10^(-6)</f>
        <v>2.7056375803775983E-3</v>
      </c>
      <c r="J10" s="37">
        <f t="shared" ref="J10:J17" si="4">(($B$3)^3*C10)/(B10+I10)</f>
        <v>458448028.69061023</v>
      </c>
      <c r="K10" s="74">
        <f t="shared" si="0"/>
        <v>458.44802869061022</v>
      </c>
      <c r="L10" s="62">
        <f t="shared" si="1"/>
        <v>1.0021345448705328</v>
      </c>
      <c r="M10">
        <v>448.3071756937</v>
      </c>
      <c r="N10">
        <v>54.36</v>
      </c>
    </row>
    <row r="11" spans="2:14" ht="17" thickBot="1" x14ac:dyDescent="0.25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89">
        <f t="shared" si="2"/>
        <v>7.476806640625</v>
      </c>
      <c r="I11" s="47">
        <f t="shared" si="3"/>
        <v>1.3528187901887991E-3</v>
      </c>
      <c r="J11" s="36">
        <f t="shared" si="4"/>
        <v>917310717.33282626</v>
      </c>
      <c r="K11" s="75">
        <f t="shared" si="0"/>
        <v>917.31071733282624</v>
      </c>
      <c r="L11" s="62">
        <f t="shared" si="1"/>
        <v>1.0107679135718592</v>
      </c>
      <c r="M11">
        <v>888.95601343019905</v>
      </c>
      <c r="N11">
        <v>54.74</v>
      </c>
    </row>
    <row r="12" spans="2:14" ht="17" thickBot="1" x14ac:dyDescent="0.25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89">
        <f t="shared" si="2"/>
        <v>14.95361328125</v>
      </c>
      <c r="I12" s="47">
        <f t="shared" si="3"/>
        <v>2.7056375803775983E-3</v>
      </c>
      <c r="J12" s="36">
        <f t="shared" si="4"/>
        <v>916896057.38122046</v>
      </c>
      <c r="K12" s="75">
        <f t="shared" si="0"/>
        <v>916.89605738122043</v>
      </c>
      <c r="L12" s="62">
        <f t="shared" si="1"/>
        <v>1.0037338614573283</v>
      </c>
      <c r="M12">
        <v>895.18571551169998</v>
      </c>
      <c r="N12">
        <v>54.49</v>
      </c>
    </row>
    <row r="13" spans="2:14" ht="17" thickBot="1" x14ac:dyDescent="0.25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89">
        <f t="shared" si="2"/>
        <v>22.430419921875</v>
      </c>
      <c r="I13" s="47">
        <f t="shared" si="3"/>
        <v>4.0584563705663972E-3</v>
      </c>
      <c r="J13" s="36">
        <f t="shared" si="4"/>
        <v>916481772.14492655</v>
      </c>
      <c r="K13" s="75">
        <f t="shared" si="0"/>
        <v>916.48177214492659</v>
      </c>
      <c r="L13" s="62">
        <f t="shared" si="1"/>
        <v>1.0029361920594937</v>
      </c>
      <c r="M13">
        <v>895.89768727650005</v>
      </c>
      <c r="N13">
        <v>54.47</v>
      </c>
    </row>
    <row r="14" spans="2:14" ht="17" thickBot="1" x14ac:dyDescent="0.25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0">
        <f t="shared" si="2"/>
        <v>7.476806640625</v>
      </c>
      <c r="I14" s="48">
        <f t="shared" si="3"/>
        <v>1.3528187901887991E-3</v>
      </c>
      <c r="J14" s="39">
        <f t="shared" si="4"/>
        <v>1375966075.9992394</v>
      </c>
      <c r="K14" s="76">
        <f t="shared" si="0"/>
        <v>1375.9660759992394</v>
      </c>
      <c r="L14" s="62">
        <f t="shared" si="1"/>
        <v>1.0111914426043391</v>
      </c>
      <c r="M14">
        <v>1332.875522519</v>
      </c>
      <c r="N14">
        <v>54.83</v>
      </c>
    </row>
    <row r="15" spans="2:14" ht="17" thickBot="1" x14ac:dyDescent="0.25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0">
        <f t="shared" si="2"/>
        <v>14.95361328125</v>
      </c>
      <c r="I15" s="48">
        <f t="shared" si="3"/>
        <v>2.7056375803775983E-3</v>
      </c>
      <c r="J15" s="39">
        <f t="shared" si="4"/>
        <v>1375344086.0718307</v>
      </c>
      <c r="K15" s="76">
        <f t="shared" si="0"/>
        <v>1375.3440860718308</v>
      </c>
      <c r="L15" s="62">
        <f t="shared" si="1"/>
        <v>1.0084705315054536</v>
      </c>
      <c r="M15">
        <v>1336.4716968139901</v>
      </c>
      <c r="N15">
        <v>54.84</v>
      </c>
    </row>
    <row r="16" spans="2:14" ht="17" thickBot="1" x14ac:dyDescent="0.25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0">
        <f t="shared" si="2"/>
        <v>22.430419921875</v>
      </c>
      <c r="I16" s="48">
        <f t="shared" si="3"/>
        <v>4.0584563705663972E-3</v>
      </c>
      <c r="J16" s="39">
        <f t="shared" si="4"/>
        <v>1374722658.2173898</v>
      </c>
      <c r="K16" s="76">
        <f t="shared" si="0"/>
        <v>1374.7226582173898</v>
      </c>
      <c r="L16" s="62">
        <f t="shared" si="1"/>
        <v>1.0039323025448064</v>
      </c>
      <c r="M16">
        <v>1342.51315453399</v>
      </c>
      <c r="N16">
        <v>54.63</v>
      </c>
    </row>
    <row r="17" spans="2:14" x14ac:dyDescent="0.2">
      <c r="B17" s="29">
        <v>2.99</v>
      </c>
      <c r="C17" s="86">
        <v>12</v>
      </c>
      <c r="D17" s="63">
        <v>6</v>
      </c>
      <c r="E17" s="63">
        <v>2</v>
      </c>
      <c r="F17" s="63">
        <v>1</v>
      </c>
      <c r="G17" s="64">
        <v>4</v>
      </c>
      <c r="H17" s="91">
        <f t="shared" si="2"/>
        <v>14.95361328125</v>
      </c>
      <c r="I17" s="65">
        <f t="shared" si="3"/>
        <v>2.7056375803775983E-3</v>
      </c>
      <c r="J17" s="66">
        <f t="shared" si="4"/>
        <v>1375344086.0718307</v>
      </c>
      <c r="K17" s="77">
        <f t="shared" si="0"/>
        <v>1375.3440860718308</v>
      </c>
      <c r="L17" s="62">
        <f t="shared" si="1"/>
        <v>1.0039426906549382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L8" sqref="L8:L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3">
        <f>J8/(1000)^2</f>
        <v>114.71571906354514</v>
      </c>
      <c r="L8" s="71">
        <f>($M$8*C8)/M8</f>
        <v>1</v>
      </c>
      <c r="M8" s="21">
        <v>112.19412342</v>
      </c>
      <c r="N8">
        <v>54.26</v>
      </c>
    </row>
    <row r="9" spans="2:14" ht="17" thickBot="1" x14ac:dyDescent="0.25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6">
        <f t="shared" ref="K9:K24" si="2">J9/(10)^6</f>
        <v>1376.2995853915832</v>
      </c>
      <c r="L9" s="71">
        <f t="shared" ref="L9:L24" si="3">($M$8*C9)/M9</f>
        <v>1.0090082788028274</v>
      </c>
      <c r="M9">
        <v>1334.3096477239999</v>
      </c>
      <c r="N9">
        <v>54.8</v>
      </c>
    </row>
    <row r="10" spans="2:14" ht="17" thickBot="1" x14ac:dyDescent="0.25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6">
        <f t="shared" si="2"/>
        <v>1376.0106633764603</v>
      </c>
      <c r="L10" s="71">
        <f t="shared" si="3"/>
        <v>1.0086191552048935</v>
      </c>
      <c r="M10">
        <v>1334.8244221739999</v>
      </c>
      <c r="N10">
        <v>54.75</v>
      </c>
    </row>
    <row r="11" spans="2:14" ht="17" thickBot="1" x14ac:dyDescent="0.25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6">
        <f t="shared" si="2"/>
        <v>1375.7218626407619</v>
      </c>
      <c r="L11" s="71">
        <f t="shared" si="3"/>
        <v>1.0029725652941546</v>
      </c>
      <c r="M11">
        <v>1342.3392898540001</v>
      </c>
      <c r="N11">
        <v>54.57</v>
      </c>
    </row>
    <row r="12" spans="2:14" ht="17" thickBot="1" x14ac:dyDescent="0.25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6">
        <f t="shared" si="2"/>
        <v>1376.0106633764603</v>
      </c>
      <c r="L12" s="71">
        <f t="shared" si="3"/>
        <v>1.0032379081939193</v>
      </c>
      <c r="M12">
        <v>1341.9842592109901</v>
      </c>
      <c r="N12">
        <v>54.58</v>
      </c>
    </row>
    <row r="13" spans="2:14" ht="17" thickBot="1" x14ac:dyDescent="0.25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2">
        <f t="shared" si="2"/>
        <v>2752.5991707831663</v>
      </c>
      <c r="L13" s="71">
        <f t="shared" si="3"/>
        <v>1.0045097889166212</v>
      </c>
      <c r="M13">
        <v>2680.570156498</v>
      </c>
      <c r="N13">
        <v>54.8</v>
      </c>
    </row>
    <row r="14" spans="2:14" ht="17" thickBot="1" x14ac:dyDescent="0.25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2">
        <f t="shared" si="2"/>
        <v>2752.0213267529207</v>
      </c>
      <c r="L14" s="71">
        <f t="shared" si="3"/>
        <v>1.0032366863703639</v>
      </c>
      <c r="M14">
        <v>2683.9717871779999</v>
      </c>
      <c r="N14">
        <v>54.75</v>
      </c>
    </row>
    <row r="15" spans="2:14" ht="17" thickBot="1" x14ac:dyDescent="0.25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2">
        <f t="shared" si="2"/>
        <v>2752.0213267529207</v>
      </c>
      <c r="L15" s="71">
        <f t="shared" si="3"/>
        <v>1.0051112120782977</v>
      </c>
      <c r="M15">
        <v>2678.9661976930001</v>
      </c>
      <c r="N15">
        <v>54.78</v>
      </c>
    </row>
    <row r="16" spans="2:14" ht="17" thickBot="1" x14ac:dyDescent="0.25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2">
        <f t="shared" si="2"/>
        <v>2752.0213267529207</v>
      </c>
      <c r="L16" s="71">
        <f t="shared" si="3"/>
        <v>1.0059272810782098</v>
      </c>
      <c r="M16">
        <v>2676.7928584199999</v>
      </c>
      <c r="N16">
        <v>54.79</v>
      </c>
    </row>
    <row r="17" spans="2:14" ht="17" thickBot="1" x14ac:dyDescent="0.25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2">
        <f t="shared" si="2"/>
        <v>2751.4437252815237</v>
      </c>
      <c r="L17" s="71">
        <f t="shared" si="3"/>
        <v>1.0040093720405396</v>
      </c>
      <c r="M17">
        <v>2681.9062023370002</v>
      </c>
      <c r="N17">
        <v>54.82</v>
      </c>
    </row>
    <row r="18" spans="2:14" ht="17" thickBot="1" x14ac:dyDescent="0.25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2">
        <f t="shared" si="2"/>
        <v>2751.4437252815237</v>
      </c>
      <c r="L18" s="71">
        <f t="shared" si="3"/>
        <v>1.0069456275701958</v>
      </c>
      <c r="M18">
        <v>2674.0857583120001</v>
      </c>
      <c r="N18">
        <v>54.85</v>
      </c>
    </row>
    <row r="19" spans="2:14" ht="17" thickBot="1" x14ac:dyDescent="0.25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3">
        <f t="shared" si="2"/>
        <v>5505.1983415663326</v>
      </c>
      <c r="L19" s="71">
        <f t="shared" si="3"/>
        <v>1.0236421734031043</v>
      </c>
      <c r="M19">
        <v>5260.9379176479997</v>
      </c>
      <c r="N19">
        <v>56.39</v>
      </c>
    </row>
    <row r="20" spans="2:14" ht="17" thickBot="1" x14ac:dyDescent="0.25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3">
        <f t="shared" si="2"/>
        <v>5504.0426535058414</v>
      </c>
      <c r="L20" s="71">
        <f t="shared" si="3"/>
        <v>1.0262137724785194</v>
      </c>
      <c r="M20">
        <v>5247.7544821419997</v>
      </c>
      <c r="N20">
        <v>56.51</v>
      </c>
    </row>
    <row r="21" spans="2:14" ht="17" thickBot="1" x14ac:dyDescent="0.25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3">
        <f t="shared" si="2"/>
        <v>5504.0426535058414</v>
      </c>
      <c r="L21" s="71">
        <f t="shared" si="3"/>
        <v>1.0257829074916536</v>
      </c>
      <c r="M21">
        <v>5249.9587240430001</v>
      </c>
      <c r="N21">
        <v>56.58</v>
      </c>
    </row>
    <row r="22" spans="2:14" ht="17" thickBot="1" x14ac:dyDescent="0.25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3">
        <f t="shared" si="2"/>
        <v>5502.8874505630474</v>
      </c>
      <c r="L22" s="71">
        <f t="shared" si="3"/>
        <v>1.0326047597938217</v>
      </c>
      <c r="M22">
        <v>5215.275131247</v>
      </c>
      <c r="N22">
        <v>56.73</v>
      </c>
    </row>
    <row r="23" spans="2:14" ht="17" thickBot="1" x14ac:dyDescent="0.25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3">
        <f t="shared" si="2"/>
        <v>5504.0426535058414</v>
      </c>
      <c r="L23" s="71">
        <f t="shared" si="3"/>
        <v>1.0312512859144709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94">
        <f t="shared" si="2"/>
        <v>5502.8874505630474</v>
      </c>
      <c r="L24" s="71">
        <f t="shared" si="3"/>
        <v>1.0269145803030879</v>
      </c>
      <c r="M24">
        <v>5244.1732033549997</v>
      </c>
      <c r="N24">
        <v>56.52</v>
      </c>
    </row>
    <row r="25" spans="2:14" x14ac:dyDescent="0.2">
      <c r="K25" s="79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topLeftCell="A2" workbookViewId="0">
      <selection activeCell="L8" sqref="L8:L24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96" t="s">
        <v>37</v>
      </c>
      <c r="G2" s="128" t="s">
        <v>24</v>
      </c>
      <c r="H2" s="123">
        <v>4.2249999999999996</v>
      </c>
      <c r="I2" s="123" t="s">
        <v>32</v>
      </c>
      <c r="J2" s="124"/>
    </row>
    <row r="3" spans="2:14" x14ac:dyDescent="0.2">
      <c r="B3" s="30">
        <v>700</v>
      </c>
      <c r="D3" s="97">
        <v>0.54</v>
      </c>
      <c r="E3" s="98">
        <v>5471.1719999999996</v>
      </c>
      <c r="G3" s="127" t="s">
        <v>25</v>
      </c>
      <c r="H3" s="125">
        <v>4.3170000000000002</v>
      </c>
      <c r="I3" s="125"/>
      <c r="J3" s="126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0">(H9/($E$3))+G9*$D$3*10^(-6)</f>
        <v>1.3676622680451284E-3</v>
      </c>
      <c r="J9" s="108">
        <f t="shared" ref="J9:J24" si="1">(($B$3)^3*C9)/(I9+B9)</f>
        <v>953137926.62068987</v>
      </c>
      <c r="K9" s="76">
        <f t="shared" ref="K9:K24" si="2">J9/(10)^6</f>
        <v>953.13792662068988</v>
      </c>
      <c r="L9" s="114">
        <f t="shared" ref="L9:L24" si="3">($M$8*C9)/M9</f>
        <v>1.0325578635570123</v>
      </c>
      <c r="M9" s="108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0"/>
        <v>2.7353245360902567E-3</v>
      </c>
      <c r="J10" s="108">
        <f t="shared" si="1"/>
        <v>952836155.63692665</v>
      </c>
      <c r="K10" s="76">
        <f t="shared" si="2"/>
        <v>952.83615563692661</v>
      </c>
      <c r="L10" s="114">
        <f t="shared" si="3"/>
        <v>1.0323965675240041</v>
      </c>
      <c r="M10" s="108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0"/>
        <v>4.1029868041353845E-3</v>
      </c>
      <c r="J11" s="108">
        <f t="shared" si="1"/>
        <v>952534575.67882943</v>
      </c>
      <c r="K11" s="76">
        <f t="shared" si="2"/>
        <v>952.53457567882947</v>
      </c>
      <c r="L11" s="114">
        <f t="shared" si="3"/>
        <v>1.0407781531901015</v>
      </c>
      <c r="M11" s="108">
        <v>893.07820917549998</v>
      </c>
      <c r="N11" s="109">
        <v>83.52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0"/>
        <v>2.7353245360902567E-3</v>
      </c>
      <c r="J12" s="108">
        <f t="shared" si="1"/>
        <v>952836155.63692665</v>
      </c>
      <c r="K12" s="76">
        <f t="shared" si="2"/>
        <v>952.83615563692661</v>
      </c>
      <c r="L12" s="114">
        <f t="shared" si="3"/>
        <v>1.0328332816326073</v>
      </c>
      <c r="M12" s="108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0"/>
        <v>1.3676622680451284E-3</v>
      </c>
      <c r="J13" s="110">
        <f t="shared" si="1"/>
        <v>1906275853.2413797</v>
      </c>
      <c r="K13" s="92">
        <f t="shared" si="2"/>
        <v>1906.2758532413798</v>
      </c>
      <c r="L13" s="114">
        <f t="shared" si="3"/>
        <v>1.0941895284778711</v>
      </c>
      <c r="M13" s="110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0"/>
        <v>2.7353245360902567E-3</v>
      </c>
      <c r="J14" s="110">
        <f t="shared" si="1"/>
        <v>1905672311.2738533</v>
      </c>
      <c r="K14" s="92">
        <f t="shared" si="2"/>
        <v>1905.6723112738532</v>
      </c>
      <c r="L14" s="114">
        <f t="shared" si="3"/>
        <v>1.0935779596977613</v>
      </c>
      <c r="M14" s="110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0"/>
        <v>2.7353245360902567E-3</v>
      </c>
      <c r="J15" s="110">
        <f t="shared" si="1"/>
        <v>1905672311.2738533</v>
      </c>
      <c r="K15" s="92">
        <f t="shared" si="2"/>
        <v>1905.6723112738532</v>
      </c>
      <c r="L15" s="114">
        <f t="shared" si="3"/>
        <v>1.0939853165714091</v>
      </c>
      <c r="M15" s="110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0"/>
        <v>2.7353245360902567E-3</v>
      </c>
      <c r="J16" s="110">
        <f t="shared" si="1"/>
        <v>1905672311.2738533</v>
      </c>
      <c r="K16" s="92">
        <f t="shared" si="2"/>
        <v>1905.6723112738532</v>
      </c>
      <c r="L16" s="114">
        <f t="shared" si="3"/>
        <v>1.0942542062075904</v>
      </c>
      <c r="M16" s="110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0"/>
        <v>4.1029868041353845E-3</v>
      </c>
      <c r="J17" s="110">
        <f t="shared" si="1"/>
        <v>1905069151.3576589</v>
      </c>
      <c r="K17" s="92">
        <f t="shared" si="2"/>
        <v>1905.0691513576589</v>
      </c>
      <c r="L17" s="114">
        <f t="shared" si="3"/>
        <v>1.0937184412166332</v>
      </c>
      <c r="M17" s="110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0"/>
        <v>4.1029868041353845E-3</v>
      </c>
      <c r="J18" s="110">
        <f t="shared" si="1"/>
        <v>1905069151.3576589</v>
      </c>
      <c r="K18" s="92">
        <f t="shared" si="2"/>
        <v>1905.0691513576589</v>
      </c>
      <c r="L18" s="114">
        <f t="shared" si="3"/>
        <v>1.0941106031623433</v>
      </c>
      <c r="M18" s="110">
        <v>1699.0901770139999</v>
      </c>
      <c r="N18" s="16">
        <v>88.9</v>
      </c>
      <c r="O18" s="120" t="s">
        <v>43</v>
      </c>
    </row>
    <row r="19" spans="2:16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>(($B$3)^(2)*G19*8)/(1024^(2))</f>
        <v>7.476806640625</v>
      </c>
      <c r="I19" s="111">
        <f>(H19/($E$3))+G19*$D$3*10^(-6)</f>
        <v>1.3676622680451284E-3</v>
      </c>
      <c r="J19" s="111">
        <f>(($B$3)^3*C19)/(I19+B19)</f>
        <v>3812551706.4827595</v>
      </c>
      <c r="K19" s="93">
        <f t="shared" si="2"/>
        <v>3812.5517064827595</v>
      </c>
      <c r="L19" s="114">
        <f t="shared" si="3"/>
        <v>1.4702974482786537</v>
      </c>
      <c r="M19" s="111">
        <v>2528.7299254670002</v>
      </c>
      <c r="N19" s="18">
        <v>115.5</v>
      </c>
      <c r="O19" s="121">
        <f>M19/K19</f>
        <v>0.66326442764493299</v>
      </c>
    </row>
    <row r="20" spans="2:16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0"/>
        <v>2.7353245360902567E-3</v>
      </c>
      <c r="J20" s="111">
        <f t="shared" si="1"/>
        <v>3811344622.5477066</v>
      </c>
      <c r="K20" s="93">
        <f t="shared" si="2"/>
        <v>3811.3446225477064</v>
      </c>
      <c r="L20" s="114">
        <f t="shared" si="3"/>
        <v>1.462561974516692</v>
      </c>
      <c r="M20" s="111">
        <v>2542.1043494779901</v>
      </c>
      <c r="N20" s="18">
        <v>114.5</v>
      </c>
      <c r="O20" s="121">
        <f t="shared" ref="O20:O24" si="6">M20/K20</f>
        <v>0.66698359797721773</v>
      </c>
      <c r="P20" s="95" t="s">
        <v>44</v>
      </c>
    </row>
    <row r="21" spans="2:16" x14ac:dyDescent="0.2">
      <c r="B21" s="17">
        <f t="shared" ref="B21:B24" si="7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0"/>
        <v>2.7353245360902567E-3</v>
      </c>
      <c r="J21" s="111">
        <f t="shared" si="1"/>
        <v>3811344622.5477066</v>
      </c>
      <c r="K21" s="93">
        <f t="shared" si="2"/>
        <v>3811.3446225477064</v>
      </c>
      <c r="L21" s="114">
        <f t="shared" si="3"/>
        <v>1.4685912319421397</v>
      </c>
      <c r="M21" s="111">
        <v>2531.6678160219899</v>
      </c>
      <c r="N21" s="18">
        <v>115</v>
      </c>
      <c r="O21" s="121">
        <f t="shared" si="6"/>
        <v>0.6642453167432778</v>
      </c>
    </row>
    <row r="22" spans="2:16" x14ac:dyDescent="0.2">
      <c r="B22" s="17">
        <f t="shared" si="7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0"/>
        <v>4.1029868041353845E-3</v>
      </c>
      <c r="J22" s="111">
        <f t="shared" si="1"/>
        <v>3810138302.7153177</v>
      </c>
      <c r="K22" s="93">
        <f t="shared" si="2"/>
        <v>3810.1383027153179</v>
      </c>
      <c r="L22" s="114">
        <f t="shared" si="3"/>
        <v>1.4600399935382622</v>
      </c>
      <c r="M22" s="111">
        <v>2546.4954201629998</v>
      </c>
      <c r="N22" s="18">
        <v>114.3</v>
      </c>
      <c r="O22" s="121">
        <f t="shared" si="6"/>
        <v>0.6683472404002303</v>
      </c>
    </row>
    <row r="23" spans="2:16" x14ac:dyDescent="0.2">
      <c r="B23" s="17">
        <f t="shared" si="7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0"/>
        <v>2.7353245360902567E-3</v>
      </c>
      <c r="J23" s="111">
        <f t="shared" si="1"/>
        <v>3811344622.5477066</v>
      </c>
      <c r="K23" s="93">
        <f t="shared" si="2"/>
        <v>3811.3446225477064</v>
      </c>
      <c r="L23" s="114">
        <f t="shared" si="3"/>
        <v>1.4685264884806013</v>
      </c>
      <c r="M23" s="111">
        <v>2531.7794305819998</v>
      </c>
      <c r="N23" s="18">
        <v>114.6</v>
      </c>
      <c r="O23" s="121">
        <f t="shared" si="6"/>
        <v>0.66427460156820539</v>
      </c>
    </row>
    <row r="24" spans="2:16" x14ac:dyDescent="0.2">
      <c r="B24" s="19">
        <f t="shared" si="7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0"/>
        <v>4.1029868041353845E-3</v>
      </c>
      <c r="J24" s="112">
        <f t="shared" si="1"/>
        <v>3810138302.7153177</v>
      </c>
      <c r="K24" s="94">
        <f t="shared" si="2"/>
        <v>3810.1383027153179</v>
      </c>
      <c r="L24" s="114">
        <f t="shared" si="3"/>
        <v>1.4622486888670478</v>
      </c>
      <c r="M24" s="112">
        <v>2542.64899336699</v>
      </c>
      <c r="N24" s="20">
        <v>114.5</v>
      </c>
      <c r="O24" s="122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1" t="s">
        <v>41</v>
      </c>
      <c r="K30" s="102" t="s">
        <v>40</v>
      </c>
      <c r="L30" s="102" t="s">
        <v>38</v>
      </c>
      <c r="M30" s="102" t="s">
        <v>42</v>
      </c>
      <c r="N30" s="103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04">
        <v>4.2249999999999996</v>
      </c>
      <c r="K31" s="81">
        <v>3812.6801677645294</v>
      </c>
      <c r="L31" s="105">
        <v>2528.7299254670002</v>
      </c>
      <c r="M31" s="81">
        <f t="shared" ref="M31:M36" si="8">K31-M19</f>
        <v>1283.9502422975293</v>
      </c>
      <c r="N31" s="118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04">
        <v>4.2249999999999996</v>
      </c>
      <c r="K32" s="81">
        <v>3811.4643067646639</v>
      </c>
      <c r="L32" s="105">
        <v>2542.1043494779901</v>
      </c>
      <c r="M32" s="81">
        <f t="shared" si="8"/>
        <v>1269.3599572866738</v>
      </c>
      <c r="N32" s="118">
        <f t="shared" ref="N32:N36" si="9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04">
        <v>4.2249999999999996</v>
      </c>
      <c r="K33" s="81">
        <v>3811.4643067646639</v>
      </c>
      <c r="L33" s="105">
        <v>2531.6678160219899</v>
      </c>
      <c r="M33" s="81">
        <f t="shared" si="8"/>
        <v>1279.796490742674</v>
      </c>
      <c r="N33" s="118">
        <f t="shared" si="9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04">
        <v>4.2249999999999996</v>
      </c>
      <c r="K34" s="81">
        <v>3810.2492209919978</v>
      </c>
      <c r="L34" s="105">
        <v>2546.4954201629998</v>
      </c>
      <c r="M34" s="81">
        <f t="shared" si="8"/>
        <v>1263.753800828998</v>
      </c>
      <c r="N34" s="118">
        <f t="shared" si="9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04">
        <v>4.2249999999999996</v>
      </c>
      <c r="K35" s="81">
        <v>3811.4643067646639</v>
      </c>
      <c r="L35" s="105">
        <v>2531.7794305819998</v>
      </c>
      <c r="M35" s="81">
        <f t="shared" si="8"/>
        <v>1279.6848761826641</v>
      </c>
      <c r="N35" s="118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06">
        <v>4.2249999999999996</v>
      </c>
      <c r="K36" s="117">
        <v>3810.2492209919978</v>
      </c>
      <c r="L36" s="107">
        <v>2542.64899336699</v>
      </c>
      <c r="M36" s="117">
        <f t="shared" si="8"/>
        <v>1267.6002276250078</v>
      </c>
      <c r="N36" s="119">
        <f t="shared" si="9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workbookViewId="0">
      <selection activeCell="M9" sqref="M9:M24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96" t="s">
        <v>12</v>
      </c>
    </row>
    <row r="3" spans="2:14" x14ac:dyDescent="0.2">
      <c r="B3" s="30">
        <v>700</v>
      </c>
      <c r="D3" s="97">
        <v>0.27900000000000003</v>
      </c>
      <c r="E3" s="99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 t="shared" ref="J8:J24" si="0"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1">(H9/($E$3))+G9*$D$3*10^(-6)</f>
        <v>1.1872909194011801E-3</v>
      </c>
      <c r="J9" s="108">
        <f t="shared" si="0"/>
        <v>953177739.33877861</v>
      </c>
      <c r="K9" s="76">
        <f t="shared" ref="K9:K24" si="2">J9/(10)^6</f>
        <v>953.17773933877857</v>
      </c>
      <c r="L9" s="114">
        <f t="shared" ref="L9:L24" si="3">($M$8*C9)/M9</f>
        <v>1.0928479170481069</v>
      </c>
      <c r="M9" s="108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1"/>
        <v>2.3745818388023602E-3</v>
      </c>
      <c r="J10" s="108">
        <f t="shared" si="0"/>
        <v>952915733.98289895</v>
      </c>
      <c r="K10" s="76">
        <f t="shared" si="2"/>
        <v>952.91573398289893</v>
      </c>
      <c r="L10" s="114">
        <f t="shared" si="3"/>
        <v>1.0940767879661479</v>
      </c>
      <c r="M10" s="108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1"/>
        <v>3.561872758203541E-3</v>
      </c>
      <c r="J11" s="108">
        <f t="shared" si="0"/>
        <v>952653872.62522554</v>
      </c>
      <c r="K11" s="76">
        <f t="shared" si="2"/>
        <v>952.65387262522552</v>
      </c>
      <c r="L11" s="114">
        <f t="shared" si="3"/>
        <v>1.0939963232666217</v>
      </c>
      <c r="M11" s="108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1"/>
        <v>2.3745818388023602E-3</v>
      </c>
      <c r="J12" s="108">
        <f t="shared" si="0"/>
        <v>952915733.98289895</v>
      </c>
      <c r="K12" s="76">
        <f t="shared" si="2"/>
        <v>952.91573398289893</v>
      </c>
      <c r="L12" s="114">
        <f t="shared" si="3"/>
        <v>1.0930725126571235</v>
      </c>
      <c r="M12" s="108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1"/>
        <v>1.1872909194011801E-3</v>
      </c>
      <c r="J13" s="110">
        <f t="shared" si="0"/>
        <v>1906355478.6775572</v>
      </c>
      <c r="K13" s="92">
        <f t="shared" si="2"/>
        <v>1906.3554786775571</v>
      </c>
      <c r="L13" s="114">
        <f t="shared" si="3"/>
        <v>1.0995822846963617</v>
      </c>
      <c r="M13" s="110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1"/>
        <v>2.3745818388023602E-3</v>
      </c>
      <c r="J14" s="110">
        <f t="shared" si="0"/>
        <v>1905831467.9657979</v>
      </c>
      <c r="K14" s="92">
        <f t="shared" si="2"/>
        <v>1905.8314679657979</v>
      </c>
      <c r="L14" s="114">
        <f t="shared" si="3"/>
        <v>1.0933693262939683</v>
      </c>
      <c r="M14" s="110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1"/>
        <v>2.3745818388023602E-3</v>
      </c>
      <c r="J15" s="110">
        <f t="shared" si="0"/>
        <v>1905831467.9657979</v>
      </c>
      <c r="K15" s="92">
        <f t="shared" si="2"/>
        <v>1905.8314679657979</v>
      </c>
      <c r="L15" s="114">
        <f t="shared" si="3"/>
        <v>1.0941481183515982</v>
      </c>
      <c r="M15" s="110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1"/>
        <v>2.3745818388023602E-3</v>
      </c>
      <c r="J16" s="110">
        <f t="shared" si="0"/>
        <v>1905831467.9657979</v>
      </c>
      <c r="K16" s="92">
        <f t="shared" si="2"/>
        <v>1905.8314679657979</v>
      </c>
      <c r="L16" s="114">
        <f t="shared" si="3"/>
        <v>1.0933218548742545</v>
      </c>
      <c r="M16" s="110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1"/>
        <v>3.561872758203541E-3</v>
      </c>
      <c r="J17" s="110">
        <f t="shared" si="0"/>
        <v>1905307745.2504511</v>
      </c>
      <c r="K17" s="92">
        <f t="shared" si="2"/>
        <v>1905.307745250451</v>
      </c>
      <c r="L17" s="114">
        <f t="shared" si="3"/>
        <v>1.0941751442011096</v>
      </c>
      <c r="M17" s="110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1"/>
        <v>3.561872758203541E-3</v>
      </c>
      <c r="J18" s="110">
        <f t="shared" si="0"/>
        <v>1905307745.2504511</v>
      </c>
      <c r="K18" s="92">
        <f t="shared" si="2"/>
        <v>1905.307745250451</v>
      </c>
      <c r="L18" s="114">
        <f t="shared" si="3"/>
        <v>1.0938156184625389</v>
      </c>
      <c r="M18" s="110">
        <v>1699.5483946489901</v>
      </c>
      <c r="N18" s="16">
        <v>88.89</v>
      </c>
    </row>
    <row r="19" spans="2:14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 t="shared" si="5"/>
        <v>7.476806640625</v>
      </c>
      <c r="I19" s="111">
        <f t="shared" si="1"/>
        <v>1.1872909194011801E-3</v>
      </c>
      <c r="J19" s="111">
        <f t="shared" si="0"/>
        <v>3812710957.3551145</v>
      </c>
      <c r="K19" s="93">
        <f t="shared" si="2"/>
        <v>3812.7109573551143</v>
      </c>
      <c r="L19" s="114">
        <f t="shared" si="3"/>
        <v>1.4648123838891458</v>
      </c>
      <c r="M19" s="111">
        <v>2538.1988831419999</v>
      </c>
      <c r="N19" s="18">
        <v>114.9</v>
      </c>
    </row>
    <row r="20" spans="2:14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1"/>
        <v>2.3745818388023602E-3</v>
      </c>
      <c r="J20" s="111">
        <f t="shared" si="0"/>
        <v>3811662935.9315958</v>
      </c>
      <c r="K20" s="93">
        <f t="shared" si="2"/>
        <v>3811.6629359315957</v>
      </c>
      <c r="L20" s="114">
        <f t="shared" si="3"/>
        <v>1.4668190387166695</v>
      </c>
      <c r="M20" s="111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1"/>
        <v>2.3745818388023602E-3</v>
      </c>
      <c r="J21" s="111">
        <f t="shared" si="0"/>
        <v>3811662935.9315958</v>
      </c>
      <c r="K21" s="93">
        <f t="shared" si="2"/>
        <v>3811.6629359315957</v>
      </c>
      <c r="L21" s="114">
        <f t="shared" si="3"/>
        <v>1.4736354040680095</v>
      </c>
      <c r="M21" s="111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1"/>
        <v>3.561872758203541E-3</v>
      </c>
      <c r="J22" s="111">
        <f t="shared" si="0"/>
        <v>3810615490.5009022</v>
      </c>
      <c r="K22" s="93">
        <f t="shared" si="2"/>
        <v>3810.6154905009021</v>
      </c>
      <c r="L22" s="114">
        <f t="shared" si="3"/>
        <v>1.4578578203628088</v>
      </c>
      <c r="M22" s="111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1"/>
        <v>2.3745818388023602E-3</v>
      </c>
      <c r="J23" s="111">
        <f t="shared" si="0"/>
        <v>3811662935.9315958</v>
      </c>
      <c r="K23" s="93">
        <f t="shared" si="2"/>
        <v>3811.6629359315957</v>
      </c>
      <c r="L23" s="114">
        <f t="shared" si="3"/>
        <v>1.4580873713196432</v>
      </c>
      <c r="M23" s="111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1"/>
        <v>3.561872758203541E-3</v>
      </c>
      <c r="J24" s="112">
        <f t="shared" si="0"/>
        <v>3810615490.5009022</v>
      </c>
      <c r="K24" s="94">
        <f t="shared" si="2"/>
        <v>3810.6154905009021</v>
      </c>
      <c r="L24" s="114">
        <f t="shared" si="3"/>
        <v>1.4711395427997249</v>
      </c>
      <c r="M24" s="112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107-9AB6-9840-810A-6F4D14CB03AE}">
  <dimension ref="B4:P116"/>
  <sheetViews>
    <sheetView tabSelected="1" topLeftCell="A95" workbookViewId="0">
      <selection activeCell="O7" sqref="O7"/>
    </sheetView>
  </sheetViews>
  <sheetFormatPr baseColWidth="10" defaultRowHeight="16" x14ac:dyDescent="0.2"/>
  <cols>
    <col min="2" max="2" width="7.1640625" customWidth="1"/>
    <col min="3" max="3" width="9.6640625" customWidth="1"/>
    <col min="4" max="4" width="11" customWidth="1"/>
    <col min="5" max="5" width="10.1640625" customWidth="1"/>
    <col min="6" max="6" width="5.6640625" customWidth="1"/>
    <col min="7" max="7" width="12.1640625" bestFit="1" customWidth="1"/>
    <col min="8" max="8" width="10.33203125" style="79" customWidth="1"/>
    <col min="9" max="9" width="15.5" bestFit="1" customWidth="1"/>
    <col min="10" max="10" width="14.5" bestFit="1" customWidth="1"/>
    <col min="11" max="11" width="13.83203125" customWidth="1"/>
    <col min="12" max="12" width="14.33203125" bestFit="1" customWidth="1"/>
    <col min="13" max="13" width="11.83203125" customWidth="1"/>
    <col min="15" max="15" width="13.6640625" bestFit="1" customWidth="1"/>
  </cols>
  <sheetData>
    <row r="4" spans="2:16" x14ac:dyDescent="0.2">
      <c r="B4" s="34" t="s">
        <v>61</v>
      </c>
    </row>
    <row r="5" spans="2:16" ht="20" thickBot="1" x14ac:dyDescent="0.3">
      <c r="B5" s="57" t="s">
        <v>33</v>
      </c>
    </row>
    <row r="6" spans="2:16" ht="20" thickBot="1" x14ac:dyDescent="0.25">
      <c r="B6" s="83" t="s">
        <v>0</v>
      </c>
      <c r="C6" s="84" t="s">
        <v>56</v>
      </c>
      <c r="D6" s="84" t="s">
        <v>57</v>
      </c>
      <c r="E6" s="32" t="s">
        <v>47</v>
      </c>
    </row>
    <row r="7" spans="2:16" x14ac:dyDescent="0.2">
      <c r="B7" s="30">
        <v>700</v>
      </c>
      <c r="C7" s="30">
        <v>0.222</v>
      </c>
      <c r="D7" s="31">
        <v>6372.991</v>
      </c>
      <c r="E7" s="29">
        <v>2.99</v>
      </c>
      <c r="O7" t="s">
        <v>63</v>
      </c>
    </row>
    <row r="8" spans="2:16" ht="17" thickBot="1" x14ac:dyDescent="0.25"/>
    <row r="9" spans="2:16" ht="20" thickBot="1" x14ac:dyDescent="0.25">
      <c r="B9" s="83" t="s">
        <v>1</v>
      </c>
      <c r="C9" s="84" t="s">
        <v>2</v>
      </c>
      <c r="D9" s="84" t="s">
        <v>3</v>
      </c>
      <c r="E9" s="84" t="s">
        <v>4</v>
      </c>
      <c r="F9" s="84" t="s">
        <v>45</v>
      </c>
      <c r="G9" s="84" t="s">
        <v>46</v>
      </c>
      <c r="H9" s="153" t="s">
        <v>48</v>
      </c>
      <c r="I9" s="84" t="s">
        <v>49</v>
      </c>
      <c r="J9" s="84" t="s">
        <v>53</v>
      </c>
      <c r="K9" s="84" t="s">
        <v>54</v>
      </c>
      <c r="L9" s="84" t="s">
        <v>55</v>
      </c>
      <c r="M9" s="84" t="s">
        <v>62</v>
      </c>
    </row>
    <row r="10" spans="2:16" x14ac:dyDescent="0.2">
      <c r="B10" s="28">
        <v>1</v>
      </c>
      <c r="C10" s="28">
        <v>1</v>
      </c>
      <c r="D10" s="28">
        <v>1</v>
      </c>
      <c r="E10" s="28">
        <v>1</v>
      </c>
      <c r="F10" s="42">
        <v>2</v>
      </c>
      <c r="G10" s="134">
        <v>0</v>
      </c>
      <c r="H10" s="134">
        <v>0</v>
      </c>
      <c r="I10" s="131">
        <v>114.71571906354514</v>
      </c>
      <c r="J10" s="28">
        <v>112.2617202916</v>
      </c>
      <c r="K10" s="28">
        <v>54.26</v>
      </c>
      <c r="L10" s="132">
        <v>1</v>
      </c>
      <c r="M10" s="182">
        <v>2.1392000956606303</v>
      </c>
      <c r="O10">
        <f>(J10*100)/I10</f>
        <v>97.860799904339359</v>
      </c>
      <c r="P10">
        <f>((I10-J10)/I10)*100</f>
        <v>2.1392000956606303</v>
      </c>
    </row>
    <row r="11" spans="2:16" x14ac:dyDescent="0.2">
      <c r="B11" s="22">
        <v>4</v>
      </c>
      <c r="C11" s="22">
        <v>4</v>
      </c>
      <c r="D11" s="22">
        <v>1</v>
      </c>
      <c r="E11" s="22">
        <v>1</v>
      </c>
      <c r="F11" s="9">
        <v>2</v>
      </c>
      <c r="G11" s="67">
        <v>7.476806640625</v>
      </c>
      <c r="H11" s="67">
        <v>1.1736461339156136E-3</v>
      </c>
      <c r="I11" s="74">
        <v>458.68283233014785</v>
      </c>
      <c r="J11" s="22">
        <v>448.070820309699</v>
      </c>
      <c r="K11" s="22">
        <v>54.44</v>
      </c>
      <c r="L11" s="67">
        <v>1.0021783629115288</v>
      </c>
      <c r="M11" s="176">
        <v>2.3135838693894253</v>
      </c>
      <c r="O11">
        <f>(J11*100)/I11</f>
        <v>97.686416130610567</v>
      </c>
      <c r="P11">
        <f>((I11-J11)/I11)*100</f>
        <v>2.3135838693894253</v>
      </c>
    </row>
    <row r="12" spans="2:16" x14ac:dyDescent="0.2">
      <c r="B12" s="22">
        <v>4</v>
      </c>
      <c r="C12" s="22">
        <v>2</v>
      </c>
      <c r="D12" s="22">
        <v>2</v>
      </c>
      <c r="E12" s="22">
        <v>1</v>
      </c>
      <c r="F12" s="9">
        <v>4</v>
      </c>
      <c r="G12" s="67">
        <v>14.95361328125</v>
      </c>
      <c r="H12" s="67">
        <v>2.3472922678312272E-3</v>
      </c>
      <c r="I12" s="74">
        <v>458.50292963828832</v>
      </c>
      <c r="J12" s="67">
        <v>448.98190703749998</v>
      </c>
      <c r="K12" s="22">
        <v>54.37</v>
      </c>
      <c r="L12" s="144">
        <v>1.0001447143590456</v>
      </c>
      <c r="M12" s="175">
        <v>2.0765456413330776</v>
      </c>
      <c r="O12">
        <f>(J12*100)/I12</f>
        <v>97.92345435866693</v>
      </c>
      <c r="P12">
        <f>((I12-J12)/I12)*100</f>
        <v>2.0765456413330776</v>
      </c>
    </row>
    <row r="13" spans="2:16" x14ac:dyDescent="0.2">
      <c r="B13" s="23">
        <v>8</v>
      </c>
      <c r="C13" s="23">
        <v>8</v>
      </c>
      <c r="D13" s="23">
        <v>1</v>
      </c>
      <c r="E13" s="23">
        <v>1</v>
      </c>
      <c r="F13" s="11">
        <v>2</v>
      </c>
      <c r="G13" s="68">
        <v>7.476806640625</v>
      </c>
      <c r="H13" s="68">
        <v>1.1736461339156136E-3</v>
      </c>
      <c r="I13" s="75">
        <v>917.36566466029569</v>
      </c>
      <c r="J13" s="23">
        <v>894.61120238439901</v>
      </c>
      <c r="K13" s="23">
        <v>54.59</v>
      </c>
      <c r="L13" s="68">
        <v>1.0038928195165888</v>
      </c>
      <c r="M13" s="178">
        <v>2.4804135529012585</v>
      </c>
      <c r="O13">
        <f>(J13*100)/I13</f>
        <v>97.519586447098746</v>
      </c>
      <c r="P13">
        <f>((I13-J13)/I13)*100</f>
        <v>2.4804135529012585</v>
      </c>
    </row>
    <row r="14" spans="2:16" x14ac:dyDescent="0.2">
      <c r="B14" s="23">
        <v>8</v>
      </c>
      <c r="C14" s="23">
        <v>4</v>
      </c>
      <c r="D14" s="23">
        <v>2</v>
      </c>
      <c r="E14" s="23">
        <v>1</v>
      </c>
      <c r="F14" s="11">
        <v>4</v>
      </c>
      <c r="G14" s="68">
        <v>14.95361328125</v>
      </c>
      <c r="H14" s="68">
        <v>2.3472922678312272E-3</v>
      </c>
      <c r="I14" s="75">
        <v>917.00585927657664</v>
      </c>
      <c r="J14" s="23">
        <v>896.99555936390004</v>
      </c>
      <c r="K14" s="23">
        <v>54.61</v>
      </c>
      <c r="L14" s="68">
        <v>1.0012243126038203</v>
      </c>
      <c r="M14" s="178">
        <v>2.1821343571853151</v>
      </c>
      <c r="O14">
        <f>(J14*100)/I14</f>
        <v>97.817865642814695</v>
      </c>
      <c r="P14">
        <f>((I14-J14)/I14)*100</f>
        <v>2.1821343571853151</v>
      </c>
    </row>
    <row r="15" spans="2:16" x14ac:dyDescent="0.2">
      <c r="B15" s="23">
        <v>8</v>
      </c>
      <c r="C15" s="23">
        <v>2</v>
      </c>
      <c r="D15" s="23">
        <v>2</v>
      </c>
      <c r="E15" s="23">
        <v>2</v>
      </c>
      <c r="F15" s="11">
        <v>6</v>
      </c>
      <c r="G15" s="68">
        <v>22.430419921875</v>
      </c>
      <c r="H15" s="68">
        <v>3.520938401746841E-3</v>
      </c>
      <c r="I15" s="75">
        <v>916.64633602497292</v>
      </c>
      <c r="J15" s="23">
        <v>894.36706107179998</v>
      </c>
      <c r="K15" s="23">
        <v>54.61</v>
      </c>
      <c r="L15" s="68">
        <v>1.004166858802396</v>
      </c>
      <c r="M15" s="178">
        <v>2.4305202647497381</v>
      </c>
      <c r="O15">
        <f>(J15*100)/I15</f>
        <v>97.569479735250269</v>
      </c>
      <c r="P15">
        <f>((I15-J15)/I15)*100</f>
        <v>2.4305202647497381</v>
      </c>
    </row>
    <row r="16" spans="2:16" x14ac:dyDescent="0.2">
      <c r="B16" s="24">
        <v>12</v>
      </c>
      <c r="C16" s="24">
        <v>12</v>
      </c>
      <c r="D16" s="24">
        <v>1</v>
      </c>
      <c r="E16" s="24">
        <v>1</v>
      </c>
      <c r="F16" s="13">
        <v>2</v>
      </c>
      <c r="G16" s="69">
        <v>7.476806640625</v>
      </c>
      <c r="H16" s="69">
        <v>1.1736461339156136E-3</v>
      </c>
      <c r="I16" s="76">
        <v>1376.0484969904435</v>
      </c>
      <c r="J16" s="24">
        <v>1329.5301245170001</v>
      </c>
      <c r="K16" s="24">
        <v>55.27</v>
      </c>
      <c r="L16" s="142">
        <v>1.0132456712769842</v>
      </c>
      <c r="M16" s="180">
        <v>3.3805765258407492</v>
      </c>
      <c r="O16">
        <f>(J16*100)/I16</f>
        <v>96.619423474159262</v>
      </c>
      <c r="P16">
        <f>((I16-J16)/I16)*100</f>
        <v>3.3805765258407492</v>
      </c>
    </row>
    <row r="17" spans="2:16" x14ac:dyDescent="0.2">
      <c r="B17" s="24">
        <v>12</v>
      </c>
      <c r="C17" s="24">
        <v>4</v>
      </c>
      <c r="D17" s="24">
        <v>3</v>
      </c>
      <c r="E17" s="24">
        <v>1</v>
      </c>
      <c r="F17" s="13">
        <v>4</v>
      </c>
      <c r="G17" s="69">
        <v>14.95361328125</v>
      </c>
      <c r="H17" s="69">
        <v>2.3472922678312272E-3</v>
      </c>
      <c r="I17" s="76">
        <v>1375.5087889148649</v>
      </c>
      <c r="J17" s="24">
        <v>1315.6551807789999</v>
      </c>
      <c r="K17" s="154">
        <v>55.7</v>
      </c>
      <c r="L17" s="141">
        <v>1.0239313941678529</v>
      </c>
      <c r="M17" s="179">
        <v>4.3513795490236982</v>
      </c>
      <c r="O17">
        <f>(J17*100)/I17</f>
        <v>95.648620450976296</v>
      </c>
      <c r="P17">
        <f>((I17-J17)/I17)*100</f>
        <v>4.3513795490236982</v>
      </c>
    </row>
    <row r="18" spans="2:16" x14ac:dyDescent="0.2">
      <c r="B18" s="24">
        <v>12</v>
      </c>
      <c r="C18" s="24">
        <v>3</v>
      </c>
      <c r="D18" s="24">
        <v>2</v>
      </c>
      <c r="E18" s="24">
        <v>2</v>
      </c>
      <c r="F18" s="13">
        <v>6</v>
      </c>
      <c r="G18" s="69">
        <v>22.430419921875</v>
      </c>
      <c r="H18" s="69">
        <v>3.520938401746841E-3</v>
      </c>
      <c r="I18" s="76">
        <v>1374.9695040374593</v>
      </c>
      <c r="J18" s="24">
        <v>1324.69806047</v>
      </c>
      <c r="K18" s="24">
        <v>55.42</v>
      </c>
      <c r="L18" s="142">
        <v>1.0169416591590974</v>
      </c>
      <c r="M18" s="180">
        <v>3.656186076843325</v>
      </c>
      <c r="O18">
        <f>(J18*100)/I18</f>
        <v>96.343813923156674</v>
      </c>
      <c r="P18">
        <f>((I18-J18)/I18)*100</f>
        <v>3.656186076843325</v>
      </c>
    </row>
    <row r="19" spans="2:16" x14ac:dyDescent="0.2">
      <c r="B19" s="63">
        <v>12</v>
      </c>
      <c r="C19" s="63">
        <v>6</v>
      </c>
      <c r="D19" s="63">
        <v>2</v>
      </c>
      <c r="E19" s="63">
        <v>1</v>
      </c>
      <c r="F19" s="64">
        <v>4</v>
      </c>
      <c r="G19" s="70">
        <v>14.95361328125</v>
      </c>
      <c r="H19" s="70">
        <v>2.3472922678312272E-3</v>
      </c>
      <c r="I19" s="77">
        <v>1375.5087889148649</v>
      </c>
      <c r="J19" s="63">
        <v>1323.8480895580001</v>
      </c>
      <c r="K19" s="63">
        <v>55.46</v>
      </c>
      <c r="L19" s="143">
        <v>1.017594582131381</v>
      </c>
      <c r="M19" s="183">
        <v>3.75575203686047</v>
      </c>
      <c r="O19">
        <f>(J19*100)/I19</f>
        <v>96.244247963139543</v>
      </c>
      <c r="P19">
        <f>((I19-J19)/I19)*100</f>
        <v>3.75575203686047</v>
      </c>
    </row>
    <row r="20" spans="2:16" x14ac:dyDescent="0.2">
      <c r="M20" s="5"/>
    </row>
    <row r="21" spans="2:16" x14ac:dyDescent="0.2">
      <c r="M21" s="5"/>
    </row>
    <row r="22" spans="2:16" x14ac:dyDescent="0.2">
      <c r="M22" s="5"/>
    </row>
    <row r="23" spans="2:16" x14ac:dyDescent="0.2">
      <c r="B23" s="34" t="s">
        <v>59</v>
      </c>
      <c r="M23" s="5"/>
    </row>
    <row r="24" spans="2:16" ht="20" thickBot="1" x14ac:dyDescent="0.3">
      <c r="B24" s="57" t="s">
        <v>17</v>
      </c>
      <c r="M24" s="5"/>
    </row>
    <row r="25" spans="2:16" ht="20" thickBot="1" x14ac:dyDescent="0.25">
      <c r="B25" s="83" t="s">
        <v>0</v>
      </c>
      <c r="C25" s="84" t="s">
        <v>58</v>
      </c>
      <c r="D25" s="84" t="s">
        <v>57</v>
      </c>
      <c r="E25" s="32" t="s">
        <v>47</v>
      </c>
      <c r="M25" s="5"/>
    </row>
    <row r="26" spans="2:16" x14ac:dyDescent="0.2">
      <c r="B26" s="30">
        <v>700</v>
      </c>
      <c r="C26" s="30">
        <v>0.48499999999999999</v>
      </c>
      <c r="D26" s="31">
        <v>5530.8010000000004</v>
      </c>
      <c r="E26" s="29">
        <v>2.99</v>
      </c>
      <c r="M26" s="5"/>
    </row>
    <row r="27" spans="2:16" ht="17" thickBot="1" x14ac:dyDescent="0.25">
      <c r="M27" s="5"/>
    </row>
    <row r="28" spans="2:16" ht="20" thickBot="1" x14ac:dyDescent="0.25">
      <c r="B28" s="136" t="s">
        <v>1</v>
      </c>
      <c r="C28" s="84" t="s">
        <v>2</v>
      </c>
      <c r="D28" s="84" t="s">
        <v>3</v>
      </c>
      <c r="E28" s="84" t="s">
        <v>4</v>
      </c>
      <c r="F28" s="84" t="s">
        <v>45</v>
      </c>
      <c r="G28" s="84" t="s">
        <v>46</v>
      </c>
      <c r="H28" s="153" t="s">
        <v>48</v>
      </c>
      <c r="I28" s="84" t="s">
        <v>50</v>
      </c>
      <c r="J28" s="135" t="s">
        <v>53</v>
      </c>
      <c r="K28" s="135" t="s">
        <v>54</v>
      </c>
      <c r="L28" s="84" t="s">
        <v>55</v>
      </c>
      <c r="M28" s="84" t="s">
        <v>62</v>
      </c>
    </row>
    <row r="29" spans="2:16" x14ac:dyDescent="0.2">
      <c r="B29" s="21">
        <v>1</v>
      </c>
      <c r="C29" s="28">
        <v>1</v>
      </c>
      <c r="D29" s="28">
        <v>1</v>
      </c>
      <c r="E29" s="28">
        <v>1</v>
      </c>
      <c r="F29" s="42">
        <v>2</v>
      </c>
      <c r="G29" s="134">
        <v>0</v>
      </c>
      <c r="H29" s="134">
        <v>0</v>
      </c>
      <c r="I29" s="81">
        <v>114.71571906354514</v>
      </c>
      <c r="J29" s="21">
        <v>112.316026869</v>
      </c>
      <c r="K29" s="21">
        <v>54.24</v>
      </c>
      <c r="L29" s="134">
        <v>1</v>
      </c>
      <c r="M29" s="164">
        <v>2.0918599596763752</v>
      </c>
      <c r="O29">
        <f>(J29*100)/I29</f>
        <v>97.90814004032363</v>
      </c>
      <c r="P29">
        <f>((I29-J29)/I29)*100</f>
        <v>2.0918599596763752</v>
      </c>
    </row>
    <row r="30" spans="2:16" x14ac:dyDescent="0.2">
      <c r="B30" s="22">
        <v>4</v>
      </c>
      <c r="C30" s="22">
        <v>4</v>
      </c>
      <c r="D30" s="22">
        <v>1</v>
      </c>
      <c r="E30" s="22">
        <v>1</v>
      </c>
      <c r="F30" s="9">
        <v>2</v>
      </c>
      <c r="G30" s="67">
        <v>7.476806640625</v>
      </c>
      <c r="H30" s="67">
        <v>1.3528187901887991E-3</v>
      </c>
      <c r="I30" s="74">
        <v>458.65535866641312</v>
      </c>
      <c r="J30" s="22">
        <v>448.57761023059999</v>
      </c>
      <c r="K30" s="22">
        <v>54.35</v>
      </c>
      <c r="L30" s="144">
        <v>1.0015303867820042</v>
      </c>
      <c r="M30" s="175">
        <v>2.1972376961026265</v>
      </c>
      <c r="O30">
        <f>(J30*100)/I30</f>
        <v>97.802762303897367</v>
      </c>
      <c r="P30">
        <f>((I30-J30)/I30)*100</f>
        <v>2.1972376961026265</v>
      </c>
    </row>
    <row r="31" spans="2:16" x14ac:dyDescent="0.2">
      <c r="B31" s="22">
        <v>4</v>
      </c>
      <c r="C31" s="22">
        <v>2</v>
      </c>
      <c r="D31" s="22">
        <v>2</v>
      </c>
      <c r="E31" s="22">
        <v>1</v>
      </c>
      <c r="F31" s="9">
        <v>4</v>
      </c>
      <c r="G31" s="67">
        <v>14.95361328125</v>
      </c>
      <c r="H31" s="67">
        <v>2.7056375803775983E-3</v>
      </c>
      <c r="I31" s="74">
        <v>458.44802869061022</v>
      </c>
      <c r="J31" s="22">
        <v>448.3071756937</v>
      </c>
      <c r="K31" s="22">
        <v>54.36</v>
      </c>
      <c r="L31" s="67">
        <v>1.0021345448705328</v>
      </c>
      <c r="M31" s="176">
        <v>2.2119962050821473</v>
      </c>
      <c r="O31">
        <f>(J31*100)/I31</f>
        <v>97.788003794917842</v>
      </c>
      <c r="P31">
        <f>((I31-J31)/I31)*100</f>
        <v>2.2119962050821473</v>
      </c>
    </row>
    <row r="32" spans="2:16" x14ac:dyDescent="0.2">
      <c r="B32" s="23">
        <v>8</v>
      </c>
      <c r="C32" s="23">
        <v>8</v>
      </c>
      <c r="D32" s="23">
        <v>1</v>
      </c>
      <c r="E32" s="23">
        <v>1</v>
      </c>
      <c r="F32" s="11">
        <v>2</v>
      </c>
      <c r="G32" s="68">
        <v>7.476806640625</v>
      </c>
      <c r="H32" s="68">
        <v>1.3528187901887991E-3</v>
      </c>
      <c r="I32" s="75">
        <v>917.31071733282624</v>
      </c>
      <c r="J32" s="23">
        <v>888.95601343019905</v>
      </c>
      <c r="K32" s="23">
        <v>54.74</v>
      </c>
      <c r="L32" s="145">
        <v>1.0107679135718592</v>
      </c>
      <c r="M32" s="177">
        <v>3.0910686386692792</v>
      </c>
      <c r="O32">
        <f>(J32*100)/I32</f>
        <v>96.90893136133073</v>
      </c>
      <c r="P32">
        <f>((I32-J32)/I32)*100</f>
        <v>3.0910686386692792</v>
      </c>
    </row>
    <row r="33" spans="2:16" x14ac:dyDescent="0.2">
      <c r="B33" s="23">
        <v>8</v>
      </c>
      <c r="C33" s="23">
        <v>4</v>
      </c>
      <c r="D33" s="23">
        <v>2</v>
      </c>
      <c r="E33" s="23">
        <v>1</v>
      </c>
      <c r="F33" s="11">
        <v>4</v>
      </c>
      <c r="G33" s="68">
        <v>14.95361328125</v>
      </c>
      <c r="H33" s="68">
        <v>2.7056375803775983E-3</v>
      </c>
      <c r="I33" s="75">
        <v>916.89605738122043</v>
      </c>
      <c r="J33" s="23">
        <v>895.18571551169998</v>
      </c>
      <c r="K33" s="23">
        <v>54.49</v>
      </c>
      <c r="L33" s="68">
        <v>1.0037338614573283</v>
      </c>
      <c r="M33" s="178">
        <v>2.3678084003903486</v>
      </c>
      <c r="O33">
        <f>(J33*100)/I33</f>
        <v>97.632191599609655</v>
      </c>
      <c r="P33">
        <f>((I33-J33)/I33)*100</f>
        <v>2.3678084003903486</v>
      </c>
    </row>
    <row r="34" spans="2:16" x14ac:dyDescent="0.2">
      <c r="B34" s="23">
        <v>8</v>
      </c>
      <c r="C34" s="23">
        <v>2</v>
      </c>
      <c r="D34" s="23">
        <v>2</v>
      </c>
      <c r="E34" s="23">
        <v>2</v>
      </c>
      <c r="F34" s="11">
        <v>6</v>
      </c>
      <c r="G34" s="68">
        <v>22.430419921875</v>
      </c>
      <c r="H34" s="68">
        <v>4.0584563705663972E-3</v>
      </c>
      <c r="I34" s="75">
        <v>916.48177214492659</v>
      </c>
      <c r="J34" s="23">
        <v>895.89768727650005</v>
      </c>
      <c r="K34" s="23">
        <v>54.47</v>
      </c>
      <c r="L34" s="68">
        <v>1.0029361920594937</v>
      </c>
      <c r="M34" s="178">
        <v>2.245989554189574</v>
      </c>
      <c r="O34">
        <f>(J34*100)/I34</f>
        <v>97.754010445810422</v>
      </c>
      <c r="P34">
        <f>((I34-J34)/I34)*100</f>
        <v>2.245989554189574</v>
      </c>
    </row>
    <row r="35" spans="2:16" x14ac:dyDescent="0.2">
      <c r="B35" s="24">
        <v>12</v>
      </c>
      <c r="C35" s="24">
        <v>12</v>
      </c>
      <c r="D35" s="24">
        <v>1</v>
      </c>
      <c r="E35" s="24">
        <v>1</v>
      </c>
      <c r="F35" s="13">
        <v>2</v>
      </c>
      <c r="G35" s="69">
        <v>7.476806640625</v>
      </c>
      <c r="H35" s="69">
        <v>1.3528187901887991E-3</v>
      </c>
      <c r="I35" s="76">
        <v>1375.9660759992394</v>
      </c>
      <c r="J35" s="24">
        <v>1332.875522519</v>
      </c>
      <c r="K35" s="24">
        <v>54.83</v>
      </c>
      <c r="L35" s="141">
        <v>1.0111914426043391</v>
      </c>
      <c r="M35" s="179">
        <v>3.1316581296487698</v>
      </c>
      <c r="O35">
        <f>(J35*100)/I35</f>
        <v>96.86834187035123</v>
      </c>
      <c r="P35">
        <f>((I35-J35)/I35)*100</f>
        <v>3.1316581296487698</v>
      </c>
    </row>
    <row r="36" spans="2:16" x14ac:dyDescent="0.2">
      <c r="B36" s="24">
        <v>12</v>
      </c>
      <c r="C36" s="24">
        <v>4</v>
      </c>
      <c r="D36" s="24">
        <v>3</v>
      </c>
      <c r="E36" s="24">
        <v>1</v>
      </c>
      <c r="F36" s="13">
        <v>4</v>
      </c>
      <c r="G36" s="69">
        <v>14.95361328125</v>
      </c>
      <c r="H36" s="69">
        <v>2.7056375803775983E-3</v>
      </c>
      <c r="I36" s="76">
        <v>1375.3440860718308</v>
      </c>
      <c r="J36" s="24">
        <v>1336.4716968139901</v>
      </c>
      <c r="K36" s="24">
        <v>54.84</v>
      </c>
      <c r="L36" s="142">
        <v>1.0084705315054536</v>
      </c>
      <c r="M36" s="180">
        <v>2.8263755704120221</v>
      </c>
      <c r="O36">
        <f>(J36*100)/I36</f>
        <v>97.173624429587974</v>
      </c>
      <c r="P36">
        <f>((I36-J36)/I36)*100</f>
        <v>2.8263755704120221</v>
      </c>
    </row>
    <row r="37" spans="2:16" x14ac:dyDescent="0.2">
      <c r="B37" s="24">
        <v>12</v>
      </c>
      <c r="C37" s="24">
        <v>3</v>
      </c>
      <c r="D37" s="24">
        <v>2</v>
      </c>
      <c r="E37" s="24">
        <v>2</v>
      </c>
      <c r="F37" s="13">
        <v>6</v>
      </c>
      <c r="G37" s="69">
        <v>22.430419921875</v>
      </c>
      <c r="H37" s="69">
        <v>4.0584563705663972E-3</v>
      </c>
      <c r="I37" s="76">
        <v>1374.7226582173898</v>
      </c>
      <c r="J37" s="24">
        <v>1342.51315453399</v>
      </c>
      <c r="K37" s="24">
        <v>54.63</v>
      </c>
      <c r="L37" s="69">
        <v>1.0039323025448064</v>
      </c>
      <c r="M37" s="154">
        <v>2.3429819455486429</v>
      </c>
      <c r="O37">
        <f>(J37*100)/I37</f>
        <v>97.657018054451356</v>
      </c>
      <c r="P37">
        <f>((I37-J37)/I37)*100</f>
        <v>2.3429819455486429</v>
      </c>
    </row>
    <row r="38" spans="2:16" x14ac:dyDescent="0.2">
      <c r="B38" s="63">
        <v>12</v>
      </c>
      <c r="C38" s="63">
        <v>6</v>
      </c>
      <c r="D38" s="63">
        <v>2</v>
      </c>
      <c r="E38" s="63">
        <v>1</v>
      </c>
      <c r="F38" s="64">
        <v>4</v>
      </c>
      <c r="G38" s="70">
        <v>14.95361328125</v>
      </c>
      <c r="H38" s="70">
        <v>2.7056375803775983E-3</v>
      </c>
      <c r="I38" s="77">
        <v>1375.3440860718308</v>
      </c>
      <c r="J38" s="63">
        <v>1342.4992631289999</v>
      </c>
      <c r="K38" s="63">
        <v>54.62</v>
      </c>
      <c r="L38" s="70">
        <v>1.0039426906549382</v>
      </c>
      <c r="M38" s="181">
        <v>2.3881167829528502</v>
      </c>
      <c r="O38">
        <f>(J38*100)/I38</f>
        <v>97.611883217047151</v>
      </c>
      <c r="P38">
        <f>((I38-J38)/I38)*100</f>
        <v>2.3881167829528502</v>
      </c>
    </row>
    <row r="42" spans="2:16" x14ac:dyDescent="0.2">
      <c r="B42" s="34" t="s">
        <v>59</v>
      </c>
    </row>
    <row r="43" spans="2:16" ht="20" thickBot="1" x14ac:dyDescent="0.3">
      <c r="B43" s="57" t="s">
        <v>18</v>
      </c>
    </row>
    <row r="44" spans="2:16" ht="20" thickBot="1" x14ac:dyDescent="0.25">
      <c r="B44" s="83" t="s">
        <v>0</v>
      </c>
      <c r="C44" s="84" t="s">
        <v>56</v>
      </c>
      <c r="D44" s="84" t="s">
        <v>57</v>
      </c>
      <c r="E44" s="32" t="s">
        <v>47</v>
      </c>
    </row>
    <row r="45" spans="2:16" x14ac:dyDescent="0.2">
      <c r="B45" s="30">
        <v>700</v>
      </c>
      <c r="C45" s="33">
        <v>1.02</v>
      </c>
      <c r="D45" s="31">
        <v>11945.603999999999</v>
      </c>
      <c r="E45" s="29">
        <v>2.99</v>
      </c>
    </row>
    <row r="46" spans="2:16" ht="17" thickBot="1" x14ac:dyDescent="0.25"/>
    <row r="47" spans="2:16" ht="20" thickBot="1" x14ac:dyDescent="0.25">
      <c r="B47" s="83" t="s">
        <v>1</v>
      </c>
      <c r="C47" s="84" t="s">
        <v>2</v>
      </c>
      <c r="D47" s="84" t="s">
        <v>3</v>
      </c>
      <c r="E47" s="84" t="s">
        <v>4</v>
      </c>
      <c r="F47" s="84" t="s">
        <v>45</v>
      </c>
      <c r="G47" s="84" t="s">
        <v>46</v>
      </c>
      <c r="H47" s="153" t="s">
        <v>48</v>
      </c>
      <c r="I47" s="84" t="s">
        <v>51</v>
      </c>
      <c r="J47" s="84" t="s">
        <v>53</v>
      </c>
      <c r="K47" s="84" t="s">
        <v>54</v>
      </c>
      <c r="L47" s="84" t="s">
        <v>55</v>
      </c>
      <c r="M47" s="84" t="s">
        <v>62</v>
      </c>
    </row>
    <row r="48" spans="2:16" x14ac:dyDescent="0.2">
      <c r="B48" s="28">
        <v>1</v>
      </c>
      <c r="C48" s="28">
        <v>1</v>
      </c>
      <c r="D48" s="28">
        <v>1</v>
      </c>
      <c r="E48" s="28">
        <v>1</v>
      </c>
      <c r="F48" s="42">
        <v>2</v>
      </c>
      <c r="G48" s="156">
        <v>0</v>
      </c>
      <c r="H48" s="134">
        <v>0</v>
      </c>
      <c r="I48" s="81">
        <v>114.71571906354514</v>
      </c>
      <c r="J48" s="28">
        <v>112.19412342</v>
      </c>
      <c r="K48" s="28">
        <v>54.26</v>
      </c>
      <c r="L48" s="134">
        <v>1</v>
      </c>
      <c r="M48" s="164">
        <v>2.198125648454802</v>
      </c>
      <c r="O48" s="79">
        <f>(J48*100)/I48</f>
        <v>97.801874351545194</v>
      </c>
      <c r="P48">
        <f>((I48-J48)/I48)*100</f>
        <v>2.198125648454802</v>
      </c>
    </row>
    <row r="49" spans="2:16" x14ac:dyDescent="0.2">
      <c r="B49" s="24">
        <v>12</v>
      </c>
      <c r="C49" s="24">
        <v>12</v>
      </c>
      <c r="D49" s="24">
        <v>1</v>
      </c>
      <c r="E49" s="24">
        <v>1</v>
      </c>
      <c r="F49" s="13">
        <v>2</v>
      </c>
      <c r="G49" s="69">
        <v>7.476806640625</v>
      </c>
      <c r="H49" s="69">
        <v>6.2794444490081884E-4</v>
      </c>
      <c r="I49" s="76">
        <v>1376.2995853915832</v>
      </c>
      <c r="J49" s="24">
        <v>1334.3096477239999</v>
      </c>
      <c r="K49" s="154">
        <v>54.8</v>
      </c>
      <c r="L49" s="69">
        <v>1.0090082788028274</v>
      </c>
      <c r="M49" s="154">
        <v>3.050930052822499</v>
      </c>
      <c r="O49" s="79">
        <f>(J49*100)/I49</f>
        <v>96.949069947177492</v>
      </c>
      <c r="P49">
        <f>((I49-J49)/I49)*100</f>
        <v>3.050930052822499</v>
      </c>
    </row>
    <row r="50" spans="2:16" x14ac:dyDescent="0.2">
      <c r="B50" s="24">
        <v>12</v>
      </c>
      <c r="C50" s="24">
        <v>4</v>
      </c>
      <c r="D50" s="24">
        <v>3</v>
      </c>
      <c r="E50" s="24">
        <v>1</v>
      </c>
      <c r="F50" s="13">
        <v>4</v>
      </c>
      <c r="G50" s="69">
        <v>14.95361328125</v>
      </c>
      <c r="H50" s="69">
        <v>1.2558888898016377E-3</v>
      </c>
      <c r="I50" s="76">
        <v>1376.0106633764603</v>
      </c>
      <c r="J50" s="24">
        <v>1334.8244221739999</v>
      </c>
      <c r="K50" s="154">
        <v>54.75</v>
      </c>
      <c r="L50" s="69">
        <v>1.0086191552048935</v>
      </c>
      <c r="M50" s="154">
        <v>2.993162938243334</v>
      </c>
      <c r="O50" s="79">
        <f>(J50*100)/I50</f>
        <v>97.006837061756656</v>
      </c>
      <c r="P50">
        <f>((I50-J50)/I50)*100</f>
        <v>2.993162938243334</v>
      </c>
    </row>
    <row r="51" spans="2:16" x14ac:dyDescent="0.2">
      <c r="B51" s="24">
        <v>12</v>
      </c>
      <c r="C51" s="24">
        <v>3</v>
      </c>
      <c r="D51" s="24">
        <v>2</v>
      </c>
      <c r="E51" s="24">
        <v>2</v>
      </c>
      <c r="F51" s="13">
        <v>6</v>
      </c>
      <c r="G51" s="69">
        <v>22.430419921875</v>
      </c>
      <c r="H51" s="69">
        <v>1.8838333347024564E-3</v>
      </c>
      <c r="I51" s="76">
        <v>1375.7218626407619</v>
      </c>
      <c r="J51" s="90">
        <v>1342.3392898540001</v>
      </c>
      <c r="K51" s="154">
        <v>54.57</v>
      </c>
      <c r="L51" s="149">
        <v>1.0029725652941546</v>
      </c>
      <c r="M51" s="167">
        <v>2.4265495586936732</v>
      </c>
      <c r="O51" s="79">
        <f>(J51*100)/I51</f>
        <v>97.573450441306335</v>
      </c>
      <c r="P51">
        <f>((I51-J51)/I51)*100</f>
        <v>2.4265495586936732</v>
      </c>
    </row>
    <row r="52" spans="2:16" x14ac:dyDescent="0.2">
      <c r="B52" s="24">
        <v>12</v>
      </c>
      <c r="C52" s="24">
        <v>6</v>
      </c>
      <c r="D52" s="24">
        <v>2</v>
      </c>
      <c r="E52" s="24">
        <v>1</v>
      </c>
      <c r="F52" s="13">
        <v>4</v>
      </c>
      <c r="G52" s="69">
        <v>14.95361328125</v>
      </c>
      <c r="H52" s="69">
        <v>1.2558888898016377E-3</v>
      </c>
      <c r="I52" s="76">
        <v>1376.0106633764603</v>
      </c>
      <c r="J52" s="24">
        <v>1341.9842592109901</v>
      </c>
      <c r="K52" s="154">
        <v>54.58</v>
      </c>
      <c r="L52" s="69">
        <v>1.0032379081939193</v>
      </c>
      <c r="M52" s="154">
        <v>2.4728299766206838</v>
      </c>
      <c r="O52" s="79">
        <f>(J52*100)/I52</f>
        <v>97.527170023379313</v>
      </c>
      <c r="P52">
        <f>((I52-J52)/I52)*100</f>
        <v>2.4728299766206838</v>
      </c>
    </row>
    <row r="53" spans="2:16" x14ac:dyDescent="0.2">
      <c r="B53" s="25">
        <v>24</v>
      </c>
      <c r="C53" s="25">
        <v>24</v>
      </c>
      <c r="D53" s="25">
        <v>1</v>
      </c>
      <c r="E53" s="25">
        <v>1</v>
      </c>
      <c r="F53" s="15">
        <v>2</v>
      </c>
      <c r="G53" s="137">
        <v>7.476806640625</v>
      </c>
      <c r="H53" s="137">
        <v>6.2794444490081884E-4</v>
      </c>
      <c r="I53" s="92">
        <v>2752.5991707831663</v>
      </c>
      <c r="J53" s="25">
        <v>2680.570156498</v>
      </c>
      <c r="K53" s="155">
        <v>54.8</v>
      </c>
      <c r="L53" s="137">
        <v>1.0045097889166212</v>
      </c>
      <c r="M53" s="155">
        <v>2.6167636410597597</v>
      </c>
      <c r="O53" s="79">
        <f>(J53*100)/I53</f>
        <v>97.383236358940252</v>
      </c>
      <c r="P53">
        <f>((I53-J53)/I53)*100</f>
        <v>2.6167636410597597</v>
      </c>
    </row>
    <row r="54" spans="2:16" x14ac:dyDescent="0.2">
      <c r="B54" s="25">
        <v>24</v>
      </c>
      <c r="C54" s="25">
        <v>12</v>
      </c>
      <c r="D54" s="25">
        <v>2</v>
      </c>
      <c r="E54" s="25">
        <v>1</v>
      </c>
      <c r="F54" s="15">
        <v>4</v>
      </c>
      <c r="G54" s="137">
        <v>14.95361328125</v>
      </c>
      <c r="H54" s="137">
        <v>1.2558888898016377E-3</v>
      </c>
      <c r="I54" s="92">
        <v>2752.0213267529207</v>
      </c>
      <c r="J54" s="25">
        <v>2683.9717871779999</v>
      </c>
      <c r="K54" s="155">
        <v>54.75</v>
      </c>
      <c r="L54" s="137">
        <v>1.0032366863703639</v>
      </c>
      <c r="M54" s="155">
        <v>2.4727112000695031</v>
      </c>
      <c r="O54" s="79">
        <f>(J54*100)/I54</f>
        <v>97.527288799930503</v>
      </c>
      <c r="P54">
        <f>((I54-J54)/I54)*100</f>
        <v>2.4727112000695031</v>
      </c>
    </row>
    <row r="55" spans="2:16" x14ac:dyDescent="0.2">
      <c r="B55" s="25">
        <v>24</v>
      </c>
      <c r="C55" s="25">
        <v>8</v>
      </c>
      <c r="D55" s="25">
        <v>3</v>
      </c>
      <c r="E55" s="25">
        <v>1</v>
      </c>
      <c r="F55" s="15">
        <v>4</v>
      </c>
      <c r="G55" s="137">
        <v>14.95361328125</v>
      </c>
      <c r="H55" s="137">
        <v>1.2558888898016377E-3</v>
      </c>
      <c r="I55" s="92">
        <v>2752.0213267529207</v>
      </c>
      <c r="J55" s="25">
        <v>2678.9661976930001</v>
      </c>
      <c r="K55" s="155">
        <v>54.78</v>
      </c>
      <c r="L55" s="137">
        <v>1.0051112120782977</v>
      </c>
      <c r="M55" s="155">
        <v>2.6545989433198716</v>
      </c>
      <c r="O55" s="79">
        <f>(J55*100)/I55</f>
        <v>97.345401056680117</v>
      </c>
      <c r="P55">
        <f>((I55-J55)/I55)*100</f>
        <v>2.6545989433198716</v>
      </c>
    </row>
    <row r="56" spans="2:16" x14ac:dyDescent="0.2">
      <c r="B56" s="25">
        <v>24</v>
      </c>
      <c r="C56" s="25">
        <v>6</v>
      </c>
      <c r="D56" s="25">
        <v>4</v>
      </c>
      <c r="E56" s="25">
        <v>1</v>
      </c>
      <c r="F56" s="15">
        <v>4</v>
      </c>
      <c r="G56" s="137">
        <v>14.95361328125</v>
      </c>
      <c r="H56" s="137">
        <v>1.2558888898016377E-3</v>
      </c>
      <c r="I56" s="92">
        <v>2752.0213267529207</v>
      </c>
      <c r="J56" s="25">
        <v>2676.7928584199999</v>
      </c>
      <c r="K56" s="155">
        <v>54.79</v>
      </c>
      <c r="L56" s="137">
        <v>1.0059272810782098</v>
      </c>
      <c r="M56" s="155">
        <v>2.7335714153669737</v>
      </c>
      <c r="O56" s="79">
        <f>(J56*100)/I56</f>
        <v>97.266428584633019</v>
      </c>
      <c r="P56">
        <f>((I56-J56)/I56)*100</f>
        <v>2.7335714153669737</v>
      </c>
    </row>
    <row r="57" spans="2:16" x14ac:dyDescent="0.2">
      <c r="B57" s="25">
        <v>24</v>
      </c>
      <c r="C57" s="25">
        <v>6</v>
      </c>
      <c r="D57" s="25">
        <v>2</v>
      </c>
      <c r="E57" s="25">
        <v>2</v>
      </c>
      <c r="F57" s="15">
        <v>6</v>
      </c>
      <c r="G57" s="137">
        <v>22.430419921875</v>
      </c>
      <c r="H57" s="137">
        <v>1.8838333347024564E-3</v>
      </c>
      <c r="I57" s="92">
        <v>2751.4437252815237</v>
      </c>
      <c r="J57" s="25">
        <v>2681.9062023370002</v>
      </c>
      <c r="K57" s="155">
        <v>54.82</v>
      </c>
      <c r="L57" s="137">
        <v>1.0040093720405396</v>
      </c>
      <c r="M57" s="155">
        <v>2.5273103827485528</v>
      </c>
      <c r="O57" s="79">
        <f>(J57*100)/I57</f>
        <v>97.472689617251447</v>
      </c>
      <c r="P57">
        <f>((I57-J57)/I57)*100</f>
        <v>2.5273103827485528</v>
      </c>
    </row>
    <row r="58" spans="2:16" x14ac:dyDescent="0.2">
      <c r="B58" s="25">
        <v>24</v>
      </c>
      <c r="C58" s="25">
        <v>4</v>
      </c>
      <c r="D58" s="25">
        <v>3</v>
      </c>
      <c r="E58" s="25">
        <v>2</v>
      </c>
      <c r="F58" s="15">
        <v>6</v>
      </c>
      <c r="G58" s="137">
        <v>22.430419921875</v>
      </c>
      <c r="H58" s="137">
        <v>1.8838333347024564E-3</v>
      </c>
      <c r="I58" s="92">
        <v>2751.4437252815237</v>
      </c>
      <c r="J58" s="25">
        <v>2674.0857583120001</v>
      </c>
      <c r="K58" s="155">
        <v>54.85</v>
      </c>
      <c r="L58" s="137">
        <v>1.0069456275701958</v>
      </c>
      <c r="M58" s="155">
        <v>2.8115409469844237</v>
      </c>
      <c r="O58" s="79">
        <f>(J58*100)/I58</f>
        <v>97.188459053015578</v>
      </c>
      <c r="P58">
        <f>((I58-J58)/I58)*100</f>
        <v>2.8115409469844237</v>
      </c>
    </row>
    <row r="59" spans="2:16" x14ac:dyDescent="0.2">
      <c r="B59" s="26">
        <v>48</v>
      </c>
      <c r="C59" s="26">
        <v>48</v>
      </c>
      <c r="D59" s="26">
        <v>1</v>
      </c>
      <c r="E59" s="26">
        <v>1</v>
      </c>
      <c r="F59" s="17">
        <v>2</v>
      </c>
      <c r="G59" s="157">
        <v>7.476806640625</v>
      </c>
      <c r="H59" s="138">
        <v>6.2794444490081884E-4</v>
      </c>
      <c r="I59" s="93">
        <v>5505.1983415663326</v>
      </c>
      <c r="J59" s="26">
        <v>5260.9379176479997</v>
      </c>
      <c r="K59" s="165">
        <v>56.39</v>
      </c>
      <c r="L59" s="146">
        <v>1.0236421734031043</v>
      </c>
      <c r="M59" s="171">
        <v>4.436905062512901</v>
      </c>
      <c r="O59" s="79">
        <f>(J59*100)/I59</f>
        <v>95.563094937487094</v>
      </c>
      <c r="P59">
        <f>((I59-J59)/I59)*100</f>
        <v>4.436905062512901</v>
      </c>
    </row>
    <row r="60" spans="2:16" x14ac:dyDescent="0.2">
      <c r="B60" s="26">
        <v>48</v>
      </c>
      <c r="C60" s="26">
        <v>24</v>
      </c>
      <c r="D60" s="26">
        <v>2</v>
      </c>
      <c r="E60" s="26">
        <v>1</v>
      </c>
      <c r="F60" s="17">
        <v>4</v>
      </c>
      <c r="G60" s="157">
        <v>14.95361328125</v>
      </c>
      <c r="H60" s="138">
        <v>1.2558888898016377E-3</v>
      </c>
      <c r="I60" s="93">
        <v>5504.0426535058414</v>
      </c>
      <c r="J60" s="26">
        <v>5247.7544821419997</v>
      </c>
      <c r="K60" s="165">
        <v>56.51</v>
      </c>
      <c r="L60" s="146">
        <v>1.0262137724785194</v>
      </c>
      <c r="M60" s="171">
        <v>4.6563623775807219</v>
      </c>
      <c r="O60" s="79">
        <f>(J60*100)/I60</f>
        <v>95.34363762241928</v>
      </c>
      <c r="P60">
        <f>((I60-J60)/I60)*100</f>
        <v>4.6563623775807219</v>
      </c>
    </row>
    <row r="61" spans="2:16" x14ac:dyDescent="0.2">
      <c r="B61" s="26">
        <v>48</v>
      </c>
      <c r="C61" s="26">
        <v>12</v>
      </c>
      <c r="D61" s="26">
        <v>4</v>
      </c>
      <c r="E61" s="26">
        <v>1</v>
      </c>
      <c r="F61" s="17">
        <v>4</v>
      </c>
      <c r="G61" s="157">
        <v>14.95361328125</v>
      </c>
      <c r="H61" s="138">
        <v>1.2558888898016377E-3</v>
      </c>
      <c r="I61" s="93">
        <v>5504.0426535058414</v>
      </c>
      <c r="J61" s="26">
        <v>5249.9587240430001</v>
      </c>
      <c r="K61" s="26">
        <v>56.58</v>
      </c>
      <c r="L61" s="146">
        <v>1.0257829074916536</v>
      </c>
      <c r="M61" s="171">
        <v>4.6163146882773631</v>
      </c>
      <c r="O61" s="79">
        <f>(J61*100)/I61</f>
        <v>95.383685311722644</v>
      </c>
      <c r="P61">
        <f>((I61-J61)/I61)*100</f>
        <v>4.6163146882773631</v>
      </c>
    </row>
    <row r="62" spans="2:16" x14ac:dyDescent="0.2">
      <c r="B62" s="26">
        <v>48</v>
      </c>
      <c r="C62" s="26">
        <v>12</v>
      </c>
      <c r="D62" s="26">
        <v>2</v>
      </c>
      <c r="E62" s="26">
        <v>2</v>
      </c>
      <c r="F62" s="17">
        <v>6</v>
      </c>
      <c r="G62" s="157">
        <v>22.430419921875</v>
      </c>
      <c r="H62" s="138">
        <v>1.8838333347024564E-3</v>
      </c>
      <c r="I62" s="93">
        <v>5502.8874505630474</v>
      </c>
      <c r="J62" s="26">
        <v>5215.275131247</v>
      </c>
      <c r="K62" s="26">
        <v>56.73</v>
      </c>
      <c r="L62" s="148">
        <v>1.0326047597938217</v>
      </c>
      <c r="M62" s="168">
        <v>5.2265709938628557</v>
      </c>
      <c r="O62" s="79">
        <f>(J62*100)/I62</f>
        <v>94.77342900613715</v>
      </c>
      <c r="P62">
        <f>((I62-J62)/I62)*100</f>
        <v>5.2265709938628557</v>
      </c>
    </row>
    <row r="63" spans="2:16" x14ac:dyDescent="0.2">
      <c r="B63" s="26">
        <v>48</v>
      </c>
      <c r="C63" s="26">
        <v>8</v>
      </c>
      <c r="D63" s="26">
        <v>6</v>
      </c>
      <c r="E63" s="26">
        <v>1</v>
      </c>
      <c r="F63" s="17">
        <v>4</v>
      </c>
      <c r="G63" s="157">
        <v>14.95361328125</v>
      </c>
      <c r="H63" s="138">
        <v>1.2558888898016377E-3</v>
      </c>
      <c r="I63" s="93">
        <v>5504.0426535058414</v>
      </c>
      <c r="J63" s="151">
        <v>5222.1199602039997</v>
      </c>
      <c r="K63" s="26">
        <v>56.67</v>
      </c>
      <c r="L63" s="146">
        <v>1.0312512859144709</v>
      </c>
      <c r="M63" s="171">
        <v>5.1221022628207455</v>
      </c>
      <c r="O63" s="79">
        <f>(J63*100)/I63</f>
        <v>94.877897737179254</v>
      </c>
      <c r="P63">
        <f>((I63-J63)/I63)*100</f>
        <v>5.1221022628207455</v>
      </c>
    </row>
    <row r="64" spans="2:16" x14ac:dyDescent="0.2">
      <c r="B64" s="27">
        <v>48</v>
      </c>
      <c r="C64" s="27">
        <v>6</v>
      </c>
      <c r="D64" s="27">
        <v>4</v>
      </c>
      <c r="E64" s="27">
        <v>2</v>
      </c>
      <c r="F64" s="19">
        <v>6</v>
      </c>
      <c r="G64" s="158">
        <v>22.430419921875</v>
      </c>
      <c r="H64" s="139">
        <v>1.8838333347024564E-3</v>
      </c>
      <c r="I64" s="94">
        <v>5502.8874505630474</v>
      </c>
      <c r="J64" s="27">
        <v>5244.1732033549997</v>
      </c>
      <c r="K64" s="27">
        <v>56.52</v>
      </c>
      <c r="L64" s="147">
        <v>1.0269145803030879</v>
      </c>
      <c r="M64" s="172">
        <v>4.701427196763337</v>
      </c>
      <c r="O64" s="79">
        <f>(J64*100)/I64</f>
        <v>95.298572803236652</v>
      </c>
      <c r="P64">
        <f>((I64-J64)/I64)*100</f>
        <v>4.701427196763337</v>
      </c>
    </row>
    <row r="65" spans="2:16" x14ac:dyDescent="0.2">
      <c r="O65" s="79"/>
    </row>
    <row r="66" spans="2:16" x14ac:dyDescent="0.2">
      <c r="O66" s="79"/>
    </row>
    <row r="67" spans="2:16" x14ac:dyDescent="0.2">
      <c r="O67" s="79"/>
    </row>
    <row r="68" spans="2:16" x14ac:dyDescent="0.2">
      <c r="B68" s="34" t="s">
        <v>60</v>
      </c>
      <c r="O68" s="79"/>
    </row>
    <row r="69" spans="2:16" ht="20" thickBot="1" x14ac:dyDescent="0.3">
      <c r="B69" s="57" t="s">
        <v>33</v>
      </c>
      <c r="C69" s="34"/>
      <c r="O69" s="79"/>
    </row>
    <row r="70" spans="2:16" ht="20" thickBot="1" x14ac:dyDescent="0.25">
      <c r="B70" s="83" t="s">
        <v>0</v>
      </c>
      <c r="C70" s="84" t="s">
        <v>56</v>
      </c>
      <c r="D70" s="84" t="s">
        <v>57</v>
      </c>
      <c r="E70" s="32" t="s">
        <v>47</v>
      </c>
      <c r="O70" s="79"/>
    </row>
    <row r="71" spans="2:16" x14ac:dyDescent="0.2">
      <c r="B71" s="30">
        <v>700</v>
      </c>
      <c r="C71" s="106">
        <v>0.27900000000000003</v>
      </c>
      <c r="D71" s="140">
        <v>6300.3280000000004</v>
      </c>
      <c r="E71" s="29">
        <v>4.3170000000000002</v>
      </c>
      <c r="O71" s="79"/>
    </row>
    <row r="72" spans="2:16" ht="17" thickBot="1" x14ac:dyDescent="0.25">
      <c r="O72" s="79"/>
    </row>
    <row r="73" spans="2:16" ht="20" thickBot="1" x14ac:dyDescent="0.25">
      <c r="B73" s="83" t="s">
        <v>1</v>
      </c>
      <c r="C73" s="84" t="s">
        <v>2</v>
      </c>
      <c r="D73" s="84" t="s">
        <v>3</v>
      </c>
      <c r="E73" s="84" t="s">
        <v>4</v>
      </c>
      <c r="F73" s="84" t="s">
        <v>45</v>
      </c>
      <c r="G73" s="84" t="s">
        <v>46</v>
      </c>
      <c r="H73" s="153" t="s">
        <v>48</v>
      </c>
      <c r="I73" s="84" t="s">
        <v>51</v>
      </c>
      <c r="J73" s="84" t="s">
        <v>52</v>
      </c>
      <c r="K73" s="84" t="s">
        <v>54</v>
      </c>
      <c r="L73" s="84" t="s">
        <v>55</v>
      </c>
      <c r="M73" s="84" t="s">
        <v>62</v>
      </c>
      <c r="O73" s="79"/>
    </row>
    <row r="74" spans="2:16" x14ac:dyDescent="0.2">
      <c r="B74" s="28">
        <v>1</v>
      </c>
      <c r="C74" s="28">
        <v>1</v>
      </c>
      <c r="D74" s="28">
        <v>1</v>
      </c>
      <c r="E74" s="28">
        <v>1</v>
      </c>
      <c r="F74" s="28">
        <v>2</v>
      </c>
      <c r="G74" s="28">
        <v>0</v>
      </c>
      <c r="H74" s="131">
        <v>0</v>
      </c>
      <c r="I74" s="134">
        <v>79.453324067639556</v>
      </c>
      <c r="J74" s="134">
        <v>77.458024100000003</v>
      </c>
      <c r="K74" s="133">
        <v>76.52</v>
      </c>
      <c r="L74" s="134">
        <v>1</v>
      </c>
      <c r="M74" s="164">
        <v>2.5112857027113566</v>
      </c>
      <c r="O74" s="79">
        <f>(J74*100)/I74</f>
        <v>97.488714297288638</v>
      </c>
      <c r="P74">
        <f>((I74-J74)/I74)*100</f>
        <v>2.5112857027113566</v>
      </c>
    </row>
    <row r="75" spans="2:16" x14ac:dyDescent="0.2">
      <c r="B75" s="24">
        <v>12</v>
      </c>
      <c r="C75" s="24">
        <v>12</v>
      </c>
      <c r="D75" s="24">
        <v>1</v>
      </c>
      <c r="E75" s="24">
        <v>1</v>
      </c>
      <c r="F75" s="24">
        <v>2</v>
      </c>
      <c r="G75" s="69">
        <v>7.476806640625</v>
      </c>
      <c r="H75" s="76">
        <v>1.1872909194011801E-3</v>
      </c>
      <c r="I75" s="69">
        <v>953.17773933877857</v>
      </c>
      <c r="J75" s="24">
        <v>850.52666038899895</v>
      </c>
      <c r="K75" s="24">
        <v>88.24</v>
      </c>
      <c r="L75" s="149">
        <v>1.0928479170481069</v>
      </c>
      <c r="M75" s="167">
        <v>10.769353365405793</v>
      </c>
      <c r="O75" s="79">
        <f>(J75*100)/I75</f>
        <v>89.230646634594208</v>
      </c>
      <c r="P75">
        <f>((I75-J75)/I75)*100</f>
        <v>10.769353365405793</v>
      </c>
    </row>
    <row r="76" spans="2:16" x14ac:dyDescent="0.2">
      <c r="B76" s="24">
        <v>12</v>
      </c>
      <c r="C76" s="24">
        <v>4</v>
      </c>
      <c r="D76" s="24">
        <v>3</v>
      </c>
      <c r="E76" s="24">
        <v>1</v>
      </c>
      <c r="F76" s="24">
        <v>4</v>
      </c>
      <c r="G76" s="69">
        <v>14.95361328125</v>
      </c>
      <c r="H76" s="76">
        <v>2.3745818388023602E-3</v>
      </c>
      <c r="I76" s="69">
        <v>952.91573398289893</v>
      </c>
      <c r="J76" s="24">
        <v>849.57134583569996</v>
      </c>
      <c r="K76" s="24">
        <v>88.14</v>
      </c>
      <c r="L76" s="69">
        <v>1.0940767879661479</v>
      </c>
      <c r="M76" s="154">
        <v>10.845071023777805</v>
      </c>
      <c r="O76" s="79">
        <f>(J76*100)/I76</f>
        <v>89.154928976222195</v>
      </c>
      <c r="P76">
        <f>((I76-J76)/I76)*100</f>
        <v>10.845071023777805</v>
      </c>
    </row>
    <row r="77" spans="2:16" x14ac:dyDescent="0.2">
      <c r="B77" s="24">
        <v>12</v>
      </c>
      <c r="C77" s="24">
        <v>3</v>
      </c>
      <c r="D77" s="24">
        <v>2</v>
      </c>
      <c r="E77" s="24">
        <v>2</v>
      </c>
      <c r="F77" s="24">
        <v>6</v>
      </c>
      <c r="G77" s="69">
        <v>22.430419921875</v>
      </c>
      <c r="H77" s="76">
        <v>3.561872758203541E-3</v>
      </c>
      <c r="I77" s="69">
        <v>952.65387262522552</v>
      </c>
      <c r="J77" s="24">
        <v>849.63383279439904</v>
      </c>
      <c r="K77" s="24">
        <v>88.03</v>
      </c>
      <c r="L77" s="69">
        <v>1.0939963232666217</v>
      </c>
      <c r="M77" s="154">
        <v>10.814005253233733</v>
      </c>
      <c r="O77" s="79">
        <f>(J77*100)/I77</f>
        <v>89.185994746766269</v>
      </c>
      <c r="P77">
        <f>((I77-J77)/I77)*100</f>
        <v>10.814005253233733</v>
      </c>
    </row>
    <row r="78" spans="2:16" x14ac:dyDescent="0.2">
      <c r="B78" s="24">
        <v>12</v>
      </c>
      <c r="C78" s="24">
        <v>6</v>
      </c>
      <c r="D78" s="24">
        <v>2</v>
      </c>
      <c r="E78" s="24">
        <v>1</v>
      </c>
      <c r="F78" s="24">
        <v>4</v>
      </c>
      <c r="G78" s="69">
        <v>14.95361328125</v>
      </c>
      <c r="H78" s="76">
        <v>2.3745818388023602E-3</v>
      </c>
      <c r="I78" s="69">
        <v>952.91573398289893</v>
      </c>
      <c r="J78" s="24">
        <v>850.35190111999998</v>
      </c>
      <c r="K78" s="154">
        <v>88.1</v>
      </c>
      <c r="L78" s="69">
        <v>1.0930725126571235</v>
      </c>
      <c r="M78" s="154">
        <v>10.763158714382143</v>
      </c>
      <c r="O78" s="79">
        <f>(J78*100)/I78</f>
        <v>89.236841285617857</v>
      </c>
      <c r="P78">
        <f>((I78-J78)/I78)*100</f>
        <v>10.763158714382143</v>
      </c>
    </row>
    <row r="79" spans="2:16" x14ac:dyDescent="0.2">
      <c r="B79" s="25">
        <v>24</v>
      </c>
      <c r="C79" s="25">
        <v>24</v>
      </c>
      <c r="D79" s="25">
        <v>1</v>
      </c>
      <c r="E79" s="25">
        <v>1</v>
      </c>
      <c r="F79" s="25">
        <v>2</v>
      </c>
      <c r="G79" s="137">
        <v>7.476806640625</v>
      </c>
      <c r="H79" s="92">
        <v>1.1872909194011801E-3</v>
      </c>
      <c r="I79" s="137">
        <v>1906.3554786775571</v>
      </c>
      <c r="J79" s="25">
        <v>1690.63525692699</v>
      </c>
      <c r="K79" s="25">
        <v>89.12</v>
      </c>
      <c r="L79" s="137">
        <v>1.0995822846963617</v>
      </c>
      <c r="M79" s="155">
        <v>11.315844508717372</v>
      </c>
      <c r="O79" s="79">
        <f>(J79*100)/I79</f>
        <v>88.684155491282638</v>
      </c>
      <c r="P79">
        <f>((I79-J79)/I79)*100</f>
        <v>11.315844508717372</v>
      </c>
    </row>
    <row r="80" spans="2:16" x14ac:dyDescent="0.2">
      <c r="B80" s="25">
        <v>24</v>
      </c>
      <c r="C80" s="25">
        <v>12</v>
      </c>
      <c r="D80" s="25">
        <v>2</v>
      </c>
      <c r="E80" s="25">
        <v>1</v>
      </c>
      <c r="F80" s="25">
        <v>4</v>
      </c>
      <c r="G80" s="137">
        <v>14.95361328125</v>
      </c>
      <c r="H80" s="92">
        <v>2.3745818388023602E-3</v>
      </c>
      <c r="I80" s="137">
        <v>1905.8314679657979</v>
      </c>
      <c r="J80" s="25">
        <v>1700.242117365</v>
      </c>
      <c r="K80" s="25">
        <v>88.86</v>
      </c>
      <c r="L80" s="137">
        <v>1.0933693262939683</v>
      </c>
      <c r="M80" s="155">
        <v>10.787383567563559</v>
      </c>
      <c r="O80" s="79">
        <f>(J80*100)/I80</f>
        <v>89.212616432436434</v>
      </c>
      <c r="P80">
        <f>((I80-J80)/I80)*100</f>
        <v>10.787383567563559</v>
      </c>
    </row>
    <row r="81" spans="2:16" x14ac:dyDescent="0.2">
      <c r="B81" s="25">
        <v>24</v>
      </c>
      <c r="C81" s="25">
        <v>8</v>
      </c>
      <c r="D81" s="25">
        <v>3</v>
      </c>
      <c r="E81" s="25">
        <v>1</v>
      </c>
      <c r="F81" s="25">
        <v>4</v>
      </c>
      <c r="G81" s="137">
        <v>14.95361328125</v>
      </c>
      <c r="H81" s="92">
        <v>2.3745818388023602E-3</v>
      </c>
      <c r="I81" s="137">
        <v>1905.8314679657979</v>
      </c>
      <c r="J81" s="150">
        <v>1699.0319201029999</v>
      </c>
      <c r="K81" s="25">
        <v>88.91</v>
      </c>
      <c r="L81" s="137">
        <v>1.0941481183515982</v>
      </c>
      <c r="M81" s="155">
        <v>10.850883267423788</v>
      </c>
      <c r="O81" s="79">
        <f>(J81*100)/I81</f>
        <v>89.149116732576218</v>
      </c>
      <c r="P81">
        <f>((I81-J81)/I81)*100</f>
        <v>10.850883267423788</v>
      </c>
    </row>
    <row r="82" spans="2:16" x14ac:dyDescent="0.2">
      <c r="B82" s="25">
        <v>24</v>
      </c>
      <c r="C82" s="25">
        <v>6</v>
      </c>
      <c r="D82" s="25">
        <v>4</v>
      </c>
      <c r="E82" s="25">
        <v>1</v>
      </c>
      <c r="F82" s="25">
        <v>4</v>
      </c>
      <c r="G82" s="137">
        <v>14.95361328125</v>
      </c>
      <c r="H82" s="92">
        <v>2.3745818388023602E-3</v>
      </c>
      <c r="I82" s="137">
        <v>1905.8314679657979</v>
      </c>
      <c r="J82" s="25">
        <v>1700.31594092099</v>
      </c>
      <c r="K82" s="25">
        <v>88.96</v>
      </c>
      <c r="L82" s="137">
        <v>1.0933218548742545</v>
      </c>
      <c r="M82" s="155">
        <v>10.783510005959041</v>
      </c>
      <c r="O82" s="79">
        <f>(J82*100)/I82</f>
        <v>89.216489994040955</v>
      </c>
      <c r="P82">
        <f>((I82-J82)/I82)*100</f>
        <v>10.783510005959041</v>
      </c>
    </row>
    <row r="83" spans="2:16" x14ac:dyDescent="0.2">
      <c r="B83" s="25">
        <v>24</v>
      </c>
      <c r="C83" s="25">
        <v>6</v>
      </c>
      <c r="D83" s="25">
        <v>2</v>
      </c>
      <c r="E83" s="25">
        <v>2</v>
      </c>
      <c r="F83" s="25">
        <v>6</v>
      </c>
      <c r="G83" s="137">
        <v>22.430419921875</v>
      </c>
      <c r="H83" s="92">
        <v>3.561872758203541E-3</v>
      </c>
      <c r="I83" s="137">
        <v>1905.307745250451</v>
      </c>
      <c r="J83" s="25">
        <v>1698.989954444</v>
      </c>
      <c r="K83" s="25">
        <v>88.89</v>
      </c>
      <c r="L83" s="137">
        <v>1.0941751442011096</v>
      </c>
      <c r="M83" s="155">
        <v>10.828580911443824</v>
      </c>
      <c r="O83" s="79">
        <f>(J83*100)/I83</f>
        <v>89.171419088556178</v>
      </c>
      <c r="P83">
        <f>((I83-J83)/I83)*100</f>
        <v>10.828580911443824</v>
      </c>
    </row>
    <row r="84" spans="2:16" x14ac:dyDescent="0.2">
      <c r="B84" s="25">
        <v>24</v>
      </c>
      <c r="C84" s="25">
        <v>4</v>
      </c>
      <c r="D84" s="25">
        <v>3</v>
      </c>
      <c r="E84" s="25">
        <v>2</v>
      </c>
      <c r="F84" s="25">
        <v>6</v>
      </c>
      <c r="G84" s="137">
        <v>22.430419921875</v>
      </c>
      <c r="H84" s="92">
        <v>3.561872758203541E-3</v>
      </c>
      <c r="I84" s="137">
        <v>1905.307745250451</v>
      </c>
      <c r="J84" s="25">
        <v>1699.5483946489901</v>
      </c>
      <c r="K84" s="25">
        <v>88.89</v>
      </c>
      <c r="L84" s="137">
        <v>1.0938156184625389</v>
      </c>
      <c r="M84" s="155">
        <v>10.799271199856172</v>
      </c>
      <c r="O84" s="79">
        <f>(J84*100)/I84</f>
        <v>89.200728800143821</v>
      </c>
      <c r="P84">
        <f>((I84-J84)/I84)*100</f>
        <v>10.799271199856172</v>
      </c>
    </row>
    <row r="85" spans="2:16" x14ac:dyDescent="0.2">
      <c r="B85" s="26">
        <v>48</v>
      </c>
      <c r="C85" s="26">
        <v>48</v>
      </c>
      <c r="D85" s="26">
        <v>1</v>
      </c>
      <c r="E85" s="26">
        <v>1</v>
      </c>
      <c r="F85" s="26">
        <v>2</v>
      </c>
      <c r="G85" s="138">
        <v>7.476806640625</v>
      </c>
      <c r="H85" s="93">
        <v>1.1872909194011801E-3</v>
      </c>
      <c r="I85" s="138">
        <v>3812.7109573551143</v>
      </c>
      <c r="J85" s="26">
        <v>2538.1988831419999</v>
      </c>
      <c r="K85" s="26">
        <v>114.9</v>
      </c>
      <c r="L85" s="148">
        <v>1.4648123838891458</v>
      </c>
      <c r="M85" s="168">
        <v>33.42797522467442</v>
      </c>
      <c r="O85" s="79">
        <f>(J85*100)/I85</f>
        <v>66.572024775325588</v>
      </c>
      <c r="P85">
        <f>((I85-J85)/I85)*100</f>
        <v>33.42797522467442</v>
      </c>
    </row>
    <row r="86" spans="2:16" x14ac:dyDescent="0.2">
      <c r="B86" s="26">
        <v>48</v>
      </c>
      <c r="C86" s="26">
        <v>24</v>
      </c>
      <c r="D86" s="26">
        <v>2</v>
      </c>
      <c r="E86" s="26">
        <v>1</v>
      </c>
      <c r="F86" s="26">
        <v>4</v>
      </c>
      <c r="G86" s="138">
        <v>14.95361328125</v>
      </c>
      <c r="H86" s="93">
        <v>2.3745818388023602E-3</v>
      </c>
      <c r="I86" s="138">
        <v>3811.6629359315957</v>
      </c>
      <c r="J86" s="26">
        <v>2534.726546809</v>
      </c>
      <c r="K86" s="26">
        <v>115.1</v>
      </c>
      <c r="L86" s="148">
        <v>1.4668190387166695</v>
      </c>
      <c r="M86" s="168">
        <v>33.500768839900161</v>
      </c>
      <c r="O86" s="79">
        <f>(J86*100)/I86</f>
        <v>66.499231160099839</v>
      </c>
      <c r="P86">
        <f>((I86-J86)/I86)*100</f>
        <v>33.500768839900161</v>
      </c>
    </row>
    <row r="87" spans="2:16" x14ac:dyDescent="0.2">
      <c r="B87" s="26">
        <v>48</v>
      </c>
      <c r="C87" s="26">
        <v>12</v>
      </c>
      <c r="D87" s="26">
        <v>4</v>
      </c>
      <c r="E87" s="26">
        <v>1</v>
      </c>
      <c r="F87" s="26">
        <v>4</v>
      </c>
      <c r="G87" s="138">
        <v>14.95361328125</v>
      </c>
      <c r="H87" s="93">
        <v>2.3745818388023602E-3</v>
      </c>
      <c r="I87" s="138">
        <v>3811.6629359315957</v>
      </c>
      <c r="J87" s="26">
        <v>2523.0020577250002</v>
      </c>
      <c r="K87" s="26">
        <v>115.4</v>
      </c>
      <c r="L87" s="148">
        <v>1.4736354040680095</v>
      </c>
      <c r="M87" s="168">
        <v>33.808363957335018</v>
      </c>
      <c r="O87" s="79">
        <f>(J87*100)/I87</f>
        <v>66.191636042664982</v>
      </c>
      <c r="P87">
        <f>((I87-J87)/I87)*100</f>
        <v>33.808363957335018</v>
      </c>
    </row>
    <row r="88" spans="2:16" x14ac:dyDescent="0.2">
      <c r="B88" s="26">
        <v>48</v>
      </c>
      <c r="C88" s="26">
        <v>12</v>
      </c>
      <c r="D88" s="26">
        <v>2</v>
      </c>
      <c r="E88" s="26">
        <v>2</v>
      </c>
      <c r="F88" s="26">
        <v>6</v>
      </c>
      <c r="G88" s="138">
        <v>22.430419921875</v>
      </c>
      <c r="H88" s="93">
        <v>3.561872758203541E-3</v>
      </c>
      <c r="I88" s="138">
        <v>3810.6154905009021</v>
      </c>
      <c r="J88" s="26">
        <v>2550.3071046219902</v>
      </c>
      <c r="K88" s="26">
        <v>114.4</v>
      </c>
      <c r="L88" s="148">
        <v>1.4578578203628088</v>
      </c>
      <c r="M88" s="168">
        <v>33.073617346609943</v>
      </c>
      <c r="O88" s="79">
        <f>(J88*100)/I88</f>
        <v>66.926382653390064</v>
      </c>
      <c r="P88">
        <f>((I88-J88)/I88)*100</f>
        <v>33.073617346609943</v>
      </c>
    </row>
    <row r="89" spans="2:16" x14ac:dyDescent="0.2">
      <c r="B89" s="26">
        <v>48</v>
      </c>
      <c r="C89" s="26">
        <v>8</v>
      </c>
      <c r="D89" s="26">
        <v>6</v>
      </c>
      <c r="E89" s="26">
        <v>1</v>
      </c>
      <c r="F89" s="26">
        <v>4</v>
      </c>
      <c r="G89" s="138">
        <v>14.95361328125</v>
      </c>
      <c r="H89" s="93">
        <v>2.3745818388023602E-3</v>
      </c>
      <c r="I89" s="138">
        <v>3811.6629359315957</v>
      </c>
      <c r="J89" s="26">
        <v>2549.9056023200001</v>
      </c>
      <c r="K89" s="26">
        <v>114.5</v>
      </c>
      <c r="L89" s="148">
        <v>1.4580873713196432</v>
      </c>
      <c r="M89" s="168">
        <v>33.102542245205477</v>
      </c>
      <c r="O89" s="79">
        <f>(J89*100)/I89</f>
        <v>66.89745775479453</v>
      </c>
      <c r="P89">
        <f>((I89-J89)/I89)*100</f>
        <v>33.102542245205477</v>
      </c>
    </row>
    <row r="90" spans="2:16" x14ac:dyDescent="0.2">
      <c r="B90" s="27">
        <v>48</v>
      </c>
      <c r="C90" s="27">
        <v>6</v>
      </c>
      <c r="D90" s="27">
        <v>4</v>
      </c>
      <c r="E90" s="27">
        <v>2</v>
      </c>
      <c r="F90" s="27">
        <v>6</v>
      </c>
      <c r="G90" s="139">
        <v>22.430419921875</v>
      </c>
      <c r="H90" s="94">
        <v>3.561872758203541E-3</v>
      </c>
      <c r="I90" s="139">
        <v>3810.6154905009021</v>
      </c>
      <c r="J90" s="27">
        <v>2527.2824559689998</v>
      </c>
      <c r="K90" s="27">
        <v>115.3</v>
      </c>
      <c r="L90" s="152">
        <v>1.4711395427997249</v>
      </c>
      <c r="M90" s="169">
        <v>33.677841223576436</v>
      </c>
      <c r="O90" s="79">
        <f>(J90*100)/I90</f>
        <v>66.322158776423564</v>
      </c>
      <c r="P90">
        <f>((I90-J90)/I90)*100</f>
        <v>33.677841223576436</v>
      </c>
    </row>
    <row r="91" spans="2:16" x14ac:dyDescent="0.2">
      <c r="M91" s="166"/>
      <c r="O91" s="79"/>
    </row>
    <row r="92" spans="2:16" x14ac:dyDescent="0.2">
      <c r="M92" s="166"/>
      <c r="O92" s="79"/>
    </row>
    <row r="93" spans="2:16" x14ac:dyDescent="0.2">
      <c r="M93" s="166"/>
      <c r="O93" s="79"/>
    </row>
    <row r="94" spans="2:16" x14ac:dyDescent="0.2">
      <c r="B94" s="34" t="s">
        <v>60</v>
      </c>
      <c r="F94" s="129"/>
      <c r="G94" s="129"/>
      <c r="H94" s="130"/>
      <c r="M94" s="166"/>
      <c r="O94" s="79"/>
    </row>
    <row r="95" spans="2:16" ht="20" thickBot="1" x14ac:dyDescent="0.3">
      <c r="B95" s="57" t="s">
        <v>17</v>
      </c>
      <c r="C95" s="34"/>
      <c r="F95" s="129"/>
      <c r="G95" s="129"/>
      <c r="H95" s="130"/>
      <c r="M95" s="166"/>
      <c r="O95" s="79"/>
    </row>
    <row r="96" spans="2:16" ht="20" thickBot="1" x14ac:dyDescent="0.25">
      <c r="B96" s="83" t="s">
        <v>0</v>
      </c>
      <c r="C96" s="84" t="s">
        <v>56</v>
      </c>
      <c r="D96" s="84" t="s">
        <v>57</v>
      </c>
      <c r="E96" s="32" t="s">
        <v>47</v>
      </c>
      <c r="M96" s="166"/>
      <c r="O96" s="79"/>
    </row>
    <row r="97" spans="2:16" x14ac:dyDescent="0.2">
      <c r="B97" s="30">
        <v>700</v>
      </c>
      <c r="C97" s="30">
        <v>0.54</v>
      </c>
      <c r="D97" s="30">
        <v>5471.1719999999996</v>
      </c>
      <c r="E97" s="29">
        <v>4.3170000000000002</v>
      </c>
      <c r="M97" s="166"/>
      <c r="O97" s="79"/>
    </row>
    <row r="98" spans="2:16" ht="17" thickBot="1" x14ac:dyDescent="0.25">
      <c r="M98" s="166"/>
      <c r="O98" s="79"/>
    </row>
    <row r="99" spans="2:16" ht="20" thickBot="1" x14ac:dyDescent="0.25">
      <c r="B99" s="83" t="s">
        <v>1</v>
      </c>
      <c r="C99" s="84" t="s">
        <v>2</v>
      </c>
      <c r="D99" s="84" t="s">
        <v>3</v>
      </c>
      <c r="E99" s="84" t="s">
        <v>4</v>
      </c>
      <c r="F99" s="84" t="s">
        <v>45</v>
      </c>
      <c r="G99" s="84" t="s">
        <v>46</v>
      </c>
      <c r="H99" s="153" t="s">
        <v>48</v>
      </c>
      <c r="I99" s="84" t="s">
        <v>51</v>
      </c>
      <c r="J99" s="84" t="s">
        <v>53</v>
      </c>
      <c r="K99" s="84" t="s">
        <v>54</v>
      </c>
      <c r="L99" s="84" t="s">
        <v>55</v>
      </c>
      <c r="M99" s="173" t="s">
        <v>62</v>
      </c>
      <c r="O99" s="79"/>
    </row>
    <row r="100" spans="2:16" x14ac:dyDescent="0.2">
      <c r="B100" s="28">
        <v>1</v>
      </c>
      <c r="C100" s="28">
        <v>1</v>
      </c>
      <c r="D100" s="28">
        <v>1</v>
      </c>
      <c r="E100" s="28">
        <v>1</v>
      </c>
      <c r="F100" s="28">
        <v>2</v>
      </c>
      <c r="G100" s="28">
        <v>0</v>
      </c>
      <c r="H100" s="134">
        <v>0</v>
      </c>
      <c r="I100" s="134">
        <v>79.453324067639556</v>
      </c>
      <c r="J100" s="134">
        <v>77.458024100000003</v>
      </c>
      <c r="K100" s="159">
        <v>76.52</v>
      </c>
      <c r="L100" s="134">
        <v>1</v>
      </c>
      <c r="M100" s="164">
        <v>2.5112857027113566</v>
      </c>
      <c r="O100" s="79">
        <f>(J100*100)/I100</f>
        <v>97.488714297288638</v>
      </c>
      <c r="P100">
        <f>((I100-J100)/I100)*100</f>
        <v>2.5112857027113566</v>
      </c>
    </row>
    <row r="101" spans="2:16" x14ac:dyDescent="0.2">
      <c r="B101" s="24">
        <v>12</v>
      </c>
      <c r="C101" s="24">
        <v>12</v>
      </c>
      <c r="D101" s="24">
        <v>1</v>
      </c>
      <c r="E101" s="24">
        <v>1</v>
      </c>
      <c r="F101" s="24">
        <v>2</v>
      </c>
      <c r="G101" s="24">
        <v>7.476806640625</v>
      </c>
      <c r="H101" s="69">
        <v>1.3676622680451284E-3</v>
      </c>
      <c r="I101" s="69">
        <v>953.13792662068988</v>
      </c>
      <c r="J101" s="24">
        <v>900.18808824719997</v>
      </c>
      <c r="K101" s="160">
        <v>83.73</v>
      </c>
      <c r="L101" s="69">
        <v>1.0325578635570123</v>
      </c>
      <c r="M101" s="154">
        <v>5.5553175353352389</v>
      </c>
      <c r="O101" s="79">
        <f>(J101*100)/I101</f>
        <v>94.444682464664751</v>
      </c>
      <c r="P101">
        <f>((I101-J101)/I101)*100</f>
        <v>5.5553175353352389</v>
      </c>
    </row>
    <row r="102" spans="2:16" x14ac:dyDescent="0.2">
      <c r="B102" s="24">
        <v>12</v>
      </c>
      <c r="C102" s="24">
        <v>4</v>
      </c>
      <c r="D102" s="24">
        <v>3</v>
      </c>
      <c r="E102" s="24">
        <v>1</v>
      </c>
      <c r="F102" s="24">
        <v>4</v>
      </c>
      <c r="G102" s="24">
        <v>14.95361328125</v>
      </c>
      <c r="H102" s="69">
        <v>2.7353245360902567E-3</v>
      </c>
      <c r="I102" s="69">
        <v>952.83615563692661</v>
      </c>
      <c r="J102" s="24">
        <v>900.32872874539896</v>
      </c>
      <c r="K102" s="160">
        <v>83.15</v>
      </c>
      <c r="L102" s="149">
        <v>1.0323965675240041</v>
      </c>
      <c r="M102" s="167">
        <v>5.5106459364389755</v>
      </c>
      <c r="O102" s="79">
        <f>(J102*100)/I102</f>
        <v>94.489354063561024</v>
      </c>
      <c r="P102">
        <f>((I102-J102)/I102)*100</f>
        <v>5.5106459364389755</v>
      </c>
    </row>
    <row r="103" spans="2:16" x14ac:dyDescent="0.2">
      <c r="B103" s="24">
        <v>12</v>
      </c>
      <c r="C103" s="24">
        <v>3</v>
      </c>
      <c r="D103" s="24">
        <v>2</v>
      </c>
      <c r="E103" s="24">
        <v>2</v>
      </c>
      <c r="F103" s="24">
        <v>6</v>
      </c>
      <c r="G103" s="24">
        <v>22.430419921875</v>
      </c>
      <c r="H103" s="69">
        <v>4.1029868041353845E-3</v>
      </c>
      <c r="I103" s="69">
        <v>952.53457567882947</v>
      </c>
      <c r="J103" s="24">
        <v>893.07820917549998</v>
      </c>
      <c r="K103" s="160">
        <v>83.52</v>
      </c>
      <c r="L103" s="69">
        <v>1.0407781531901015</v>
      </c>
      <c r="M103" s="154">
        <v>6.2419116346467058</v>
      </c>
      <c r="O103" s="79">
        <f>(J103*100)/I103</f>
        <v>93.758088365353288</v>
      </c>
      <c r="P103">
        <f>((I103-J103)/I103)*100</f>
        <v>6.2419116346467058</v>
      </c>
    </row>
    <row r="104" spans="2:16" x14ac:dyDescent="0.2">
      <c r="B104" s="24">
        <v>12</v>
      </c>
      <c r="C104" s="24">
        <v>6</v>
      </c>
      <c r="D104" s="24">
        <v>2</v>
      </c>
      <c r="E104" s="24">
        <v>1</v>
      </c>
      <c r="F104" s="24">
        <v>4</v>
      </c>
      <c r="G104" s="24">
        <v>14.95361328125</v>
      </c>
      <c r="H104" s="69">
        <v>2.7353245360902567E-3</v>
      </c>
      <c r="I104" s="69">
        <v>952.83615563692661</v>
      </c>
      <c r="J104" s="24">
        <v>899.94804169240001</v>
      </c>
      <c r="K104" s="160">
        <v>83.18</v>
      </c>
      <c r="L104" s="69">
        <v>1.0328332816326073</v>
      </c>
      <c r="M104" s="154">
        <v>5.5505989809101388</v>
      </c>
      <c r="O104" s="79">
        <f>(J104*100)/I104</f>
        <v>94.449401019089862</v>
      </c>
      <c r="P104">
        <f>((I104-J104)/I104)*100</f>
        <v>5.5505989809101388</v>
      </c>
    </row>
    <row r="105" spans="2:16" x14ac:dyDescent="0.2">
      <c r="B105" s="25">
        <v>24</v>
      </c>
      <c r="C105" s="25">
        <v>24</v>
      </c>
      <c r="D105" s="25">
        <v>1</v>
      </c>
      <c r="E105" s="25">
        <v>1</v>
      </c>
      <c r="F105" s="25">
        <v>2</v>
      </c>
      <c r="G105" s="25">
        <v>7.476806640625</v>
      </c>
      <c r="H105" s="137">
        <v>1.3676622680451284E-3</v>
      </c>
      <c r="I105" s="137">
        <v>1906.2758532413798</v>
      </c>
      <c r="J105" s="25">
        <v>1698.967619427</v>
      </c>
      <c r="K105" s="161">
        <v>88.97</v>
      </c>
      <c r="L105" s="170">
        <v>1.0941895284778711</v>
      </c>
      <c r="M105" s="174">
        <v>10.875038545018468</v>
      </c>
      <c r="O105" s="79">
        <f>(J105*100)/I105</f>
        <v>89.124961454981545</v>
      </c>
      <c r="P105">
        <f>((I105-J105)/I105)*100</f>
        <v>10.875038545018468</v>
      </c>
    </row>
    <row r="106" spans="2:16" x14ac:dyDescent="0.2">
      <c r="B106" s="25">
        <v>24</v>
      </c>
      <c r="C106" s="25">
        <v>12</v>
      </c>
      <c r="D106" s="25">
        <v>2</v>
      </c>
      <c r="E106" s="25">
        <v>1</v>
      </c>
      <c r="F106" s="25">
        <v>4</v>
      </c>
      <c r="G106" s="25">
        <v>14.95361328125</v>
      </c>
      <c r="H106" s="137">
        <v>2.7353245360902567E-3</v>
      </c>
      <c r="I106" s="137">
        <v>1905.6723112738532</v>
      </c>
      <c r="J106" s="25">
        <v>1699.91774424</v>
      </c>
      <c r="K106" s="161">
        <v>89.11</v>
      </c>
      <c r="L106" s="170">
        <v>1.0935779596977613</v>
      </c>
      <c r="M106" s="174">
        <v>10.796954220125905</v>
      </c>
      <c r="O106" s="79">
        <f>(J106*100)/I106</f>
        <v>89.203045779874088</v>
      </c>
      <c r="P106">
        <f>((I106-J106)/I106)*100</f>
        <v>10.796954220125905</v>
      </c>
    </row>
    <row r="107" spans="2:16" x14ac:dyDescent="0.2">
      <c r="B107" s="25">
        <v>24</v>
      </c>
      <c r="C107" s="25">
        <v>8</v>
      </c>
      <c r="D107" s="25">
        <v>3</v>
      </c>
      <c r="E107" s="25">
        <v>1</v>
      </c>
      <c r="F107" s="25">
        <v>4</v>
      </c>
      <c r="G107" s="25">
        <v>14.95361328125</v>
      </c>
      <c r="H107" s="137">
        <v>2.7353245360902567E-3</v>
      </c>
      <c r="I107" s="137">
        <v>1905.6723112738532</v>
      </c>
      <c r="J107" s="25">
        <v>1699.28476209</v>
      </c>
      <c r="K107" s="161">
        <v>88.88</v>
      </c>
      <c r="L107" s="170">
        <v>1.0939853165714091</v>
      </c>
      <c r="M107" s="174">
        <v>10.830169907117599</v>
      </c>
      <c r="O107" s="79">
        <f>(J107*100)/I107</f>
        <v>89.169830092882393</v>
      </c>
      <c r="P107">
        <f>((I107-J107)/I107)*100</f>
        <v>10.830169907117599</v>
      </c>
    </row>
    <row r="108" spans="2:16" x14ac:dyDescent="0.2">
      <c r="B108" s="25">
        <v>24</v>
      </c>
      <c r="C108" s="25">
        <v>6</v>
      </c>
      <c r="D108" s="25">
        <v>4</v>
      </c>
      <c r="E108" s="25">
        <v>1</v>
      </c>
      <c r="F108" s="25">
        <v>4</v>
      </c>
      <c r="G108" s="25">
        <v>14.95361328125</v>
      </c>
      <c r="H108" s="137">
        <v>2.7353245360902567E-3</v>
      </c>
      <c r="I108" s="137">
        <v>1905.6723112738532</v>
      </c>
      <c r="J108" s="25">
        <v>1698.8671990969999</v>
      </c>
      <c r="K108" s="161">
        <v>88.94</v>
      </c>
      <c r="L108" s="170">
        <v>1.0942542062075904</v>
      </c>
      <c r="M108" s="174">
        <v>10.852081491314406</v>
      </c>
      <c r="O108" s="79">
        <f>(J108*100)/I108</f>
        <v>89.147918508685592</v>
      </c>
      <c r="P108">
        <f>((I108-J108)/I108)*100</f>
        <v>10.852081491314406</v>
      </c>
    </row>
    <row r="109" spans="2:16" x14ac:dyDescent="0.2">
      <c r="B109" s="25">
        <v>24</v>
      </c>
      <c r="C109" s="25">
        <v>6</v>
      </c>
      <c r="D109" s="25">
        <v>2</v>
      </c>
      <c r="E109" s="25">
        <v>2</v>
      </c>
      <c r="F109" s="25">
        <v>6</v>
      </c>
      <c r="G109" s="25">
        <v>22.430419921875</v>
      </c>
      <c r="H109" s="137">
        <v>4.1029868041353845E-3</v>
      </c>
      <c r="I109" s="137">
        <v>1905.0691513576589</v>
      </c>
      <c r="J109" s="25">
        <v>1699.699400087</v>
      </c>
      <c r="K109" s="161">
        <v>88.86</v>
      </c>
      <c r="L109" s="170">
        <v>1.0937184412166332</v>
      </c>
      <c r="M109" s="174">
        <v>10.780173051686916</v>
      </c>
      <c r="O109" s="79">
        <f>(J109*100)/I109</f>
        <v>89.219826948313084</v>
      </c>
      <c r="P109">
        <f>((I109-J109)/I109)*100</f>
        <v>10.780173051686916</v>
      </c>
    </row>
    <row r="110" spans="2:16" x14ac:dyDescent="0.2">
      <c r="B110" s="25">
        <v>24</v>
      </c>
      <c r="C110" s="25">
        <v>4</v>
      </c>
      <c r="D110" s="25">
        <v>3</v>
      </c>
      <c r="E110" s="25">
        <v>2</v>
      </c>
      <c r="F110" s="25">
        <v>6</v>
      </c>
      <c r="G110" s="25">
        <v>22.430419921875</v>
      </c>
      <c r="H110" s="137">
        <v>4.1029868041353845E-3</v>
      </c>
      <c r="I110" s="137">
        <v>1905.0691513576589</v>
      </c>
      <c r="J110" s="25">
        <v>1699.0901770139999</v>
      </c>
      <c r="K110" s="161">
        <v>88.9</v>
      </c>
      <c r="L110" s="170">
        <v>1.0941106031623433</v>
      </c>
      <c r="M110" s="174">
        <v>10.812152104655461</v>
      </c>
      <c r="O110" s="79">
        <f>(J110*100)/I110</f>
        <v>89.187847895344532</v>
      </c>
      <c r="P110">
        <f>((I110-J110)/I110)*100</f>
        <v>10.812152104655461</v>
      </c>
    </row>
    <row r="111" spans="2:16" x14ac:dyDescent="0.2">
      <c r="B111" s="26">
        <v>48</v>
      </c>
      <c r="C111" s="26">
        <v>48</v>
      </c>
      <c r="D111" s="26">
        <v>1</v>
      </c>
      <c r="E111" s="26">
        <v>1</v>
      </c>
      <c r="F111" s="26">
        <v>2</v>
      </c>
      <c r="G111" s="26">
        <v>7.476806640625</v>
      </c>
      <c r="H111" s="138">
        <v>1.3676622680451284E-3</v>
      </c>
      <c r="I111" s="138">
        <v>3812.5517064827595</v>
      </c>
      <c r="J111" s="26">
        <v>2528.7299254670002</v>
      </c>
      <c r="K111" s="162">
        <v>115.5</v>
      </c>
      <c r="L111" s="148">
        <v>1.4702974482786537</v>
      </c>
      <c r="M111" s="168">
        <v>33.673557235506699</v>
      </c>
      <c r="O111" s="79">
        <f>(J111*100)/I111</f>
        <v>66.326442764493308</v>
      </c>
      <c r="P111">
        <f>((I111-J111)/I111)*100</f>
        <v>33.673557235506699</v>
      </c>
    </row>
    <row r="112" spans="2:16" x14ac:dyDescent="0.2">
      <c r="B112" s="26">
        <v>48</v>
      </c>
      <c r="C112" s="26">
        <v>24</v>
      </c>
      <c r="D112" s="26">
        <v>2</v>
      </c>
      <c r="E112" s="26">
        <v>1</v>
      </c>
      <c r="F112" s="26">
        <v>4</v>
      </c>
      <c r="G112" s="26">
        <v>14.95361328125</v>
      </c>
      <c r="H112" s="138">
        <v>2.7353245360902567E-3</v>
      </c>
      <c r="I112" s="138">
        <v>3811.3446225477064</v>
      </c>
      <c r="J112" s="26">
        <v>2542.1043494779901</v>
      </c>
      <c r="K112" s="162">
        <v>114.5</v>
      </c>
      <c r="L112" s="148">
        <v>1.462561974516692</v>
      </c>
      <c r="M112" s="168">
        <v>33.301640202278229</v>
      </c>
      <c r="O112" s="79">
        <f>(J112*100)/I112</f>
        <v>66.698359797721778</v>
      </c>
      <c r="P112">
        <f>((I112-J112)/I112)*100</f>
        <v>33.301640202278229</v>
      </c>
    </row>
    <row r="113" spans="2:16" x14ac:dyDescent="0.2">
      <c r="B113" s="26">
        <v>48</v>
      </c>
      <c r="C113" s="26">
        <v>12</v>
      </c>
      <c r="D113" s="26">
        <v>4</v>
      </c>
      <c r="E113" s="26">
        <v>1</v>
      </c>
      <c r="F113" s="26">
        <v>4</v>
      </c>
      <c r="G113" s="26">
        <v>14.95361328125</v>
      </c>
      <c r="H113" s="138">
        <v>2.7353245360902567E-3</v>
      </c>
      <c r="I113" s="138">
        <v>3811.3446225477064</v>
      </c>
      <c r="J113" s="26">
        <v>2531.6678160219899</v>
      </c>
      <c r="K113" s="162">
        <v>115</v>
      </c>
      <c r="L113" s="148">
        <v>1.4685912319421397</v>
      </c>
      <c r="M113" s="168">
        <v>33.575468325672219</v>
      </c>
      <c r="O113" s="79">
        <f>(J113*100)/I113</f>
        <v>66.424531674327781</v>
      </c>
      <c r="P113">
        <f>((I113-J113)/I113)*100</f>
        <v>33.575468325672219</v>
      </c>
    </row>
    <row r="114" spans="2:16" x14ac:dyDescent="0.2">
      <c r="B114" s="26">
        <v>48</v>
      </c>
      <c r="C114" s="26">
        <v>12</v>
      </c>
      <c r="D114" s="26">
        <v>2</v>
      </c>
      <c r="E114" s="26">
        <v>2</v>
      </c>
      <c r="F114" s="26">
        <v>6</v>
      </c>
      <c r="G114" s="26">
        <v>22.430419921875</v>
      </c>
      <c r="H114" s="138">
        <v>4.1029868041353845E-3</v>
      </c>
      <c r="I114" s="138">
        <v>3810.1383027153179</v>
      </c>
      <c r="J114" s="26">
        <v>2546.4954201629998</v>
      </c>
      <c r="K114" s="162">
        <v>114.3</v>
      </c>
      <c r="L114" s="148">
        <v>1.4600399935382622</v>
      </c>
      <c r="M114" s="168">
        <v>33.165275959976974</v>
      </c>
      <c r="O114" s="79">
        <f>(J114*100)/I114</f>
        <v>66.834724040023033</v>
      </c>
      <c r="P114">
        <f>((I114-J114)/I114)*100</f>
        <v>33.165275959976974</v>
      </c>
    </row>
    <row r="115" spans="2:16" x14ac:dyDescent="0.2">
      <c r="B115" s="26">
        <v>48</v>
      </c>
      <c r="C115" s="26">
        <v>8</v>
      </c>
      <c r="D115" s="26">
        <v>6</v>
      </c>
      <c r="E115" s="26">
        <v>1</v>
      </c>
      <c r="F115" s="26">
        <v>4</v>
      </c>
      <c r="G115" s="26">
        <v>14.95361328125</v>
      </c>
      <c r="H115" s="138">
        <v>2.7353245360902567E-3</v>
      </c>
      <c r="I115" s="138">
        <v>3811.3446225477064</v>
      </c>
      <c r="J115" s="26">
        <v>2531.7794305819998</v>
      </c>
      <c r="K115" s="162">
        <v>114.6</v>
      </c>
      <c r="L115" s="148">
        <v>1.4685264884806013</v>
      </c>
      <c r="M115" s="168">
        <v>33.572539843179463</v>
      </c>
      <c r="O115" s="79">
        <f>(J115*100)/I115</f>
        <v>66.427460156820544</v>
      </c>
      <c r="P115">
        <f>((I115-J115)/I115)*100</f>
        <v>33.572539843179463</v>
      </c>
    </row>
    <row r="116" spans="2:16" x14ac:dyDescent="0.2">
      <c r="B116" s="27">
        <v>48</v>
      </c>
      <c r="C116" s="27">
        <v>6</v>
      </c>
      <c r="D116" s="27">
        <v>4</v>
      </c>
      <c r="E116" s="27">
        <v>2</v>
      </c>
      <c r="F116" s="27">
        <v>6</v>
      </c>
      <c r="G116" s="27">
        <v>22.430419921875</v>
      </c>
      <c r="H116" s="139">
        <v>4.1029868041353845E-3</v>
      </c>
      <c r="I116" s="139">
        <v>3810.1383027153179</v>
      </c>
      <c r="J116" s="27">
        <v>2542.64899336699</v>
      </c>
      <c r="K116" s="163">
        <v>114.5</v>
      </c>
      <c r="L116" s="152">
        <v>1.4622486888670478</v>
      </c>
      <c r="M116" s="169">
        <v>33.266228379296471</v>
      </c>
      <c r="O116" s="79">
        <f>(J116*100)/I116</f>
        <v>66.733771620703521</v>
      </c>
      <c r="P116">
        <f>((I116-J116)/I116)*100</f>
        <v>33.266228379296471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THIN_core</vt:lpstr>
      <vt:lpstr>THIN_soc</vt:lpstr>
      <vt:lpstr>THIN_node</vt:lpstr>
      <vt:lpstr>GPU_soc</vt:lpstr>
      <vt:lpstr>GPU_core</vt:lpstr>
      <vt:lpstr>final_tabs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2021-12-28T20:47:53Z</dcterms:modified>
</cp:coreProperties>
</file>