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ni\Documents\GIT\compressible_flows\"/>
    </mc:Choice>
  </mc:AlternateContent>
  <xr:revisionPtr revIDLastSave="0" documentId="13_ncr:1_{F12E8CFD-2A1D-4B8B-953F-140B42F1EF27}" xr6:coauthVersionLast="47" xr6:coauthVersionMax="47" xr10:uidLastSave="{00000000-0000-0000-0000-000000000000}"/>
  <bookViews>
    <workbookView xWindow="-98" yWindow="-98" windowWidth="20715" windowHeight="13276" tabRatio="502" xr2:uid="{C6B05637-B1ED-495D-99F8-C631C78AA6C5}"/>
  </bookViews>
  <sheets>
    <sheet name="Shock Tube Problem" sheetId="1" r:id="rId1"/>
  </sheets>
  <definedNames>
    <definedName name="solver_adj" localSheetId="0" hidden="1">'Shock Tube Problem'!$B$12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'Shock Tube Problem'!$B$12</definedName>
    <definedName name="solver_lhs2" localSheetId="0" hidden="1">'Shock Tube Problem'!$B$12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'Shock Tube Problem'!$H$18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hs1" localSheetId="0" hidden="1">300</definedName>
    <definedName name="solver_rhs2" localSheetId="0" hidden="1">300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3" i="1"/>
  <c r="E24" i="1" s="1"/>
  <c r="B28" i="1"/>
  <c r="B27" i="1"/>
  <c r="B26" i="1"/>
  <c r="B14" i="1"/>
  <c r="K16" i="1"/>
  <c r="E28" i="1" s="1"/>
  <c r="B16" i="1"/>
  <c r="K14" i="1"/>
  <c r="D22" i="1" s="1"/>
  <c r="K13" i="1"/>
  <c r="K15" i="1" s="1"/>
  <c r="B22" i="1" s="1"/>
  <c r="B13" i="1"/>
  <c r="C28" i="1" s="1"/>
  <c r="F28" i="1" s="1"/>
  <c r="C22" i="1" l="1"/>
  <c r="C27" i="1"/>
  <c r="E27" i="1"/>
  <c r="C21" i="1"/>
  <c r="D28" i="1"/>
  <c r="D27" i="1"/>
  <c r="D21" i="1"/>
  <c r="B15" i="1"/>
  <c r="F27" i="1" l="1"/>
  <c r="E12" i="1"/>
  <c r="E13" i="1" s="1"/>
  <c r="E22" i="1"/>
  <c r="F22" i="1" s="1"/>
  <c r="E21" i="1"/>
  <c r="F21" i="1" s="1"/>
  <c r="H13" i="1"/>
  <c r="E16" i="1"/>
  <c r="E14" i="1"/>
  <c r="H16" i="1" l="1"/>
  <c r="C25" i="1"/>
  <c r="C26" i="1"/>
  <c r="C24" i="1"/>
  <c r="C23" i="1"/>
  <c r="B24" i="1"/>
  <c r="B25" i="1"/>
  <c r="H15" i="1"/>
  <c r="H17" i="1" s="1"/>
  <c r="E15" i="1"/>
  <c r="D26" i="1"/>
  <c r="D25" i="1"/>
  <c r="H14" i="1"/>
  <c r="F23" i="1" l="1"/>
  <c r="F24" i="1"/>
  <c r="E25" i="1"/>
  <c r="F25" i="1" s="1"/>
  <c r="B23" i="1"/>
  <c r="D24" i="1"/>
  <c r="D23" i="1"/>
  <c r="H18" i="1"/>
  <c r="F26" i="1" l="1"/>
</calcChain>
</file>

<file path=xl/sharedStrings.xml><?xml version="1.0" encoding="utf-8"?>
<sst xmlns="http://schemas.openxmlformats.org/spreadsheetml/2006/main" count="83" uniqueCount="51">
  <si>
    <t>pl</t>
  </si>
  <si>
    <t>pr</t>
  </si>
  <si>
    <t>rhol</t>
  </si>
  <si>
    <t>rhor</t>
  </si>
  <si>
    <t>Pa</t>
  </si>
  <si>
    <t>kg/m^3</t>
  </si>
  <si>
    <t>l</t>
  </si>
  <si>
    <t>m</t>
  </si>
  <si>
    <t>x0</t>
  </si>
  <si>
    <t>deltaX</t>
  </si>
  <si>
    <t>t</t>
  </si>
  <si>
    <t>s</t>
  </si>
  <si>
    <t>x</t>
  </si>
  <si>
    <t>ul</t>
  </si>
  <si>
    <t>ur</t>
  </si>
  <si>
    <t>cs</t>
  </si>
  <si>
    <t>gamma</t>
  </si>
  <si>
    <t>m/s</t>
  </si>
  <si>
    <t>[1]</t>
  </si>
  <si>
    <t>c1</t>
  </si>
  <si>
    <t>p1</t>
  </si>
  <si>
    <t>rho1</t>
  </si>
  <si>
    <t>p2</t>
  </si>
  <si>
    <t>rho2</t>
  </si>
  <si>
    <t>c2</t>
  </si>
  <si>
    <t>p3</t>
  </si>
  <si>
    <t>c3</t>
  </si>
  <si>
    <t>p4</t>
  </si>
  <si>
    <t>rho4</t>
  </si>
  <si>
    <t>c4</t>
  </si>
  <si>
    <t>u1</t>
  </si>
  <si>
    <t>u2</t>
  </si>
  <si>
    <t>u3</t>
  </si>
  <si>
    <t>u4</t>
  </si>
  <si>
    <t>Ms</t>
  </si>
  <si>
    <t>rho3th</t>
  </si>
  <si>
    <t>rho3sound</t>
  </si>
  <si>
    <t>diff</t>
  </si>
  <si>
    <t>x4</t>
  </si>
  <si>
    <t>x4f</t>
  </si>
  <si>
    <t>xf3</t>
  </si>
  <si>
    <t>x32</t>
  </si>
  <si>
    <t>x21</t>
  </si>
  <si>
    <t>x1</t>
  </si>
  <si>
    <t>p</t>
  </si>
  <si>
    <t>rho</t>
  </si>
  <si>
    <t>Mach</t>
  </si>
  <si>
    <t>ptot</t>
  </si>
  <si>
    <t>Analytical Solution</t>
  </si>
  <si>
    <t>MCC Solution CFL=0,9403</t>
  </si>
  <si>
    <t>Roe Solution CFL = 0,9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</si>
</sst>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A9B7C6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9019498068163756E-2"/>
          <c:y val="0.13128391885928348"/>
          <c:w val="0.89816369960272757"/>
          <c:h val="0.69510513778473282"/>
        </c:manualLayout>
      </c:layout>
      <c:scatterChart>
        <c:scatterStyle val="lineMarker"/>
        <c:varyColors val="0"/>
        <c:ser>
          <c:idx val="0"/>
          <c:order val="0"/>
          <c:tx>
            <c:v>Pressure Analytic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'Shock Tube Problem'!$B$21:$B$28</c:f>
              <c:numCache>
                <c:formatCode>General</c:formatCode>
                <c:ptCount val="8"/>
                <c:pt idx="0">
                  <c:v>-5</c:v>
                </c:pt>
                <c:pt idx="1">
                  <c:v>-2.7385190413798477</c:v>
                </c:pt>
                <c:pt idx="2">
                  <c:v>-0.16264438837179895</c:v>
                </c:pt>
                <c:pt idx="3">
                  <c:v>2.14656221084004</c:v>
                </c:pt>
                <c:pt idx="4">
                  <c:v>2.14656221084004</c:v>
                </c:pt>
                <c:pt idx="5">
                  <c:v>4.0553136632176141</c:v>
                </c:pt>
                <c:pt idx="6">
                  <c:v>4.0553136632176141</c:v>
                </c:pt>
                <c:pt idx="7">
                  <c:v>5</c:v>
                </c:pt>
              </c:numCache>
            </c:numRef>
          </c:xVal>
          <c:yVal>
            <c:numRef>
              <c:f>'Shock Tube Problem'!$C$21:$C$28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0.30313017802270625</c:v>
                </c:pt>
                <c:pt idx="3">
                  <c:v>0.30313017802270625</c:v>
                </c:pt>
                <c:pt idx="4">
                  <c:v>0.30313017802270625</c:v>
                </c:pt>
                <c:pt idx="5">
                  <c:v>0.30313017802270625</c:v>
                </c:pt>
                <c:pt idx="6">
                  <c:v>0.1</c:v>
                </c:pt>
                <c:pt idx="7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35-4712-AAE0-0608B26F387D}"/>
            </c:ext>
          </c:extLst>
        </c:ser>
        <c:ser>
          <c:idx val="1"/>
          <c:order val="1"/>
          <c:tx>
            <c:v>Pressure MCC</c:v>
          </c:tx>
          <c:spPr>
            <a:ln w="19050" cap="rnd" cmpd="sng" algn="ctr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'Shock Tube Problem'!$G$21:$G$121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'Shock Tube Problem'!$H$21:$H$121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0.99999800000000005</c:v>
                </c:pt>
                <c:pt idx="16">
                  <c:v>0.99999199999999999</c:v>
                </c:pt>
                <c:pt idx="17">
                  <c:v>0.999969</c:v>
                </c:pt>
                <c:pt idx="18">
                  <c:v>0.999892</c:v>
                </c:pt>
                <c:pt idx="19">
                  <c:v>0.99965999999999999</c:v>
                </c:pt>
                <c:pt idx="20">
                  <c:v>0.999031</c:v>
                </c:pt>
                <c:pt idx="21">
                  <c:v>0.99751400000000001</c:v>
                </c:pt>
                <c:pt idx="22">
                  <c:v>0.99425200000000002</c:v>
                </c:pt>
                <c:pt idx="23">
                  <c:v>0.98802400000000001</c:v>
                </c:pt>
                <c:pt idx="24">
                  <c:v>0.97744699999999995</c:v>
                </c:pt>
                <c:pt idx="25">
                  <c:v>0.96140700000000001</c:v>
                </c:pt>
                <c:pt idx="26">
                  <c:v>0.93948600000000004</c:v>
                </c:pt>
                <c:pt idx="27">
                  <c:v>0.91214099999999998</c:v>
                </c:pt>
                <c:pt idx="28">
                  <c:v>0.88051400000000002</c:v>
                </c:pt>
                <c:pt idx="29">
                  <c:v>0.84603600000000001</c:v>
                </c:pt>
                <c:pt idx="30">
                  <c:v>0.81005300000000002</c:v>
                </c:pt>
                <c:pt idx="31">
                  <c:v>0.773621</c:v>
                </c:pt>
                <c:pt idx="32">
                  <c:v>0.73746999999999996</c:v>
                </c:pt>
                <c:pt idx="33">
                  <c:v>0.70205399999999996</c:v>
                </c:pt>
                <c:pt idx="34">
                  <c:v>0.66763700000000004</c:v>
                </c:pt>
                <c:pt idx="35">
                  <c:v>0.63436199999999998</c:v>
                </c:pt>
                <c:pt idx="36">
                  <c:v>0.602302</c:v>
                </c:pt>
                <c:pt idx="37">
                  <c:v>0.571492</c:v>
                </c:pt>
                <c:pt idx="38">
                  <c:v>0.54194799999999999</c:v>
                </c:pt>
                <c:pt idx="39">
                  <c:v>0.51367600000000002</c:v>
                </c:pt>
                <c:pt idx="40">
                  <c:v>0.48670200000000002</c:v>
                </c:pt>
                <c:pt idx="41">
                  <c:v>0.46106799999999998</c:v>
                </c:pt>
                <c:pt idx="42">
                  <c:v>0.43688700000000003</c:v>
                </c:pt>
                <c:pt idx="43">
                  <c:v>0.414524</c:v>
                </c:pt>
                <c:pt idx="44">
                  <c:v>0.394868</c:v>
                </c:pt>
                <c:pt idx="45">
                  <c:v>0.38048500000000002</c:v>
                </c:pt>
                <c:pt idx="46">
                  <c:v>0.37754500000000002</c:v>
                </c:pt>
                <c:pt idx="47">
                  <c:v>0.39069700000000002</c:v>
                </c:pt>
                <c:pt idx="48">
                  <c:v>0.40270400000000001</c:v>
                </c:pt>
                <c:pt idx="49">
                  <c:v>0.39186799999999999</c:v>
                </c:pt>
                <c:pt idx="50">
                  <c:v>0.17457600000000001</c:v>
                </c:pt>
                <c:pt idx="51">
                  <c:v>0.194825</c:v>
                </c:pt>
                <c:pt idx="52">
                  <c:v>0.13417299999999999</c:v>
                </c:pt>
                <c:pt idx="53">
                  <c:v>0.156052</c:v>
                </c:pt>
                <c:pt idx="54">
                  <c:v>0.284049</c:v>
                </c:pt>
                <c:pt idx="55">
                  <c:v>0.302622</c:v>
                </c:pt>
                <c:pt idx="56">
                  <c:v>0.30213299999999998</c:v>
                </c:pt>
                <c:pt idx="57">
                  <c:v>0.30248599999999998</c:v>
                </c:pt>
                <c:pt idx="58">
                  <c:v>0.302929</c:v>
                </c:pt>
                <c:pt idx="59">
                  <c:v>0.30329299999999998</c:v>
                </c:pt>
                <c:pt idx="60">
                  <c:v>0.30372100000000002</c:v>
                </c:pt>
                <c:pt idx="61">
                  <c:v>0.30408099999999999</c:v>
                </c:pt>
                <c:pt idx="62">
                  <c:v>0.304288</c:v>
                </c:pt>
                <c:pt idx="63">
                  <c:v>0.30446600000000001</c:v>
                </c:pt>
                <c:pt idx="64">
                  <c:v>0.30460500000000001</c:v>
                </c:pt>
                <c:pt idx="65">
                  <c:v>0.304703</c:v>
                </c:pt>
                <c:pt idx="66">
                  <c:v>0.30474800000000002</c:v>
                </c:pt>
                <c:pt idx="67">
                  <c:v>0.304703</c:v>
                </c:pt>
                <c:pt idx="68">
                  <c:v>0.30457800000000002</c:v>
                </c:pt>
                <c:pt idx="69">
                  <c:v>0.30437700000000001</c:v>
                </c:pt>
                <c:pt idx="70">
                  <c:v>0.304116</c:v>
                </c:pt>
                <c:pt idx="71">
                  <c:v>0.303817</c:v>
                </c:pt>
                <c:pt idx="72">
                  <c:v>0.30354700000000001</c:v>
                </c:pt>
                <c:pt idx="73">
                  <c:v>0.30337900000000001</c:v>
                </c:pt>
                <c:pt idx="74">
                  <c:v>0.30338500000000002</c:v>
                </c:pt>
                <c:pt idx="75">
                  <c:v>0.30360700000000002</c:v>
                </c:pt>
                <c:pt idx="76">
                  <c:v>0.30399399999999999</c:v>
                </c:pt>
                <c:pt idx="77">
                  <c:v>0.30441099999999999</c:v>
                </c:pt>
                <c:pt idx="78">
                  <c:v>0.30472100000000002</c:v>
                </c:pt>
                <c:pt idx="79">
                  <c:v>0.304948</c:v>
                </c:pt>
                <c:pt idx="80">
                  <c:v>0.30509799999999998</c:v>
                </c:pt>
                <c:pt idx="81">
                  <c:v>0.30479499999999998</c:v>
                </c:pt>
                <c:pt idx="82">
                  <c:v>0.30551499999999998</c:v>
                </c:pt>
                <c:pt idx="83">
                  <c:v>0.31262499999999999</c:v>
                </c:pt>
                <c:pt idx="84">
                  <c:v>0.31791399999999997</c:v>
                </c:pt>
                <c:pt idx="85">
                  <c:v>0.25596799999999997</c:v>
                </c:pt>
                <c:pt idx="86">
                  <c:v>0.12872800000000001</c:v>
                </c:pt>
                <c:pt idx="87">
                  <c:v>0.101019</c:v>
                </c:pt>
                <c:pt idx="88">
                  <c:v>0.100026</c:v>
                </c:pt>
                <c:pt idx="89">
                  <c:v>0.10000100000000001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35-4712-AAE0-0608B26F387D}"/>
            </c:ext>
          </c:extLst>
        </c:ser>
        <c:ser>
          <c:idx val="2"/>
          <c:order val="2"/>
          <c:tx>
            <c:v>Pressure Roe</c:v>
          </c:tx>
          <c:spPr>
            <a:ln w="19050" cap="rnd" cmpd="sng" algn="ctr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'Shock Tube Problem'!$G$21:$G$121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'Shock Tube Problem'!$K$21:$K$121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0.99999899999999997</c:v>
                </c:pt>
                <c:pt idx="11">
                  <c:v>0.99999400000000005</c:v>
                </c:pt>
                <c:pt idx="12">
                  <c:v>0.99997999999999998</c:v>
                </c:pt>
                <c:pt idx="13">
                  <c:v>0.99993500000000002</c:v>
                </c:pt>
                <c:pt idx="14">
                  <c:v>0.99981600000000004</c:v>
                </c:pt>
                <c:pt idx="15">
                  <c:v>0.99952399999999997</c:v>
                </c:pt>
                <c:pt idx="16">
                  <c:v>0.99887700000000001</c:v>
                </c:pt>
                <c:pt idx="17">
                  <c:v>0.99757099999999999</c:v>
                </c:pt>
                <c:pt idx="18">
                  <c:v>0.99516499999999997</c:v>
                </c:pt>
                <c:pt idx="19">
                  <c:v>0.99111899999999997</c:v>
                </c:pt>
                <c:pt idx="20">
                  <c:v>0.98485</c:v>
                </c:pt>
                <c:pt idx="21">
                  <c:v>0.97584700000000002</c:v>
                </c:pt>
                <c:pt idx="22">
                  <c:v>0.96379800000000004</c:v>
                </c:pt>
                <c:pt idx="23">
                  <c:v>0.94856099999999999</c:v>
                </c:pt>
                <c:pt idx="24">
                  <c:v>0.93031200000000003</c:v>
                </c:pt>
                <c:pt idx="25">
                  <c:v>0.90936399999999995</c:v>
                </c:pt>
                <c:pt idx="26">
                  <c:v>0.88611899999999999</c:v>
                </c:pt>
                <c:pt idx="27">
                  <c:v>0.861043</c:v>
                </c:pt>
                <c:pt idx="28">
                  <c:v>0.83458399999999999</c:v>
                </c:pt>
                <c:pt idx="29">
                  <c:v>0.80715400000000004</c:v>
                </c:pt>
                <c:pt idx="30">
                  <c:v>0.77916099999999999</c:v>
                </c:pt>
                <c:pt idx="31">
                  <c:v>0.75086299999999995</c:v>
                </c:pt>
                <c:pt idx="32">
                  <c:v>0.722549</c:v>
                </c:pt>
                <c:pt idx="33">
                  <c:v>0.69435999999999998</c:v>
                </c:pt>
                <c:pt idx="34">
                  <c:v>0.66659199999999996</c:v>
                </c:pt>
                <c:pt idx="35">
                  <c:v>0.63923600000000003</c:v>
                </c:pt>
                <c:pt idx="36">
                  <c:v>0.61246500000000004</c:v>
                </c:pt>
                <c:pt idx="37">
                  <c:v>0.58635400000000004</c:v>
                </c:pt>
                <c:pt idx="38">
                  <c:v>0.56093899999999997</c:v>
                </c:pt>
                <c:pt idx="39">
                  <c:v>0.53627899999999995</c:v>
                </c:pt>
                <c:pt idx="40">
                  <c:v>0.51241099999999995</c:v>
                </c:pt>
                <c:pt idx="41">
                  <c:v>0.48935200000000001</c:v>
                </c:pt>
                <c:pt idx="42">
                  <c:v>0.46713500000000002</c:v>
                </c:pt>
                <c:pt idx="43">
                  <c:v>0.44578899999999999</c:v>
                </c:pt>
                <c:pt idx="44">
                  <c:v>0.42527999999999999</c:v>
                </c:pt>
                <c:pt idx="45">
                  <c:v>0.40567700000000001</c:v>
                </c:pt>
                <c:pt idx="46">
                  <c:v>0.38693</c:v>
                </c:pt>
                <c:pt idx="47">
                  <c:v>0.36913600000000002</c:v>
                </c:pt>
                <c:pt idx="48">
                  <c:v>0.35240500000000002</c:v>
                </c:pt>
                <c:pt idx="49">
                  <c:v>0.33683000000000002</c:v>
                </c:pt>
                <c:pt idx="50">
                  <c:v>0.32278299999999999</c:v>
                </c:pt>
                <c:pt idx="51">
                  <c:v>0.31106400000000001</c:v>
                </c:pt>
                <c:pt idx="52">
                  <c:v>0.30321700000000001</c:v>
                </c:pt>
                <c:pt idx="53">
                  <c:v>0.30089300000000002</c:v>
                </c:pt>
                <c:pt idx="54">
                  <c:v>0.30143999999999999</c:v>
                </c:pt>
                <c:pt idx="55">
                  <c:v>0.30197499999999999</c:v>
                </c:pt>
                <c:pt idx="56">
                  <c:v>0.30234899999999998</c:v>
                </c:pt>
                <c:pt idx="57">
                  <c:v>0.30263600000000002</c:v>
                </c:pt>
                <c:pt idx="58">
                  <c:v>0.30285899999999999</c:v>
                </c:pt>
                <c:pt idx="59">
                  <c:v>0.30303000000000002</c:v>
                </c:pt>
                <c:pt idx="60">
                  <c:v>0.30315999999999999</c:v>
                </c:pt>
                <c:pt idx="61">
                  <c:v>0.30325600000000003</c:v>
                </c:pt>
                <c:pt idx="62">
                  <c:v>0.30332399999999998</c:v>
                </c:pt>
                <c:pt idx="63">
                  <c:v>0.30336999999999997</c:v>
                </c:pt>
                <c:pt idx="64">
                  <c:v>0.303398</c:v>
                </c:pt>
                <c:pt idx="65">
                  <c:v>0.30341000000000001</c:v>
                </c:pt>
                <c:pt idx="66">
                  <c:v>0.30341099999999999</c:v>
                </c:pt>
                <c:pt idx="67">
                  <c:v>0.30340400000000001</c:v>
                </c:pt>
                <c:pt idx="68">
                  <c:v>0.30338900000000002</c:v>
                </c:pt>
                <c:pt idx="69">
                  <c:v>0.303367</c:v>
                </c:pt>
                <c:pt idx="70">
                  <c:v>0.30334100000000003</c:v>
                </c:pt>
                <c:pt idx="71">
                  <c:v>0.303309</c:v>
                </c:pt>
                <c:pt idx="72">
                  <c:v>0.30326999999999998</c:v>
                </c:pt>
                <c:pt idx="73">
                  <c:v>0.30322199999999999</c:v>
                </c:pt>
                <c:pt idx="74">
                  <c:v>0.30316199999999999</c:v>
                </c:pt>
                <c:pt idx="75">
                  <c:v>0.30308499999999999</c:v>
                </c:pt>
                <c:pt idx="76">
                  <c:v>0.30298700000000001</c:v>
                </c:pt>
                <c:pt idx="77">
                  <c:v>0.30286099999999999</c:v>
                </c:pt>
                <c:pt idx="78">
                  <c:v>0.30269499999999999</c:v>
                </c:pt>
                <c:pt idx="79">
                  <c:v>0.302477</c:v>
                </c:pt>
                <c:pt idx="80">
                  <c:v>0.30218800000000001</c:v>
                </c:pt>
                <c:pt idx="81">
                  <c:v>0.301792</c:v>
                </c:pt>
                <c:pt idx="82">
                  <c:v>0.30119099999999999</c:v>
                </c:pt>
                <c:pt idx="83">
                  <c:v>0.29984499999999997</c:v>
                </c:pt>
                <c:pt idx="84">
                  <c:v>0.29345199999999999</c:v>
                </c:pt>
                <c:pt idx="85">
                  <c:v>0.25669799999999998</c:v>
                </c:pt>
                <c:pt idx="86">
                  <c:v>0.16596</c:v>
                </c:pt>
                <c:pt idx="87">
                  <c:v>0.110453</c:v>
                </c:pt>
                <c:pt idx="88">
                  <c:v>0.10095</c:v>
                </c:pt>
                <c:pt idx="89">
                  <c:v>0.10008</c:v>
                </c:pt>
                <c:pt idx="90">
                  <c:v>0.100007</c:v>
                </c:pt>
                <c:pt idx="91">
                  <c:v>0.10000100000000001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35-4712-AAE0-0608B26F3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15071"/>
        <c:axId val="275309663"/>
      </c:scatterChart>
      <c:valAx>
        <c:axId val="27531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09663"/>
        <c:crosses val="autoZero"/>
        <c:crossBetween val="midCat"/>
      </c:valAx>
      <c:valAx>
        <c:axId val="2753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Pressure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1507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Dichte Analytisch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'Shock Tube Problem'!$B$21:$B$28</c:f>
              <c:numCache>
                <c:formatCode>General</c:formatCode>
                <c:ptCount val="8"/>
                <c:pt idx="0">
                  <c:v>-5</c:v>
                </c:pt>
                <c:pt idx="1">
                  <c:v>-2.7385190413798477</c:v>
                </c:pt>
                <c:pt idx="2">
                  <c:v>-0.16264438837179895</c:v>
                </c:pt>
                <c:pt idx="3">
                  <c:v>2.14656221084004</c:v>
                </c:pt>
                <c:pt idx="4">
                  <c:v>2.14656221084004</c:v>
                </c:pt>
                <c:pt idx="5">
                  <c:v>4.0553136632176141</c:v>
                </c:pt>
                <c:pt idx="6">
                  <c:v>4.0553136632176141</c:v>
                </c:pt>
                <c:pt idx="7">
                  <c:v>5</c:v>
                </c:pt>
              </c:numCache>
            </c:numRef>
          </c:xVal>
          <c:yVal>
            <c:numRef>
              <c:f>'Shock Tube Problem'!$D$21:$D$28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0.42631942815042706</c:v>
                </c:pt>
                <c:pt idx="3">
                  <c:v>0.42631942815042706</c:v>
                </c:pt>
                <c:pt idx="4">
                  <c:v>0.26557371169032012</c:v>
                </c:pt>
                <c:pt idx="5">
                  <c:v>0.26557371169032012</c:v>
                </c:pt>
                <c:pt idx="6">
                  <c:v>0.125</c:v>
                </c:pt>
                <c:pt idx="7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0-4008-B640-C52E3BD70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15071"/>
        <c:axId val="275309663"/>
      </c:scatterChart>
      <c:valAx>
        <c:axId val="275315071"/>
        <c:scaling>
          <c:orientation val="minMax"/>
          <c:max val="6"/>
          <c:min val="-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09663"/>
        <c:crosses val="autoZero"/>
        <c:crossBetween val="midCat"/>
      </c:valAx>
      <c:valAx>
        <c:axId val="2753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Density [kg/m3]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1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Mach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9019498068163756E-2"/>
          <c:y val="0.13128391885928348"/>
          <c:w val="0.89816369960272757"/>
          <c:h val="0.69510513778473282"/>
        </c:manualLayout>
      </c:layout>
      <c:scatterChart>
        <c:scatterStyle val="lineMarker"/>
        <c:varyColors val="0"/>
        <c:ser>
          <c:idx val="0"/>
          <c:order val="0"/>
          <c:tx>
            <c:v>Mach Analytic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'Shock Tube Problem'!$B$21:$B$28</c:f>
              <c:numCache>
                <c:formatCode>General</c:formatCode>
                <c:ptCount val="8"/>
                <c:pt idx="0">
                  <c:v>-5</c:v>
                </c:pt>
                <c:pt idx="1">
                  <c:v>-2.7385190413798477</c:v>
                </c:pt>
                <c:pt idx="2">
                  <c:v>-0.16264438837179895</c:v>
                </c:pt>
                <c:pt idx="3">
                  <c:v>2.14656221084004</c:v>
                </c:pt>
                <c:pt idx="4">
                  <c:v>2.14656221084004</c:v>
                </c:pt>
                <c:pt idx="5">
                  <c:v>4.0553136632176141</c:v>
                </c:pt>
                <c:pt idx="6">
                  <c:v>4.0553136632176141</c:v>
                </c:pt>
                <c:pt idx="7">
                  <c:v>5</c:v>
                </c:pt>
              </c:numCache>
            </c:numRef>
          </c:xVal>
          <c:yVal>
            <c:numRef>
              <c:f>'Shock Tube Problem'!$E$21:$E$28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0.92956698269123617</c:v>
                </c:pt>
                <c:pt idx="3">
                  <c:v>0.92956698269123617</c:v>
                </c:pt>
                <c:pt idx="4">
                  <c:v>0.73367829125555861</c:v>
                </c:pt>
                <c:pt idx="5">
                  <c:v>0.73367829125555861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C-4CA3-9A65-B0EEB9292529}"/>
            </c:ext>
          </c:extLst>
        </c:ser>
        <c:ser>
          <c:idx val="1"/>
          <c:order val="1"/>
          <c:tx>
            <c:v>Mach MCC</c:v>
          </c:tx>
          <c:spPr>
            <a:ln w="19050" cap="rnd" cmpd="sng" algn="ctr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'Shock Tube Problem'!$G$21:$G$121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'Shock Tube Problem'!$I$21:$I$121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9.9999999999999995E-7</c:v>
                </c:pt>
                <c:pt idx="16">
                  <c:v>6.0000000000000002E-6</c:v>
                </c:pt>
                <c:pt idx="17">
                  <c:v>2.1999999999999999E-5</c:v>
                </c:pt>
                <c:pt idx="18">
                  <c:v>7.7000000000000001E-5</c:v>
                </c:pt>
                <c:pt idx="19">
                  <c:v>2.43E-4</c:v>
                </c:pt>
                <c:pt idx="20">
                  <c:v>6.9200000000000002E-4</c:v>
                </c:pt>
                <c:pt idx="21">
                  <c:v>1.779E-3</c:v>
                </c:pt>
                <c:pt idx="22">
                  <c:v>4.1190000000000003E-3</c:v>
                </c:pt>
                <c:pt idx="23">
                  <c:v>8.6130000000000009E-3</c:v>
                </c:pt>
                <c:pt idx="24">
                  <c:v>1.6319E-2</c:v>
                </c:pt>
                <c:pt idx="25">
                  <c:v>2.8188999999999999E-2</c:v>
                </c:pt>
                <c:pt idx="26">
                  <c:v>4.4781000000000001E-2</c:v>
                </c:pt>
                <c:pt idx="27">
                  <c:v>6.6110000000000002E-2</c:v>
                </c:pt>
                <c:pt idx="28">
                  <c:v>9.1711000000000001E-2</c:v>
                </c:pt>
                <c:pt idx="29">
                  <c:v>0.120846</c:v>
                </c:pt>
                <c:pt idx="30">
                  <c:v>0.15273800000000001</c:v>
                </c:pt>
                <c:pt idx="31">
                  <c:v>0.186722</c:v>
                </c:pt>
                <c:pt idx="32">
                  <c:v>0.222303</c:v>
                </c:pt>
                <c:pt idx="33">
                  <c:v>0.25914999999999999</c:v>
                </c:pt>
                <c:pt idx="34">
                  <c:v>0.29705300000000001</c:v>
                </c:pt>
                <c:pt idx="35">
                  <c:v>0.33588400000000002</c:v>
                </c:pt>
                <c:pt idx="36">
                  <c:v>0.37556400000000001</c:v>
                </c:pt>
                <c:pt idx="37">
                  <c:v>0.41605300000000001</c:v>
                </c:pt>
                <c:pt idx="38">
                  <c:v>0.457233</c:v>
                </c:pt>
                <c:pt idx="39">
                  <c:v>0.49934000000000001</c:v>
                </c:pt>
                <c:pt idx="40">
                  <c:v>0.54149099999999994</c:v>
                </c:pt>
                <c:pt idx="41">
                  <c:v>0.58500300000000005</c:v>
                </c:pt>
                <c:pt idx="42">
                  <c:v>0.62809000000000004</c:v>
                </c:pt>
                <c:pt idx="43">
                  <c:v>0.66986199999999996</c:v>
                </c:pt>
                <c:pt idx="44">
                  <c:v>0.70958600000000005</c:v>
                </c:pt>
                <c:pt idx="45">
                  <c:v>0.74095900000000003</c:v>
                </c:pt>
                <c:pt idx="46">
                  <c:v>0.747363</c:v>
                </c:pt>
                <c:pt idx="47">
                  <c:v>0.71690399999999999</c:v>
                </c:pt>
                <c:pt idx="48">
                  <c:v>0.69372900000000004</c:v>
                </c:pt>
                <c:pt idx="49">
                  <c:v>0.71618000000000004</c:v>
                </c:pt>
                <c:pt idx="50">
                  <c:v>1.428733</c:v>
                </c:pt>
                <c:pt idx="51">
                  <c:v>1.3311170000000001</c:v>
                </c:pt>
                <c:pt idx="52">
                  <c:v>1.673419</c:v>
                </c:pt>
                <c:pt idx="53">
                  <c:v>1.5323439999999999</c:v>
                </c:pt>
                <c:pt idx="54">
                  <c:v>0.98778999999999995</c:v>
                </c:pt>
                <c:pt idx="55">
                  <c:v>0.93177500000000002</c:v>
                </c:pt>
                <c:pt idx="56">
                  <c:v>0.93838999999999995</c:v>
                </c:pt>
                <c:pt idx="57">
                  <c:v>0.94973600000000002</c:v>
                </c:pt>
                <c:pt idx="58">
                  <c:v>0.95426</c:v>
                </c:pt>
                <c:pt idx="59">
                  <c:v>0.94164499999999995</c:v>
                </c:pt>
                <c:pt idx="60">
                  <c:v>0.92036600000000002</c:v>
                </c:pt>
                <c:pt idx="61">
                  <c:v>0.91364900000000004</c:v>
                </c:pt>
                <c:pt idx="62">
                  <c:v>0.93360799999999999</c:v>
                </c:pt>
                <c:pt idx="63">
                  <c:v>0.96639900000000001</c:v>
                </c:pt>
                <c:pt idx="64">
                  <c:v>0.98728700000000003</c:v>
                </c:pt>
                <c:pt idx="65">
                  <c:v>0.98041800000000001</c:v>
                </c:pt>
                <c:pt idx="66">
                  <c:v>0.94545100000000004</c:v>
                </c:pt>
                <c:pt idx="67">
                  <c:v>0.89340900000000001</c:v>
                </c:pt>
                <c:pt idx="68">
                  <c:v>0.83884999999999998</c:v>
                </c:pt>
                <c:pt idx="69">
                  <c:v>0.793354</c:v>
                </c:pt>
                <c:pt idx="70">
                  <c:v>0.76202300000000001</c:v>
                </c:pt>
                <c:pt idx="71">
                  <c:v>0.74405500000000002</c:v>
                </c:pt>
                <c:pt idx="72">
                  <c:v>0.73565000000000003</c:v>
                </c:pt>
                <c:pt idx="73">
                  <c:v>0.73287800000000003</c:v>
                </c:pt>
                <c:pt idx="74">
                  <c:v>0.732935</c:v>
                </c:pt>
                <c:pt idx="75">
                  <c:v>0.73419199999999996</c:v>
                </c:pt>
                <c:pt idx="76">
                  <c:v>0.73587800000000003</c:v>
                </c:pt>
                <c:pt idx="77">
                  <c:v>0.73748899999999995</c:v>
                </c:pt>
                <c:pt idx="78">
                  <c:v>0.73864300000000005</c:v>
                </c:pt>
                <c:pt idx="79">
                  <c:v>0.73935300000000004</c:v>
                </c:pt>
                <c:pt idx="80">
                  <c:v>0.73955700000000002</c:v>
                </c:pt>
                <c:pt idx="81">
                  <c:v>0.73844500000000002</c:v>
                </c:pt>
                <c:pt idx="82">
                  <c:v>0.73916999999999999</c:v>
                </c:pt>
                <c:pt idx="83">
                  <c:v>0.75197099999999995</c:v>
                </c:pt>
                <c:pt idx="84">
                  <c:v>0.76043400000000005</c:v>
                </c:pt>
                <c:pt idx="85">
                  <c:v>0.64032299999999998</c:v>
                </c:pt>
                <c:pt idx="86">
                  <c:v>0.18208099999999999</c:v>
                </c:pt>
                <c:pt idx="87">
                  <c:v>7.2529999999999999E-3</c:v>
                </c:pt>
                <c:pt idx="88">
                  <c:v>1.85E-4</c:v>
                </c:pt>
                <c:pt idx="89">
                  <c:v>5.0000000000000004E-6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C-4CA3-9A65-B0EEB9292529}"/>
            </c:ext>
          </c:extLst>
        </c:ser>
        <c:ser>
          <c:idx val="2"/>
          <c:order val="2"/>
          <c:tx>
            <c:v>Mach Roe</c:v>
          </c:tx>
          <c:spPr>
            <a:ln w="19050" cap="rnd" cmpd="sng" algn="ctr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'Shock Tube Problem'!$G$21:$G$121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'Shock Tube Problem'!$L$21:$L$121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9.9999999999999995E-7</c:v>
                </c:pt>
                <c:pt idx="11">
                  <c:v>3.9999999999999998E-6</c:v>
                </c:pt>
                <c:pt idx="12">
                  <c:v>1.5E-5</c:v>
                </c:pt>
                <c:pt idx="13">
                  <c:v>4.6E-5</c:v>
                </c:pt>
                <c:pt idx="14">
                  <c:v>1.3100000000000001E-4</c:v>
                </c:pt>
                <c:pt idx="15">
                  <c:v>3.4000000000000002E-4</c:v>
                </c:pt>
                <c:pt idx="16">
                  <c:v>8.03E-4</c:v>
                </c:pt>
                <c:pt idx="17">
                  <c:v>1.737E-3</c:v>
                </c:pt>
                <c:pt idx="18">
                  <c:v>3.4619999999999998E-3</c:v>
                </c:pt>
                <c:pt idx="19">
                  <c:v>6.3730000000000002E-3</c:v>
                </c:pt>
                <c:pt idx="20">
                  <c:v>1.0907999999999999E-2</c:v>
                </c:pt>
                <c:pt idx="21">
                  <c:v>1.7478E-2</c:v>
                </c:pt>
                <c:pt idx="22">
                  <c:v>2.6377999999999999E-2</c:v>
                </c:pt>
                <c:pt idx="23">
                  <c:v>3.7815000000000001E-2</c:v>
                </c:pt>
                <c:pt idx="24">
                  <c:v>5.1791999999999998E-2</c:v>
                </c:pt>
                <c:pt idx="25">
                  <c:v>6.8225999999999995E-2</c:v>
                </c:pt>
                <c:pt idx="26">
                  <c:v>8.6974999999999997E-2</c:v>
                </c:pt>
                <c:pt idx="27">
                  <c:v>0.10784100000000001</c:v>
                </c:pt>
                <c:pt idx="28">
                  <c:v>0.13062299999999999</c:v>
                </c:pt>
                <c:pt idx="29">
                  <c:v>0.15512899999999999</c:v>
                </c:pt>
                <c:pt idx="30">
                  <c:v>0.18113699999999999</c:v>
                </c:pt>
                <c:pt idx="31">
                  <c:v>0.208533</c:v>
                </c:pt>
                <c:pt idx="32">
                  <c:v>0.237148</c:v>
                </c:pt>
                <c:pt idx="33">
                  <c:v>0.26693600000000001</c:v>
                </c:pt>
                <c:pt idx="34">
                  <c:v>0.29765799999999998</c:v>
                </c:pt>
                <c:pt idx="35">
                  <c:v>0.32938499999999998</c:v>
                </c:pt>
                <c:pt idx="36">
                  <c:v>0.36196699999999998</c:v>
                </c:pt>
                <c:pt idx="37">
                  <c:v>0.395347</c:v>
                </c:pt>
                <c:pt idx="38">
                  <c:v>0.429506</c:v>
                </c:pt>
                <c:pt idx="39">
                  <c:v>0.46438000000000001</c:v>
                </c:pt>
                <c:pt idx="40">
                  <c:v>0.499921</c:v>
                </c:pt>
                <c:pt idx="41">
                  <c:v>0.53609399999999996</c:v>
                </c:pt>
                <c:pt idx="42">
                  <c:v>0.57283499999999998</c:v>
                </c:pt>
                <c:pt idx="43">
                  <c:v>0.61006400000000005</c:v>
                </c:pt>
                <c:pt idx="44">
                  <c:v>0.64779900000000001</c:v>
                </c:pt>
                <c:pt idx="45">
                  <c:v>0.685863</c:v>
                </c:pt>
                <c:pt idx="46">
                  <c:v>0.72427900000000001</c:v>
                </c:pt>
                <c:pt idx="47">
                  <c:v>0.762764</c:v>
                </c:pt>
                <c:pt idx="48">
                  <c:v>0.80093199999999998</c:v>
                </c:pt>
                <c:pt idx="49">
                  <c:v>0.83837200000000001</c:v>
                </c:pt>
                <c:pt idx="50">
                  <c:v>0.87387099999999995</c:v>
                </c:pt>
                <c:pt idx="51">
                  <c:v>0.90485499999999996</c:v>
                </c:pt>
                <c:pt idx="52">
                  <c:v>0.926319</c:v>
                </c:pt>
                <c:pt idx="53">
                  <c:v>0.93270399999999998</c:v>
                </c:pt>
                <c:pt idx="54">
                  <c:v>0.931033</c:v>
                </c:pt>
                <c:pt idx="55">
                  <c:v>0.92940999999999996</c:v>
                </c:pt>
                <c:pt idx="56">
                  <c:v>0.92830500000000005</c:v>
                </c:pt>
                <c:pt idx="57">
                  <c:v>0.92760600000000004</c:v>
                </c:pt>
                <c:pt idx="58">
                  <c:v>0.92737400000000003</c:v>
                </c:pt>
                <c:pt idx="59">
                  <c:v>0.92765500000000001</c:v>
                </c:pt>
                <c:pt idx="60">
                  <c:v>0.92825800000000003</c:v>
                </c:pt>
                <c:pt idx="61">
                  <c:v>0.92854199999999998</c:v>
                </c:pt>
                <c:pt idx="62">
                  <c:v>0.92724300000000004</c:v>
                </c:pt>
                <c:pt idx="63">
                  <c:v>0.92260399999999998</c:v>
                </c:pt>
                <c:pt idx="64">
                  <c:v>0.91279600000000005</c:v>
                </c:pt>
                <c:pt idx="65">
                  <c:v>0.89658000000000004</c:v>
                </c:pt>
                <c:pt idx="66">
                  <c:v>0.87394000000000005</c:v>
                </c:pt>
                <c:pt idx="67">
                  <c:v>0.84641100000000002</c:v>
                </c:pt>
                <c:pt idx="68">
                  <c:v>0.81687799999999999</c:v>
                </c:pt>
                <c:pt idx="69">
                  <c:v>0.788856</c:v>
                </c:pt>
                <c:pt idx="70">
                  <c:v>0.76545300000000005</c:v>
                </c:pt>
                <c:pt idx="71">
                  <c:v>0.74845300000000003</c:v>
                </c:pt>
                <c:pt idx="72">
                  <c:v>0.73796799999999996</c:v>
                </c:pt>
                <c:pt idx="73">
                  <c:v>0.73277400000000004</c:v>
                </c:pt>
                <c:pt idx="74">
                  <c:v>0.73106199999999999</c:v>
                </c:pt>
                <c:pt idx="75">
                  <c:v>0.73113600000000001</c:v>
                </c:pt>
                <c:pt idx="76">
                  <c:v>0.73180000000000001</c:v>
                </c:pt>
                <c:pt idx="77">
                  <c:v>0.73239699999999996</c:v>
                </c:pt>
                <c:pt idx="78">
                  <c:v>0.73266500000000001</c:v>
                </c:pt>
                <c:pt idx="79">
                  <c:v>0.73255800000000004</c:v>
                </c:pt>
                <c:pt idx="80">
                  <c:v>0.732097</c:v>
                </c:pt>
                <c:pt idx="81">
                  <c:v>0.73130499999999998</c:v>
                </c:pt>
                <c:pt idx="82">
                  <c:v>0.73004000000000002</c:v>
                </c:pt>
                <c:pt idx="83">
                  <c:v>0.72723899999999997</c:v>
                </c:pt>
                <c:pt idx="84">
                  <c:v>0.71383399999999997</c:v>
                </c:pt>
                <c:pt idx="85">
                  <c:v>0.63576999999999995</c:v>
                </c:pt>
                <c:pt idx="86">
                  <c:v>0.37037799999999999</c:v>
                </c:pt>
                <c:pt idx="87">
                  <c:v>7.3286000000000004E-2</c:v>
                </c:pt>
                <c:pt idx="88">
                  <c:v>6.7840000000000001E-3</c:v>
                </c:pt>
                <c:pt idx="89">
                  <c:v>5.6899999999999995E-4</c:v>
                </c:pt>
                <c:pt idx="90">
                  <c:v>4.8000000000000001E-5</c:v>
                </c:pt>
                <c:pt idx="91">
                  <c:v>3.9999999999999998E-6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9C-4CA3-9A65-B0EEB9292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15071"/>
        <c:axId val="275309663"/>
      </c:scatterChart>
      <c:valAx>
        <c:axId val="27531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09663"/>
        <c:crosses val="autoZero"/>
        <c:crossBetween val="midCat"/>
      </c:valAx>
      <c:valAx>
        <c:axId val="2753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Mach Number  [1]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1507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Ptot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9019498068163756E-2"/>
          <c:y val="0.13128391885928348"/>
          <c:w val="0.89816369960272757"/>
          <c:h val="0.69510513778473282"/>
        </c:manualLayout>
      </c:layout>
      <c:scatterChart>
        <c:scatterStyle val="lineMarker"/>
        <c:varyColors val="0"/>
        <c:ser>
          <c:idx val="0"/>
          <c:order val="0"/>
          <c:tx>
            <c:v>Ptot Analytic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'Shock Tube Problem'!$B$21:$B$28</c:f>
              <c:numCache>
                <c:formatCode>General</c:formatCode>
                <c:ptCount val="8"/>
                <c:pt idx="0">
                  <c:v>-5</c:v>
                </c:pt>
                <c:pt idx="1">
                  <c:v>-2.7385190413798477</c:v>
                </c:pt>
                <c:pt idx="2">
                  <c:v>-0.16264438837179895</c:v>
                </c:pt>
                <c:pt idx="3">
                  <c:v>2.14656221084004</c:v>
                </c:pt>
                <c:pt idx="4">
                  <c:v>2.14656221084004</c:v>
                </c:pt>
                <c:pt idx="5">
                  <c:v>4.0553136632176141</c:v>
                </c:pt>
                <c:pt idx="6">
                  <c:v>4.0553136632176141</c:v>
                </c:pt>
                <c:pt idx="7">
                  <c:v>5</c:v>
                </c:pt>
              </c:numCache>
            </c:numRef>
          </c:xVal>
          <c:yVal>
            <c:numRef>
              <c:f>'Shock Tube Problem'!$F$21:$F$28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0.52958733684838777</c:v>
                </c:pt>
                <c:pt idx="3">
                  <c:v>0.52958733684838777</c:v>
                </c:pt>
                <c:pt idx="4">
                  <c:v>0.43355818779988031</c:v>
                </c:pt>
                <c:pt idx="5">
                  <c:v>0.43355818779988031</c:v>
                </c:pt>
                <c:pt idx="6">
                  <c:v>0.1</c:v>
                </c:pt>
                <c:pt idx="7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A-442D-AD84-CE2C7CD73389}"/>
            </c:ext>
          </c:extLst>
        </c:ser>
        <c:ser>
          <c:idx val="1"/>
          <c:order val="1"/>
          <c:tx>
            <c:v>Ptot MCC</c:v>
          </c:tx>
          <c:spPr>
            <a:ln w="19050" cap="rnd" cmpd="sng" algn="ctr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'Shock Tube Problem'!$G$21:$G$121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'Shock Tube Problem'!$J$21:$J$121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0.99999800000000005</c:v>
                </c:pt>
                <c:pt idx="16">
                  <c:v>0.99999199999999999</c:v>
                </c:pt>
                <c:pt idx="17">
                  <c:v>0.999969</c:v>
                </c:pt>
                <c:pt idx="18">
                  <c:v>0.999892</c:v>
                </c:pt>
                <c:pt idx="19">
                  <c:v>0.99965999999999999</c:v>
                </c:pt>
                <c:pt idx="20">
                  <c:v>0.999031</c:v>
                </c:pt>
                <c:pt idx="21">
                  <c:v>0.99751599999999996</c:v>
                </c:pt>
                <c:pt idx="22">
                  <c:v>0.99426400000000004</c:v>
                </c:pt>
                <c:pt idx="23">
                  <c:v>0.98807500000000004</c:v>
                </c:pt>
                <c:pt idx="24">
                  <c:v>0.97762899999999997</c:v>
                </c:pt>
                <c:pt idx="25">
                  <c:v>0.96194199999999996</c:v>
                </c:pt>
                <c:pt idx="26">
                  <c:v>0.940805</c:v>
                </c:pt>
                <c:pt idx="27">
                  <c:v>0.91493500000000005</c:v>
                </c:pt>
                <c:pt idx="28">
                  <c:v>0.88570899999999997</c:v>
                </c:pt>
                <c:pt idx="29">
                  <c:v>0.85471699999999995</c:v>
                </c:pt>
                <c:pt idx="30">
                  <c:v>0.82335899999999995</c:v>
                </c:pt>
                <c:pt idx="31">
                  <c:v>0.79266700000000001</c:v>
                </c:pt>
                <c:pt idx="32">
                  <c:v>0.76329800000000003</c:v>
                </c:pt>
                <c:pt idx="33">
                  <c:v>0.73561600000000005</c:v>
                </c:pt>
                <c:pt idx="34">
                  <c:v>0.70979400000000004</c:v>
                </c:pt>
                <c:pt idx="35">
                  <c:v>0.68588800000000005</c:v>
                </c:pt>
                <c:pt idx="36">
                  <c:v>0.66389600000000004</c:v>
                </c:pt>
                <c:pt idx="37">
                  <c:v>0.64378800000000003</c:v>
                </c:pt>
                <c:pt idx="38">
                  <c:v>0.62549200000000005</c:v>
                </c:pt>
                <c:pt idx="39">
                  <c:v>0.60906099999999996</c:v>
                </c:pt>
                <c:pt idx="40">
                  <c:v>0.59413499999999997</c:v>
                </c:pt>
                <c:pt idx="41">
                  <c:v>0.58129799999999998</c:v>
                </c:pt>
                <c:pt idx="42">
                  <c:v>0.56990499999999999</c:v>
                </c:pt>
                <c:pt idx="43">
                  <c:v>0.55999500000000002</c:v>
                </c:pt>
                <c:pt idx="44">
                  <c:v>0.55245500000000003</c:v>
                </c:pt>
                <c:pt idx="45">
                  <c:v>0.547898</c:v>
                </c:pt>
                <c:pt idx="46">
                  <c:v>0.54693999999999998</c:v>
                </c:pt>
                <c:pt idx="47">
                  <c:v>0.550257</c:v>
                </c:pt>
                <c:pt idx="48">
                  <c:v>0.55548500000000001</c:v>
                </c:pt>
                <c:pt idx="49">
                  <c:v>0.55154300000000001</c:v>
                </c:pt>
                <c:pt idx="50">
                  <c:v>0.57858699999999996</c:v>
                </c:pt>
                <c:pt idx="51">
                  <c:v>0.56328699999999998</c:v>
                </c:pt>
                <c:pt idx="52">
                  <c:v>0.63630600000000004</c:v>
                </c:pt>
                <c:pt idx="53">
                  <c:v>0.60045800000000005</c:v>
                </c:pt>
                <c:pt idx="54">
                  <c:v>0.530111</c:v>
                </c:pt>
                <c:pt idx="55">
                  <c:v>0.529999</c:v>
                </c:pt>
                <c:pt idx="56">
                  <c:v>0.53305599999999997</c:v>
                </c:pt>
                <c:pt idx="57">
                  <c:v>0.54051400000000005</c:v>
                </c:pt>
                <c:pt idx="58">
                  <c:v>0.544076</c:v>
                </c:pt>
                <c:pt idx="59">
                  <c:v>0.53705499999999995</c:v>
                </c:pt>
                <c:pt idx="60">
                  <c:v>0.52524800000000005</c:v>
                </c:pt>
                <c:pt idx="61">
                  <c:v>0.52200400000000002</c:v>
                </c:pt>
                <c:pt idx="62">
                  <c:v>0.53400199999999998</c:v>
                </c:pt>
                <c:pt idx="63">
                  <c:v>0.554423</c:v>
                </c:pt>
                <c:pt idx="64">
                  <c:v>0.56814299999999995</c:v>
                </c:pt>
                <c:pt idx="65">
                  <c:v>0.56383700000000003</c:v>
                </c:pt>
                <c:pt idx="66">
                  <c:v>0.54193899999999995</c:v>
                </c:pt>
                <c:pt idx="67">
                  <c:v>0.51168499999999995</c:v>
                </c:pt>
                <c:pt idx="68">
                  <c:v>0.48288599999999998</c:v>
                </c:pt>
                <c:pt idx="69">
                  <c:v>0.46093200000000001</c:v>
                </c:pt>
                <c:pt idx="70">
                  <c:v>0.44673299999999999</c:v>
                </c:pt>
                <c:pt idx="71">
                  <c:v>0.43876700000000002</c:v>
                </c:pt>
                <c:pt idx="72">
                  <c:v>0.43495</c:v>
                </c:pt>
                <c:pt idx="73">
                  <c:v>0.43359300000000001</c:v>
                </c:pt>
                <c:pt idx="74">
                  <c:v>0.43362299999999998</c:v>
                </c:pt>
                <c:pt idx="75">
                  <c:v>0.434448</c:v>
                </c:pt>
                <c:pt idx="76">
                  <c:v>0.43568299999999999</c:v>
                </c:pt>
                <c:pt idx="77">
                  <c:v>0.43693399999999999</c:v>
                </c:pt>
                <c:pt idx="78">
                  <c:v>0.43785000000000002</c:v>
                </c:pt>
                <c:pt idx="79">
                  <c:v>0.438467</c:v>
                </c:pt>
                <c:pt idx="80">
                  <c:v>0.43876500000000002</c:v>
                </c:pt>
                <c:pt idx="81">
                  <c:v>0.43787599999999999</c:v>
                </c:pt>
                <c:pt idx="82">
                  <c:v>0.43920700000000001</c:v>
                </c:pt>
                <c:pt idx="83">
                  <c:v>0.45486500000000002</c:v>
                </c:pt>
                <c:pt idx="84">
                  <c:v>0.46629500000000002</c:v>
                </c:pt>
                <c:pt idx="85">
                  <c:v>0.33727600000000002</c:v>
                </c:pt>
                <c:pt idx="86">
                  <c:v>0.13174</c:v>
                </c:pt>
                <c:pt idx="87">
                  <c:v>0.101022</c:v>
                </c:pt>
                <c:pt idx="88">
                  <c:v>0.100026</c:v>
                </c:pt>
                <c:pt idx="89">
                  <c:v>0.10000100000000001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EA-442D-AD84-CE2C7CD73389}"/>
            </c:ext>
          </c:extLst>
        </c:ser>
        <c:ser>
          <c:idx val="2"/>
          <c:order val="2"/>
          <c:tx>
            <c:v>Ptot Roe</c:v>
          </c:tx>
          <c:spPr>
            <a:ln w="19050" cap="rnd" cmpd="sng" algn="ctr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'Shock Tube Problem'!$G$21:$G$121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'Shock Tube Problem'!$M$21:$M$121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0.99999899999999997</c:v>
                </c:pt>
                <c:pt idx="11">
                  <c:v>0.99999400000000005</c:v>
                </c:pt>
                <c:pt idx="12">
                  <c:v>0.99997999999999998</c:v>
                </c:pt>
                <c:pt idx="13">
                  <c:v>0.99993500000000002</c:v>
                </c:pt>
                <c:pt idx="14">
                  <c:v>0.99981600000000004</c:v>
                </c:pt>
                <c:pt idx="15">
                  <c:v>0.99952399999999997</c:v>
                </c:pt>
                <c:pt idx="16">
                  <c:v>0.99887700000000001</c:v>
                </c:pt>
                <c:pt idx="17">
                  <c:v>0.99757300000000004</c:v>
                </c:pt>
                <c:pt idx="18">
                  <c:v>0.99517299999999997</c:v>
                </c:pt>
                <c:pt idx="19">
                  <c:v>0.991147</c:v>
                </c:pt>
                <c:pt idx="20">
                  <c:v>0.98493200000000003</c:v>
                </c:pt>
                <c:pt idx="21">
                  <c:v>0.97605500000000001</c:v>
                </c:pt>
                <c:pt idx="22">
                  <c:v>0.96426699999999999</c:v>
                </c:pt>
                <c:pt idx="23">
                  <c:v>0.94951099999999999</c:v>
                </c:pt>
                <c:pt idx="24">
                  <c:v>0.93206</c:v>
                </c:pt>
                <c:pt idx="25">
                  <c:v>0.91232999999999997</c:v>
                </c:pt>
                <c:pt idx="26">
                  <c:v>0.89081999999999995</c:v>
                </c:pt>
                <c:pt idx="27">
                  <c:v>0.86807299999999998</c:v>
                </c:pt>
                <c:pt idx="28">
                  <c:v>0.84459499999999998</c:v>
                </c:pt>
                <c:pt idx="29">
                  <c:v>0.82083300000000003</c:v>
                </c:pt>
                <c:pt idx="30">
                  <c:v>0.79720299999999999</c:v>
                </c:pt>
                <c:pt idx="31">
                  <c:v>0.77396900000000002</c:v>
                </c:pt>
                <c:pt idx="32">
                  <c:v>0.75139599999999995</c:v>
                </c:pt>
                <c:pt idx="33">
                  <c:v>0.72961500000000001</c:v>
                </c:pt>
                <c:pt idx="34">
                  <c:v>0.70885799999999999</c:v>
                </c:pt>
                <c:pt idx="35">
                  <c:v>0.689114</c:v>
                </c:pt>
                <c:pt idx="36">
                  <c:v>0.67049999999999998</c:v>
                </c:pt>
                <c:pt idx="37">
                  <c:v>0.65305199999999997</c:v>
                </c:pt>
                <c:pt idx="38">
                  <c:v>0.63677700000000004</c:v>
                </c:pt>
                <c:pt idx="39">
                  <c:v>0.62169200000000002</c:v>
                </c:pt>
                <c:pt idx="40">
                  <c:v>0.607796</c:v>
                </c:pt>
                <c:pt idx="41">
                  <c:v>0.59507699999999997</c:v>
                </c:pt>
                <c:pt idx="42">
                  <c:v>0.58352899999999996</c:v>
                </c:pt>
                <c:pt idx="43">
                  <c:v>0.57313999999999998</c:v>
                </c:pt>
                <c:pt idx="44">
                  <c:v>0.56386899999999995</c:v>
                </c:pt>
                <c:pt idx="45">
                  <c:v>0.55571800000000005</c:v>
                </c:pt>
                <c:pt idx="46">
                  <c:v>0.54863700000000004</c:v>
                </c:pt>
                <c:pt idx="47">
                  <c:v>0.54262900000000003</c:v>
                </c:pt>
                <c:pt idx="48">
                  <c:v>0.53768199999999999</c:v>
                </c:pt>
                <c:pt idx="49">
                  <c:v>0.53375499999999998</c:v>
                </c:pt>
                <c:pt idx="50">
                  <c:v>0.53083199999999997</c:v>
                </c:pt>
                <c:pt idx="51">
                  <c:v>0.52888599999999997</c:v>
                </c:pt>
                <c:pt idx="52">
                  <c:v>0.52783500000000005</c:v>
                </c:pt>
                <c:pt idx="53">
                  <c:v>0.52751499999999996</c:v>
                </c:pt>
                <c:pt idx="54">
                  <c:v>0.52749199999999996</c:v>
                </c:pt>
                <c:pt idx="55">
                  <c:v>0.52747699999999997</c:v>
                </c:pt>
                <c:pt idx="56">
                  <c:v>0.52748399999999995</c:v>
                </c:pt>
                <c:pt idx="57">
                  <c:v>0.52757500000000002</c:v>
                </c:pt>
                <c:pt idx="58">
                  <c:v>0.52782899999999999</c:v>
                </c:pt>
                <c:pt idx="59">
                  <c:v>0.52829099999999996</c:v>
                </c:pt>
                <c:pt idx="60">
                  <c:v>0.52887200000000001</c:v>
                </c:pt>
                <c:pt idx="61">
                  <c:v>0.52920400000000001</c:v>
                </c:pt>
                <c:pt idx="62">
                  <c:v>0.52856300000000001</c:v>
                </c:pt>
                <c:pt idx="63">
                  <c:v>0.52593900000000005</c:v>
                </c:pt>
                <c:pt idx="64">
                  <c:v>0.52034400000000003</c:v>
                </c:pt>
                <c:pt idx="65">
                  <c:v>0.51126099999999997</c:v>
                </c:pt>
                <c:pt idx="66">
                  <c:v>0.49901099999999998</c:v>
                </c:pt>
                <c:pt idx="67">
                  <c:v>0.48479499999999998</c:v>
                </c:pt>
                <c:pt idx="68">
                  <c:v>0.47034700000000002</c:v>
                </c:pt>
                <c:pt idx="69">
                  <c:v>0.457374</c:v>
                </c:pt>
                <c:pt idx="70">
                  <c:v>0.44706099999999999</c:v>
                </c:pt>
                <c:pt idx="71">
                  <c:v>0.43984699999999999</c:v>
                </c:pt>
                <c:pt idx="72">
                  <c:v>0.43549199999999999</c:v>
                </c:pt>
                <c:pt idx="73">
                  <c:v>0.43332700000000002</c:v>
                </c:pt>
                <c:pt idx="74">
                  <c:v>0.43255399999999999</c:v>
                </c:pt>
                <c:pt idx="75">
                  <c:v>0.43247400000000003</c:v>
                </c:pt>
                <c:pt idx="76">
                  <c:v>0.43260100000000001</c:v>
                </c:pt>
                <c:pt idx="77">
                  <c:v>0.43265900000000002</c:v>
                </c:pt>
                <c:pt idx="78">
                  <c:v>0.43253000000000003</c:v>
                </c:pt>
                <c:pt idx="79">
                  <c:v>0.43217499999999998</c:v>
                </c:pt>
                <c:pt idx="80">
                  <c:v>0.43157800000000002</c:v>
                </c:pt>
                <c:pt idx="81">
                  <c:v>0.43069600000000002</c:v>
                </c:pt>
                <c:pt idx="82">
                  <c:v>0.42933700000000002</c:v>
                </c:pt>
                <c:pt idx="83">
                  <c:v>0.42631599999999997</c:v>
                </c:pt>
                <c:pt idx="84">
                  <c:v>0.41214499999999998</c:v>
                </c:pt>
                <c:pt idx="85">
                  <c:v>0.33696799999999999</c:v>
                </c:pt>
                <c:pt idx="86">
                  <c:v>0.18245</c:v>
                </c:pt>
                <c:pt idx="87">
                  <c:v>0.110869</c:v>
                </c:pt>
                <c:pt idx="88">
                  <c:v>0.100954</c:v>
                </c:pt>
                <c:pt idx="89">
                  <c:v>0.10008</c:v>
                </c:pt>
                <c:pt idx="90">
                  <c:v>0.100007</c:v>
                </c:pt>
                <c:pt idx="91">
                  <c:v>0.10000100000000001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EA-442D-AD84-CE2C7CD73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15071"/>
        <c:axId val="275309663"/>
      </c:scatterChart>
      <c:valAx>
        <c:axId val="27531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09663"/>
        <c:crosses val="autoZero"/>
        <c:crossBetween val="midCat"/>
      </c:valAx>
      <c:valAx>
        <c:axId val="2753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ptot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1507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336576</xdr:colOff>
      <xdr:row>1</xdr:row>
      <xdr:rowOff>173799</xdr:rowOff>
    </xdr:from>
    <xdr:to>
      <xdr:col>23</xdr:col>
      <xdr:colOff>95251</xdr:colOff>
      <xdr:row>24</xdr:row>
      <xdr:rowOff>20411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E2D21E-BD49-4387-95CB-D00B88D6F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154439</xdr:colOff>
      <xdr:row>31</xdr:row>
      <xdr:rowOff>60431</xdr:rowOff>
    </xdr:from>
    <xdr:to>
      <xdr:col>5</xdr:col>
      <xdr:colOff>578303</xdr:colOff>
      <xdr:row>47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188809-F4EC-4BA1-9777-4A7FF2BC3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353786</xdr:colOff>
      <xdr:row>25</xdr:row>
      <xdr:rowOff>6804</xdr:rowOff>
    </xdr:from>
    <xdr:to>
      <xdr:col>23</xdr:col>
      <xdr:colOff>112461</xdr:colOff>
      <xdr:row>47</xdr:row>
      <xdr:rowOff>37111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F51ACC-A514-4F24-A088-FCF6DE876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353786</xdr:colOff>
      <xdr:row>48</xdr:row>
      <xdr:rowOff>61233</xdr:rowOff>
    </xdr:from>
    <xdr:to>
      <xdr:col>23</xdr:col>
      <xdr:colOff>112461</xdr:colOff>
      <xdr:row>70</xdr:row>
      <xdr:rowOff>91541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AD4A36-4ACE-43B9-8D78-0983C4534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817A-B475-4B14-B76D-F6E92F32DA92}">
  <sheetPr>
    <pageSetUpPr fitToPage="1"/>
  </sheetPr>
  <dimension ref="A1:V121"/>
  <sheetViews>
    <sheetView tabSelected="1" topLeftCell="A22" zoomScale="70" zoomScaleNormal="70" workbookViewId="0">
      <selection activeCell="I5" sqref="I5"/>
    </sheetView>
  </sheetViews>
  <sheetFormatPr defaultRowHeight="14.25"/>
  <cols>
    <col min="21" max="21" width="9.53125" style="3" customWidth="1"/>
    <col min="22" max="22" width="9.06640625" style="3"/>
  </cols>
  <sheetData>
    <row r="1" spans="1:21">
      <c r="A1" t="s">
        <v>0</v>
      </c>
      <c r="B1">
        <v>100000</v>
      </c>
      <c r="C1" t="s">
        <v>4</v>
      </c>
      <c r="U1" s="2"/>
    </row>
    <row r="2" spans="1:21">
      <c r="A2" t="s">
        <v>1</v>
      </c>
      <c r="B2">
        <v>10000</v>
      </c>
      <c r="C2" t="s">
        <v>4</v>
      </c>
      <c r="T2" s="3"/>
      <c r="U2" s="2"/>
    </row>
    <row r="3" spans="1:21">
      <c r="A3" t="s">
        <v>2</v>
      </c>
      <c r="B3">
        <v>1</v>
      </c>
      <c r="C3" t="s">
        <v>5</v>
      </c>
      <c r="U3" s="2"/>
    </row>
    <row r="4" spans="1:21">
      <c r="A4" t="s">
        <v>3</v>
      </c>
      <c r="B4">
        <v>0.125</v>
      </c>
      <c r="C4" t="s">
        <v>5</v>
      </c>
      <c r="U4" s="2"/>
    </row>
    <row r="5" spans="1:21">
      <c r="A5" t="s">
        <v>6</v>
      </c>
      <c r="B5">
        <v>10</v>
      </c>
      <c r="C5" t="s">
        <v>7</v>
      </c>
      <c r="U5" s="2"/>
    </row>
    <row r="6" spans="1:21">
      <c r="A6" t="s">
        <v>8</v>
      </c>
      <c r="B6">
        <v>5</v>
      </c>
      <c r="C6" t="s">
        <v>7</v>
      </c>
      <c r="U6" s="2"/>
    </row>
    <row r="7" spans="1:21">
      <c r="A7" t="s">
        <v>9</v>
      </c>
      <c r="B7">
        <v>0.1</v>
      </c>
      <c r="C7" t="s">
        <v>7</v>
      </c>
      <c r="U7" s="2"/>
    </row>
    <row r="8" spans="1:21">
      <c r="A8" t="s">
        <v>10</v>
      </c>
      <c r="B8">
        <v>7.319E-3</v>
      </c>
      <c r="C8" t="s">
        <v>11</v>
      </c>
      <c r="U8" s="2"/>
    </row>
    <row r="9" spans="1:21">
      <c r="A9" t="s">
        <v>13</v>
      </c>
      <c r="B9">
        <v>0</v>
      </c>
      <c r="C9" t="s">
        <v>17</v>
      </c>
      <c r="U9" s="2"/>
    </row>
    <row r="10" spans="1:21">
      <c r="A10" t="s">
        <v>14</v>
      </c>
      <c r="B10">
        <v>0</v>
      </c>
      <c r="C10" t="s">
        <v>17</v>
      </c>
      <c r="U10" s="2"/>
    </row>
    <row r="11" spans="1:21">
      <c r="A11" t="s">
        <v>16</v>
      </c>
      <c r="B11">
        <v>1.4</v>
      </c>
      <c r="C11" t="s">
        <v>18</v>
      </c>
      <c r="U11" s="2"/>
    </row>
    <row r="12" spans="1:21">
      <c r="A12" s="1" t="s">
        <v>15</v>
      </c>
      <c r="B12" s="1">
        <v>554.08029282929567</v>
      </c>
      <c r="C12" s="1" t="s">
        <v>17</v>
      </c>
      <c r="D12" s="1" t="s">
        <v>34</v>
      </c>
      <c r="E12" s="1">
        <f>(B12-B16)/B15</f>
        <v>1.6556315446448815</v>
      </c>
      <c r="U12" s="2"/>
    </row>
    <row r="13" spans="1:21">
      <c r="A13" t="s">
        <v>20</v>
      </c>
      <c r="B13">
        <f>B2</f>
        <v>10000</v>
      </c>
      <c r="C13" t="s">
        <v>4</v>
      </c>
      <c r="D13" t="s">
        <v>22</v>
      </c>
      <c r="E13">
        <f>B13*(1+2*B11/(B11+1)*(E12*E12-1))</f>
        <v>30313.017802270624</v>
      </c>
      <c r="F13" t="s">
        <v>4</v>
      </c>
      <c r="G13" t="s">
        <v>25</v>
      </c>
      <c r="H13">
        <f>E13</f>
        <v>30313.017802270624</v>
      </c>
      <c r="I13" t="s">
        <v>4</v>
      </c>
      <c r="J13" t="s">
        <v>27</v>
      </c>
      <c r="K13">
        <f>B1</f>
        <v>100000</v>
      </c>
      <c r="L13" t="s">
        <v>4</v>
      </c>
      <c r="U13" s="2"/>
    </row>
    <row r="14" spans="1:21">
      <c r="A14" t="s">
        <v>21</v>
      </c>
      <c r="B14">
        <f>B4</f>
        <v>0.125</v>
      </c>
      <c r="C14" t="s">
        <v>5</v>
      </c>
      <c r="D14" t="s">
        <v>23</v>
      </c>
      <c r="E14">
        <f>B14*(B11+1)*E12*E12/(2+(B11-1)*E12*E12)</f>
        <v>0.26557371169032012</v>
      </c>
      <c r="F14" t="s">
        <v>5</v>
      </c>
      <c r="G14" t="s">
        <v>35</v>
      </c>
      <c r="H14">
        <f>K14*POWER((H13/K13),(1/B11))</f>
        <v>0.42631942815042706</v>
      </c>
      <c r="I14" t="s">
        <v>5</v>
      </c>
      <c r="J14" t="s">
        <v>28</v>
      </c>
      <c r="K14">
        <f>B3</f>
        <v>1</v>
      </c>
      <c r="L14" t="s">
        <v>5</v>
      </c>
      <c r="U14" s="2"/>
    </row>
    <row r="15" spans="1:21">
      <c r="A15" t="s">
        <v>19</v>
      </c>
      <c r="B15">
        <f>SQRT(B13/B14*B11)</f>
        <v>334.66401061363024</v>
      </c>
      <c r="C15" t="s">
        <v>17</v>
      </c>
      <c r="D15" t="s">
        <v>24</v>
      </c>
      <c r="E15">
        <f>SQRT(E13/E14*B11)</f>
        <v>399.74778263522904</v>
      </c>
      <c r="F15" t="s">
        <v>17</v>
      </c>
      <c r="G15" t="s">
        <v>26</v>
      </c>
      <c r="H15">
        <f>K15+(B11-1)/2*(K16-H16)</f>
        <v>315.50848465799146</v>
      </c>
      <c r="I15" t="s">
        <v>17</v>
      </c>
      <c r="J15" t="s">
        <v>29</v>
      </c>
      <c r="K15">
        <f>SQRT(K13/K14*B11)</f>
        <v>374.16573867739413</v>
      </c>
      <c r="L15" t="s">
        <v>17</v>
      </c>
      <c r="U15" s="2"/>
    </row>
    <row r="16" spans="1:21">
      <c r="A16" t="s">
        <v>30</v>
      </c>
      <c r="B16">
        <f>B10</f>
        <v>0</v>
      </c>
      <c r="C16" t="s">
        <v>17</v>
      </c>
      <c r="D16" t="s">
        <v>31</v>
      </c>
      <c r="E16">
        <f>B15*(E13/B13-1)/SQRT((1+(B11+1)/(B11-1)*E13/B13)*(B11*(B11-1)/2))+B16</f>
        <v>293.2862700970133</v>
      </c>
      <c r="F16" t="s">
        <v>17</v>
      </c>
      <c r="G16" t="s">
        <v>32</v>
      </c>
      <c r="H16">
        <f>E16</f>
        <v>293.2862700970133</v>
      </c>
      <c r="I16" t="s">
        <v>33</v>
      </c>
      <c r="J16" t="s">
        <v>33</v>
      </c>
      <c r="K16">
        <f>B9</f>
        <v>0</v>
      </c>
      <c r="L16" t="s">
        <v>17</v>
      </c>
      <c r="U16" s="2"/>
    </row>
    <row r="17" spans="1:21">
      <c r="G17" t="s">
        <v>36</v>
      </c>
      <c r="H17">
        <f>B11*H13/H15/H15</f>
        <v>0.42631942812432061</v>
      </c>
      <c r="I17" t="s">
        <v>5</v>
      </c>
      <c r="U17" s="2"/>
    </row>
    <row r="18" spans="1:21" ht="14.65" thickBot="1">
      <c r="G18" t="s">
        <v>37</v>
      </c>
      <c r="H18">
        <f>ABS(H17-H14)</f>
        <v>2.6106450334850706E-11</v>
      </c>
      <c r="U18" s="2"/>
    </row>
    <row r="19" spans="1:21">
      <c r="A19" s="4"/>
      <c r="B19" s="5"/>
      <c r="C19" s="5" t="s">
        <v>48</v>
      </c>
      <c r="D19" s="5"/>
      <c r="E19" s="5"/>
      <c r="F19" s="5"/>
      <c r="G19" s="4"/>
      <c r="H19" s="4" t="s">
        <v>49</v>
      </c>
      <c r="I19" s="5"/>
      <c r="J19" s="6"/>
      <c r="K19" s="5" t="s">
        <v>50</v>
      </c>
      <c r="L19" s="5"/>
      <c r="M19" s="6"/>
      <c r="U19" s="2"/>
    </row>
    <row r="20" spans="1:21">
      <c r="A20" s="7"/>
      <c r="B20" s="8" t="s">
        <v>12</v>
      </c>
      <c r="C20" s="8" t="s">
        <v>44</v>
      </c>
      <c r="D20" s="8" t="s">
        <v>45</v>
      </c>
      <c r="E20" s="8" t="s">
        <v>46</v>
      </c>
      <c r="F20" s="8" t="s">
        <v>47</v>
      </c>
      <c r="G20" s="7" t="s">
        <v>12</v>
      </c>
      <c r="H20" s="7" t="s">
        <v>44</v>
      </c>
      <c r="I20" s="8" t="s">
        <v>46</v>
      </c>
      <c r="J20" s="9" t="s">
        <v>47</v>
      </c>
      <c r="K20" s="8" t="s">
        <v>44</v>
      </c>
      <c r="L20" s="8" t="s">
        <v>46</v>
      </c>
      <c r="M20" s="9" t="s">
        <v>47</v>
      </c>
      <c r="U20" s="2"/>
    </row>
    <row r="21" spans="1:21">
      <c r="A21" s="7" t="s">
        <v>38</v>
      </c>
      <c r="B21" s="8">
        <v>-5</v>
      </c>
      <c r="C21" s="8">
        <f>K13/100000</f>
        <v>1</v>
      </c>
      <c r="D21" s="8">
        <f>K14</f>
        <v>1</v>
      </c>
      <c r="E21" s="8">
        <f>B16/B15</f>
        <v>0</v>
      </c>
      <c r="F21" s="8">
        <f>C21*POWER((1+(B$11-1)/2*E21*E21),(B$11/(B$11-1)))</f>
        <v>1</v>
      </c>
      <c r="G21" s="7">
        <v>-5</v>
      </c>
      <c r="H21" s="7">
        <v>1</v>
      </c>
      <c r="I21" s="8">
        <v>0</v>
      </c>
      <c r="J21" s="9">
        <v>1</v>
      </c>
      <c r="K21" s="8">
        <v>1</v>
      </c>
      <c r="L21" s="8">
        <v>0</v>
      </c>
      <c r="M21" s="9">
        <v>1</v>
      </c>
      <c r="U21" s="2"/>
    </row>
    <row r="22" spans="1:21">
      <c r="A22" s="7" t="s">
        <v>39</v>
      </c>
      <c r="B22" s="8">
        <f>B6-K15*B8-5</f>
        <v>-2.7385190413798477</v>
      </c>
      <c r="C22" s="8">
        <f>K13/100000</f>
        <v>1</v>
      </c>
      <c r="D22" s="8">
        <f>K14</f>
        <v>1</v>
      </c>
      <c r="E22" s="8">
        <f>B16/B15</f>
        <v>0</v>
      </c>
      <c r="F22" s="8">
        <f>C22*POWER((1+(B$11-1)/2*E22*E22),(B$11/(B$11-1)))</f>
        <v>1</v>
      </c>
      <c r="G22" s="7">
        <v>-4.9000000000000004</v>
      </c>
      <c r="H22" s="7">
        <v>1</v>
      </c>
      <c r="I22" s="8">
        <v>0</v>
      </c>
      <c r="J22" s="9">
        <v>1</v>
      </c>
      <c r="K22" s="8">
        <v>1</v>
      </c>
      <c r="L22" s="8">
        <v>0</v>
      </c>
      <c r="M22" s="9">
        <v>1</v>
      </c>
      <c r="U22" s="2"/>
    </row>
    <row r="23" spans="1:21">
      <c r="A23" s="7" t="s">
        <v>40</v>
      </c>
      <c r="B23" s="8">
        <f>B6+(H16-H15)*B8-5</f>
        <v>-0.16264438837179895</v>
      </c>
      <c r="C23" s="8">
        <f>H13/100000</f>
        <v>0.30313017802270625</v>
      </c>
      <c r="D23" s="8">
        <f>H14</f>
        <v>0.42631942815042706</v>
      </c>
      <c r="E23" s="8">
        <f>H16/H15</f>
        <v>0.92956698269123617</v>
      </c>
      <c r="F23" s="8">
        <f>C23*POWER((1+(B$11-1)/2*E23*E23),(B$11/(B$11-1)))</f>
        <v>0.52958733684838777</v>
      </c>
      <c r="G23" s="7">
        <v>-4.8</v>
      </c>
      <c r="H23" s="7">
        <v>1</v>
      </c>
      <c r="I23" s="8">
        <v>0</v>
      </c>
      <c r="J23" s="9">
        <v>1</v>
      </c>
      <c r="K23" s="8">
        <v>1</v>
      </c>
      <c r="L23" s="8">
        <v>0</v>
      </c>
      <c r="M23" s="9">
        <v>1</v>
      </c>
      <c r="U23" s="2"/>
    </row>
    <row r="24" spans="1:21">
      <c r="A24" s="7" t="s">
        <v>41</v>
      </c>
      <c r="B24" s="8">
        <f>B6+B8*H16-5</f>
        <v>2.14656221084004</v>
      </c>
      <c r="C24" s="8">
        <f>H13/100000</f>
        <v>0.30313017802270625</v>
      </c>
      <c r="D24" s="8">
        <f>H14</f>
        <v>0.42631942815042706</v>
      </c>
      <c r="E24" s="8">
        <f>E23</f>
        <v>0.92956698269123617</v>
      </c>
      <c r="F24" s="8">
        <f t="shared" ref="F24:F28" si="0">C24*POWER((1+(B$11-1)/2*E24*E24),(B$11/(B$11-1)))</f>
        <v>0.52958733684838777</v>
      </c>
      <c r="G24" s="7">
        <v>-4.7</v>
      </c>
      <c r="H24" s="7">
        <v>1</v>
      </c>
      <c r="I24" s="8">
        <v>0</v>
      </c>
      <c r="J24" s="9">
        <v>1</v>
      </c>
      <c r="K24" s="8">
        <v>1</v>
      </c>
      <c r="L24" s="8">
        <v>0</v>
      </c>
      <c r="M24" s="9">
        <v>1</v>
      </c>
      <c r="U24" s="2"/>
    </row>
    <row r="25" spans="1:21">
      <c r="A25" s="7" t="s">
        <v>41</v>
      </c>
      <c r="B25" s="8">
        <f>B6+B8*H16-5</f>
        <v>2.14656221084004</v>
      </c>
      <c r="C25" s="8">
        <f>E13/100000</f>
        <v>0.30313017802270625</v>
      </c>
      <c r="D25" s="8">
        <f>E14</f>
        <v>0.26557371169032012</v>
      </c>
      <c r="E25" s="8">
        <f>E26</f>
        <v>0.73367829125555861</v>
      </c>
      <c r="F25" s="8">
        <f t="shared" si="0"/>
        <v>0.43355818779988031</v>
      </c>
      <c r="G25" s="7">
        <v>-4.5999999999999996</v>
      </c>
      <c r="H25" s="7">
        <v>1</v>
      </c>
      <c r="I25" s="8">
        <v>0</v>
      </c>
      <c r="J25" s="9">
        <v>1</v>
      </c>
      <c r="K25" s="8">
        <v>1</v>
      </c>
      <c r="L25" s="8">
        <v>0</v>
      </c>
      <c r="M25" s="9">
        <v>1</v>
      </c>
      <c r="U25" s="2"/>
    </row>
    <row r="26" spans="1:21">
      <c r="A26" s="7" t="s">
        <v>42</v>
      </c>
      <c r="B26" s="8">
        <f>B6+B8*B12-5</f>
        <v>4.0553136632176141</v>
      </c>
      <c r="C26" s="8">
        <f>E13/100000</f>
        <v>0.30313017802270625</v>
      </c>
      <c r="D26" s="8">
        <f>E14</f>
        <v>0.26557371169032012</v>
      </c>
      <c r="E26" s="8">
        <f>E16/E15</f>
        <v>0.73367829125555861</v>
      </c>
      <c r="F26" s="8">
        <f t="shared" si="0"/>
        <v>0.43355818779988031</v>
      </c>
      <c r="G26" s="7">
        <v>-4.5</v>
      </c>
      <c r="H26" s="7">
        <v>1</v>
      </c>
      <c r="I26" s="8">
        <v>0</v>
      </c>
      <c r="J26" s="9">
        <v>1</v>
      </c>
      <c r="K26" s="8">
        <v>1</v>
      </c>
      <c r="L26" s="8">
        <v>0</v>
      </c>
      <c r="M26" s="9">
        <v>1</v>
      </c>
      <c r="U26" s="2"/>
    </row>
    <row r="27" spans="1:21">
      <c r="A27" s="7" t="s">
        <v>42</v>
      </c>
      <c r="B27" s="8">
        <f>B6+B8*B12-5</f>
        <v>4.0553136632176141</v>
      </c>
      <c r="C27" s="8">
        <f>B13/100000</f>
        <v>0.1</v>
      </c>
      <c r="D27" s="8">
        <f>B14</f>
        <v>0.125</v>
      </c>
      <c r="E27" s="8">
        <f>K16/K15</f>
        <v>0</v>
      </c>
      <c r="F27" s="8">
        <f t="shared" si="0"/>
        <v>0.1</v>
      </c>
      <c r="G27" s="7">
        <v>-4.4000000000000004</v>
      </c>
      <c r="H27" s="7">
        <v>1</v>
      </c>
      <c r="I27" s="8">
        <v>0</v>
      </c>
      <c r="J27" s="9">
        <v>1</v>
      </c>
      <c r="K27" s="8">
        <v>1</v>
      </c>
      <c r="L27" s="8">
        <v>0</v>
      </c>
      <c r="M27" s="9">
        <v>1</v>
      </c>
      <c r="U27" s="2"/>
    </row>
    <row r="28" spans="1:21" ht="14.65" thickBot="1">
      <c r="A28" s="10" t="s">
        <v>43</v>
      </c>
      <c r="B28" s="11">
        <f>B5-5</f>
        <v>5</v>
      </c>
      <c r="C28" s="11">
        <f>B13/100000</f>
        <v>0.1</v>
      </c>
      <c r="D28" s="11">
        <f>B14</f>
        <v>0.125</v>
      </c>
      <c r="E28" s="11">
        <f>K16/K15</f>
        <v>0</v>
      </c>
      <c r="F28" s="11">
        <f t="shared" si="0"/>
        <v>0.1</v>
      </c>
      <c r="G28" s="7">
        <v>-4.3</v>
      </c>
      <c r="H28" s="7">
        <v>1</v>
      </c>
      <c r="I28" s="8">
        <v>0</v>
      </c>
      <c r="J28" s="9">
        <v>1</v>
      </c>
      <c r="K28" s="8">
        <v>1</v>
      </c>
      <c r="L28" s="8">
        <v>0</v>
      </c>
      <c r="M28" s="9">
        <v>1</v>
      </c>
      <c r="U28" s="2"/>
    </row>
    <row r="29" spans="1:21">
      <c r="G29" s="7">
        <v>-4.2</v>
      </c>
      <c r="H29" s="7">
        <v>1</v>
      </c>
      <c r="I29" s="8">
        <v>0</v>
      </c>
      <c r="J29" s="9">
        <v>1</v>
      </c>
      <c r="K29" s="8">
        <v>1</v>
      </c>
      <c r="L29" s="8">
        <v>0</v>
      </c>
      <c r="M29" s="9">
        <v>1</v>
      </c>
      <c r="U29" s="2"/>
    </row>
    <row r="30" spans="1:21">
      <c r="G30" s="7">
        <v>-4.0999999999999996</v>
      </c>
      <c r="H30" s="7">
        <v>1</v>
      </c>
      <c r="I30" s="8">
        <v>0</v>
      </c>
      <c r="J30" s="9">
        <v>1</v>
      </c>
      <c r="K30" s="8">
        <v>1</v>
      </c>
      <c r="L30" s="8">
        <v>0</v>
      </c>
      <c r="M30" s="9">
        <v>1</v>
      </c>
      <c r="U30" s="2"/>
    </row>
    <row r="31" spans="1:21">
      <c r="G31" s="7">
        <v>-4</v>
      </c>
      <c r="H31" s="7">
        <v>1</v>
      </c>
      <c r="I31" s="8">
        <v>0</v>
      </c>
      <c r="J31" s="9">
        <v>1</v>
      </c>
      <c r="K31" s="8">
        <v>0.99999899999999997</v>
      </c>
      <c r="L31" s="8">
        <v>9.9999999999999995E-7</v>
      </c>
      <c r="M31" s="9">
        <v>0.99999899999999997</v>
      </c>
      <c r="U31" s="2"/>
    </row>
    <row r="32" spans="1:21">
      <c r="G32" s="7">
        <v>-3.9</v>
      </c>
      <c r="H32" s="7">
        <v>1</v>
      </c>
      <c r="I32" s="8">
        <v>0</v>
      </c>
      <c r="J32" s="9">
        <v>1</v>
      </c>
      <c r="K32" s="8">
        <v>0.99999400000000005</v>
      </c>
      <c r="L32" s="8">
        <v>3.9999999999999998E-6</v>
      </c>
      <c r="M32" s="9">
        <v>0.99999400000000005</v>
      </c>
      <c r="U32" s="2"/>
    </row>
    <row r="33" spans="7:21">
      <c r="G33" s="7">
        <v>-3.8</v>
      </c>
      <c r="H33" s="7">
        <v>1</v>
      </c>
      <c r="I33" s="8">
        <v>0</v>
      </c>
      <c r="J33" s="9">
        <v>1</v>
      </c>
      <c r="K33" s="8">
        <v>0.99997999999999998</v>
      </c>
      <c r="L33" s="8">
        <v>1.5E-5</v>
      </c>
      <c r="M33" s="9">
        <v>0.99997999999999998</v>
      </c>
      <c r="U33" s="2"/>
    </row>
    <row r="34" spans="7:21">
      <c r="G34" s="7">
        <v>-3.7</v>
      </c>
      <c r="H34" s="7">
        <v>1</v>
      </c>
      <c r="I34" s="8">
        <v>0</v>
      </c>
      <c r="J34" s="9">
        <v>1</v>
      </c>
      <c r="K34" s="8">
        <v>0.99993500000000002</v>
      </c>
      <c r="L34" s="8">
        <v>4.6E-5</v>
      </c>
      <c r="M34" s="9">
        <v>0.99993500000000002</v>
      </c>
      <c r="U34" s="2"/>
    </row>
    <row r="35" spans="7:21">
      <c r="G35" s="7">
        <v>-3.6</v>
      </c>
      <c r="H35" s="7">
        <v>1</v>
      </c>
      <c r="I35" s="8">
        <v>0</v>
      </c>
      <c r="J35" s="9">
        <v>1</v>
      </c>
      <c r="K35" s="8">
        <v>0.99981600000000004</v>
      </c>
      <c r="L35" s="8">
        <v>1.3100000000000001E-4</v>
      </c>
      <c r="M35" s="9">
        <v>0.99981600000000004</v>
      </c>
      <c r="U35" s="2"/>
    </row>
    <row r="36" spans="7:21">
      <c r="G36" s="7">
        <v>-3.5</v>
      </c>
      <c r="H36" s="7">
        <v>0.99999800000000005</v>
      </c>
      <c r="I36" s="8">
        <v>9.9999999999999995E-7</v>
      </c>
      <c r="J36" s="9">
        <v>0.99999800000000005</v>
      </c>
      <c r="K36" s="8">
        <v>0.99952399999999997</v>
      </c>
      <c r="L36" s="8">
        <v>3.4000000000000002E-4</v>
      </c>
      <c r="M36" s="9">
        <v>0.99952399999999997</v>
      </c>
      <c r="U36" s="2"/>
    </row>
    <row r="37" spans="7:21">
      <c r="G37" s="7">
        <v>-3.4</v>
      </c>
      <c r="H37" s="7">
        <v>0.99999199999999999</v>
      </c>
      <c r="I37" s="8">
        <v>6.0000000000000002E-6</v>
      </c>
      <c r="J37" s="9">
        <v>0.99999199999999999</v>
      </c>
      <c r="K37" s="8">
        <v>0.99887700000000001</v>
      </c>
      <c r="L37" s="8">
        <v>8.03E-4</v>
      </c>
      <c r="M37" s="9">
        <v>0.99887700000000001</v>
      </c>
      <c r="U37" s="2"/>
    </row>
    <row r="38" spans="7:21">
      <c r="G38" s="7">
        <v>-3.3</v>
      </c>
      <c r="H38" s="7">
        <v>0.999969</v>
      </c>
      <c r="I38" s="8">
        <v>2.1999999999999999E-5</v>
      </c>
      <c r="J38" s="9">
        <v>0.999969</v>
      </c>
      <c r="K38" s="8">
        <v>0.99757099999999999</v>
      </c>
      <c r="L38" s="8">
        <v>1.737E-3</v>
      </c>
      <c r="M38" s="9">
        <v>0.99757300000000004</v>
      </c>
      <c r="U38" s="2"/>
    </row>
    <row r="39" spans="7:21">
      <c r="G39" s="7">
        <v>-3.2</v>
      </c>
      <c r="H39" s="7">
        <v>0.999892</v>
      </c>
      <c r="I39" s="8">
        <v>7.7000000000000001E-5</v>
      </c>
      <c r="J39" s="9">
        <v>0.999892</v>
      </c>
      <c r="K39" s="8">
        <v>0.99516499999999997</v>
      </c>
      <c r="L39" s="8">
        <v>3.4619999999999998E-3</v>
      </c>
      <c r="M39" s="9">
        <v>0.99517299999999997</v>
      </c>
      <c r="U39" s="2"/>
    </row>
    <row r="40" spans="7:21">
      <c r="G40" s="7">
        <v>-3.1</v>
      </c>
      <c r="H40" s="7">
        <v>0.99965999999999999</v>
      </c>
      <c r="I40" s="8">
        <v>2.43E-4</v>
      </c>
      <c r="J40" s="9">
        <v>0.99965999999999999</v>
      </c>
      <c r="K40" s="8">
        <v>0.99111899999999997</v>
      </c>
      <c r="L40" s="8">
        <v>6.3730000000000002E-3</v>
      </c>
      <c r="M40" s="9">
        <v>0.991147</v>
      </c>
      <c r="U40" s="2"/>
    </row>
    <row r="41" spans="7:21">
      <c r="G41" s="7">
        <v>-3</v>
      </c>
      <c r="H41" s="7">
        <v>0.999031</v>
      </c>
      <c r="I41" s="8">
        <v>6.9200000000000002E-4</v>
      </c>
      <c r="J41" s="9">
        <v>0.999031</v>
      </c>
      <c r="K41" s="8">
        <v>0.98485</v>
      </c>
      <c r="L41" s="8">
        <v>1.0907999999999999E-2</v>
      </c>
      <c r="M41" s="9">
        <v>0.98493200000000003</v>
      </c>
      <c r="U41" s="2"/>
    </row>
    <row r="42" spans="7:21">
      <c r="G42" s="7">
        <v>-2.9</v>
      </c>
      <c r="H42" s="7">
        <v>0.99751400000000001</v>
      </c>
      <c r="I42" s="8">
        <v>1.779E-3</v>
      </c>
      <c r="J42" s="9">
        <v>0.99751599999999996</v>
      </c>
      <c r="K42" s="8">
        <v>0.97584700000000002</v>
      </c>
      <c r="L42" s="8">
        <v>1.7478E-2</v>
      </c>
      <c r="M42" s="9">
        <v>0.97605500000000001</v>
      </c>
      <c r="U42" s="2"/>
    </row>
    <row r="43" spans="7:21">
      <c r="G43" s="7">
        <v>-2.8</v>
      </c>
      <c r="H43" s="7">
        <v>0.99425200000000002</v>
      </c>
      <c r="I43" s="8">
        <v>4.1190000000000003E-3</v>
      </c>
      <c r="J43" s="9">
        <v>0.99426400000000004</v>
      </c>
      <c r="K43" s="8">
        <v>0.96379800000000004</v>
      </c>
      <c r="L43" s="8">
        <v>2.6377999999999999E-2</v>
      </c>
      <c r="M43" s="9">
        <v>0.96426699999999999</v>
      </c>
      <c r="U43" s="2"/>
    </row>
    <row r="44" spans="7:21">
      <c r="G44" s="7">
        <v>-2.7</v>
      </c>
      <c r="H44" s="7">
        <v>0.98802400000000001</v>
      </c>
      <c r="I44" s="8">
        <v>8.6130000000000009E-3</v>
      </c>
      <c r="J44" s="9">
        <v>0.98807500000000004</v>
      </c>
      <c r="K44" s="8">
        <v>0.94856099999999999</v>
      </c>
      <c r="L44" s="8">
        <v>3.7815000000000001E-2</v>
      </c>
      <c r="M44" s="9">
        <v>0.94951099999999999</v>
      </c>
      <c r="U44" s="2"/>
    </row>
    <row r="45" spans="7:21">
      <c r="G45" s="7">
        <v>-2.6</v>
      </c>
      <c r="H45" s="7">
        <v>0.97744699999999995</v>
      </c>
      <c r="I45" s="8">
        <v>1.6319E-2</v>
      </c>
      <c r="J45" s="9">
        <v>0.97762899999999997</v>
      </c>
      <c r="K45" s="8">
        <v>0.93031200000000003</v>
      </c>
      <c r="L45" s="8">
        <v>5.1791999999999998E-2</v>
      </c>
      <c r="M45" s="9">
        <v>0.93206</v>
      </c>
      <c r="U45" s="2"/>
    </row>
    <row r="46" spans="7:21">
      <c r="G46" s="7">
        <v>-2.5</v>
      </c>
      <c r="H46" s="7">
        <v>0.96140700000000001</v>
      </c>
      <c r="I46" s="8">
        <v>2.8188999999999999E-2</v>
      </c>
      <c r="J46" s="9">
        <v>0.96194199999999996</v>
      </c>
      <c r="K46" s="8">
        <v>0.90936399999999995</v>
      </c>
      <c r="L46" s="8">
        <v>6.8225999999999995E-2</v>
      </c>
      <c r="M46" s="9">
        <v>0.91232999999999997</v>
      </c>
      <c r="U46" s="2"/>
    </row>
    <row r="47" spans="7:21">
      <c r="G47" s="7">
        <v>-2.4</v>
      </c>
      <c r="H47" s="7">
        <v>0.93948600000000004</v>
      </c>
      <c r="I47" s="8">
        <v>4.4781000000000001E-2</v>
      </c>
      <c r="J47" s="9">
        <v>0.940805</v>
      </c>
      <c r="K47" s="8">
        <v>0.88611899999999999</v>
      </c>
      <c r="L47" s="8">
        <v>8.6974999999999997E-2</v>
      </c>
      <c r="M47" s="9">
        <v>0.89081999999999995</v>
      </c>
      <c r="U47" s="2"/>
    </row>
    <row r="48" spans="7:21">
      <c r="G48" s="7">
        <v>-2.2999999999999998</v>
      </c>
      <c r="H48" s="7">
        <v>0.91214099999999998</v>
      </c>
      <c r="I48" s="8">
        <v>6.6110000000000002E-2</v>
      </c>
      <c r="J48" s="9">
        <v>0.91493500000000005</v>
      </c>
      <c r="K48" s="8">
        <v>0.861043</v>
      </c>
      <c r="L48" s="8">
        <v>0.10784100000000001</v>
      </c>
      <c r="M48" s="9">
        <v>0.86807299999999998</v>
      </c>
      <c r="U48" s="2"/>
    </row>
    <row r="49" spans="7:21">
      <c r="G49" s="7">
        <v>-2.2000000000000002</v>
      </c>
      <c r="H49" s="7">
        <v>0.88051400000000002</v>
      </c>
      <c r="I49" s="8">
        <v>9.1711000000000001E-2</v>
      </c>
      <c r="J49" s="9">
        <v>0.88570899999999997</v>
      </c>
      <c r="K49" s="8">
        <v>0.83458399999999999</v>
      </c>
      <c r="L49" s="8">
        <v>0.13062299999999999</v>
      </c>
      <c r="M49" s="9">
        <v>0.84459499999999998</v>
      </c>
      <c r="U49" s="2"/>
    </row>
    <row r="50" spans="7:21">
      <c r="G50" s="7">
        <v>-2.1</v>
      </c>
      <c r="H50" s="7">
        <v>0.84603600000000001</v>
      </c>
      <c r="I50" s="8">
        <v>0.120846</v>
      </c>
      <c r="J50" s="9">
        <v>0.85471699999999995</v>
      </c>
      <c r="K50" s="8">
        <v>0.80715400000000004</v>
      </c>
      <c r="L50" s="8">
        <v>0.15512899999999999</v>
      </c>
      <c r="M50" s="9">
        <v>0.82083300000000003</v>
      </c>
      <c r="U50" s="2"/>
    </row>
    <row r="51" spans="7:21">
      <c r="G51" s="7">
        <v>-2</v>
      </c>
      <c r="H51" s="7">
        <v>0.81005300000000002</v>
      </c>
      <c r="I51" s="8">
        <v>0.15273800000000001</v>
      </c>
      <c r="J51" s="9">
        <v>0.82335899999999995</v>
      </c>
      <c r="K51" s="8">
        <v>0.77916099999999999</v>
      </c>
      <c r="L51" s="8">
        <v>0.18113699999999999</v>
      </c>
      <c r="M51" s="9">
        <v>0.79720299999999999</v>
      </c>
      <c r="U51" s="2"/>
    </row>
    <row r="52" spans="7:21">
      <c r="G52" s="7">
        <v>-1.9</v>
      </c>
      <c r="H52" s="7">
        <v>0.773621</v>
      </c>
      <c r="I52" s="8">
        <v>0.186722</v>
      </c>
      <c r="J52" s="9">
        <v>0.79266700000000001</v>
      </c>
      <c r="K52" s="8">
        <v>0.75086299999999995</v>
      </c>
      <c r="L52" s="8">
        <v>0.208533</v>
      </c>
      <c r="M52" s="9">
        <v>0.77396900000000002</v>
      </c>
      <c r="U52" s="2"/>
    </row>
    <row r="53" spans="7:21">
      <c r="G53" s="7">
        <v>-1.8</v>
      </c>
      <c r="H53" s="7">
        <v>0.73746999999999996</v>
      </c>
      <c r="I53" s="8">
        <v>0.222303</v>
      </c>
      <c r="J53" s="9">
        <v>0.76329800000000003</v>
      </c>
      <c r="K53" s="8">
        <v>0.722549</v>
      </c>
      <c r="L53" s="8">
        <v>0.237148</v>
      </c>
      <c r="M53" s="9">
        <v>0.75139599999999995</v>
      </c>
      <c r="U53" s="2"/>
    </row>
    <row r="54" spans="7:21">
      <c r="G54" s="7">
        <v>-1.7</v>
      </c>
      <c r="H54" s="7">
        <v>0.70205399999999996</v>
      </c>
      <c r="I54" s="8">
        <v>0.25914999999999999</v>
      </c>
      <c r="J54" s="9">
        <v>0.73561600000000005</v>
      </c>
      <c r="K54" s="8">
        <v>0.69435999999999998</v>
      </c>
      <c r="L54" s="8">
        <v>0.26693600000000001</v>
      </c>
      <c r="M54" s="9">
        <v>0.72961500000000001</v>
      </c>
      <c r="U54" s="2"/>
    </row>
    <row r="55" spans="7:21">
      <c r="G55" s="7">
        <v>-1.6</v>
      </c>
      <c r="H55" s="7">
        <v>0.66763700000000004</v>
      </c>
      <c r="I55" s="8">
        <v>0.29705300000000001</v>
      </c>
      <c r="J55" s="9">
        <v>0.70979400000000004</v>
      </c>
      <c r="K55" s="8">
        <v>0.66659199999999996</v>
      </c>
      <c r="L55" s="8">
        <v>0.29765799999999998</v>
      </c>
      <c r="M55" s="9">
        <v>0.70885799999999999</v>
      </c>
      <c r="U55" s="2"/>
    </row>
    <row r="56" spans="7:21">
      <c r="G56" s="7">
        <v>-1.5</v>
      </c>
      <c r="H56" s="7">
        <v>0.63436199999999998</v>
      </c>
      <c r="I56" s="8">
        <v>0.33588400000000002</v>
      </c>
      <c r="J56" s="9">
        <v>0.68588800000000005</v>
      </c>
      <c r="K56" s="8">
        <v>0.63923600000000003</v>
      </c>
      <c r="L56" s="8">
        <v>0.32938499999999998</v>
      </c>
      <c r="M56" s="9">
        <v>0.689114</v>
      </c>
      <c r="U56" s="2"/>
    </row>
    <row r="57" spans="7:21">
      <c r="G57" s="7">
        <v>-1.4</v>
      </c>
      <c r="H57" s="7">
        <v>0.602302</v>
      </c>
      <c r="I57" s="8">
        <v>0.37556400000000001</v>
      </c>
      <c r="J57" s="9">
        <v>0.66389600000000004</v>
      </c>
      <c r="K57" s="8">
        <v>0.61246500000000004</v>
      </c>
      <c r="L57" s="8">
        <v>0.36196699999999998</v>
      </c>
      <c r="M57" s="9">
        <v>0.67049999999999998</v>
      </c>
      <c r="U57" s="2"/>
    </row>
    <row r="58" spans="7:21">
      <c r="G58" s="7">
        <v>-1.3</v>
      </c>
      <c r="H58" s="7">
        <v>0.571492</v>
      </c>
      <c r="I58" s="8">
        <v>0.41605300000000001</v>
      </c>
      <c r="J58" s="9">
        <v>0.64378800000000003</v>
      </c>
      <c r="K58" s="8">
        <v>0.58635400000000004</v>
      </c>
      <c r="L58" s="8">
        <v>0.395347</v>
      </c>
      <c r="M58" s="9">
        <v>0.65305199999999997</v>
      </c>
      <c r="U58" s="2"/>
    </row>
    <row r="59" spans="7:21">
      <c r="G59" s="7">
        <v>-1.2</v>
      </c>
      <c r="H59" s="7">
        <v>0.54194799999999999</v>
      </c>
      <c r="I59" s="8">
        <v>0.457233</v>
      </c>
      <c r="J59" s="9">
        <v>0.62549200000000005</v>
      </c>
      <c r="K59" s="8">
        <v>0.56093899999999997</v>
      </c>
      <c r="L59" s="8">
        <v>0.429506</v>
      </c>
      <c r="M59" s="9">
        <v>0.63677700000000004</v>
      </c>
      <c r="U59" s="2"/>
    </row>
    <row r="60" spans="7:21">
      <c r="G60" s="7">
        <v>-1.1000000000000001</v>
      </c>
      <c r="H60" s="7">
        <v>0.51367600000000002</v>
      </c>
      <c r="I60" s="8">
        <v>0.49934000000000001</v>
      </c>
      <c r="J60" s="9">
        <v>0.60906099999999996</v>
      </c>
      <c r="K60" s="8">
        <v>0.53627899999999995</v>
      </c>
      <c r="L60" s="8">
        <v>0.46438000000000001</v>
      </c>
      <c r="M60" s="9">
        <v>0.62169200000000002</v>
      </c>
      <c r="U60" s="2"/>
    </row>
    <row r="61" spans="7:21">
      <c r="G61" s="7">
        <v>-1</v>
      </c>
      <c r="H61" s="7">
        <v>0.48670200000000002</v>
      </c>
      <c r="I61" s="8">
        <v>0.54149099999999994</v>
      </c>
      <c r="J61" s="9">
        <v>0.59413499999999997</v>
      </c>
      <c r="K61" s="8">
        <v>0.51241099999999995</v>
      </c>
      <c r="L61" s="8">
        <v>0.499921</v>
      </c>
      <c r="M61" s="9">
        <v>0.607796</v>
      </c>
      <c r="U61" s="2"/>
    </row>
    <row r="62" spans="7:21">
      <c r="G62" s="7">
        <v>-0.9</v>
      </c>
      <c r="H62" s="7">
        <v>0.46106799999999998</v>
      </c>
      <c r="I62" s="8">
        <v>0.58500300000000005</v>
      </c>
      <c r="J62" s="9">
        <v>0.58129799999999998</v>
      </c>
      <c r="K62" s="8">
        <v>0.48935200000000001</v>
      </c>
      <c r="L62" s="8">
        <v>0.53609399999999996</v>
      </c>
      <c r="M62" s="9">
        <v>0.59507699999999997</v>
      </c>
      <c r="U62" s="2"/>
    </row>
    <row r="63" spans="7:21">
      <c r="G63" s="7">
        <v>-0.8</v>
      </c>
      <c r="H63" s="7">
        <v>0.43688700000000003</v>
      </c>
      <c r="I63" s="8">
        <v>0.62809000000000004</v>
      </c>
      <c r="J63" s="9">
        <v>0.56990499999999999</v>
      </c>
      <c r="K63" s="8">
        <v>0.46713500000000002</v>
      </c>
      <c r="L63" s="8">
        <v>0.57283499999999998</v>
      </c>
      <c r="M63" s="9">
        <v>0.58352899999999996</v>
      </c>
      <c r="U63" s="2"/>
    </row>
    <row r="64" spans="7:21">
      <c r="G64" s="7">
        <v>-0.7</v>
      </c>
      <c r="H64" s="7">
        <v>0.414524</v>
      </c>
      <c r="I64" s="8">
        <v>0.66986199999999996</v>
      </c>
      <c r="J64" s="9">
        <v>0.55999500000000002</v>
      </c>
      <c r="K64" s="8">
        <v>0.44578899999999999</v>
      </c>
      <c r="L64" s="8">
        <v>0.61006400000000005</v>
      </c>
      <c r="M64" s="9">
        <v>0.57313999999999998</v>
      </c>
      <c r="U64" s="2"/>
    </row>
    <row r="65" spans="7:21">
      <c r="G65" s="7">
        <v>-0.6</v>
      </c>
      <c r="H65" s="7">
        <v>0.394868</v>
      </c>
      <c r="I65" s="8">
        <v>0.70958600000000005</v>
      </c>
      <c r="J65" s="9">
        <v>0.55245500000000003</v>
      </c>
      <c r="K65" s="8">
        <v>0.42527999999999999</v>
      </c>
      <c r="L65" s="8">
        <v>0.64779900000000001</v>
      </c>
      <c r="M65" s="9">
        <v>0.56386899999999995</v>
      </c>
      <c r="U65" s="2"/>
    </row>
    <row r="66" spans="7:21">
      <c r="G66" s="7">
        <v>-0.5</v>
      </c>
      <c r="H66" s="7">
        <v>0.38048500000000002</v>
      </c>
      <c r="I66" s="8">
        <v>0.74095900000000003</v>
      </c>
      <c r="J66" s="9">
        <v>0.547898</v>
      </c>
      <c r="K66" s="8">
        <v>0.40567700000000001</v>
      </c>
      <c r="L66" s="8">
        <v>0.685863</v>
      </c>
      <c r="M66" s="9">
        <v>0.55571800000000005</v>
      </c>
      <c r="U66" s="2"/>
    </row>
    <row r="67" spans="7:21">
      <c r="G67" s="7">
        <v>-0.4</v>
      </c>
      <c r="H67" s="7">
        <v>0.37754500000000002</v>
      </c>
      <c r="I67" s="8">
        <v>0.747363</v>
      </c>
      <c r="J67" s="9">
        <v>0.54693999999999998</v>
      </c>
      <c r="K67" s="8">
        <v>0.38693</v>
      </c>
      <c r="L67" s="8">
        <v>0.72427900000000001</v>
      </c>
      <c r="M67" s="9">
        <v>0.54863700000000004</v>
      </c>
      <c r="U67" s="2"/>
    </row>
    <row r="68" spans="7:21">
      <c r="G68" s="7">
        <v>-0.3</v>
      </c>
      <c r="H68" s="7">
        <v>0.39069700000000002</v>
      </c>
      <c r="I68" s="8">
        <v>0.71690399999999999</v>
      </c>
      <c r="J68" s="9">
        <v>0.550257</v>
      </c>
      <c r="K68" s="8">
        <v>0.36913600000000002</v>
      </c>
      <c r="L68" s="8">
        <v>0.762764</v>
      </c>
      <c r="M68" s="9">
        <v>0.54262900000000003</v>
      </c>
      <c r="U68" s="2"/>
    </row>
    <row r="69" spans="7:21">
      <c r="G69" s="7">
        <v>-0.2</v>
      </c>
      <c r="H69" s="7">
        <v>0.40270400000000001</v>
      </c>
      <c r="I69" s="8">
        <v>0.69372900000000004</v>
      </c>
      <c r="J69" s="9">
        <v>0.55548500000000001</v>
      </c>
      <c r="K69" s="8">
        <v>0.35240500000000002</v>
      </c>
      <c r="L69" s="8">
        <v>0.80093199999999998</v>
      </c>
      <c r="M69" s="9">
        <v>0.53768199999999999</v>
      </c>
      <c r="U69" s="2"/>
    </row>
    <row r="70" spans="7:21">
      <c r="G70" s="7">
        <v>-0.1</v>
      </c>
      <c r="H70" s="7">
        <v>0.39186799999999999</v>
      </c>
      <c r="I70" s="8">
        <v>0.71618000000000004</v>
      </c>
      <c r="J70" s="9">
        <v>0.55154300000000001</v>
      </c>
      <c r="K70" s="8">
        <v>0.33683000000000002</v>
      </c>
      <c r="L70" s="8">
        <v>0.83837200000000001</v>
      </c>
      <c r="M70" s="9">
        <v>0.53375499999999998</v>
      </c>
      <c r="U70" s="2"/>
    </row>
    <row r="71" spans="7:21">
      <c r="G71" s="7">
        <v>0</v>
      </c>
      <c r="H71" s="7">
        <v>0.17457600000000001</v>
      </c>
      <c r="I71" s="8">
        <v>1.428733</v>
      </c>
      <c r="J71" s="9">
        <v>0.57858699999999996</v>
      </c>
      <c r="K71" s="8">
        <v>0.32278299999999999</v>
      </c>
      <c r="L71" s="8">
        <v>0.87387099999999995</v>
      </c>
      <c r="M71" s="9">
        <v>0.53083199999999997</v>
      </c>
      <c r="U71" s="2"/>
    </row>
    <row r="72" spans="7:21">
      <c r="G72" s="7">
        <v>0.1</v>
      </c>
      <c r="H72" s="7">
        <v>0.194825</v>
      </c>
      <c r="I72" s="8">
        <v>1.3311170000000001</v>
      </c>
      <c r="J72" s="9">
        <v>0.56328699999999998</v>
      </c>
      <c r="K72" s="8">
        <v>0.31106400000000001</v>
      </c>
      <c r="L72" s="8">
        <v>0.90485499999999996</v>
      </c>
      <c r="M72" s="9">
        <v>0.52888599999999997</v>
      </c>
      <c r="U72" s="2"/>
    </row>
    <row r="73" spans="7:21">
      <c r="G73" s="7">
        <v>0.2</v>
      </c>
      <c r="H73" s="7">
        <v>0.13417299999999999</v>
      </c>
      <c r="I73" s="8">
        <v>1.673419</v>
      </c>
      <c r="J73" s="9">
        <v>0.63630600000000004</v>
      </c>
      <c r="K73" s="8">
        <v>0.30321700000000001</v>
      </c>
      <c r="L73" s="8">
        <v>0.926319</v>
      </c>
      <c r="M73" s="9">
        <v>0.52783500000000005</v>
      </c>
      <c r="U73" s="2"/>
    </row>
    <row r="74" spans="7:21">
      <c r="G74" s="7">
        <v>0.3</v>
      </c>
      <c r="H74" s="7">
        <v>0.156052</v>
      </c>
      <c r="I74" s="8">
        <v>1.5323439999999999</v>
      </c>
      <c r="J74" s="9">
        <v>0.60045800000000005</v>
      </c>
      <c r="K74" s="8">
        <v>0.30089300000000002</v>
      </c>
      <c r="L74" s="8">
        <v>0.93270399999999998</v>
      </c>
      <c r="M74" s="9">
        <v>0.52751499999999996</v>
      </c>
      <c r="U74" s="2"/>
    </row>
    <row r="75" spans="7:21">
      <c r="G75" s="7">
        <v>0.4</v>
      </c>
      <c r="H75" s="7">
        <v>0.284049</v>
      </c>
      <c r="I75" s="8">
        <v>0.98778999999999995</v>
      </c>
      <c r="J75" s="9">
        <v>0.530111</v>
      </c>
      <c r="K75" s="8">
        <v>0.30143999999999999</v>
      </c>
      <c r="L75" s="8">
        <v>0.931033</v>
      </c>
      <c r="M75" s="9">
        <v>0.52749199999999996</v>
      </c>
      <c r="U75" s="2"/>
    </row>
    <row r="76" spans="7:21">
      <c r="G76" s="7">
        <v>0.5</v>
      </c>
      <c r="H76" s="7">
        <v>0.302622</v>
      </c>
      <c r="I76" s="8">
        <v>0.93177500000000002</v>
      </c>
      <c r="J76" s="9">
        <v>0.529999</v>
      </c>
      <c r="K76" s="8">
        <v>0.30197499999999999</v>
      </c>
      <c r="L76" s="8">
        <v>0.92940999999999996</v>
      </c>
      <c r="M76" s="9">
        <v>0.52747699999999997</v>
      </c>
      <c r="U76" s="2"/>
    </row>
    <row r="77" spans="7:21">
      <c r="G77" s="7">
        <v>0.6</v>
      </c>
      <c r="H77" s="7">
        <v>0.30213299999999998</v>
      </c>
      <c r="I77" s="8">
        <v>0.93838999999999995</v>
      </c>
      <c r="J77" s="9">
        <v>0.53305599999999997</v>
      </c>
      <c r="K77" s="8">
        <v>0.30234899999999998</v>
      </c>
      <c r="L77" s="8">
        <v>0.92830500000000005</v>
      </c>
      <c r="M77" s="9">
        <v>0.52748399999999995</v>
      </c>
      <c r="U77" s="2"/>
    </row>
    <row r="78" spans="7:21">
      <c r="G78" s="7">
        <v>0.7</v>
      </c>
      <c r="H78" s="7">
        <v>0.30248599999999998</v>
      </c>
      <c r="I78" s="8">
        <v>0.94973600000000002</v>
      </c>
      <c r="J78" s="9">
        <v>0.54051400000000005</v>
      </c>
      <c r="K78" s="8">
        <v>0.30263600000000002</v>
      </c>
      <c r="L78" s="8">
        <v>0.92760600000000004</v>
      </c>
      <c r="M78" s="9">
        <v>0.52757500000000002</v>
      </c>
      <c r="U78" s="2"/>
    </row>
    <row r="79" spans="7:21">
      <c r="G79" s="7">
        <v>0.8</v>
      </c>
      <c r="H79" s="7">
        <v>0.302929</v>
      </c>
      <c r="I79" s="8">
        <v>0.95426</v>
      </c>
      <c r="J79" s="9">
        <v>0.544076</v>
      </c>
      <c r="K79" s="8">
        <v>0.30285899999999999</v>
      </c>
      <c r="L79" s="8">
        <v>0.92737400000000003</v>
      </c>
      <c r="M79" s="9">
        <v>0.52782899999999999</v>
      </c>
      <c r="U79" s="2"/>
    </row>
    <row r="80" spans="7:21">
      <c r="G80" s="7">
        <v>0.9</v>
      </c>
      <c r="H80" s="7">
        <v>0.30329299999999998</v>
      </c>
      <c r="I80" s="8">
        <v>0.94164499999999995</v>
      </c>
      <c r="J80" s="9">
        <v>0.53705499999999995</v>
      </c>
      <c r="K80" s="8">
        <v>0.30303000000000002</v>
      </c>
      <c r="L80" s="8">
        <v>0.92765500000000001</v>
      </c>
      <c r="M80" s="9">
        <v>0.52829099999999996</v>
      </c>
      <c r="U80" s="2"/>
    </row>
    <row r="81" spans="7:21">
      <c r="G81" s="7">
        <v>1</v>
      </c>
      <c r="H81" s="7">
        <v>0.30372100000000002</v>
      </c>
      <c r="I81" s="8">
        <v>0.92036600000000002</v>
      </c>
      <c r="J81" s="9">
        <v>0.52524800000000005</v>
      </c>
      <c r="K81" s="8">
        <v>0.30315999999999999</v>
      </c>
      <c r="L81" s="8">
        <v>0.92825800000000003</v>
      </c>
      <c r="M81" s="9">
        <v>0.52887200000000001</v>
      </c>
      <c r="U81" s="2"/>
    </row>
    <row r="82" spans="7:21">
      <c r="G82" s="7">
        <v>1.1000000000000001</v>
      </c>
      <c r="H82" s="7">
        <v>0.30408099999999999</v>
      </c>
      <c r="I82" s="8">
        <v>0.91364900000000004</v>
      </c>
      <c r="J82" s="9">
        <v>0.52200400000000002</v>
      </c>
      <c r="K82" s="8">
        <v>0.30325600000000003</v>
      </c>
      <c r="L82" s="8">
        <v>0.92854199999999998</v>
      </c>
      <c r="M82" s="9">
        <v>0.52920400000000001</v>
      </c>
      <c r="U82" s="2"/>
    </row>
    <row r="83" spans="7:21">
      <c r="G83" s="7">
        <v>1.2</v>
      </c>
      <c r="H83" s="7">
        <v>0.304288</v>
      </c>
      <c r="I83" s="8">
        <v>0.93360799999999999</v>
      </c>
      <c r="J83" s="9">
        <v>0.53400199999999998</v>
      </c>
      <c r="K83" s="8">
        <v>0.30332399999999998</v>
      </c>
      <c r="L83" s="8">
        <v>0.92724300000000004</v>
      </c>
      <c r="M83" s="9">
        <v>0.52856300000000001</v>
      </c>
      <c r="U83" s="2"/>
    </row>
    <row r="84" spans="7:21">
      <c r="G84" s="7">
        <v>1.3</v>
      </c>
      <c r="H84" s="7">
        <v>0.30446600000000001</v>
      </c>
      <c r="I84" s="8">
        <v>0.96639900000000001</v>
      </c>
      <c r="J84" s="9">
        <v>0.554423</v>
      </c>
      <c r="K84" s="8">
        <v>0.30336999999999997</v>
      </c>
      <c r="L84" s="8">
        <v>0.92260399999999998</v>
      </c>
      <c r="M84" s="9">
        <v>0.52593900000000005</v>
      </c>
      <c r="U84" s="2"/>
    </row>
    <row r="85" spans="7:21">
      <c r="G85" s="7">
        <v>1.4</v>
      </c>
      <c r="H85" s="7">
        <v>0.30460500000000001</v>
      </c>
      <c r="I85" s="8">
        <v>0.98728700000000003</v>
      </c>
      <c r="J85" s="9">
        <v>0.56814299999999995</v>
      </c>
      <c r="K85" s="8">
        <v>0.303398</v>
      </c>
      <c r="L85" s="8">
        <v>0.91279600000000005</v>
      </c>
      <c r="M85" s="9">
        <v>0.52034400000000003</v>
      </c>
      <c r="U85" s="2"/>
    </row>
    <row r="86" spans="7:21">
      <c r="G86" s="7">
        <v>1.5</v>
      </c>
      <c r="H86" s="7">
        <v>0.304703</v>
      </c>
      <c r="I86" s="8">
        <v>0.98041800000000001</v>
      </c>
      <c r="J86" s="9">
        <v>0.56383700000000003</v>
      </c>
      <c r="K86" s="8">
        <v>0.30341000000000001</v>
      </c>
      <c r="L86" s="8">
        <v>0.89658000000000004</v>
      </c>
      <c r="M86" s="9">
        <v>0.51126099999999997</v>
      </c>
      <c r="U86" s="2"/>
    </row>
    <row r="87" spans="7:21">
      <c r="G87" s="7">
        <v>1.6</v>
      </c>
      <c r="H87" s="7">
        <v>0.30474800000000002</v>
      </c>
      <c r="I87" s="8">
        <v>0.94545100000000004</v>
      </c>
      <c r="J87" s="9">
        <v>0.54193899999999995</v>
      </c>
      <c r="K87" s="8">
        <v>0.30341099999999999</v>
      </c>
      <c r="L87" s="8">
        <v>0.87394000000000005</v>
      </c>
      <c r="M87" s="9">
        <v>0.49901099999999998</v>
      </c>
      <c r="U87" s="2"/>
    </row>
    <row r="88" spans="7:21">
      <c r="G88" s="7">
        <v>1.7</v>
      </c>
      <c r="H88" s="7">
        <v>0.304703</v>
      </c>
      <c r="I88" s="8">
        <v>0.89340900000000001</v>
      </c>
      <c r="J88" s="9">
        <v>0.51168499999999995</v>
      </c>
      <c r="K88" s="8">
        <v>0.30340400000000001</v>
      </c>
      <c r="L88" s="8">
        <v>0.84641100000000002</v>
      </c>
      <c r="M88" s="9">
        <v>0.48479499999999998</v>
      </c>
      <c r="U88" s="2"/>
    </row>
    <row r="89" spans="7:21">
      <c r="G89" s="7">
        <v>1.8</v>
      </c>
      <c r="H89" s="7">
        <v>0.30457800000000002</v>
      </c>
      <c r="I89" s="8">
        <v>0.83884999999999998</v>
      </c>
      <c r="J89" s="9">
        <v>0.48288599999999998</v>
      </c>
      <c r="K89" s="8">
        <v>0.30338900000000002</v>
      </c>
      <c r="L89" s="8">
        <v>0.81687799999999999</v>
      </c>
      <c r="M89" s="9">
        <v>0.47034700000000002</v>
      </c>
      <c r="U89" s="2"/>
    </row>
    <row r="90" spans="7:21">
      <c r="G90" s="7">
        <v>1.9</v>
      </c>
      <c r="H90" s="7">
        <v>0.30437700000000001</v>
      </c>
      <c r="I90" s="8">
        <v>0.793354</v>
      </c>
      <c r="J90" s="9">
        <v>0.46093200000000001</v>
      </c>
      <c r="K90" s="8">
        <v>0.303367</v>
      </c>
      <c r="L90" s="8">
        <v>0.788856</v>
      </c>
      <c r="M90" s="9">
        <v>0.457374</v>
      </c>
      <c r="U90" s="2"/>
    </row>
    <row r="91" spans="7:21">
      <c r="G91" s="7">
        <v>2</v>
      </c>
      <c r="H91" s="7">
        <v>0.304116</v>
      </c>
      <c r="I91" s="8">
        <v>0.76202300000000001</v>
      </c>
      <c r="J91" s="9">
        <v>0.44673299999999999</v>
      </c>
      <c r="K91" s="8">
        <v>0.30334100000000003</v>
      </c>
      <c r="L91" s="8">
        <v>0.76545300000000005</v>
      </c>
      <c r="M91" s="9">
        <v>0.44706099999999999</v>
      </c>
      <c r="U91" s="2"/>
    </row>
    <row r="92" spans="7:21">
      <c r="G92" s="7">
        <v>2.1</v>
      </c>
      <c r="H92" s="7">
        <v>0.303817</v>
      </c>
      <c r="I92" s="8">
        <v>0.74405500000000002</v>
      </c>
      <c r="J92" s="9">
        <v>0.43876700000000002</v>
      </c>
      <c r="K92" s="8">
        <v>0.303309</v>
      </c>
      <c r="L92" s="8">
        <v>0.74845300000000003</v>
      </c>
      <c r="M92" s="9">
        <v>0.43984699999999999</v>
      </c>
      <c r="U92" s="2"/>
    </row>
    <row r="93" spans="7:21">
      <c r="G93" s="7">
        <v>2.2000000000000002</v>
      </c>
      <c r="H93" s="7">
        <v>0.30354700000000001</v>
      </c>
      <c r="I93" s="8">
        <v>0.73565000000000003</v>
      </c>
      <c r="J93" s="9">
        <v>0.43495</v>
      </c>
      <c r="K93" s="8">
        <v>0.30326999999999998</v>
      </c>
      <c r="L93" s="8">
        <v>0.73796799999999996</v>
      </c>
      <c r="M93" s="9">
        <v>0.43549199999999999</v>
      </c>
      <c r="U93" s="2"/>
    </row>
    <row r="94" spans="7:21">
      <c r="G94" s="7">
        <v>2.2999999999999998</v>
      </c>
      <c r="H94" s="7">
        <v>0.30337900000000001</v>
      </c>
      <c r="I94" s="8">
        <v>0.73287800000000003</v>
      </c>
      <c r="J94" s="9">
        <v>0.43359300000000001</v>
      </c>
      <c r="K94" s="8">
        <v>0.30322199999999999</v>
      </c>
      <c r="L94" s="8">
        <v>0.73277400000000004</v>
      </c>
      <c r="M94" s="9">
        <v>0.43332700000000002</v>
      </c>
      <c r="U94" s="2"/>
    </row>
    <row r="95" spans="7:21">
      <c r="G95" s="7">
        <v>2.4</v>
      </c>
      <c r="H95" s="7">
        <v>0.30338500000000002</v>
      </c>
      <c r="I95" s="8">
        <v>0.732935</v>
      </c>
      <c r="J95" s="9">
        <v>0.43362299999999998</v>
      </c>
      <c r="K95" s="8">
        <v>0.30316199999999999</v>
      </c>
      <c r="L95" s="8">
        <v>0.73106199999999999</v>
      </c>
      <c r="M95" s="9">
        <v>0.43255399999999999</v>
      </c>
      <c r="U95" s="2"/>
    </row>
    <row r="96" spans="7:21">
      <c r="G96" s="7">
        <v>2.5</v>
      </c>
      <c r="H96" s="7">
        <v>0.30360700000000002</v>
      </c>
      <c r="I96" s="8">
        <v>0.73419199999999996</v>
      </c>
      <c r="J96" s="9">
        <v>0.434448</v>
      </c>
      <c r="K96" s="8">
        <v>0.30308499999999999</v>
      </c>
      <c r="L96" s="8">
        <v>0.73113600000000001</v>
      </c>
      <c r="M96" s="9">
        <v>0.43247400000000003</v>
      </c>
      <c r="U96" s="2"/>
    </row>
    <row r="97" spans="7:21">
      <c r="G97" s="7">
        <v>2.6</v>
      </c>
      <c r="H97" s="7">
        <v>0.30399399999999999</v>
      </c>
      <c r="I97" s="8">
        <v>0.73587800000000003</v>
      </c>
      <c r="J97" s="9">
        <v>0.43568299999999999</v>
      </c>
      <c r="K97" s="8">
        <v>0.30298700000000001</v>
      </c>
      <c r="L97" s="8">
        <v>0.73180000000000001</v>
      </c>
      <c r="M97" s="9">
        <v>0.43260100000000001</v>
      </c>
      <c r="U97" s="2"/>
    </row>
    <row r="98" spans="7:21">
      <c r="G98" s="7">
        <v>2.7</v>
      </c>
      <c r="H98" s="7">
        <v>0.30441099999999999</v>
      </c>
      <c r="I98" s="8">
        <v>0.73748899999999995</v>
      </c>
      <c r="J98" s="9">
        <v>0.43693399999999999</v>
      </c>
      <c r="K98" s="8">
        <v>0.30286099999999999</v>
      </c>
      <c r="L98" s="8">
        <v>0.73239699999999996</v>
      </c>
      <c r="M98" s="9">
        <v>0.43265900000000002</v>
      </c>
      <c r="U98" s="2"/>
    </row>
    <row r="99" spans="7:21">
      <c r="G99" s="7">
        <v>2.8</v>
      </c>
      <c r="H99" s="7">
        <v>0.30472100000000002</v>
      </c>
      <c r="I99" s="8">
        <v>0.73864300000000005</v>
      </c>
      <c r="J99" s="9">
        <v>0.43785000000000002</v>
      </c>
      <c r="K99" s="8">
        <v>0.30269499999999999</v>
      </c>
      <c r="L99" s="8">
        <v>0.73266500000000001</v>
      </c>
      <c r="M99" s="9">
        <v>0.43253000000000003</v>
      </c>
      <c r="U99" s="2"/>
    </row>
    <row r="100" spans="7:21">
      <c r="G100" s="7">
        <v>2.9</v>
      </c>
      <c r="H100" s="7">
        <v>0.304948</v>
      </c>
      <c r="I100" s="8">
        <v>0.73935300000000004</v>
      </c>
      <c r="J100" s="9">
        <v>0.438467</v>
      </c>
      <c r="K100" s="8">
        <v>0.302477</v>
      </c>
      <c r="L100" s="8">
        <v>0.73255800000000004</v>
      </c>
      <c r="M100" s="9">
        <v>0.43217499999999998</v>
      </c>
      <c r="U100" s="2"/>
    </row>
    <row r="101" spans="7:21">
      <c r="G101" s="7">
        <v>3</v>
      </c>
      <c r="H101" s="7">
        <v>0.30509799999999998</v>
      </c>
      <c r="I101" s="8">
        <v>0.73955700000000002</v>
      </c>
      <c r="J101" s="9">
        <v>0.43876500000000002</v>
      </c>
      <c r="K101" s="8">
        <v>0.30218800000000001</v>
      </c>
      <c r="L101" s="8">
        <v>0.732097</v>
      </c>
      <c r="M101" s="9">
        <v>0.43157800000000002</v>
      </c>
      <c r="U101" s="2"/>
    </row>
    <row r="102" spans="7:21">
      <c r="G102" s="7">
        <v>3.1</v>
      </c>
      <c r="H102" s="7">
        <v>0.30479499999999998</v>
      </c>
      <c r="I102" s="8">
        <v>0.73844500000000002</v>
      </c>
      <c r="J102" s="9">
        <v>0.43787599999999999</v>
      </c>
      <c r="K102" s="8">
        <v>0.301792</v>
      </c>
      <c r="L102" s="8">
        <v>0.73130499999999998</v>
      </c>
      <c r="M102" s="9">
        <v>0.43069600000000002</v>
      </c>
    </row>
    <row r="103" spans="7:21">
      <c r="G103" s="7">
        <v>3.2</v>
      </c>
      <c r="H103" s="7">
        <v>0.30551499999999998</v>
      </c>
      <c r="I103" s="8">
        <v>0.73916999999999999</v>
      </c>
      <c r="J103" s="9">
        <v>0.43920700000000001</v>
      </c>
      <c r="K103" s="8">
        <v>0.30119099999999999</v>
      </c>
      <c r="L103" s="8">
        <v>0.73004000000000002</v>
      </c>
      <c r="M103" s="9">
        <v>0.42933700000000002</v>
      </c>
    </row>
    <row r="104" spans="7:21">
      <c r="G104" s="7">
        <v>3.3</v>
      </c>
      <c r="H104" s="7">
        <v>0.31262499999999999</v>
      </c>
      <c r="I104" s="8">
        <v>0.75197099999999995</v>
      </c>
      <c r="J104" s="9">
        <v>0.45486500000000002</v>
      </c>
      <c r="K104" s="8">
        <v>0.29984499999999997</v>
      </c>
      <c r="L104" s="8">
        <v>0.72723899999999997</v>
      </c>
      <c r="M104" s="9">
        <v>0.42631599999999997</v>
      </c>
    </row>
    <row r="105" spans="7:21">
      <c r="G105" s="7">
        <v>3.4</v>
      </c>
      <c r="H105" s="7">
        <v>0.31791399999999997</v>
      </c>
      <c r="I105" s="8">
        <v>0.76043400000000005</v>
      </c>
      <c r="J105" s="9">
        <v>0.46629500000000002</v>
      </c>
      <c r="K105" s="8">
        <v>0.29345199999999999</v>
      </c>
      <c r="L105" s="8">
        <v>0.71383399999999997</v>
      </c>
      <c r="M105" s="9">
        <v>0.41214499999999998</v>
      </c>
    </row>
    <row r="106" spans="7:21">
      <c r="G106" s="7">
        <v>3.5</v>
      </c>
      <c r="H106" s="7">
        <v>0.25596799999999997</v>
      </c>
      <c r="I106" s="8">
        <v>0.64032299999999998</v>
      </c>
      <c r="J106" s="9">
        <v>0.33727600000000002</v>
      </c>
      <c r="K106" s="8">
        <v>0.25669799999999998</v>
      </c>
      <c r="L106" s="8">
        <v>0.63576999999999995</v>
      </c>
      <c r="M106" s="9">
        <v>0.33696799999999999</v>
      </c>
    </row>
    <row r="107" spans="7:21">
      <c r="G107" s="7">
        <v>3.6</v>
      </c>
      <c r="H107" s="7">
        <v>0.12872800000000001</v>
      </c>
      <c r="I107" s="8">
        <v>0.18208099999999999</v>
      </c>
      <c r="J107" s="9">
        <v>0.13174</v>
      </c>
      <c r="K107" s="8">
        <v>0.16596</v>
      </c>
      <c r="L107" s="8">
        <v>0.37037799999999999</v>
      </c>
      <c r="M107" s="9">
        <v>0.18245</v>
      </c>
    </row>
    <row r="108" spans="7:21">
      <c r="G108" s="7">
        <v>3.7</v>
      </c>
      <c r="H108" s="7">
        <v>0.101019</v>
      </c>
      <c r="I108" s="8">
        <v>7.2529999999999999E-3</v>
      </c>
      <c r="J108" s="9">
        <v>0.101022</v>
      </c>
      <c r="K108" s="8">
        <v>0.110453</v>
      </c>
      <c r="L108" s="8">
        <v>7.3286000000000004E-2</v>
      </c>
      <c r="M108" s="9">
        <v>0.110869</v>
      </c>
    </row>
    <row r="109" spans="7:21">
      <c r="G109" s="7">
        <v>3.8</v>
      </c>
      <c r="H109" s="7">
        <v>0.100026</v>
      </c>
      <c r="I109" s="8">
        <v>1.85E-4</v>
      </c>
      <c r="J109" s="9">
        <v>0.100026</v>
      </c>
      <c r="K109" s="8">
        <v>0.10095</v>
      </c>
      <c r="L109" s="8">
        <v>6.7840000000000001E-3</v>
      </c>
      <c r="M109" s="9">
        <v>0.100954</v>
      </c>
    </row>
    <row r="110" spans="7:21">
      <c r="G110" s="7">
        <v>3.9</v>
      </c>
      <c r="H110" s="7">
        <v>0.10000100000000001</v>
      </c>
      <c r="I110" s="8">
        <v>5.0000000000000004E-6</v>
      </c>
      <c r="J110" s="9">
        <v>0.10000100000000001</v>
      </c>
      <c r="K110" s="8">
        <v>0.10008</v>
      </c>
      <c r="L110" s="8">
        <v>5.6899999999999995E-4</v>
      </c>
      <c r="M110" s="9">
        <v>0.10008</v>
      </c>
    </row>
    <row r="111" spans="7:21">
      <c r="G111" s="7">
        <v>4</v>
      </c>
      <c r="H111" s="7">
        <v>0.1</v>
      </c>
      <c r="I111" s="8">
        <v>0</v>
      </c>
      <c r="J111" s="9">
        <v>0.1</v>
      </c>
      <c r="K111" s="8">
        <v>0.100007</v>
      </c>
      <c r="L111" s="8">
        <v>4.8000000000000001E-5</v>
      </c>
      <c r="M111" s="9">
        <v>0.100007</v>
      </c>
    </row>
    <row r="112" spans="7:21">
      <c r="G112" s="7">
        <v>4.0999999999999996</v>
      </c>
      <c r="H112" s="7">
        <v>0.1</v>
      </c>
      <c r="I112" s="8">
        <v>0</v>
      </c>
      <c r="J112" s="9">
        <v>0.1</v>
      </c>
      <c r="K112" s="8">
        <v>0.10000100000000001</v>
      </c>
      <c r="L112" s="8">
        <v>3.9999999999999998E-6</v>
      </c>
      <c r="M112" s="9">
        <v>0.10000100000000001</v>
      </c>
    </row>
    <row r="113" spans="7:13">
      <c r="G113" s="7">
        <v>4.2</v>
      </c>
      <c r="H113" s="7">
        <v>0.1</v>
      </c>
      <c r="I113" s="8">
        <v>0</v>
      </c>
      <c r="J113" s="9">
        <v>0.1</v>
      </c>
      <c r="K113" s="8">
        <v>0.1</v>
      </c>
      <c r="L113" s="8">
        <v>0</v>
      </c>
      <c r="M113" s="9">
        <v>0.1</v>
      </c>
    </row>
    <row r="114" spans="7:13">
      <c r="G114" s="7">
        <v>4.3</v>
      </c>
      <c r="H114" s="7">
        <v>0.1</v>
      </c>
      <c r="I114" s="8">
        <v>0</v>
      </c>
      <c r="J114" s="9">
        <v>0.1</v>
      </c>
      <c r="K114" s="8">
        <v>0.1</v>
      </c>
      <c r="L114" s="8">
        <v>0</v>
      </c>
      <c r="M114" s="9">
        <v>0.1</v>
      </c>
    </row>
    <row r="115" spans="7:13">
      <c r="G115" s="7">
        <v>4.4000000000000004</v>
      </c>
      <c r="H115" s="7">
        <v>0.1</v>
      </c>
      <c r="I115" s="8">
        <v>0</v>
      </c>
      <c r="J115" s="9">
        <v>0.1</v>
      </c>
      <c r="K115" s="8">
        <v>0.1</v>
      </c>
      <c r="L115" s="8">
        <v>0</v>
      </c>
      <c r="M115" s="9">
        <v>0.1</v>
      </c>
    </row>
    <row r="116" spans="7:13">
      <c r="G116" s="7">
        <v>4.5</v>
      </c>
      <c r="H116" s="7">
        <v>0.1</v>
      </c>
      <c r="I116" s="8">
        <v>0</v>
      </c>
      <c r="J116" s="9">
        <v>0.1</v>
      </c>
      <c r="K116" s="8">
        <v>0.1</v>
      </c>
      <c r="L116" s="8">
        <v>0</v>
      </c>
      <c r="M116" s="9">
        <v>0.1</v>
      </c>
    </row>
    <row r="117" spans="7:13">
      <c r="G117" s="7">
        <v>4.5999999999999996</v>
      </c>
      <c r="H117" s="7">
        <v>0.1</v>
      </c>
      <c r="I117" s="8">
        <v>0</v>
      </c>
      <c r="J117" s="9">
        <v>0.1</v>
      </c>
      <c r="K117" s="8">
        <v>0.1</v>
      </c>
      <c r="L117" s="8">
        <v>0</v>
      </c>
      <c r="M117" s="9">
        <v>0.1</v>
      </c>
    </row>
    <row r="118" spans="7:13">
      <c r="G118" s="7">
        <v>4.7</v>
      </c>
      <c r="H118" s="7">
        <v>0.1</v>
      </c>
      <c r="I118" s="8">
        <v>0</v>
      </c>
      <c r="J118" s="9">
        <v>0.1</v>
      </c>
      <c r="K118" s="8">
        <v>0.1</v>
      </c>
      <c r="L118" s="8">
        <v>0</v>
      </c>
      <c r="M118" s="9">
        <v>0.1</v>
      </c>
    </row>
    <row r="119" spans="7:13">
      <c r="G119" s="7">
        <v>4.8</v>
      </c>
      <c r="H119" s="7">
        <v>0.1</v>
      </c>
      <c r="I119" s="8">
        <v>0</v>
      </c>
      <c r="J119" s="9">
        <v>0.1</v>
      </c>
      <c r="K119" s="8">
        <v>0.1</v>
      </c>
      <c r="L119" s="8">
        <v>0</v>
      </c>
      <c r="M119" s="9">
        <v>0.1</v>
      </c>
    </row>
    <row r="120" spans="7:13">
      <c r="G120" s="7">
        <v>4.9000000000000004</v>
      </c>
      <c r="H120" s="7">
        <v>0.1</v>
      </c>
      <c r="I120" s="8">
        <v>0</v>
      </c>
      <c r="J120" s="9">
        <v>0.1</v>
      </c>
      <c r="K120" s="8">
        <v>0.1</v>
      </c>
      <c r="L120" s="8">
        <v>0</v>
      </c>
      <c r="M120" s="9">
        <v>0.1</v>
      </c>
    </row>
    <row r="121" spans="7:13" ht="14.65" thickBot="1">
      <c r="G121" s="10">
        <v>5</v>
      </c>
      <c r="H121" s="10">
        <v>0.1</v>
      </c>
      <c r="I121" s="11">
        <v>0</v>
      </c>
      <c r="J121" s="12">
        <v>0.1</v>
      </c>
      <c r="K121" s="11">
        <v>0.1</v>
      </c>
      <c r="L121" s="11">
        <v>0</v>
      </c>
      <c r="M121" s="12">
        <v>0.1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Shock Tube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Valentin_Nimmervoll</dc:creator>
  <cp:lastModifiedBy>Valentin_Nimmervoll</cp:lastModifiedBy>
  <cp:lastPrinted>2022-12-27T09:54:57Z</cp:lastPrinted>
  <dcterms:created xsi:type="dcterms:W3CDTF">2022-12-27T08:02:52Z</dcterms:created>
  <dcterms:modified xsi:type="dcterms:W3CDTF">2023-01-06T15:05:45Z</dcterms:modified>
</cp:coreProperties>
</file>