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 tabRatio="804"/>
  </bookViews>
  <sheets>
    <sheet name="SS MALL" sheetId="2" r:id="rId1"/>
    <sheet name="AA MALL" sheetId="3" r:id="rId2"/>
    <sheet name="MLB" sheetId="4" r:id="rId3"/>
    <sheet name="Kriteria" sheetId="7" r:id="rId4"/>
    <sheet name="Master SS" sheetId="1" r:id="rId5"/>
    <sheet name="Master AA" sheetId="5" r:id="rId6"/>
    <sheet name="Master MLB" sheetId="6" r:id="rId7"/>
    <sheet name="Sheet1" sheetId="8" r:id="rId8"/>
  </sheets>
  <definedNames>
    <definedName name="_xlnm._FilterDatabase" localSheetId="5" hidden="1">'Master AA'!$A$1:$J$2</definedName>
    <definedName name="_xlnm._FilterDatabase" localSheetId="6" hidden="1">'Master MLB'!$A$1:$J$2</definedName>
    <definedName name="_xlnm._FilterDatabase" localSheetId="4" hidden="1">'Master SS'!$A$1:$J$136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D28" i="4"/>
  <c r="C29" i="4"/>
  <c r="C28" i="4"/>
  <c r="M19" i="4"/>
  <c r="L19" i="4"/>
  <c r="K19" i="4"/>
  <c r="J19" i="4"/>
  <c r="I19" i="4"/>
  <c r="H19" i="4"/>
  <c r="G19" i="4"/>
  <c r="F19" i="4"/>
  <c r="E19" i="4"/>
  <c r="D19" i="4"/>
  <c r="M18" i="4"/>
  <c r="L18" i="4"/>
  <c r="K18" i="4"/>
  <c r="J18" i="4"/>
  <c r="I18" i="4"/>
  <c r="H18" i="4"/>
  <c r="G18" i="4"/>
  <c r="F18" i="4"/>
  <c r="E18" i="4"/>
  <c r="D18" i="4"/>
  <c r="C19" i="4"/>
  <c r="C18" i="4"/>
  <c r="M9" i="4"/>
  <c r="L9" i="4"/>
  <c r="K9" i="4"/>
  <c r="J9" i="4"/>
  <c r="I9" i="4"/>
  <c r="H9" i="4"/>
  <c r="G9" i="4"/>
  <c r="F9" i="4"/>
  <c r="E9" i="4"/>
  <c r="D9" i="4"/>
  <c r="M8" i="4"/>
  <c r="L8" i="4"/>
  <c r="K8" i="4"/>
  <c r="J8" i="4"/>
  <c r="I8" i="4"/>
  <c r="H8" i="4"/>
  <c r="G8" i="4"/>
  <c r="F8" i="4"/>
  <c r="E8" i="4"/>
  <c r="D8" i="4"/>
  <c r="C9" i="4"/>
  <c r="C8" i="4"/>
  <c r="D34" i="3"/>
  <c r="D35" i="3"/>
  <c r="D33" i="3"/>
  <c r="C35" i="3"/>
  <c r="C34" i="3"/>
  <c r="C33" i="3"/>
  <c r="M22" i="3"/>
  <c r="M23" i="3"/>
  <c r="L22" i="3"/>
  <c r="L23" i="3"/>
  <c r="K22" i="3"/>
  <c r="K23" i="3"/>
  <c r="J22" i="3"/>
  <c r="J23" i="3"/>
  <c r="I22" i="3"/>
  <c r="I23" i="3"/>
  <c r="H22" i="3"/>
  <c r="H23" i="3"/>
  <c r="G22" i="3"/>
  <c r="G23" i="3"/>
  <c r="F22" i="3"/>
  <c r="F23" i="3"/>
  <c r="E22" i="3"/>
  <c r="E23" i="3"/>
  <c r="D22" i="3"/>
  <c r="D23" i="3"/>
  <c r="M21" i="3"/>
  <c r="L21" i="3"/>
  <c r="K21" i="3"/>
  <c r="J21" i="3"/>
  <c r="I21" i="3"/>
  <c r="H21" i="3"/>
  <c r="G21" i="3"/>
  <c r="F21" i="3"/>
  <c r="E21" i="3"/>
  <c r="D21" i="3"/>
  <c r="C23" i="3"/>
  <c r="C22" i="3"/>
  <c r="C21" i="3"/>
  <c r="M10" i="3"/>
  <c r="M11" i="3"/>
  <c r="L10" i="3"/>
  <c r="L11" i="3"/>
  <c r="K10" i="3"/>
  <c r="K11" i="3"/>
  <c r="J10" i="3"/>
  <c r="J11" i="3"/>
  <c r="I10" i="3"/>
  <c r="I11" i="3"/>
  <c r="H10" i="3"/>
  <c r="H11" i="3"/>
  <c r="G10" i="3"/>
  <c r="G11" i="3"/>
  <c r="F10" i="3"/>
  <c r="F11" i="3"/>
  <c r="E10" i="3"/>
  <c r="E11" i="3"/>
  <c r="D10" i="3"/>
  <c r="D11" i="3"/>
  <c r="M9" i="3"/>
  <c r="L9" i="3"/>
  <c r="K9" i="3"/>
  <c r="J9" i="3"/>
  <c r="I9" i="3"/>
  <c r="H9" i="3"/>
  <c r="G9" i="3"/>
  <c r="F9" i="3"/>
  <c r="E9" i="3"/>
  <c r="D9" i="3"/>
  <c r="C11" i="3"/>
  <c r="C10" i="3"/>
  <c r="C9" i="3"/>
  <c r="D35" i="2"/>
  <c r="D36" i="2"/>
  <c r="D34" i="2"/>
  <c r="C35" i="2"/>
  <c r="C36" i="2"/>
  <c r="C21" i="2"/>
  <c r="C34" i="2"/>
  <c r="M22" i="2"/>
  <c r="M23" i="2"/>
  <c r="L22" i="2"/>
  <c r="L23" i="2"/>
  <c r="K22" i="2"/>
  <c r="K23" i="2"/>
  <c r="J22" i="2"/>
  <c r="J23" i="2"/>
  <c r="I22" i="2"/>
  <c r="I23" i="2"/>
  <c r="H22" i="2"/>
  <c r="H23" i="2"/>
  <c r="G22" i="2"/>
  <c r="G23" i="2"/>
  <c r="F22" i="2"/>
  <c r="F23" i="2"/>
  <c r="E22" i="2"/>
  <c r="E23" i="2"/>
  <c r="D22" i="2"/>
  <c r="D23" i="2"/>
  <c r="M21" i="2"/>
  <c r="L21" i="2"/>
  <c r="K21" i="2"/>
  <c r="J21" i="2"/>
  <c r="I21" i="2"/>
  <c r="H21" i="2"/>
  <c r="G21" i="2"/>
  <c r="F21" i="2"/>
  <c r="E21" i="2"/>
  <c r="D21" i="2"/>
  <c r="C22" i="2"/>
  <c r="C23" i="2"/>
  <c r="M10" i="2"/>
  <c r="M11" i="2"/>
  <c r="L10" i="2"/>
  <c r="L11" i="2"/>
  <c r="K10" i="2"/>
  <c r="K11" i="2"/>
  <c r="J10" i="2"/>
  <c r="J11" i="2"/>
  <c r="I10" i="2"/>
  <c r="I11" i="2"/>
  <c r="H10" i="2"/>
  <c r="H11" i="2"/>
  <c r="G10" i="2"/>
  <c r="G11" i="2"/>
  <c r="F10" i="2"/>
  <c r="F11" i="2"/>
  <c r="E10" i="2"/>
  <c r="E11" i="2"/>
  <c r="M9" i="2"/>
  <c r="L9" i="2"/>
  <c r="K9" i="2"/>
  <c r="J9" i="2"/>
  <c r="I9" i="2"/>
  <c r="H9" i="2"/>
  <c r="G9" i="2"/>
  <c r="F9" i="2"/>
  <c r="E9" i="2"/>
  <c r="D10" i="2"/>
  <c r="D11" i="2"/>
  <c r="D9" i="2"/>
  <c r="C10" i="2"/>
  <c r="C11" i="2"/>
  <c r="C9" i="2"/>
  <c r="E8" i="8"/>
  <c r="E9" i="8"/>
  <c r="E7" i="8"/>
  <c r="D8" i="8"/>
  <c r="D9" i="8"/>
  <c r="D7" i="8"/>
  <c r="C8" i="8"/>
  <c r="C9" i="8"/>
  <c r="C7" i="8"/>
  <c r="H16" i="6" l="1"/>
  <c r="R47" i="6" l="1"/>
  <c r="R46" i="6"/>
  <c r="R45" i="6"/>
  <c r="R37" i="6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09" i="5"/>
  <c r="A111" i="5"/>
  <c r="A113" i="5"/>
  <c r="A115" i="5"/>
  <c r="A117" i="5"/>
  <c r="A119" i="5"/>
  <c r="A121" i="5"/>
  <c r="A123" i="5"/>
  <c r="A125" i="5"/>
  <c r="A127" i="5"/>
  <c r="A129" i="5"/>
  <c r="A131" i="5"/>
  <c r="A133" i="5"/>
  <c r="A135" i="5"/>
  <c r="A137" i="5"/>
  <c r="A139" i="5"/>
  <c r="A141" i="5"/>
  <c r="A143" i="5"/>
  <c r="A145" i="5"/>
  <c r="A147" i="5"/>
  <c r="A149" i="5"/>
  <c r="A151" i="5"/>
  <c r="A7" i="5"/>
  <c r="A9" i="5"/>
  <c r="A11" i="5"/>
  <c r="A13" i="5"/>
  <c r="A15" i="5"/>
  <c r="A17" i="5"/>
  <c r="A19" i="5"/>
  <c r="A21" i="5"/>
  <c r="A23" i="5"/>
  <c r="A25" i="5"/>
  <c r="A27" i="5"/>
  <c r="A29" i="5"/>
  <c r="A31" i="5"/>
  <c r="A33" i="5"/>
  <c r="A35" i="5"/>
  <c r="A37" i="5"/>
  <c r="A39" i="5"/>
  <c r="A41" i="5"/>
  <c r="A43" i="5"/>
  <c r="A45" i="5"/>
  <c r="A47" i="5"/>
  <c r="A49" i="5"/>
  <c r="A51" i="5"/>
  <c r="A53" i="5"/>
  <c r="A55" i="5"/>
  <c r="A40" i="6"/>
  <c r="A42" i="6"/>
  <c r="A44" i="6"/>
  <c r="A46" i="6"/>
  <c r="A48" i="6"/>
  <c r="A50" i="6"/>
  <c r="A52" i="6"/>
  <c r="A54" i="6"/>
  <c r="G34" i="6"/>
  <c r="G32" i="6"/>
  <c r="G153" i="5"/>
  <c r="T153" i="5"/>
  <c r="S153" i="5"/>
  <c r="G104" i="5"/>
  <c r="T57" i="5"/>
  <c r="S57" i="5"/>
  <c r="R57" i="5"/>
  <c r="Q57" i="5"/>
  <c r="G99" i="1"/>
  <c r="G98" i="1"/>
  <c r="G97" i="1"/>
  <c r="G57" i="5"/>
  <c r="G94" i="1"/>
  <c r="G37" i="1"/>
  <c r="G38" i="1"/>
  <c r="G39" i="1"/>
  <c r="G55" i="6"/>
  <c r="G57" i="6" s="1"/>
  <c r="D62" i="6" s="1"/>
  <c r="G33" i="6"/>
  <c r="M51" i="6"/>
  <c r="L50" i="6"/>
  <c r="M49" i="6"/>
  <c r="M48" i="6"/>
  <c r="M47" i="6"/>
  <c r="M46" i="6"/>
  <c r="L45" i="6"/>
  <c r="M44" i="6"/>
  <c r="L43" i="6"/>
  <c r="L42" i="6"/>
  <c r="L41" i="6"/>
  <c r="M40" i="6"/>
  <c r="M39" i="6"/>
  <c r="M38" i="6"/>
  <c r="L37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P32" i="6"/>
  <c r="O16" i="6"/>
  <c r="O18" i="6"/>
  <c r="I18" i="6"/>
  <c r="H18" i="6"/>
  <c r="I16" i="6"/>
  <c r="N30" i="6"/>
  <c r="N29" i="6"/>
  <c r="N28" i="6"/>
  <c r="N27" i="6"/>
  <c r="N26" i="6"/>
  <c r="N25" i="6"/>
  <c r="N24" i="6"/>
  <c r="N23" i="6"/>
  <c r="N22" i="6"/>
  <c r="N21" i="6"/>
  <c r="N20" i="6"/>
  <c r="N19" i="6"/>
  <c r="M15" i="6"/>
  <c r="M12" i="6"/>
  <c r="M11" i="6"/>
  <c r="M10" i="6"/>
  <c r="M9" i="6"/>
  <c r="M8" i="6"/>
  <c r="O17" i="6"/>
  <c r="L14" i="6"/>
  <c r="L13" i="6"/>
  <c r="L7" i="6"/>
  <c r="L6" i="6"/>
  <c r="L32" i="6" s="1"/>
  <c r="M5" i="6"/>
  <c r="M4" i="6"/>
  <c r="I12" i="6"/>
  <c r="H12" i="6"/>
  <c r="I11" i="6"/>
  <c r="H11" i="6"/>
  <c r="I10" i="6"/>
  <c r="H10" i="6"/>
  <c r="I9" i="6"/>
  <c r="H9" i="6"/>
  <c r="I14" i="6"/>
  <c r="H14" i="6"/>
  <c r="I13" i="6"/>
  <c r="H13" i="6"/>
  <c r="I15" i="6"/>
  <c r="H15" i="6"/>
  <c r="I17" i="6"/>
  <c r="H17" i="6"/>
  <c r="G35" i="6" l="1"/>
  <c r="D61" i="6" s="1"/>
  <c r="D63" i="6" s="1"/>
  <c r="G41" i="1"/>
  <c r="D140" i="1" s="1"/>
  <c r="O32" i="6"/>
  <c r="M32" i="6"/>
  <c r="N32" i="6"/>
  <c r="M131" i="5" l="1"/>
  <c r="M130" i="5"/>
  <c r="M129" i="5"/>
  <c r="M128" i="5"/>
  <c r="M127" i="5"/>
  <c r="M126" i="5"/>
  <c r="M125" i="5"/>
  <c r="M124" i="5"/>
  <c r="M123" i="5"/>
  <c r="M122" i="5"/>
  <c r="L121" i="5"/>
  <c r="L120" i="5"/>
  <c r="L119" i="5"/>
  <c r="L118" i="5"/>
  <c r="L117" i="5"/>
  <c r="L116" i="5"/>
  <c r="L113" i="5"/>
  <c r="L112" i="5"/>
  <c r="L111" i="5"/>
  <c r="L110" i="5"/>
  <c r="L109" i="5"/>
  <c r="L108" i="5"/>
  <c r="L107" i="5"/>
  <c r="L106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S100" i="5"/>
  <c r="R100" i="5"/>
  <c r="Q100" i="5"/>
  <c r="P100" i="5"/>
  <c r="O100" i="5"/>
  <c r="T98" i="5"/>
  <c r="T99" i="5"/>
  <c r="A91" i="1"/>
  <c r="A93" i="1"/>
  <c r="X132" i="1"/>
  <c r="W132" i="1"/>
  <c r="V132" i="1"/>
  <c r="T132" i="1"/>
  <c r="S132" i="1"/>
  <c r="U94" i="1"/>
  <c r="S94" i="1"/>
  <c r="X37" i="1"/>
  <c r="W37" i="1"/>
  <c r="V37" i="1"/>
  <c r="U37" i="1"/>
  <c r="T37" i="1"/>
  <c r="X93" i="1"/>
  <c r="X92" i="1"/>
  <c r="X94" i="1" s="1"/>
  <c r="W91" i="1"/>
  <c r="W94" i="1" s="1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L81" i="5"/>
  <c r="M80" i="5"/>
  <c r="M79" i="5"/>
  <c r="M78" i="5"/>
  <c r="M77" i="5"/>
  <c r="M76" i="5"/>
  <c r="L75" i="5"/>
  <c r="L74" i="5"/>
  <c r="M73" i="5"/>
  <c r="L72" i="5"/>
  <c r="M71" i="5"/>
  <c r="M67" i="5"/>
  <c r="L70" i="5"/>
  <c r="L69" i="5"/>
  <c r="L68" i="5"/>
  <c r="L66" i="5"/>
  <c r="L65" i="5"/>
  <c r="L64" i="5"/>
  <c r="L63" i="5"/>
  <c r="M62" i="5"/>
  <c r="P56" i="5"/>
  <c r="P55" i="5"/>
  <c r="P54" i="5"/>
  <c r="P53" i="5"/>
  <c r="P52" i="5"/>
  <c r="P57" i="5" s="1"/>
  <c r="O51" i="5"/>
  <c r="O50" i="5"/>
  <c r="O57" i="5" s="1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M24" i="5"/>
  <c r="M22" i="5"/>
  <c r="M20" i="5"/>
  <c r="M18" i="5"/>
  <c r="M16" i="5"/>
  <c r="M14" i="5"/>
  <c r="M25" i="5"/>
  <c r="M23" i="5"/>
  <c r="M21" i="5"/>
  <c r="L19" i="5"/>
  <c r="L17" i="5"/>
  <c r="L15" i="5"/>
  <c r="L13" i="5"/>
  <c r="L12" i="5"/>
  <c r="L11" i="5"/>
  <c r="L10" i="5"/>
  <c r="M9" i="5"/>
  <c r="L8" i="5"/>
  <c r="L7" i="5"/>
  <c r="L6" i="5"/>
  <c r="L5" i="5"/>
  <c r="L4" i="5"/>
  <c r="L57" i="5" s="1"/>
  <c r="P55" i="6"/>
  <c r="O55" i="6"/>
  <c r="N55" i="6"/>
  <c r="M55" i="6"/>
  <c r="L55" i="6"/>
  <c r="R153" i="5"/>
  <c r="Q153" i="5"/>
  <c r="P153" i="5"/>
  <c r="O153" i="5"/>
  <c r="V90" i="1"/>
  <c r="V94" i="1" s="1"/>
  <c r="U130" i="1"/>
  <c r="U132" i="1" s="1"/>
  <c r="R129" i="1"/>
  <c r="R128" i="1"/>
  <c r="R127" i="1"/>
  <c r="R126" i="1"/>
  <c r="R125" i="1"/>
  <c r="R124" i="1"/>
  <c r="R123" i="1"/>
  <c r="R122" i="1"/>
  <c r="P120" i="1"/>
  <c r="P119" i="1"/>
  <c r="P118" i="1"/>
  <c r="P117" i="1"/>
  <c r="P116" i="1"/>
  <c r="Q112" i="1"/>
  <c r="Q111" i="1"/>
  <c r="Q110" i="1"/>
  <c r="P109" i="1"/>
  <c r="P108" i="1"/>
  <c r="P107" i="1"/>
  <c r="P106" i="1"/>
  <c r="P105" i="1"/>
  <c r="P104" i="1"/>
  <c r="P103" i="1"/>
  <c r="P102" i="1"/>
  <c r="Q113" i="1"/>
  <c r="P101" i="1"/>
  <c r="Q42" i="1"/>
  <c r="R84" i="1"/>
  <c r="T89" i="1"/>
  <c r="T88" i="1"/>
  <c r="T87" i="1"/>
  <c r="T86" i="1"/>
  <c r="T85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Q62" i="1"/>
  <c r="P61" i="1"/>
  <c r="P60" i="1"/>
  <c r="Q59" i="1"/>
  <c r="Q58" i="1"/>
  <c r="Q57" i="1"/>
  <c r="Q56" i="1"/>
  <c r="P55" i="1"/>
  <c r="P54" i="1"/>
  <c r="P53" i="1"/>
  <c r="P52" i="1"/>
  <c r="L153" i="5" l="1"/>
  <c r="N57" i="5"/>
  <c r="M57" i="5"/>
  <c r="Q132" i="1"/>
  <c r="Q94" i="1"/>
  <c r="T94" i="1"/>
  <c r="P132" i="1"/>
  <c r="R132" i="1"/>
  <c r="R94" i="1"/>
  <c r="N153" i="5"/>
  <c r="M153" i="5"/>
  <c r="T100" i="5"/>
  <c r="M100" i="5"/>
  <c r="N100" i="5"/>
  <c r="L100" i="5"/>
  <c r="P51" i="1" l="1"/>
  <c r="P50" i="1"/>
  <c r="P49" i="1"/>
  <c r="P48" i="1"/>
  <c r="P47" i="1"/>
  <c r="P46" i="1"/>
  <c r="P45" i="1"/>
  <c r="P44" i="1"/>
  <c r="P43" i="1"/>
  <c r="P94" i="1" s="1"/>
  <c r="S36" i="1"/>
  <c r="S35" i="1"/>
  <c r="S34" i="1"/>
  <c r="S33" i="1"/>
  <c r="R32" i="1"/>
  <c r="R31" i="1"/>
  <c r="R30" i="1"/>
  <c r="R29" i="1"/>
  <c r="R28" i="1"/>
  <c r="R27" i="1"/>
  <c r="R26" i="1"/>
  <c r="R25" i="1"/>
  <c r="R24" i="1"/>
  <c r="R23" i="1"/>
  <c r="R22" i="1"/>
  <c r="Q20" i="1"/>
  <c r="Q19" i="1"/>
  <c r="Q17" i="1"/>
  <c r="Q13" i="1"/>
  <c r="Q11" i="1"/>
  <c r="Q8" i="1"/>
  <c r="Q5" i="1"/>
  <c r="Q37" i="1" s="1"/>
  <c r="P21" i="1"/>
  <c r="P18" i="1"/>
  <c r="P16" i="1"/>
  <c r="P15" i="1"/>
  <c r="P14" i="1"/>
  <c r="P12" i="1"/>
  <c r="P10" i="1"/>
  <c r="P9" i="1"/>
  <c r="P7" i="1"/>
  <c r="P6" i="1"/>
  <c r="P4" i="1"/>
  <c r="G58" i="5"/>
  <c r="G100" i="5"/>
  <c r="P37" i="1" l="1"/>
  <c r="R37" i="1"/>
  <c r="S37" i="1"/>
  <c r="I72" i="5"/>
  <c r="H72" i="5"/>
  <c r="I144" i="5"/>
  <c r="I145" i="5"/>
  <c r="I146" i="5"/>
  <c r="I147" i="5"/>
  <c r="I148" i="5"/>
  <c r="I149" i="5"/>
  <c r="I150" i="5"/>
  <c r="I151" i="5"/>
  <c r="I152" i="5"/>
  <c r="G154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O16" i="1"/>
  <c r="O10" i="1"/>
  <c r="O9" i="1"/>
  <c r="L110" i="1"/>
  <c r="L102" i="1"/>
  <c r="M43" i="1"/>
  <c r="M50" i="1"/>
  <c r="M49" i="1"/>
  <c r="M48" i="1"/>
  <c r="O12" i="1"/>
  <c r="L7" i="1"/>
  <c r="L11" i="1"/>
  <c r="L9" i="1"/>
  <c r="L8" i="1"/>
  <c r="L10" i="1"/>
  <c r="H26" i="5"/>
  <c r="I115" i="1"/>
  <c r="H115" i="1"/>
  <c r="I114" i="1"/>
  <c r="H114" i="1"/>
  <c r="G95" i="1"/>
  <c r="M51" i="1" l="1"/>
  <c r="L12" i="1"/>
  <c r="L13" i="1" s="1"/>
  <c r="H7" i="1" l="1"/>
  <c r="I7" i="1"/>
  <c r="H4" i="1"/>
  <c r="G133" i="1"/>
  <c r="G132" i="1"/>
  <c r="G135" i="1"/>
  <c r="G134" i="1"/>
  <c r="I120" i="1"/>
  <c r="H120" i="1"/>
  <c r="I119" i="1"/>
  <c r="H119" i="1"/>
  <c r="I118" i="1"/>
  <c r="H118" i="1"/>
  <c r="I117" i="1"/>
  <c r="H117" i="1"/>
  <c r="G96" i="1"/>
  <c r="G100" i="1" s="1"/>
  <c r="I131" i="5"/>
  <c r="H131" i="5"/>
  <c r="G101" i="5"/>
  <c r="G105" i="5" s="1"/>
  <c r="I143" i="5"/>
  <c r="I142" i="5"/>
  <c r="I141" i="5"/>
  <c r="I140" i="5"/>
  <c r="I139" i="5"/>
  <c r="I138" i="5"/>
  <c r="I137" i="5"/>
  <c r="I136" i="5"/>
  <c r="I135" i="5"/>
  <c r="I134" i="5"/>
  <c r="I133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G136" i="1" l="1"/>
  <c r="G156" i="5"/>
  <c r="D163" i="5" s="1"/>
  <c r="I110" i="1" l="1"/>
  <c r="H110" i="1"/>
  <c r="I109" i="1"/>
  <c r="H109" i="1"/>
  <c r="I108" i="1"/>
  <c r="H108" i="1"/>
  <c r="I107" i="1"/>
  <c r="H107" i="1"/>
  <c r="I116" i="1"/>
  <c r="H116" i="1"/>
  <c r="I113" i="1"/>
  <c r="H113" i="1"/>
  <c r="I112" i="1"/>
  <c r="H112" i="1"/>
  <c r="I111" i="1"/>
  <c r="H111" i="1"/>
  <c r="I104" i="1"/>
  <c r="H104" i="1"/>
  <c r="I103" i="1"/>
  <c r="H103" i="1"/>
  <c r="H105" i="1"/>
  <c r="I87" i="1" l="1"/>
  <c r="H87" i="1"/>
  <c r="H20" i="1"/>
  <c r="I89" i="1" l="1"/>
  <c r="H89" i="1"/>
  <c r="I88" i="1"/>
  <c r="H88" i="1"/>
  <c r="I86" i="1"/>
  <c r="H86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H48" i="1"/>
  <c r="I48" i="1"/>
  <c r="H49" i="1"/>
  <c r="I49" i="1"/>
  <c r="H50" i="1"/>
  <c r="I50" i="1"/>
  <c r="I21" i="1"/>
  <c r="H21" i="1"/>
  <c r="I20" i="1"/>
  <c r="I19" i="1"/>
  <c r="H19" i="1"/>
  <c r="I18" i="1"/>
  <c r="H18" i="1"/>
  <c r="I17" i="1"/>
  <c r="H17" i="1"/>
  <c r="I16" i="1"/>
  <c r="H16" i="1"/>
  <c r="I15" i="1"/>
  <c r="H15" i="1"/>
  <c r="I8" i="1"/>
  <c r="H8" i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66" i="5"/>
  <c r="H66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1" i="5"/>
  <c r="H71" i="5"/>
  <c r="I70" i="5"/>
  <c r="H70" i="5"/>
  <c r="I69" i="5"/>
  <c r="H69" i="5"/>
  <c r="I68" i="5"/>
  <c r="H68" i="5"/>
  <c r="F13" i="7"/>
  <c r="F14" i="7"/>
  <c r="F15" i="7"/>
  <c r="F10" i="7"/>
  <c r="E11" i="7"/>
  <c r="F11" i="7" s="1"/>
  <c r="E12" i="7"/>
  <c r="F12" i="7" s="1"/>
  <c r="E13" i="7"/>
  <c r="E14" i="7"/>
  <c r="E15" i="7"/>
  <c r="E10" i="7"/>
  <c r="G60" i="5"/>
  <c r="G59" i="5"/>
  <c r="G61" i="5" s="1"/>
  <c r="I55" i="5"/>
  <c r="H55" i="5"/>
  <c r="I54" i="5"/>
  <c r="H54" i="5"/>
  <c r="I56" i="5"/>
  <c r="H56" i="5"/>
  <c r="I53" i="5"/>
  <c r="H53" i="5"/>
  <c r="I37" i="5"/>
  <c r="H37" i="5"/>
  <c r="I36" i="5"/>
  <c r="H36" i="5"/>
  <c r="I35" i="5"/>
  <c r="H35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H52" i="5"/>
  <c r="I52" i="5"/>
  <c r="I24" i="5"/>
  <c r="H24" i="5"/>
  <c r="I22" i="5"/>
  <c r="H22" i="5"/>
  <c r="I20" i="5"/>
  <c r="H20" i="5"/>
  <c r="I18" i="5"/>
  <c r="H18" i="5"/>
  <c r="I16" i="5"/>
  <c r="H16" i="5"/>
  <c r="I14" i="5"/>
  <c r="H14" i="5"/>
  <c r="D162" i="5" l="1"/>
  <c r="D161" i="5"/>
  <c r="D164" i="5" s="1"/>
  <c r="I25" i="5" l="1"/>
  <c r="H25" i="5"/>
  <c r="I23" i="5"/>
  <c r="H23" i="5"/>
  <c r="I21" i="5"/>
  <c r="H21" i="5"/>
  <c r="I19" i="5"/>
  <c r="H19" i="5"/>
  <c r="I17" i="5"/>
  <c r="H17" i="5"/>
  <c r="I15" i="5"/>
  <c r="H15" i="5"/>
  <c r="I13" i="5"/>
  <c r="H13" i="5"/>
  <c r="I12" i="5"/>
  <c r="H12" i="5"/>
  <c r="I11" i="5"/>
  <c r="H11" i="5"/>
  <c r="I10" i="5"/>
  <c r="H10" i="5"/>
  <c r="I9" i="5"/>
  <c r="H9" i="5"/>
  <c r="I47" i="1" l="1"/>
  <c r="H47" i="1"/>
  <c r="I46" i="1"/>
  <c r="H46" i="1"/>
  <c r="I45" i="1"/>
  <c r="H45" i="1"/>
  <c r="I44" i="1"/>
  <c r="H44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43" i="1"/>
  <c r="H43" i="1"/>
  <c r="D141" i="1" l="1"/>
  <c r="I5" i="1"/>
  <c r="H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I14" i="1"/>
  <c r="H14" i="1"/>
  <c r="I13" i="1"/>
  <c r="H13" i="1"/>
  <c r="I12" i="1"/>
  <c r="H12" i="1"/>
  <c r="I11" i="1"/>
  <c r="H11" i="1"/>
  <c r="I10" i="1"/>
  <c r="H10" i="1"/>
  <c r="I9" i="1"/>
  <c r="H9" i="1"/>
  <c r="I6" i="1"/>
  <c r="H6" i="1"/>
  <c r="I40" i="6"/>
  <c r="H40" i="6"/>
  <c r="I39" i="6"/>
  <c r="H39" i="6"/>
  <c r="I38" i="6"/>
  <c r="H38" i="6"/>
  <c r="I5" i="6"/>
  <c r="H5" i="6"/>
  <c r="I8" i="6"/>
  <c r="H8" i="6"/>
  <c r="I7" i="6"/>
  <c r="H7" i="6"/>
  <c r="I6" i="6"/>
  <c r="H6" i="6"/>
  <c r="H52" i="6"/>
  <c r="I52" i="6"/>
  <c r="I132" i="5"/>
  <c r="H82" i="5"/>
  <c r="I82" i="5"/>
  <c r="I110" i="5"/>
  <c r="H110" i="5"/>
  <c r="I109" i="5"/>
  <c r="H109" i="5"/>
  <c r="I108" i="5"/>
  <c r="H108" i="5"/>
  <c r="I107" i="5"/>
  <c r="H107" i="5"/>
  <c r="I67" i="5"/>
  <c r="H67" i="5"/>
  <c r="I65" i="5"/>
  <c r="H65" i="5"/>
  <c r="I64" i="5"/>
  <c r="H64" i="5"/>
  <c r="I63" i="5"/>
  <c r="H63" i="5"/>
  <c r="A5" i="5"/>
  <c r="I8" i="5"/>
  <c r="H8" i="5"/>
  <c r="I7" i="5"/>
  <c r="H7" i="5"/>
  <c r="I6" i="5"/>
  <c r="H6" i="5"/>
  <c r="I5" i="5"/>
  <c r="H5" i="5"/>
  <c r="I106" i="1"/>
  <c r="H106" i="1"/>
  <c r="I105" i="1"/>
  <c r="I102" i="1"/>
  <c r="H102" i="1"/>
  <c r="I54" i="1"/>
  <c r="H54" i="1"/>
  <c r="I53" i="1"/>
  <c r="H53" i="1"/>
  <c r="I52" i="1"/>
  <c r="H52" i="1"/>
  <c r="I51" i="1"/>
  <c r="H51" i="1"/>
  <c r="I121" i="1"/>
  <c r="I101" i="1"/>
  <c r="H101" i="1"/>
  <c r="I85" i="1"/>
  <c r="H85" i="1"/>
  <c r="I42" i="1"/>
  <c r="H42" i="1"/>
  <c r="I54" i="6"/>
  <c r="H54" i="6"/>
  <c r="I37" i="6"/>
  <c r="H37" i="6"/>
  <c r="I31" i="6"/>
  <c r="H31" i="6"/>
  <c r="I4" i="6"/>
  <c r="H4" i="6"/>
  <c r="I34" i="5"/>
  <c r="H34" i="5"/>
  <c r="D142" i="1" l="1"/>
  <c r="D143" i="1" s="1"/>
  <c r="A160" i="1"/>
  <c r="H106" i="5"/>
  <c r="H62" i="5"/>
  <c r="H4" i="5"/>
  <c r="I106" i="5"/>
  <c r="I62" i="5"/>
  <c r="I26" i="5"/>
  <c r="I4" i="5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H243" i="1"/>
  <c r="I243" i="1"/>
  <c r="H242" i="1"/>
  <c r="I242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I225" i="1"/>
  <c r="H225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4" i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J4" i="1"/>
  <c r="A38" i="6" l="1"/>
  <c r="A107" i="5" l="1"/>
</calcChain>
</file>

<file path=xl/sharedStrings.xml><?xml version="1.0" encoding="utf-8"?>
<sst xmlns="http://schemas.openxmlformats.org/spreadsheetml/2006/main" count="1685" uniqueCount="161">
  <si>
    <t>NO</t>
  </si>
  <si>
    <t>LANTAI</t>
  </si>
  <si>
    <t>UNIT</t>
  </si>
  <si>
    <t>LUAS</t>
  </si>
  <si>
    <t>KD TARIF</t>
  </si>
  <si>
    <t>RKAP</t>
  </si>
  <si>
    <t>LOO</t>
  </si>
  <si>
    <t>Ground Floor</t>
  </si>
  <si>
    <t>01</t>
  </si>
  <si>
    <t>AREA</t>
  </si>
  <si>
    <t>Indoor</t>
  </si>
  <si>
    <t>Outdoor</t>
  </si>
  <si>
    <t>02</t>
  </si>
  <si>
    <t>Lantai GF</t>
  </si>
  <si>
    <t>Lantai 1</t>
  </si>
  <si>
    <t>Lantai 2</t>
  </si>
  <si>
    <t>0 - 50</t>
  </si>
  <si>
    <t>50 - 100</t>
  </si>
  <si>
    <t>100 - 150</t>
  </si>
  <si>
    <t>150 -200</t>
  </si>
  <si>
    <t>200 - 250</t>
  </si>
  <si>
    <t>250 - 300</t>
  </si>
  <si>
    <t>300 - 350</t>
  </si>
  <si>
    <t>350 - 400</t>
  </si>
  <si>
    <t>400 - 450</t>
  </si>
  <si>
    <t>450 - 500</t>
  </si>
  <si>
    <t>&gt; 500</t>
  </si>
  <si>
    <t>TARIF LUASAN (Rp / m2) - INDOOR</t>
  </si>
  <si>
    <t>TARIF LUASAN (Rp / m2) - OUTDOOR</t>
  </si>
  <si>
    <t>CASUAL LEASING</t>
  </si>
  <si>
    <t>Tarif (include PPN)</t>
  </si>
  <si>
    <t>KETERANGAN</t>
  </si>
  <si>
    <t>Semua Area</t>
  </si>
  <si>
    <t>Rp / m² / bulan</t>
  </si>
  <si>
    <t>03</t>
  </si>
  <si>
    <t>03A</t>
  </si>
  <si>
    <t>03B</t>
  </si>
  <si>
    <t>04</t>
  </si>
  <si>
    <t>05A</t>
  </si>
  <si>
    <t>05B</t>
  </si>
  <si>
    <t>05C</t>
  </si>
  <si>
    <t>06</t>
  </si>
  <si>
    <t>07</t>
  </si>
  <si>
    <t>08</t>
  </si>
  <si>
    <t>09</t>
  </si>
  <si>
    <t>10</t>
  </si>
  <si>
    <t>1st Floor</t>
  </si>
  <si>
    <t>05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</si>
  <si>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</si>
  <si>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</si>
  <si>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</si>
  <si>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</si>
  <si>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</si>
  <si>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</si>
  <si>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</si>
  <si>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</si>
  <si>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</si>
  <si>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</si>
  <si>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</si>
  <si>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</si>
  <si>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28</t>
  </si>
  <si>
    <t>29</t>
  </si>
  <si>
    <t>30</t>
  </si>
  <si>
    <t>31</t>
  </si>
  <si>
    <t>ATM</t>
  </si>
  <si>
    <t>CL</t>
  </si>
  <si>
    <t>JENIS</t>
  </si>
  <si>
    <t>2nd Floor</t>
  </si>
  <si>
    <t>L</t>
  </si>
  <si>
    <t>01A</t>
  </si>
  <si>
    <t>01B</t>
  </si>
  <si>
    <t>FT</t>
  </si>
  <si>
    <t>PRIME</t>
  </si>
  <si>
    <t>«</t>
  </si>
  <si>
    <t>«««««</t>
  </si>
  <si>
    <t>««««</t>
  </si>
  <si>
    <t>«««</t>
  </si>
  <si>
    <t>««</t>
  </si>
  <si>
    <t>SIMBOL</t>
  </si>
  <si>
    <t>PARAMETER</t>
  </si>
  <si>
    <t>Sangat Strategis</t>
  </si>
  <si>
    <t>Strategis</t>
  </si>
  <si>
    <t>Cukup Strategis</t>
  </si>
  <si>
    <t>Kurang Strategis</t>
  </si>
  <si>
    <t>Tidak Strategis</t>
  </si>
  <si>
    <t>Akses</t>
  </si>
  <si>
    <t>Traffic</t>
  </si>
  <si>
    <t>Fasum</t>
  </si>
  <si>
    <t>√</t>
  </si>
  <si>
    <t>-</t>
  </si>
  <si>
    <t>JUMLAH GROUND FLOOR (LEASING)</t>
  </si>
  <si>
    <t>JUMLAH GROUND FLOOR (CASUAL LEASING)</t>
  </si>
  <si>
    <t>JUMLAH GROUND FLOOR (FOOD TRUCK)</t>
  </si>
  <si>
    <t>JUMLAH GROUND FLOOR (ATM)</t>
  </si>
  <si>
    <t>TOTAL NLA</t>
  </si>
  <si>
    <t>Offering</t>
  </si>
  <si>
    <t>Diskon</t>
  </si>
  <si>
    <t>Harga Diskon</t>
  </si>
  <si>
    <t>LANTAI 1</t>
  </si>
  <si>
    <t>LANTAI DASAR</t>
  </si>
  <si>
    <t>LANTAI 2</t>
  </si>
  <si>
    <t>NOTE :</t>
  </si>
  <si>
    <t>NLA EXISTING</t>
  </si>
  <si>
    <t>NLA UPDATE</t>
  </si>
  <si>
    <t>FLOOR</t>
  </si>
  <si>
    <t>GF</t>
  </si>
  <si>
    <t>L1</t>
  </si>
  <si>
    <t>L2</t>
  </si>
  <si>
    <t>ALL FLOOR</t>
  </si>
  <si>
    <t>Keterangan</t>
  </si>
  <si>
    <t>Penambahan Kantor Alih Daya, CL FT</t>
  </si>
  <si>
    <t>unit yang baru terhitung L01,L.OD-9, L.OD-10, L-17 &amp; Shake-shake + Roti'O tidak termasuk Unit</t>
  </si>
  <si>
    <t>Mice</t>
  </si>
  <si>
    <t>JUMLAH FIRST FLOOR (LEASING)</t>
  </si>
  <si>
    <t>JUMLAH FIRST FLOOR (CASUAL LEASING)</t>
  </si>
  <si>
    <t>JUMLAH FIRST FLOOR (ATM)</t>
  </si>
  <si>
    <t>JUMLAH SECOND FLOOR (LEASING)</t>
  </si>
  <si>
    <t>JUMLAH SECOND FLOOR (MICE)</t>
  </si>
  <si>
    <t>JUMLAH SECOND FLOOR (ATM)</t>
  </si>
  <si>
    <t>Tidak termasuk OD</t>
  </si>
  <si>
    <t>fnb</t>
  </si>
  <si>
    <t>ritel</t>
  </si>
  <si>
    <t>F &amp; B</t>
  </si>
  <si>
    <t>Non F &amp; B</t>
  </si>
  <si>
    <t>MICE</t>
  </si>
  <si>
    <t>ATRIUM</t>
  </si>
  <si>
    <t>Atrium</t>
  </si>
  <si>
    <t>ASDP - Tiketing</t>
  </si>
  <si>
    <t>Waiting Hall</t>
  </si>
  <si>
    <t>Manajemen Office</t>
  </si>
  <si>
    <t>MO</t>
  </si>
  <si>
    <t>ASDP</t>
  </si>
  <si>
    <t>L - Manajemen Office</t>
  </si>
  <si>
    <t>STORAGE</t>
  </si>
  <si>
    <t>TOTAL SECOND FLOOR (GLA)</t>
  </si>
  <si>
    <t>TOTAL FIRST FLOOR (GLA)</t>
  </si>
  <si>
    <t>TOTAL GROUND FLOOR (GLA)</t>
  </si>
  <si>
    <t>JUMLAH FIRST FLOOR (ATRIUM)</t>
  </si>
  <si>
    <t>JUMLAH FIRST FLOOR (MANAJEMEN OFFICE)</t>
  </si>
  <si>
    <t>JUMLAH FIRST FLOOR (ASDP)</t>
  </si>
  <si>
    <t>1 - Storage Starbucks</t>
  </si>
  <si>
    <t>2 - Storage KFC</t>
  </si>
  <si>
    <t>3 - Storage Roti O</t>
  </si>
  <si>
    <t>JUMLAH GROUND FLOOR (STORAGE)</t>
  </si>
  <si>
    <t>Pengurangan L1-20(sky bridge) dan penambahan CL</t>
  </si>
  <si>
    <t>L2-08 dilayout 21 m2 sedangkan di master tenantcy 24 m2</t>
  </si>
  <si>
    <t>master unit</t>
  </si>
  <si>
    <t>Sosoro</t>
  </si>
  <si>
    <t>master lantai</t>
  </si>
  <si>
    <t>master detil lokasi</t>
  </si>
  <si>
    <t>master luasan</t>
  </si>
  <si>
    <t>unit 1, luas 100</t>
  </si>
  <si>
    <t>formulasi</t>
  </si>
  <si>
    <t>transaksi</t>
  </si>
  <si>
    <t>luasan+detil lokasi</t>
  </si>
  <si>
    <t>luasan join sama lantai</t>
  </si>
  <si>
    <t>Leasing</t>
  </si>
  <si>
    <t>Casual Leasing</t>
  </si>
  <si>
    <t>AREA Service charge</t>
  </si>
  <si>
    <t>Semua Area (yang tipe leasing in/out)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</si>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</sst>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5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164" fontId="0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0" xfId="0" applyNumberFormat="1"/>
    <xf numFmtId="164" fontId="2" fillId="2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4" borderId="0" xfId="1" applyFont="1" applyFill="1" applyAlignment="1">
      <alignment vertical="center"/>
    </xf>
    <xf numFmtId="164" fontId="0" fillId="0" borderId="1" xfId="1" applyFont="1" applyFill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2" fillId="5" borderId="0" xfId="1" applyFont="1" applyFill="1" applyAlignment="1">
      <alignment vertical="center"/>
    </xf>
    <xf numFmtId="164" fontId="6" fillId="7" borderId="1" xfId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4" fontId="8" fillId="6" borderId="7" xfId="0" applyNumberFormat="1" applyFont="1" applyFill="1" applyBorder="1" applyAlignment="1">
      <alignment vertical="center" wrapText="1"/>
    </xf>
    <xf numFmtId="4" fontId="9" fillId="0" borderId="7" xfId="0" applyNumberFormat="1" applyFont="1" applyBorder="1" applyAlignment="1">
      <alignment vertical="center" wrapText="1"/>
    </xf>
    <xf numFmtId="164" fontId="2" fillId="0" borderId="0" xfId="1" applyFont="1" applyAlignment="1">
      <alignment horizontal="center" vertical="center"/>
    </xf>
    <xf numFmtId="164" fontId="2" fillId="5" borderId="0" xfId="1" applyFont="1" applyFill="1" applyAlignment="1">
      <alignment horizontal="center" vertical="center"/>
    </xf>
    <xf numFmtId="164" fontId="0" fillId="0" borderId="0" xfId="1" applyFont="1" applyAlignment="1">
      <alignment vertical="center"/>
    </xf>
    <xf numFmtId="165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164" fontId="6" fillId="3" borderId="1" xfId="1" applyFont="1" applyFill="1" applyBorder="1" applyAlignment="1">
      <alignment horizontal="center" vertical="center"/>
    </xf>
    <xf numFmtId="165" fontId="6" fillId="3" borderId="1" xfId="1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64" fontId="0" fillId="5" borderId="1" xfId="1" applyFont="1" applyFill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  <xf numFmtId="164" fontId="0" fillId="0" borderId="6" xfId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/>
  </cellXfs>
  <cellStyles count="15">
    <cellStyle name="Comma" xfId="1" builtinId="3"/>
    <cellStyle name="Comma [0] 2" xfId="11"/>
    <cellStyle name="Comma 2" xfId="2"/>
    <cellStyle name="Comma 2 2" xfId="7"/>
    <cellStyle name="Comma 2 2 2" xfId="13"/>
    <cellStyle name="Comma 2 3" xfId="14"/>
    <cellStyle name="Comma 2 4" xfId="8"/>
    <cellStyle name="Comma 3" xfId="10"/>
    <cellStyle name="Comma 4" xfId="4"/>
    <cellStyle name="Comma 5" xfId="3"/>
    <cellStyle name="Good 2" xfId="5"/>
    <cellStyle name="Normal" xfId="0" builtinId="0"/>
    <cellStyle name="Normal 2" xfId="6"/>
    <cellStyle name="Normal 2 2" xfId="9"/>
    <cellStyle name="Percent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Normal="100" workbookViewId="0">
      <selection activeCell="C9" sqref="C9"/>
    </sheetView>
  </sheetViews>
  <sheetFormatPr defaultRowHeight="15" x14ac:dyDescent="0.25"/>
  <cols>
    <col min="1" max="1" width="18.5703125" bestFit="1" customWidth="1"/>
    <col min="2" max="2" width="18.5703125" customWidth="1"/>
    <col min="3" max="13" width="17.42578125" customWidth="1"/>
  </cols>
  <sheetData>
    <row r="1" spans="1:13" s="2" customFormat="1" x14ac:dyDescent="0.25">
      <c r="A1" s="64" t="s">
        <v>9</v>
      </c>
      <c r="B1" s="61"/>
      <c r="C1" s="64" t="s">
        <v>27</v>
      </c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s="2" customFormat="1" x14ac:dyDescent="0.25">
      <c r="A2" s="64"/>
      <c r="B2" s="6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 x14ac:dyDescent="0.25">
      <c r="A3" s="5" t="s">
        <v>13</v>
      </c>
      <c r="B3" s="63">
        <v>1</v>
      </c>
      <c r="C3" s="6">
        <v>160000</v>
      </c>
      <c r="D3" s="6">
        <v>148000</v>
      </c>
      <c r="E3" s="6">
        <v>135494</v>
      </c>
      <c r="F3" s="6">
        <v>122622</v>
      </c>
      <c r="G3" s="6">
        <v>109747</v>
      </c>
      <c r="H3" s="6">
        <v>98223</v>
      </c>
      <c r="I3" s="6">
        <v>87910</v>
      </c>
      <c r="J3" s="6">
        <v>78679</v>
      </c>
      <c r="K3" s="6">
        <v>70418</v>
      </c>
      <c r="L3" s="6">
        <v>63024</v>
      </c>
      <c r="M3" s="6">
        <v>56407</v>
      </c>
    </row>
    <row r="4" spans="1:13" x14ac:dyDescent="0.25">
      <c r="A4" s="5" t="s">
        <v>14</v>
      </c>
      <c r="B4" s="63">
        <v>2</v>
      </c>
      <c r="C4" s="6">
        <v>152000</v>
      </c>
      <c r="D4" s="6">
        <v>140600</v>
      </c>
      <c r="E4" s="6">
        <v>128719</v>
      </c>
      <c r="F4" s="6">
        <v>116491</v>
      </c>
      <c r="G4" s="6">
        <v>104259</v>
      </c>
      <c r="H4" s="6">
        <v>93312</v>
      </c>
      <c r="I4" s="6">
        <v>83514</v>
      </c>
      <c r="J4" s="6">
        <v>74745</v>
      </c>
      <c r="K4" s="6">
        <v>66897</v>
      </c>
      <c r="L4" s="6">
        <v>59873</v>
      </c>
      <c r="M4" s="6">
        <v>53586</v>
      </c>
    </row>
    <row r="5" spans="1:13" x14ac:dyDescent="0.25">
      <c r="A5" s="5" t="s">
        <v>15</v>
      </c>
      <c r="B5" s="63">
        <v>3</v>
      </c>
      <c r="C5" s="6">
        <v>144400</v>
      </c>
      <c r="D5" s="6">
        <v>133570</v>
      </c>
      <c r="E5" s="6">
        <v>122283</v>
      </c>
      <c r="F5" s="6">
        <v>110666</v>
      </c>
      <c r="G5" s="6">
        <v>99046</v>
      </c>
      <c r="H5" s="6">
        <v>88647</v>
      </c>
      <c r="I5" s="6">
        <v>79339</v>
      </c>
      <c r="J5" s="6">
        <v>71008</v>
      </c>
      <c r="K5" s="6">
        <v>63552</v>
      </c>
      <c r="L5" s="6">
        <v>56879</v>
      </c>
      <c r="M5" s="6">
        <v>50907</v>
      </c>
    </row>
    <row r="6" spans="1:13" x14ac:dyDescent="0.25">
      <c r="A6" s="85"/>
      <c r="B6" s="85"/>
      <c r="C6" s="86">
        <v>0</v>
      </c>
      <c r="D6" s="86">
        <v>50</v>
      </c>
      <c r="E6" s="86">
        <v>100</v>
      </c>
      <c r="F6" s="86">
        <v>150</v>
      </c>
      <c r="G6" s="86">
        <v>200</v>
      </c>
      <c r="H6" s="86">
        <v>250</v>
      </c>
      <c r="I6" s="86">
        <v>300</v>
      </c>
      <c r="J6" s="86">
        <v>350</v>
      </c>
      <c r="K6" s="86">
        <v>400</v>
      </c>
      <c r="L6" s="86">
        <v>450</v>
      </c>
      <c r="M6" s="86">
        <v>500</v>
      </c>
    </row>
    <row r="7" spans="1:13" x14ac:dyDescent="0.25">
      <c r="A7" s="85"/>
      <c r="B7" s="85"/>
      <c r="C7" s="86">
        <v>50</v>
      </c>
      <c r="D7" s="86">
        <v>100</v>
      </c>
      <c r="E7" s="86">
        <v>150</v>
      </c>
      <c r="F7" s="86">
        <v>200</v>
      </c>
      <c r="G7" s="86">
        <v>250</v>
      </c>
      <c r="H7" s="86">
        <v>300</v>
      </c>
      <c r="I7" s="86">
        <v>350</v>
      </c>
      <c r="J7" s="86">
        <v>400</v>
      </c>
      <c r="K7" s="86">
        <v>450</v>
      </c>
      <c r="L7" s="86">
        <v>500</v>
      </c>
      <c r="M7" s="86" t="s">
        <v>160</v>
      </c>
    </row>
    <row r="8" spans="1:13" x14ac:dyDescent="0.25">
      <c r="A8" s="85"/>
      <c r="B8" s="85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</row>
    <row r="9" spans="1:13" x14ac:dyDescent="0.25">
      <c r="A9" s="85"/>
      <c r="B9" s="85"/>
      <c r="C9" t="str">
        <f>"INSERT INTO public.lantai_loo_detil(lantai_loo_id, awal, akhir, nilai, lokasi_loo_id, area) VALUES ("&amp;$B3&amp;", "&amp;C$6&amp;", "&amp;C$7&amp;", "&amp;C3&amp;", 1, 'I');"</f>
        <v>INSERT INTO public.lantai_loo_detil(lantai_loo_id, awal, akhir, nilai, lokasi_loo_id, area) VALUES (1, 0, 50, 160000, 1, 'I');</v>
      </c>
      <c r="D9" t="str">
        <f>"INSERT INTO public.lantai_loo_detil(lantai_loo_id, awal, akhir, nilai, lokasi_loo_id, area) VALUES ("&amp;$B3&amp;", "&amp;D$6&amp;", "&amp;D$7&amp;", "&amp;D3&amp;", 1, 'I');"</f>
        <v>INSERT INTO public.lantai_loo_detil(lantai_loo_id, awal, akhir, nilai, lokasi_loo_id, area) VALUES (1, 50, 100, 148000, 1, 'I');</v>
      </c>
      <c r="E9" t="str">
        <f>"INSERT INTO public.lantai_loo_detil(lantai_loo_id, awal, akhir, nilai, lokasi_loo_id, area) VALUES ("&amp;$B3&amp;", "&amp;E$6&amp;", "&amp;E$7&amp;", "&amp;E3&amp;", 1, 'I');"</f>
        <v>INSERT INTO public.lantai_loo_detil(lantai_loo_id, awal, akhir, nilai, lokasi_loo_id, area) VALUES (1, 100, 150, 135494, 1, 'I');</v>
      </c>
      <c r="F9" t="str">
        <f>"INSERT INTO public.lantai_loo_detil(lantai_loo_id, awal, akhir, nilai, lokasi_loo_id, area) VALUES ("&amp;$B3&amp;", "&amp;F$6&amp;", "&amp;F$7&amp;", "&amp;F3&amp;", 1, 'I');"</f>
        <v>INSERT INTO public.lantai_loo_detil(lantai_loo_id, awal, akhir, nilai, lokasi_loo_id, area) VALUES (1, 150, 200, 122622, 1, 'I');</v>
      </c>
      <c r="G9" t="str">
        <f>"INSERT INTO public.lantai_loo_detil(lantai_loo_id, awal, akhir, nilai, lokasi_loo_id, area) VALUES ("&amp;$B3&amp;", "&amp;G$6&amp;", "&amp;G$7&amp;", "&amp;G3&amp;", 1, 'I');"</f>
        <v>INSERT INTO public.lantai_loo_detil(lantai_loo_id, awal, akhir, nilai, lokasi_loo_id, area) VALUES (1, 200, 250, 109747, 1, 'I');</v>
      </c>
      <c r="H9" t="str">
        <f>"INSERT INTO public.lantai_loo_detil(lantai_loo_id, awal, akhir, nilai, lokasi_loo_id, area) VALUES ("&amp;$B3&amp;", "&amp;H$6&amp;", "&amp;H$7&amp;", "&amp;H3&amp;", 1, 'I');"</f>
        <v>INSERT INTO public.lantai_loo_detil(lantai_loo_id, awal, akhir, nilai, lokasi_loo_id, area) VALUES (1, 250, 300, 98223, 1, 'I');</v>
      </c>
      <c r="I9" t="str">
        <f>"INSERT INTO public.lantai_loo_detil(lantai_loo_id, awal, akhir, nilai, lokasi_loo_id, area) VALUES ("&amp;$B3&amp;", "&amp;I$6&amp;", "&amp;I$7&amp;", "&amp;I3&amp;", 1, 'I');"</f>
        <v>INSERT INTO public.lantai_loo_detil(lantai_loo_id, awal, akhir, nilai, lokasi_loo_id, area) VALUES (1, 300, 350, 87910, 1, 'I');</v>
      </c>
      <c r="J9" t="str">
        <f>"INSERT INTO public.lantai_loo_detil(lantai_loo_id, awal, akhir, nilai, lokasi_loo_id, area) VALUES ("&amp;$B3&amp;", "&amp;J$6&amp;", "&amp;J$7&amp;", "&amp;J3&amp;", 1, 'I');"</f>
        <v>INSERT INTO public.lantai_loo_detil(lantai_loo_id, awal, akhir, nilai, lokasi_loo_id, area) VALUES (1, 350, 400, 78679, 1, 'I');</v>
      </c>
      <c r="K9" t="str">
        <f>"INSERT INTO public.lantai_loo_detil(lantai_loo_id, awal, akhir, nilai, lokasi_loo_id, area) VALUES ("&amp;$B3&amp;", "&amp;K$6&amp;", "&amp;K$7&amp;", "&amp;K3&amp;", 1, 'I');"</f>
        <v>INSERT INTO public.lantai_loo_detil(lantai_loo_id, awal, akhir, nilai, lokasi_loo_id, area) VALUES (1, 400, 450, 70418, 1, 'I');</v>
      </c>
      <c r="L9" t="str">
        <f>"INSERT INTO public.lantai_loo_detil(lantai_loo_id, awal, akhir, nilai, lokasi_loo_id, area) VALUES ("&amp;$B3&amp;", "&amp;L$6&amp;", "&amp;L$7&amp;", "&amp;L3&amp;", 1, 'I');"</f>
        <v>INSERT INTO public.lantai_loo_detil(lantai_loo_id, awal, akhir, nilai, lokasi_loo_id, area) VALUES (1, 450, 500, 63024, 1, 'I');</v>
      </c>
      <c r="M9" t="str">
        <f>"INSERT INTO public.lantai_loo_detil(lantai_loo_id, awal, akhir, nilai, lokasi_loo_id, area) VALUES ("&amp;$B3&amp;", "&amp;M$6&amp;", "&amp;M$7&amp;", "&amp;M3&amp;", 1, 'I');"</f>
        <v>INSERT INTO public.lantai_loo_detil(lantai_loo_id, awal, akhir, nilai, lokasi_loo_id, area) VALUES (1, 500, null, 56407, 1, 'I');</v>
      </c>
    </row>
    <row r="10" spans="1:13" x14ac:dyDescent="0.25">
      <c r="A10" s="85"/>
      <c r="B10" s="85"/>
      <c r="C10" t="str">
        <f t="shared" ref="C10:M11" si="0">"INSERT INTO public.lantai_loo_detil(lantai_loo_id, awal, akhir, nilai, lokasi_loo_id, area) VALUES ("&amp;$B4&amp;", "&amp;C$6&amp;", "&amp;C$7&amp;", "&amp;C4&amp;", 1, 'I');"</f>
        <v>INSERT INTO public.lantai_loo_detil(lantai_loo_id, awal, akhir, nilai, lokasi_loo_id, area) VALUES (2, 0, 50, 152000, 1, 'I');</v>
      </c>
      <c r="D10" t="str">
        <f t="shared" si="0"/>
        <v>INSERT INTO public.lantai_loo_detil(lantai_loo_id, awal, akhir, nilai, lokasi_loo_id, area) VALUES (2, 50, 100, 140600, 1, 'I');</v>
      </c>
      <c r="E10" t="str">
        <f t="shared" si="0"/>
        <v>INSERT INTO public.lantai_loo_detil(lantai_loo_id, awal, akhir, nilai, lokasi_loo_id, area) VALUES (2, 100, 150, 128719, 1, 'I');</v>
      </c>
      <c r="F10" t="str">
        <f t="shared" si="0"/>
        <v>INSERT INTO public.lantai_loo_detil(lantai_loo_id, awal, akhir, nilai, lokasi_loo_id, area) VALUES (2, 150, 200, 116491, 1, 'I');</v>
      </c>
      <c r="G10" t="str">
        <f t="shared" si="0"/>
        <v>INSERT INTO public.lantai_loo_detil(lantai_loo_id, awal, akhir, nilai, lokasi_loo_id, area) VALUES (2, 200, 250, 104259, 1, 'I');</v>
      </c>
      <c r="H10" t="str">
        <f t="shared" si="0"/>
        <v>INSERT INTO public.lantai_loo_detil(lantai_loo_id, awal, akhir, nilai, lokasi_loo_id, area) VALUES (2, 250, 300, 93312, 1, 'I');</v>
      </c>
      <c r="I10" t="str">
        <f t="shared" si="0"/>
        <v>INSERT INTO public.lantai_loo_detil(lantai_loo_id, awal, akhir, nilai, lokasi_loo_id, area) VALUES (2, 300, 350, 83514, 1, 'I');</v>
      </c>
      <c r="J10" t="str">
        <f t="shared" si="0"/>
        <v>INSERT INTO public.lantai_loo_detil(lantai_loo_id, awal, akhir, nilai, lokasi_loo_id, area) VALUES (2, 350, 400, 74745, 1, 'I');</v>
      </c>
      <c r="K10" t="str">
        <f t="shared" si="0"/>
        <v>INSERT INTO public.lantai_loo_detil(lantai_loo_id, awal, akhir, nilai, lokasi_loo_id, area) VALUES (2, 400, 450, 66897, 1, 'I');</v>
      </c>
      <c r="L10" t="str">
        <f t="shared" si="0"/>
        <v>INSERT INTO public.lantai_loo_detil(lantai_loo_id, awal, akhir, nilai, lokasi_loo_id, area) VALUES (2, 450, 500, 59873, 1, 'I');</v>
      </c>
      <c r="M10" t="str">
        <f t="shared" si="0"/>
        <v>INSERT INTO public.lantai_loo_detil(lantai_loo_id, awal, akhir, nilai, lokasi_loo_id, area) VALUES (2, 500, null, 53586, 1, 'I');</v>
      </c>
    </row>
    <row r="11" spans="1:13" x14ac:dyDescent="0.25">
      <c r="A11" s="85"/>
      <c r="B11" s="85"/>
      <c r="C11" t="str">
        <f t="shared" si="0"/>
        <v>INSERT INTO public.lantai_loo_detil(lantai_loo_id, awal, akhir, nilai, lokasi_loo_id, area) VALUES (3, 0, 50, 144400, 1, 'I');</v>
      </c>
      <c r="D11" t="str">
        <f t="shared" si="0"/>
        <v>INSERT INTO public.lantai_loo_detil(lantai_loo_id, awal, akhir, nilai, lokasi_loo_id, area) VALUES (3, 50, 100, 133570, 1, 'I');</v>
      </c>
      <c r="E11" t="str">
        <f t="shared" si="0"/>
        <v>INSERT INTO public.lantai_loo_detil(lantai_loo_id, awal, akhir, nilai, lokasi_loo_id, area) VALUES (3, 100, 150, 122283, 1, 'I');</v>
      </c>
      <c r="F11" t="str">
        <f t="shared" si="0"/>
        <v>INSERT INTO public.lantai_loo_detil(lantai_loo_id, awal, akhir, nilai, lokasi_loo_id, area) VALUES (3, 150, 200, 110666, 1, 'I');</v>
      </c>
      <c r="G11" t="str">
        <f t="shared" si="0"/>
        <v>INSERT INTO public.lantai_loo_detil(lantai_loo_id, awal, akhir, nilai, lokasi_loo_id, area) VALUES (3, 200, 250, 99046, 1, 'I');</v>
      </c>
      <c r="H11" t="str">
        <f t="shared" si="0"/>
        <v>INSERT INTO public.lantai_loo_detil(lantai_loo_id, awal, akhir, nilai, lokasi_loo_id, area) VALUES (3, 250, 300, 88647, 1, 'I');</v>
      </c>
      <c r="I11" t="str">
        <f t="shared" si="0"/>
        <v>INSERT INTO public.lantai_loo_detil(lantai_loo_id, awal, akhir, nilai, lokasi_loo_id, area) VALUES (3, 300, 350, 79339, 1, 'I');</v>
      </c>
      <c r="J11" t="str">
        <f t="shared" si="0"/>
        <v>INSERT INTO public.lantai_loo_detil(lantai_loo_id, awal, akhir, nilai, lokasi_loo_id, area) VALUES (3, 350, 400, 71008, 1, 'I');</v>
      </c>
      <c r="K11" t="str">
        <f t="shared" si="0"/>
        <v>INSERT INTO public.lantai_loo_detil(lantai_loo_id, awal, akhir, nilai, lokasi_loo_id, area) VALUES (3, 400, 450, 63552, 1, 'I');</v>
      </c>
      <c r="L11" t="str">
        <f t="shared" si="0"/>
        <v>INSERT INTO public.lantai_loo_detil(lantai_loo_id, awal, akhir, nilai, lokasi_loo_id, area) VALUES (3, 450, 500, 56879, 1, 'I');</v>
      </c>
      <c r="M11" t="str">
        <f t="shared" si="0"/>
        <v>INSERT INTO public.lantai_loo_detil(lantai_loo_id, awal, akhir, nilai, lokasi_loo_id, area) VALUES (3, 500, null, 50907, 1, 'I');</v>
      </c>
    </row>
    <row r="12" spans="1:13" x14ac:dyDescent="0.25">
      <c r="A12" s="85"/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</row>
    <row r="13" spans="1:13" x14ac:dyDescent="0.25">
      <c r="A13" s="64" t="s">
        <v>9</v>
      </c>
      <c r="B13" s="61"/>
      <c r="C13" s="64" t="s">
        <v>28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</row>
    <row r="14" spans="1:13" x14ac:dyDescent="0.25">
      <c r="A14" s="64"/>
      <c r="B14" s="61"/>
      <c r="C14" s="4" t="s">
        <v>16</v>
      </c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</row>
    <row r="15" spans="1:13" x14ac:dyDescent="0.25">
      <c r="A15" s="5" t="s">
        <v>13</v>
      </c>
      <c r="B15" s="63">
        <v>1</v>
      </c>
      <c r="C15" s="6">
        <v>80000</v>
      </c>
      <c r="D15" s="6">
        <v>74000</v>
      </c>
      <c r="E15" s="6">
        <v>67747</v>
      </c>
      <c r="F15" s="6">
        <v>61311</v>
      </c>
      <c r="G15" s="6">
        <v>54873</v>
      </c>
      <c r="H15" s="6">
        <v>49112</v>
      </c>
      <c r="I15" s="6">
        <v>43955</v>
      </c>
      <c r="J15" s="6">
        <v>39340</v>
      </c>
      <c r="K15" s="6">
        <v>35209</v>
      </c>
      <c r="L15" s="6">
        <v>31512</v>
      </c>
      <c r="M15" s="6">
        <v>28203</v>
      </c>
    </row>
    <row r="16" spans="1:13" x14ac:dyDescent="0.25">
      <c r="A16" s="5" t="s">
        <v>14</v>
      </c>
      <c r="B16" s="63">
        <v>2</v>
      </c>
      <c r="C16" s="6">
        <v>76000</v>
      </c>
      <c r="D16" s="6">
        <v>70300</v>
      </c>
      <c r="E16" s="6">
        <v>64360</v>
      </c>
      <c r="F16" s="6">
        <v>58245</v>
      </c>
      <c r="G16" s="6">
        <v>52130</v>
      </c>
      <c r="H16" s="6">
        <v>46656</v>
      </c>
      <c r="I16" s="6">
        <v>41757</v>
      </c>
      <c r="J16" s="6">
        <v>37373</v>
      </c>
      <c r="K16" s="6">
        <v>33449</v>
      </c>
      <c r="L16" s="6">
        <v>29936</v>
      </c>
      <c r="M16" s="6">
        <v>26793</v>
      </c>
    </row>
    <row r="17" spans="1:13" x14ac:dyDescent="0.25">
      <c r="A17" s="5" t="s">
        <v>15</v>
      </c>
      <c r="B17" s="63">
        <v>3</v>
      </c>
      <c r="C17" s="6">
        <v>72200</v>
      </c>
      <c r="D17" s="6">
        <v>66785</v>
      </c>
      <c r="E17" s="6">
        <v>61142</v>
      </c>
      <c r="F17" s="6">
        <v>55333</v>
      </c>
      <c r="G17" s="6">
        <v>49523</v>
      </c>
      <c r="H17" s="6">
        <v>44323</v>
      </c>
      <c r="I17" s="6">
        <v>39669</v>
      </c>
      <c r="J17" s="6">
        <v>35504</v>
      </c>
      <c r="K17" s="6">
        <v>31776</v>
      </c>
      <c r="L17" s="6">
        <v>28440</v>
      </c>
      <c r="M17" s="6">
        <v>25453</v>
      </c>
    </row>
    <row r="18" spans="1:13" x14ac:dyDescent="0.25">
      <c r="A18" s="85"/>
      <c r="B18" s="85"/>
      <c r="C18" s="86">
        <v>0</v>
      </c>
      <c r="D18" s="86">
        <v>50</v>
      </c>
      <c r="E18" s="86">
        <v>100</v>
      </c>
      <c r="F18" s="86">
        <v>150</v>
      </c>
      <c r="G18" s="86">
        <v>200</v>
      </c>
      <c r="H18" s="86">
        <v>250</v>
      </c>
      <c r="I18" s="86">
        <v>300</v>
      </c>
      <c r="J18" s="86">
        <v>350</v>
      </c>
      <c r="K18" s="86">
        <v>400</v>
      </c>
      <c r="L18" s="86">
        <v>450</v>
      </c>
      <c r="M18" s="86">
        <v>500</v>
      </c>
    </row>
    <row r="19" spans="1:13" x14ac:dyDescent="0.25">
      <c r="A19" s="85"/>
      <c r="B19" s="85"/>
      <c r="C19" s="86">
        <v>50</v>
      </c>
      <c r="D19" s="86">
        <v>100</v>
      </c>
      <c r="E19" s="86">
        <v>150</v>
      </c>
      <c r="F19" s="86">
        <v>200</v>
      </c>
      <c r="G19" s="86">
        <v>250</v>
      </c>
      <c r="H19" s="86">
        <v>300</v>
      </c>
      <c r="I19" s="86">
        <v>350</v>
      </c>
      <c r="J19" s="86">
        <v>400</v>
      </c>
      <c r="K19" s="86">
        <v>450</v>
      </c>
      <c r="L19" s="86">
        <v>500</v>
      </c>
      <c r="M19" s="86" t="s">
        <v>160</v>
      </c>
    </row>
    <row r="20" spans="1:13" x14ac:dyDescent="0.25">
      <c r="A20" s="85"/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 spans="1:13" x14ac:dyDescent="0.25">
      <c r="A21" s="85"/>
      <c r="B21" s="85"/>
      <c r="C21" t="str">
        <f>"INSERT INTO public.lantai_loo_detil(lantai_loo_id, awal, akhir, nilai, lokasi_loo_id, area) VALUES ("&amp;$B15&amp;", "&amp;C$6&amp;", "&amp;C$7&amp;", "&amp;C15&amp;", 1, 'O');"</f>
        <v>INSERT INTO public.lantai_loo_detil(lantai_loo_id, awal, akhir, nilai, lokasi_loo_id, area) VALUES (1, 0, 50, 80000, 1, 'O');</v>
      </c>
      <c r="D21" t="str">
        <f>"INSERT INTO public.lantai_loo_detil(lantai_loo_id, awal, akhir, nilai, lokasi_loo_id, area) VALUES ("&amp;$B15&amp;", "&amp;D$6&amp;", "&amp;D$7&amp;", "&amp;D15&amp;", 1, 'O');"</f>
        <v>INSERT INTO public.lantai_loo_detil(lantai_loo_id, awal, akhir, nilai, lokasi_loo_id, area) VALUES (1, 50, 100, 74000, 1, 'O');</v>
      </c>
      <c r="E21" t="str">
        <f>"INSERT INTO public.lantai_loo_detil(lantai_loo_id, awal, akhir, nilai, lokasi_loo_id, area) VALUES ("&amp;$B15&amp;", "&amp;E$6&amp;", "&amp;E$7&amp;", "&amp;E15&amp;", 1, 'O');"</f>
        <v>INSERT INTO public.lantai_loo_detil(lantai_loo_id, awal, akhir, nilai, lokasi_loo_id, area) VALUES (1, 100, 150, 67747, 1, 'O');</v>
      </c>
      <c r="F21" t="str">
        <f>"INSERT INTO public.lantai_loo_detil(lantai_loo_id, awal, akhir, nilai, lokasi_loo_id, area) VALUES ("&amp;$B15&amp;", "&amp;F$6&amp;", "&amp;F$7&amp;", "&amp;F15&amp;", 1, 'O');"</f>
        <v>INSERT INTO public.lantai_loo_detil(lantai_loo_id, awal, akhir, nilai, lokasi_loo_id, area) VALUES (1, 150, 200, 61311, 1, 'O');</v>
      </c>
      <c r="G21" t="str">
        <f>"INSERT INTO public.lantai_loo_detil(lantai_loo_id, awal, akhir, nilai, lokasi_loo_id, area) VALUES ("&amp;$B15&amp;", "&amp;G$6&amp;", "&amp;G$7&amp;", "&amp;G15&amp;", 1, 'O');"</f>
        <v>INSERT INTO public.lantai_loo_detil(lantai_loo_id, awal, akhir, nilai, lokasi_loo_id, area) VALUES (1, 200, 250, 54873, 1, 'O');</v>
      </c>
      <c r="H21" t="str">
        <f>"INSERT INTO public.lantai_loo_detil(lantai_loo_id, awal, akhir, nilai, lokasi_loo_id, area) VALUES ("&amp;$B15&amp;", "&amp;H$6&amp;", "&amp;H$7&amp;", "&amp;H15&amp;", 1, 'O');"</f>
        <v>INSERT INTO public.lantai_loo_detil(lantai_loo_id, awal, akhir, nilai, lokasi_loo_id, area) VALUES (1, 250, 300, 49112, 1, 'O');</v>
      </c>
      <c r="I21" t="str">
        <f>"INSERT INTO public.lantai_loo_detil(lantai_loo_id, awal, akhir, nilai, lokasi_loo_id, area) VALUES ("&amp;$B15&amp;", "&amp;I$6&amp;", "&amp;I$7&amp;", "&amp;I15&amp;", 1, 'O');"</f>
        <v>INSERT INTO public.lantai_loo_detil(lantai_loo_id, awal, akhir, nilai, lokasi_loo_id, area) VALUES (1, 300, 350, 43955, 1, 'O');</v>
      </c>
      <c r="J21" t="str">
        <f>"INSERT INTO public.lantai_loo_detil(lantai_loo_id, awal, akhir, nilai, lokasi_loo_id, area) VALUES ("&amp;$B15&amp;", "&amp;J$6&amp;", "&amp;J$7&amp;", "&amp;J15&amp;", 1, 'O');"</f>
        <v>INSERT INTO public.lantai_loo_detil(lantai_loo_id, awal, akhir, nilai, lokasi_loo_id, area) VALUES (1, 350, 400, 39340, 1, 'O');</v>
      </c>
      <c r="K21" t="str">
        <f>"INSERT INTO public.lantai_loo_detil(lantai_loo_id, awal, akhir, nilai, lokasi_loo_id, area) VALUES ("&amp;$B15&amp;", "&amp;K$6&amp;", "&amp;K$7&amp;", "&amp;K15&amp;", 1, 'O');"</f>
        <v>INSERT INTO public.lantai_loo_detil(lantai_loo_id, awal, akhir, nilai, lokasi_loo_id, area) VALUES (1, 400, 450, 35209, 1, 'O');</v>
      </c>
      <c r="L21" t="str">
        <f>"INSERT INTO public.lantai_loo_detil(lantai_loo_id, awal, akhir, nilai, lokasi_loo_id, area) VALUES ("&amp;$B15&amp;", "&amp;L$6&amp;", "&amp;L$7&amp;", "&amp;L15&amp;", 1, 'O');"</f>
        <v>INSERT INTO public.lantai_loo_detil(lantai_loo_id, awal, akhir, nilai, lokasi_loo_id, area) VALUES (1, 450, 500, 31512, 1, 'O');</v>
      </c>
      <c r="M21" t="str">
        <f>"INSERT INTO public.lantai_loo_detil(lantai_loo_id, awal, akhir, nilai, lokasi_loo_id, area) VALUES ("&amp;$B15&amp;", "&amp;M$6&amp;", "&amp;M$7&amp;", "&amp;M15&amp;", 1, 'O');"</f>
        <v>INSERT INTO public.lantai_loo_detil(lantai_loo_id, awal, akhir, nilai, lokasi_loo_id, area) VALUES (1, 500, null, 28203, 1, 'O');</v>
      </c>
    </row>
    <row r="22" spans="1:13" x14ac:dyDescent="0.25">
      <c r="A22" s="85"/>
      <c r="B22" s="85"/>
      <c r="C22" t="str">
        <f t="shared" ref="C22:M23" si="1">"INSERT INTO public.lantai_loo_detil(lantai_loo_id, awal, akhir, nilai, lokasi_loo_id, area) VALUES ("&amp;$B16&amp;", "&amp;C$6&amp;", "&amp;C$7&amp;", "&amp;C16&amp;", 1, 'O');"</f>
        <v>INSERT INTO public.lantai_loo_detil(lantai_loo_id, awal, akhir, nilai, lokasi_loo_id, area) VALUES (2, 0, 50, 76000, 1, 'O');</v>
      </c>
      <c r="D22" t="str">
        <f t="shared" si="1"/>
        <v>INSERT INTO public.lantai_loo_detil(lantai_loo_id, awal, akhir, nilai, lokasi_loo_id, area) VALUES (2, 50, 100, 70300, 1, 'O');</v>
      </c>
      <c r="E22" t="str">
        <f t="shared" si="1"/>
        <v>INSERT INTO public.lantai_loo_detil(lantai_loo_id, awal, akhir, nilai, lokasi_loo_id, area) VALUES (2, 100, 150, 64360, 1, 'O');</v>
      </c>
      <c r="F22" t="str">
        <f t="shared" si="1"/>
        <v>INSERT INTO public.lantai_loo_detil(lantai_loo_id, awal, akhir, nilai, lokasi_loo_id, area) VALUES (2, 150, 200, 58245, 1, 'O');</v>
      </c>
      <c r="G22" t="str">
        <f t="shared" si="1"/>
        <v>INSERT INTO public.lantai_loo_detil(lantai_loo_id, awal, akhir, nilai, lokasi_loo_id, area) VALUES (2, 200, 250, 52130, 1, 'O');</v>
      </c>
      <c r="H22" t="str">
        <f t="shared" si="1"/>
        <v>INSERT INTO public.lantai_loo_detil(lantai_loo_id, awal, akhir, nilai, lokasi_loo_id, area) VALUES (2, 250, 300, 46656, 1, 'O');</v>
      </c>
      <c r="I22" t="str">
        <f t="shared" si="1"/>
        <v>INSERT INTO public.lantai_loo_detil(lantai_loo_id, awal, akhir, nilai, lokasi_loo_id, area) VALUES (2, 300, 350, 41757, 1, 'O');</v>
      </c>
      <c r="J22" t="str">
        <f t="shared" si="1"/>
        <v>INSERT INTO public.lantai_loo_detil(lantai_loo_id, awal, akhir, nilai, lokasi_loo_id, area) VALUES (2, 350, 400, 37373, 1, 'O');</v>
      </c>
      <c r="K22" t="str">
        <f t="shared" si="1"/>
        <v>INSERT INTO public.lantai_loo_detil(lantai_loo_id, awal, akhir, nilai, lokasi_loo_id, area) VALUES (2, 400, 450, 33449, 1, 'O');</v>
      </c>
      <c r="L22" t="str">
        <f t="shared" si="1"/>
        <v>INSERT INTO public.lantai_loo_detil(lantai_loo_id, awal, akhir, nilai, lokasi_loo_id, area) VALUES (2, 450, 500, 29936, 1, 'O');</v>
      </c>
      <c r="M22" t="str">
        <f t="shared" si="1"/>
        <v>INSERT INTO public.lantai_loo_detil(lantai_loo_id, awal, akhir, nilai, lokasi_loo_id, area) VALUES (2, 500, null, 26793, 1, 'O');</v>
      </c>
    </row>
    <row r="23" spans="1:13" x14ac:dyDescent="0.25">
      <c r="A23" s="85"/>
      <c r="B23" s="85"/>
      <c r="C23" t="str">
        <f t="shared" si="1"/>
        <v>INSERT INTO public.lantai_loo_detil(lantai_loo_id, awal, akhir, nilai, lokasi_loo_id, area) VALUES (3, 0, 50, 72200, 1, 'O');</v>
      </c>
      <c r="D23" t="str">
        <f t="shared" si="1"/>
        <v>INSERT INTO public.lantai_loo_detil(lantai_loo_id, awal, akhir, nilai, lokasi_loo_id, area) VALUES (3, 50, 100, 66785, 1, 'O');</v>
      </c>
      <c r="E23" t="str">
        <f t="shared" si="1"/>
        <v>INSERT INTO public.lantai_loo_detil(lantai_loo_id, awal, akhir, nilai, lokasi_loo_id, area) VALUES (3, 100, 150, 61142, 1, 'O');</v>
      </c>
      <c r="F23" t="str">
        <f t="shared" si="1"/>
        <v>INSERT INTO public.lantai_loo_detil(lantai_loo_id, awal, akhir, nilai, lokasi_loo_id, area) VALUES (3, 150, 200, 55333, 1, 'O');</v>
      </c>
      <c r="G23" t="str">
        <f t="shared" si="1"/>
        <v>INSERT INTO public.lantai_loo_detil(lantai_loo_id, awal, akhir, nilai, lokasi_loo_id, area) VALUES (3, 200, 250, 49523, 1, 'O');</v>
      </c>
      <c r="H23" t="str">
        <f t="shared" si="1"/>
        <v>INSERT INTO public.lantai_loo_detil(lantai_loo_id, awal, akhir, nilai, lokasi_loo_id, area) VALUES (3, 250, 300, 44323, 1, 'O');</v>
      </c>
      <c r="I23" t="str">
        <f t="shared" si="1"/>
        <v>INSERT INTO public.lantai_loo_detil(lantai_loo_id, awal, akhir, nilai, lokasi_loo_id, area) VALUES (3, 300, 350, 39669, 1, 'O');</v>
      </c>
      <c r="J23" t="str">
        <f t="shared" si="1"/>
        <v>INSERT INTO public.lantai_loo_detil(lantai_loo_id, awal, akhir, nilai, lokasi_loo_id, area) VALUES (3, 350, 400, 35504, 1, 'O');</v>
      </c>
      <c r="K23" t="str">
        <f t="shared" si="1"/>
        <v>INSERT INTO public.lantai_loo_detil(lantai_loo_id, awal, akhir, nilai, lokasi_loo_id, area) VALUES (3, 400, 450, 31776, 1, 'O');</v>
      </c>
      <c r="L23" t="str">
        <f t="shared" si="1"/>
        <v>INSERT INTO public.lantai_loo_detil(lantai_loo_id, awal, akhir, nilai, lokasi_loo_id, area) VALUES (3, 450, 500, 28440, 1, 'O');</v>
      </c>
      <c r="M23" t="str">
        <f t="shared" si="1"/>
        <v>INSERT INTO public.lantai_loo_detil(lantai_loo_id, awal, akhir, nilai, lokasi_loo_id, area) VALUES (3, 500, null, 25453, 1, 'O');</v>
      </c>
    </row>
    <row r="24" spans="1:13" x14ac:dyDescent="0.25">
      <c r="A24" s="85"/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  <row r="26" spans="1:13" x14ac:dyDescent="0.25">
      <c r="A26" s="64" t="s">
        <v>9</v>
      </c>
      <c r="B26" s="62"/>
      <c r="C26" s="65" t="s">
        <v>29</v>
      </c>
      <c r="D26" s="66"/>
    </row>
    <row r="27" spans="1:13" x14ac:dyDescent="0.25">
      <c r="A27" s="64"/>
      <c r="B27" s="61"/>
      <c r="C27" s="4" t="s">
        <v>16</v>
      </c>
      <c r="D27" s="4" t="s">
        <v>17</v>
      </c>
    </row>
    <row r="28" spans="1:13" x14ac:dyDescent="0.25">
      <c r="A28" s="5" t="s">
        <v>13</v>
      </c>
      <c r="B28" s="63">
        <v>1</v>
      </c>
      <c r="C28" s="6">
        <v>15000</v>
      </c>
      <c r="D28" s="6">
        <v>12000</v>
      </c>
      <c r="G28">
        <v>1</v>
      </c>
      <c r="H28">
        <v>2</v>
      </c>
      <c r="I28">
        <v>3</v>
      </c>
      <c r="J28">
        <v>4</v>
      </c>
      <c r="K28">
        <v>5</v>
      </c>
    </row>
    <row r="29" spans="1:13" x14ac:dyDescent="0.25">
      <c r="A29" s="5" t="s">
        <v>14</v>
      </c>
      <c r="B29" s="63">
        <v>2</v>
      </c>
      <c r="C29" s="6">
        <v>17000</v>
      </c>
      <c r="D29" s="6">
        <v>14000</v>
      </c>
      <c r="G29" t="s">
        <v>146</v>
      </c>
      <c r="H29" t="s">
        <v>148</v>
      </c>
      <c r="I29" t="s">
        <v>150</v>
      </c>
      <c r="J29" t="s">
        <v>149</v>
      </c>
      <c r="K29" t="s">
        <v>153</v>
      </c>
    </row>
    <row r="30" spans="1:13" x14ac:dyDescent="0.25">
      <c r="A30" s="5" t="s">
        <v>15</v>
      </c>
      <c r="B30" s="63">
        <v>3</v>
      </c>
      <c r="C30" s="6">
        <v>10000</v>
      </c>
      <c r="D30" s="6">
        <v>8000</v>
      </c>
      <c r="G30" t="s">
        <v>147</v>
      </c>
      <c r="H30" t="s">
        <v>105</v>
      </c>
      <c r="I30" t="s">
        <v>152</v>
      </c>
      <c r="J30" t="s">
        <v>151</v>
      </c>
      <c r="K30" t="s">
        <v>154</v>
      </c>
    </row>
    <row r="31" spans="1:13" x14ac:dyDescent="0.25">
      <c r="A31" s="85"/>
      <c r="B31" s="85"/>
      <c r="C31" s="86">
        <v>0</v>
      </c>
      <c r="D31" s="86">
        <v>50</v>
      </c>
    </row>
    <row r="32" spans="1:13" x14ac:dyDescent="0.25">
      <c r="A32" s="85"/>
      <c r="B32" s="85"/>
      <c r="C32" s="86">
        <v>50</v>
      </c>
      <c r="D32" s="86">
        <v>100</v>
      </c>
    </row>
    <row r="33" spans="1:9" x14ac:dyDescent="0.25">
      <c r="A33" s="85"/>
      <c r="B33" s="85"/>
      <c r="C33" s="86"/>
      <c r="D33" s="86"/>
    </row>
    <row r="34" spans="1:9" x14ac:dyDescent="0.25">
      <c r="A34" s="85"/>
      <c r="B34" s="85"/>
      <c r="C34" t="str">
        <f>"INSERT INTO public.lantai_loo_detil(lantai_loo_id, awal, akhir, nilai, lokasi_loo_id, area) VALUES ("&amp;$B28&amp;", "&amp;C$6&amp;", "&amp;C$7&amp;", "&amp;C28&amp;", 1, 'CL');"</f>
        <v>INSERT INTO public.lantai_loo_detil(lantai_loo_id, awal, akhir, nilai, lokasi_loo_id, area) VALUES (1, 0, 50, 15000, 1, 'CL');</v>
      </c>
      <c r="D34" t="str">
        <f>"INSERT INTO public.lantai_loo_detil(lantai_loo_id, awal, akhir, nilai, lokasi_loo_id, area) VALUES ("&amp;$B28&amp;", "&amp;D$6&amp;", "&amp;D$7&amp;", "&amp;D28&amp;", 1, 'CL');"</f>
        <v>INSERT INTO public.lantai_loo_detil(lantai_loo_id, awal, akhir, nilai, lokasi_loo_id, area) VALUES (1, 50, 100, 12000, 1, 'CL');</v>
      </c>
    </row>
    <row r="35" spans="1:9" x14ac:dyDescent="0.25">
      <c r="A35" s="85"/>
      <c r="B35" s="85"/>
      <c r="C35" t="str">
        <f t="shared" ref="C35:D36" si="2">"INSERT INTO public.lantai_loo_detil(lantai_loo_id, awal, akhir, nilai, lokasi_loo_id, area) VALUES ("&amp;$B29&amp;", "&amp;C$6&amp;", "&amp;C$7&amp;", "&amp;C29&amp;", 1, 'CL');"</f>
        <v>INSERT INTO public.lantai_loo_detil(lantai_loo_id, awal, akhir, nilai, lokasi_loo_id, area) VALUES (2, 0, 50, 17000, 1, 'CL');</v>
      </c>
      <c r="D35" t="str">
        <f t="shared" si="2"/>
        <v>INSERT INTO public.lantai_loo_detil(lantai_loo_id, awal, akhir, nilai, lokasi_loo_id, area) VALUES (2, 50, 100, 14000, 1, 'CL');</v>
      </c>
    </row>
    <row r="36" spans="1:9" x14ac:dyDescent="0.25">
      <c r="A36" s="85"/>
      <c r="B36" s="85"/>
      <c r="C36" t="str">
        <f t="shared" si="2"/>
        <v>INSERT INTO public.lantai_loo_detil(lantai_loo_id, awal, akhir, nilai, lokasi_loo_id, area) VALUES (3, 0, 50, 10000, 1, 'CL');</v>
      </c>
      <c r="D36" t="str">
        <f t="shared" si="2"/>
        <v>INSERT INTO public.lantai_loo_detil(lantai_loo_id, awal, akhir, nilai, lokasi_loo_id, area) VALUES (3, 50, 100, 8000, 1, 'CL');</v>
      </c>
    </row>
    <row r="38" spans="1:9" x14ac:dyDescent="0.25">
      <c r="A38" s="4" t="s">
        <v>158</v>
      </c>
      <c r="B38" s="61"/>
      <c r="C38" s="4" t="s">
        <v>30</v>
      </c>
      <c r="D38" s="4" t="s">
        <v>31</v>
      </c>
    </row>
    <row r="39" spans="1:9" x14ac:dyDescent="0.25">
      <c r="A39" s="5" t="s">
        <v>159</v>
      </c>
      <c r="B39" s="63"/>
      <c r="C39" s="7">
        <v>92400</v>
      </c>
      <c r="D39" s="5" t="s">
        <v>33</v>
      </c>
      <c r="I39" t="s">
        <v>155</v>
      </c>
    </row>
  </sheetData>
  <mergeCells count="6">
    <mergeCell ref="C1:M1"/>
    <mergeCell ref="A13:A14"/>
    <mergeCell ref="C13:M13"/>
    <mergeCell ref="A26:A27"/>
    <mergeCell ref="C26:D26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85" zoomScaleNormal="85" workbookViewId="0">
      <selection activeCell="C9" sqref="C9"/>
    </sheetView>
  </sheetViews>
  <sheetFormatPr defaultRowHeight="15" x14ac:dyDescent="0.25"/>
  <cols>
    <col min="1" max="2" width="12.5703125" customWidth="1"/>
    <col min="3" max="13" width="17.42578125" customWidth="1"/>
  </cols>
  <sheetData>
    <row r="1" spans="1:13" s="2" customFormat="1" x14ac:dyDescent="0.25">
      <c r="A1" s="64" t="s">
        <v>9</v>
      </c>
      <c r="B1" s="61"/>
      <c r="C1" s="64" t="s">
        <v>27</v>
      </c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s="2" customFormat="1" x14ac:dyDescent="0.25">
      <c r="A2" s="64"/>
      <c r="B2" s="6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 x14ac:dyDescent="0.25">
      <c r="A3" s="5" t="s">
        <v>13</v>
      </c>
      <c r="B3" s="63">
        <v>1</v>
      </c>
      <c r="C3" s="6">
        <v>160000</v>
      </c>
      <c r="D3" s="6">
        <v>148000</v>
      </c>
      <c r="E3" s="6">
        <v>135494</v>
      </c>
      <c r="F3" s="6">
        <v>122622</v>
      </c>
      <c r="G3" s="6">
        <v>109747</v>
      </c>
      <c r="H3" s="6">
        <v>98223</v>
      </c>
      <c r="I3" s="6">
        <v>8791</v>
      </c>
      <c r="J3" s="6">
        <v>78679</v>
      </c>
      <c r="K3" s="6">
        <v>70418</v>
      </c>
      <c r="L3" s="6">
        <v>63024</v>
      </c>
      <c r="M3" s="6">
        <v>56407</v>
      </c>
    </row>
    <row r="4" spans="1:13" x14ac:dyDescent="0.25">
      <c r="A4" s="5" t="s">
        <v>14</v>
      </c>
      <c r="B4" s="63">
        <v>2</v>
      </c>
      <c r="C4" s="6">
        <v>152000</v>
      </c>
      <c r="D4" s="6">
        <v>140600</v>
      </c>
      <c r="E4" s="6">
        <v>128719</v>
      </c>
      <c r="F4" s="6">
        <v>116491</v>
      </c>
      <c r="G4" s="6">
        <v>104259</v>
      </c>
      <c r="H4" s="6">
        <v>93312</v>
      </c>
      <c r="I4" s="6">
        <v>83514</v>
      </c>
      <c r="J4" s="6">
        <v>74745</v>
      </c>
      <c r="K4" s="6">
        <v>66897</v>
      </c>
      <c r="L4" s="6">
        <v>59873</v>
      </c>
      <c r="M4" s="6">
        <v>53586</v>
      </c>
    </row>
    <row r="5" spans="1:13" x14ac:dyDescent="0.25">
      <c r="A5" s="5" t="s">
        <v>15</v>
      </c>
      <c r="B5" s="63">
        <v>3</v>
      </c>
      <c r="C5" s="6">
        <v>144400</v>
      </c>
      <c r="D5" s="6">
        <v>133570</v>
      </c>
      <c r="E5" s="6">
        <v>122283</v>
      </c>
      <c r="F5" s="6">
        <v>110666</v>
      </c>
      <c r="G5" s="6">
        <v>99046</v>
      </c>
      <c r="H5" s="6">
        <v>88647</v>
      </c>
      <c r="I5" s="6">
        <v>79339</v>
      </c>
      <c r="J5" s="6">
        <v>71008</v>
      </c>
      <c r="K5" s="6">
        <v>63552</v>
      </c>
      <c r="L5" s="6">
        <v>56879</v>
      </c>
      <c r="M5" s="6">
        <v>50907</v>
      </c>
    </row>
    <row r="6" spans="1:13" x14ac:dyDescent="0.25">
      <c r="A6" s="85"/>
      <c r="B6" s="85"/>
      <c r="C6" s="86">
        <v>0</v>
      </c>
      <c r="D6" s="86">
        <v>50</v>
      </c>
      <c r="E6" s="86">
        <v>100</v>
      </c>
      <c r="F6" s="86">
        <v>150</v>
      </c>
      <c r="G6" s="86">
        <v>200</v>
      </c>
      <c r="H6" s="86">
        <v>250</v>
      </c>
      <c r="I6" s="86">
        <v>300</v>
      </c>
      <c r="J6" s="86">
        <v>350</v>
      </c>
      <c r="K6" s="86">
        <v>400</v>
      </c>
      <c r="L6" s="86">
        <v>450</v>
      </c>
      <c r="M6" s="86">
        <v>500</v>
      </c>
    </row>
    <row r="7" spans="1:13" x14ac:dyDescent="0.25">
      <c r="A7" s="85"/>
      <c r="B7" s="85"/>
      <c r="C7" s="86">
        <v>50</v>
      </c>
      <c r="D7" s="86">
        <v>100</v>
      </c>
      <c r="E7" s="86">
        <v>150</v>
      </c>
      <c r="F7" s="86">
        <v>200</v>
      </c>
      <c r="G7" s="86">
        <v>250</v>
      </c>
      <c r="H7" s="86">
        <v>300</v>
      </c>
      <c r="I7" s="86">
        <v>350</v>
      </c>
      <c r="J7" s="86">
        <v>400</v>
      </c>
      <c r="K7" s="86">
        <v>450</v>
      </c>
      <c r="L7" s="86">
        <v>500</v>
      </c>
      <c r="M7" s="86" t="s">
        <v>160</v>
      </c>
    </row>
    <row r="8" spans="1:13" x14ac:dyDescent="0.25">
      <c r="A8" s="85"/>
      <c r="B8" s="85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</row>
    <row r="9" spans="1:13" x14ac:dyDescent="0.25">
      <c r="A9" s="85"/>
      <c r="B9" s="85"/>
      <c r="C9" t="str">
        <f>"INSERT INTO public.lantai_loo_detil(lantai_loo_id, awal, akhir, nilai, lokasi_loo_id, area) VALUES ("&amp;$B3&amp;", "&amp;C$6&amp;", "&amp;C$7&amp;", "&amp;C3&amp;", 2, 'I');"</f>
        <v>INSERT INTO public.lantai_loo_detil(lantai_loo_id, awal, akhir, nilai, lokasi_loo_id, area) VALUES (1, 0, 50, 160000, 2, 'I');</v>
      </c>
      <c r="D9" t="str">
        <f t="shared" ref="D9:M9" si="0">"INSERT INTO public.lantai_loo_detil(lantai_loo_id, awal, akhir, nilai, lokasi_loo_id, area) VALUES ("&amp;$B3&amp;", "&amp;D$6&amp;", "&amp;D$7&amp;", "&amp;D3&amp;", 2, 'I');"</f>
        <v>INSERT INTO public.lantai_loo_detil(lantai_loo_id, awal, akhir, nilai, lokasi_loo_id, area) VALUES (1, 50, 100, 148000, 2, 'I');</v>
      </c>
      <c r="E9" t="str">
        <f t="shared" si="0"/>
        <v>INSERT INTO public.lantai_loo_detil(lantai_loo_id, awal, akhir, nilai, lokasi_loo_id, area) VALUES (1, 100, 150, 135494, 2, 'I');</v>
      </c>
      <c r="F9" t="str">
        <f t="shared" si="0"/>
        <v>INSERT INTO public.lantai_loo_detil(lantai_loo_id, awal, akhir, nilai, lokasi_loo_id, area) VALUES (1, 150, 200, 122622, 2, 'I');</v>
      </c>
      <c r="G9" t="str">
        <f t="shared" si="0"/>
        <v>INSERT INTO public.lantai_loo_detil(lantai_loo_id, awal, akhir, nilai, lokasi_loo_id, area) VALUES (1, 200, 250, 109747, 2, 'I');</v>
      </c>
      <c r="H9" t="str">
        <f t="shared" si="0"/>
        <v>INSERT INTO public.lantai_loo_detil(lantai_loo_id, awal, akhir, nilai, lokasi_loo_id, area) VALUES (1, 250, 300, 98223, 2, 'I');</v>
      </c>
      <c r="I9" t="str">
        <f t="shared" si="0"/>
        <v>INSERT INTO public.lantai_loo_detil(lantai_loo_id, awal, akhir, nilai, lokasi_loo_id, area) VALUES (1, 300, 350, 8791, 2, 'I');</v>
      </c>
      <c r="J9" t="str">
        <f t="shared" si="0"/>
        <v>INSERT INTO public.lantai_loo_detil(lantai_loo_id, awal, akhir, nilai, lokasi_loo_id, area) VALUES (1, 350, 400, 78679, 2, 'I');</v>
      </c>
      <c r="K9" t="str">
        <f t="shared" si="0"/>
        <v>INSERT INTO public.lantai_loo_detil(lantai_loo_id, awal, akhir, nilai, lokasi_loo_id, area) VALUES (1, 400, 450, 70418, 2, 'I');</v>
      </c>
      <c r="L9" t="str">
        <f t="shared" si="0"/>
        <v>INSERT INTO public.lantai_loo_detil(lantai_loo_id, awal, akhir, nilai, lokasi_loo_id, area) VALUES (1, 450, 500, 63024, 2, 'I');</v>
      </c>
      <c r="M9" t="str">
        <f t="shared" si="0"/>
        <v>INSERT INTO public.lantai_loo_detil(lantai_loo_id, awal, akhir, nilai, lokasi_loo_id, area) VALUES (1, 500, null, 56407, 2, 'I');</v>
      </c>
    </row>
    <row r="10" spans="1:13" x14ac:dyDescent="0.25">
      <c r="A10" s="85"/>
      <c r="B10" s="85"/>
      <c r="C10" t="str">
        <f>"INSERT INTO public.lantai_loo_detil(lantai_loo_id, awal, akhir, nilai, lokasi_loo_id, area) VALUES ("&amp;$B4&amp;", "&amp;C$6&amp;", "&amp;C$7&amp;", "&amp;C4&amp;", 2, 'I');"</f>
        <v>INSERT INTO public.lantai_loo_detil(lantai_loo_id, awal, akhir, nilai, lokasi_loo_id, area) VALUES (2, 0, 50, 152000, 2, 'I');</v>
      </c>
      <c r="D10" t="str">
        <f t="shared" ref="D10:M10" si="1">"INSERT INTO public.lantai_loo_detil(lantai_loo_id, awal, akhir, nilai, lokasi_loo_id, area) VALUES ("&amp;$B4&amp;", "&amp;D$6&amp;", "&amp;D$7&amp;", "&amp;D4&amp;", 2, 'I');"</f>
        <v>INSERT INTO public.lantai_loo_detil(lantai_loo_id, awal, akhir, nilai, lokasi_loo_id, area) VALUES (2, 50, 100, 140600, 2, 'I');</v>
      </c>
      <c r="E10" t="str">
        <f t="shared" si="1"/>
        <v>INSERT INTO public.lantai_loo_detil(lantai_loo_id, awal, akhir, nilai, lokasi_loo_id, area) VALUES (2, 100, 150, 128719, 2, 'I');</v>
      </c>
      <c r="F10" t="str">
        <f t="shared" si="1"/>
        <v>INSERT INTO public.lantai_loo_detil(lantai_loo_id, awal, akhir, nilai, lokasi_loo_id, area) VALUES (2, 150, 200, 116491, 2, 'I');</v>
      </c>
      <c r="G10" t="str">
        <f t="shared" si="1"/>
        <v>INSERT INTO public.lantai_loo_detil(lantai_loo_id, awal, akhir, nilai, lokasi_loo_id, area) VALUES (2, 200, 250, 104259, 2, 'I');</v>
      </c>
      <c r="H10" t="str">
        <f t="shared" si="1"/>
        <v>INSERT INTO public.lantai_loo_detil(lantai_loo_id, awal, akhir, nilai, lokasi_loo_id, area) VALUES (2, 250, 300, 93312, 2, 'I');</v>
      </c>
      <c r="I10" t="str">
        <f t="shared" si="1"/>
        <v>INSERT INTO public.lantai_loo_detil(lantai_loo_id, awal, akhir, nilai, lokasi_loo_id, area) VALUES (2, 300, 350, 83514, 2, 'I');</v>
      </c>
      <c r="J10" t="str">
        <f t="shared" si="1"/>
        <v>INSERT INTO public.lantai_loo_detil(lantai_loo_id, awal, akhir, nilai, lokasi_loo_id, area) VALUES (2, 350, 400, 74745, 2, 'I');</v>
      </c>
      <c r="K10" t="str">
        <f t="shared" si="1"/>
        <v>INSERT INTO public.lantai_loo_detil(lantai_loo_id, awal, akhir, nilai, lokasi_loo_id, area) VALUES (2, 400, 450, 66897, 2, 'I');</v>
      </c>
      <c r="L10" t="str">
        <f t="shared" si="1"/>
        <v>INSERT INTO public.lantai_loo_detil(lantai_loo_id, awal, akhir, nilai, lokasi_loo_id, area) VALUES (2, 450, 500, 59873, 2, 'I');</v>
      </c>
      <c r="M10" t="str">
        <f t="shared" si="1"/>
        <v>INSERT INTO public.lantai_loo_detil(lantai_loo_id, awal, akhir, nilai, lokasi_loo_id, area) VALUES (2, 500, null, 53586, 2, 'I');</v>
      </c>
    </row>
    <row r="11" spans="1:13" x14ac:dyDescent="0.25">
      <c r="A11" s="85"/>
      <c r="B11" s="85"/>
      <c r="C11" t="str">
        <f>"INSERT INTO public.lantai_loo_detil(lantai_loo_id, awal, akhir, nilai, lokasi_loo_id, area) VALUES ("&amp;$B5&amp;", "&amp;C$6&amp;", "&amp;C$7&amp;", "&amp;C5&amp;", 2, 'I');"</f>
        <v>INSERT INTO public.lantai_loo_detil(lantai_loo_id, awal, akhir, nilai, lokasi_loo_id, area) VALUES (3, 0, 50, 144400, 2, 'I');</v>
      </c>
      <c r="D11" t="str">
        <f t="shared" ref="D11:M11" si="2">"INSERT INTO public.lantai_loo_detil(lantai_loo_id, awal, akhir, nilai, lokasi_loo_id, area) VALUES ("&amp;$B5&amp;", "&amp;D$6&amp;", "&amp;D$7&amp;", "&amp;D5&amp;", 2, 'I');"</f>
        <v>INSERT INTO public.lantai_loo_detil(lantai_loo_id, awal, akhir, nilai, lokasi_loo_id, area) VALUES (3, 50, 100, 133570, 2, 'I');</v>
      </c>
      <c r="E11" t="str">
        <f t="shared" si="2"/>
        <v>INSERT INTO public.lantai_loo_detil(lantai_loo_id, awal, akhir, nilai, lokasi_loo_id, area) VALUES (3, 100, 150, 122283, 2, 'I');</v>
      </c>
      <c r="F11" t="str">
        <f t="shared" si="2"/>
        <v>INSERT INTO public.lantai_loo_detil(lantai_loo_id, awal, akhir, nilai, lokasi_loo_id, area) VALUES (3, 150, 200, 110666, 2, 'I');</v>
      </c>
      <c r="G11" t="str">
        <f t="shared" si="2"/>
        <v>INSERT INTO public.lantai_loo_detil(lantai_loo_id, awal, akhir, nilai, lokasi_loo_id, area) VALUES (3, 200, 250, 99046, 2, 'I');</v>
      </c>
      <c r="H11" t="str">
        <f t="shared" si="2"/>
        <v>INSERT INTO public.lantai_loo_detil(lantai_loo_id, awal, akhir, nilai, lokasi_loo_id, area) VALUES (3, 250, 300, 88647, 2, 'I');</v>
      </c>
      <c r="I11" t="str">
        <f t="shared" si="2"/>
        <v>INSERT INTO public.lantai_loo_detil(lantai_loo_id, awal, akhir, nilai, lokasi_loo_id, area) VALUES (3, 300, 350, 79339, 2, 'I');</v>
      </c>
      <c r="J11" t="str">
        <f t="shared" si="2"/>
        <v>INSERT INTO public.lantai_loo_detil(lantai_loo_id, awal, akhir, nilai, lokasi_loo_id, area) VALUES (3, 350, 400, 71008, 2, 'I');</v>
      </c>
      <c r="K11" t="str">
        <f t="shared" si="2"/>
        <v>INSERT INTO public.lantai_loo_detil(lantai_loo_id, awal, akhir, nilai, lokasi_loo_id, area) VALUES (3, 400, 450, 63552, 2, 'I');</v>
      </c>
      <c r="L11" t="str">
        <f t="shared" si="2"/>
        <v>INSERT INTO public.lantai_loo_detil(lantai_loo_id, awal, akhir, nilai, lokasi_loo_id, area) VALUES (3, 450, 500, 56879, 2, 'I');</v>
      </c>
      <c r="M11" t="str">
        <f t="shared" si="2"/>
        <v>INSERT INTO public.lantai_loo_detil(lantai_loo_id, awal, akhir, nilai, lokasi_loo_id, area) VALUES (3, 500, null, 50907, 2, 'I');</v>
      </c>
    </row>
    <row r="13" spans="1:13" x14ac:dyDescent="0.25">
      <c r="A13" s="64" t="s">
        <v>9</v>
      </c>
      <c r="B13" s="61"/>
      <c r="C13" s="64" t="s">
        <v>28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</row>
    <row r="14" spans="1:13" x14ac:dyDescent="0.25">
      <c r="A14" s="64"/>
      <c r="B14" s="61"/>
      <c r="C14" s="4" t="s">
        <v>16</v>
      </c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</row>
    <row r="15" spans="1:13" x14ac:dyDescent="0.25">
      <c r="A15" s="5" t="s">
        <v>13</v>
      </c>
      <c r="B15" s="63">
        <v>1</v>
      </c>
      <c r="C15" s="6">
        <v>80000</v>
      </c>
      <c r="D15" s="6">
        <v>64000</v>
      </c>
      <c r="E15" s="6">
        <v>51200</v>
      </c>
      <c r="F15" s="6">
        <v>61311</v>
      </c>
      <c r="G15" s="6">
        <v>54873</v>
      </c>
      <c r="H15" s="6">
        <v>49112</v>
      </c>
      <c r="I15" s="6">
        <v>43955</v>
      </c>
      <c r="J15" s="6">
        <v>3934</v>
      </c>
      <c r="K15" s="6">
        <v>35209</v>
      </c>
      <c r="L15" s="6">
        <v>31512</v>
      </c>
      <c r="M15" s="6">
        <v>28203</v>
      </c>
    </row>
    <row r="16" spans="1:13" x14ac:dyDescent="0.25">
      <c r="A16" s="5" t="s">
        <v>14</v>
      </c>
      <c r="B16" s="63">
        <v>2</v>
      </c>
      <c r="C16" s="6">
        <v>76000</v>
      </c>
      <c r="D16" s="6">
        <v>60800</v>
      </c>
      <c r="E16" s="6">
        <v>48640</v>
      </c>
      <c r="F16" s="6">
        <v>58245</v>
      </c>
      <c r="G16" s="6">
        <v>5213</v>
      </c>
      <c r="H16" s="6">
        <v>46656</v>
      </c>
      <c r="I16" s="6">
        <v>41757</v>
      </c>
      <c r="J16" s="6">
        <v>37373</v>
      </c>
      <c r="K16" s="6">
        <v>33449</v>
      </c>
      <c r="L16" s="6">
        <v>29936</v>
      </c>
      <c r="M16" s="6">
        <v>26793</v>
      </c>
    </row>
    <row r="17" spans="1:13" x14ac:dyDescent="0.25">
      <c r="A17" s="5" t="s">
        <v>15</v>
      </c>
      <c r="B17" s="63">
        <v>3</v>
      </c>
      <c r="C17" s="6">
        <v>72200</v>
      </c>
      <c r="D17" s="6">
        <v>57760</v>
      </c>
      <c r="E17" s="6">
        <v>46208</v>
      </c>
      <c r="F17" s="6">
        <v>55333</v>
      </c>
      <c r="G17" s="6">
        <v>49523</v>
      </c>
      <c r="H17" s="6">
        <v>44323</v>
      </c>
      <c r="I17" s="6">
        <v>39669</v>
      </c>
      <c r="J17" s="6">
        <v>35504</v>
      </c>
      <c r="K17" s="6">
        <v>31776</v>
      </c>
      <c r="L17" s="6">
        <v>2844</v>
      </c>
      <c r="M17" s="6">
        <v>25453</v>
      </c>
    </row>
    <row r="18" spans="1:13" x14ac:dyDescent="0.25">
      <c r="A18" s="85"/>
      <c r="B18" s="85"/>
      <c r="C18" s="86">
        <v>0</v>
      </c>
      <c r="D18" s="86">
        <v>50</v>
      </c>
      <c r="E18" s="86">
        <v>100</v>
      </c>
      <c r="F18" s="86">
        <v>150</v>
      </c>
      <c r="G18" s="86">
        <v>200</v>
      </c>
      <c r="H18" s="86">
        <v>250</v>
      </c>
      <c r="I18" s="86">
        <v>300</v>
      </c>
      <c r="J18" s="86">
        <v>350</v>
      </c>
      <c r="K18" s="86">
        <v>400</v>
      </c>
      <c r="L18" s="86">
        <v>450</v>
      </c>
      <c r="M18" s="86">
        <v>500</v>
      </c>
    </row>
    <row r="19" spans="1:13" x14ac:dyDescent="0.25">
      <c r="A19" s="85"/>
      <c r="B19" s="85"/>
      <c r="C19" s="86">
        <v>50</v>
      </c>
      <c r="D19" s="86">
        <v>100</v>
      </c>
      <c r="E19" s="86">
        <v>150</v>
      </c>
      <c r="F19" s="86">
        <v>200</v>
      </c>
      <c r="G19" s="86">
        <v>250</v>
      </c>
      <c r="H19" s="86">
        <v>300</v>
      </c>
      <c r="I19" s="86">
        <v>350</v>
      </c>
      <c r="J19" s="86">
        <v>400</v>
      </c>
      <c r="K19" s="86">
        <v>450</v>
      </c>
      <c r="L19" s="86">
        <v>500</v>
      </c>
      <c r="M19" s="86" t="s">
        <v>160</v>
      </c>
    </row>
    <row r="20" spans="1:13" x14ac:dyDescent="0.25">
      <c r="A20" s="85"/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 spans="1:13" x14ac:dyDescent="0.25">
      <c r="A21" s="85"/>
      <c r="B21" s="85"/>
      <c r="C21" t="str">
        <f>"INSERT INTO public.lantai_loo_detil(lantai_loo_id, awal, akhir, nilai, lokasi_loo_id, area) VALUES ("&amp;$B15&amp;", "&amp;C$6&amp;", "&amp;C$7&amp;", "&amp;C15&amp;", 2, 'O');"</f>
        <v>INSERT INTO public.lantai_loo_detil(lantai_loo_id, awal, akhir, nilai, lokasi_loo_id, area) VALUES (1, 0, 50, 80000, 2, 'O');</v>
      </c>
      <c r="D21" t="str">
        <f t="shared" ref="D21:M21" si="3">"INSERT INTO public.lantai_loo_detil(lantai_loo_id, awal, akhir, nilai, lokasi_loo_id, area) VALUES ("&amp;$B15&amp;", "&amp;D$6&amp;", "&amp;D$7&amp;", "&amp;D15&amp;", 2, 'O');"</f>
        <v>INSERT INTO public.lantai_loo_detil(lantai_loo_id, awal, akhir, nilai, lokasi_loo_id, area) VALUES (1, 50, 100, 64000, 2, 'O');</v>
      </c>
      <c r="E21" t="str">
        <f t="shared" si="3"/>
        <v>INSERT INTO public.lantai_loo_detil(lantai_loo_id, awal, akhir, nilai, lokasi_loo_id, area) VALUES (1, 100, 150, 51200, 2, 'O');</v>
      </c>
      <c r="F21" t="str">
        <f t="shared" si="3"/>
        <v>INSERT INTO public.lantai_loo_detil(lantai_loo_id, awal, akhir, nilai, lokasi_loo_id, area) VALUES (1, 150, 200, 61311, 2, 'O');</v>
      </c>
      <c r="G21" t="str">
        <f t="shared" si="3"/>
        <v>INSERT INTO public.lantai_loo_detil(lantai_loo_id, awal, akhir, nilai, lokasi_loo_id, area) VALUES (1, 200, 250, 54873, 2, 'O');</v>
      </c>
      <c r="H21" t="str">
        <f t="shared" si="3"/>
        <v>INSERT INTO public.lantai_loo_detil(lantai_loo_id, awal, akhir, nilai, lokasi_loo_id, area) VALUES (1, 250, 300, 49112, 2, 'O');</v>
      </c>
      <c r="I21" t="str">
        <f t="shared" si="3"/>
        <v>INSERT INTO public.lantai_loo_detil(lantai_loo_id, awal, akhir, nilai, lokasi_loo_id, area) VALUES (1, 300, 350, 43955, 2, 'O');</v>
      </c>
      <c r="J21" t="str">
        <f t="shared" si="3"/>
        <v>INSERT INTO public.lantai_loo_detil(lantai_loo_id, awal, akhir, nilai, lokasi_loo_id, area) VALUES (1, 350, 400, 3934, 2, 'O');</v>
      </c>
      <c r="K21" t="str">
        <f t="shared" si="3"/>
        <v>INSERT INTO public.lantai_loo_detil(lantai_loo_id, awal, akhir, nilai, lokasi_loo_id, area) VALUES (1, 400, 450, 35209, 2, 'O');</v>
      </c>
      <c r="L21" t="str">
        <f t="shared" si="3"/>
        <v>INSERT INTO public.lantai_loo_detil(lantai_loo_id, awal, akhir, nilai, lokasi_loo_id, area) VALUES (1, 450, 500, 31512, 2, 'O');</v>
      </c>
      <c r="M21" t="str">
        <f t="shared" si="3"/>
        <v>INSERT INTO public.lantai_loo_detil(lantai_loo_id, awal, akhir, nilai, lokasi_loo_id, area) VALUES (1, 500, null, 28203, 2, 'O');</v>
      </c>
    </row>
    <row r="22" spans="1:13" x14ac:dyDescent="0.25">
      <c r="A22" s="85"/>
      <c r="B22" s="85"/>
      <c r="C22" t="str">
        <f>"INSERT INTO public.lantai_loo_detil(lantai_loo_id, awal, akhir, nilai, lokasi_loo_id, area) VALUES ("&amp;$B16&amp;", "&amp;C$6&amp;", "&amp;C$7&amp;", "&amp;C16&amp;", 2, 'O');"</f>
        <v>INSERT INTO public.lantai_loo_detil(lantai_loo_id, awal, akhir, nilai, lokasi_loo_id, area) VALUES (2, 0, 50, 76000, 2, 'O');</v>
      </c>
      <c r="D22" t="str">
        <f t="shared" ref="D22:M22" si="4">"INSERT INTO public.lantai_loo_detil(lantai_loo_id, awal, akhir, nilai, lokasi_loo_id, area) VALUES ("&amp;$B16&amp;", "&amp;D$6&amp;", "&amp;D$7&amp;", "&amp;D16&amp;", 2, 'O');"</f>
        <v>INSERT INTO public.lantai_loo_detil(lantai_loo_id, awal, akhir, nilai, lokasi_loo_id, area) VALUES (2, 50, 100, 60800, 2, 'O');</v>
      </c>
      <c r="E22" t="str">
        <f t="shared" si="4"/>
        <v>INSERT INTO public.lantai_loo_detil(lantai_loo_id, awal, akhir, nilai, lokasi_loo_id, area) VALUES (2, 100, 150, 48640, 2, 'O');</v>
      </c>
      <c r="F22" t="str">
        <f t="shared" si="4"/>
        <v>INSERT INTO public.lantai_loo_detil(lantai_loo_id, awal, akhir, nilai, lokasi_loo_id, area) VALUES (2, 150, 200, 58245, 2, 'O');</v>
      </c>
      <c r="G22" t="str">
        <f t="shared" si="4"/>
        <v>INSERT INTO public.lantai_loo_detil(lantai_loo_id, awal, akhir, nilai, lokasi_loo_id, area) VALUES (2, 200, 250, 5213, 2, 'O');</v>
      </c>
      <c r="H22" t="str">
        <f t="shared" si="4"/>
        <v>INSERT INTO public.lantai_loo_detil(lantai_loo_id, awal, akhir, nilai, lokasi_loo_id, area) VALUES (2, 250, 300, 46656, 2, 'O');</v>
      </c>
      <c r="I22" t="str">
        <f t="shared" si="4"/>
        <v>INSERT INTO public.lantai_loo_detil(lantai_loo_id, awal, akhir, nilai, lokasi_loo_id, area) VALUES (2, 300, 350, 41757, 2, 'O');</v>
      </c>
      <c r="J22" t="str">
        <f t="shared" si="4"/>
        <v>INSERT INTO public.lantai_loo_detil(lantai_loo_id, awal, akhir, nilai, lokasi_loo_id, area) VALUES (2, 350, 400, 37373, 2, 'O');</v>
      </c>
      <c r="K22" t="str">
        <f t="shared" si="4"/>
        <v>INSERT INTO public.lantai_loo_detil(lantai_loo_id, awal, akhir, nilai, lokasi_loo_id, area) VALUES (2, 400, 450, 33449, 2, 'O');</v>
      </c>
      <c r="L22" t="str">
        <f t="shared" si="4"/>
        <v>INSERT INTO public.lantai_loo_detil(lantai_loo_id, awal, akhir, nilai, lokasi_loo_id, area) VALUES (2, 450, 500, 29936, 2, 'O');</v>
      </c>
      <c r="M22" t="str">
        <f t="shared" si="4"/>
        <v>INSERT INTO public.lantai_loo_detil(lantai_loo_id, awal, akhir, nilai, lokasi_loo_id, area) VALUES (2, 500, null, 26793, 2, 'O');</v>
      </c>
    </row>
    <row r="23" spans="1:13" x14ac:dyDescent="0.25">
      <c r="A23" s="85"/>
      <c r="B23" s="85"/>
      <c r="C23" t="str">
        <f>"INSERT INTO public.lantai_loo_detil(lantai_loo_id, awal, akhir, nilai, lokasi_loo_id, area) VALUES ("&amp;$B17&amp;", "&amp;C$6&amp;", "&amp;C$7&amp;", "&amp;C17&amp;", 2, 'O');"</f>
        <v>INSERT INTO public.lantai_loo_detil(lantai_loo_id, awal, akhir, nilai, lokasi_loo_id, area) VALUES (3, 0, 50, 72200, 2, 'O');</v>
      </c>
      <c r="D23" t="str">
        <f t="shared" ref="D23:M23" si="5">"INSERT INTO public.lantai_loo_detil(lantai_loo_id, awal, akhir, nilai, lokasi_loo_id, area) VALUES ("&amp;$B17&amp;", "&amp;D$6&amp;", "&amp;D$7&amp;", "&amp;D17&amp;", 2, 'O');"</f>
        <v>INSERT INTO public.lantai_loo_detil(lantai_loo_id, awal, akhir, nilai, lokasi_loo_id, area) VALUES (3, 50, 100, 57760, 2, 'O');</v>
      </c>
      <c r="E23" t="str">
        <f t="shared" si="5"/>
        <v>INSERT INTO public.lantai_loo_detil(lantai_loo_id, awal, akhir, nilai, lokasi_loo_id, area) VALUES (3, 100, 150, 46208, 2, 'O');</v>
      </c>
      <c r="F23" t="str">
        <f t="shared" si="5"/>
        <v>INSERT INTO public.lantai_loo_detil(lantai_loo_id, awal, akhir, nilai, lokasi_loo_id, area) VALUES (3, 150, 200, 55333, 2, 'O');</v>
      </c>
      <c r="G23" t="str">
        <f t="shared" si="5"/>
        <v>INSERT INTO public.lantai_loo_detil(lantai_loo_id, awal, akhir, nilai, lokasi_loo_id, area) VALUES (3, 200, 250, 49523, 2, 'O');</v>
      </c>
      <c r="H23" t="str">
        <f t="shared" si="5"/>
        <v>INSERT INTO public.lantai_loo_detil(lantai_loo_id, awal, akhir, nilai, lokasi_loo_id, area) VALUES (3, 250, 300, 44323, 2, 'O');</v>
      </c>
      <c r="I23" t="str">
        <f t="shared" si="5"/>
        <v>INSERT INTO public.lantai_loo_detil(lantai_loo_id, awal, akhir, nilai, lokasi_loo_id, area) VALUES (3, 300, 350, 39669, 2, 'O');</v>
      </c>
      <c r="J23" t="str">
        <f t="shared" si="5"/>
        <v>INSERT INTO public.lantai_loo_detil(lantai_loo_id, awal, akhir, nilai, lokasi_loo_id, area) VALUES (3, 350, 400, 35504, 2, 'O');</v>
      </c>
      <c r="K23" t="str">
        <f t="shared" si="5"/>
        <v>INSERT INTO public.lantai_loo_detil(lantai_loo_id, awal, akhir, nilai, lokasi_loo_id, area) VALUES (3, 400, 450, 31776, 2, 'O');</v>
      </c>
      <c r="L23" t="str">
        <f t="shared" si="5"/>
        <v>INSERT INTO public.lantai_loo_detil(lantai_loo_id, awal, akhir, nilai, lokasi_loo_id, area) VALUES (3, 450, 500, 2844, 2, 'O');</v>
      </c>
      <c r="M23" t="str">
        <f t="shared" si="5"/>
        <v>INSERT INTO public.lantai_loo_detil(lantai_loo_id, awal, akhir, nilai, lokasi_loo_id, area) VALUES (3, 500, null, 25453, 2, 'O');</v>
      </c>
    </row>
    <row r="25" spans="1:13" x14ac:dyDescent="0.25">
      <c r="A25" s="64" t="s">
        <v>9</v>
      </c>
      <c r="B25" s="62"/>
      <c r="C25" s="65" t="s">
        <v>29</v>
      </c>
      <c r="D25" s="66"/>
    </row>
    <row r="26" spans="1:13" x14ac:dyDescent="0.25">
      <c r="A26" s="64"/>
      <c r="B26" s="61"/>
      <c r="C26" s="4" t="s">
        <v>16</v>
      </c>
      <c r="D26" s="4" t="s">
        <v>17</v>
      </c>
    </row>
    <row r="27" spans="1:13" x14ac:dyDescent="0.25">
      <c r="A27" s="5" t="s">
        <v>13</v>
      </c>
      <c r="B27" s="63">
        <v>1</v>
      </c>
      <c r="C27" s="6">
        <v>10000</v>
      </c>
      <c r="D27" s="6">
        <v>8000</v>
      </c>
    </row>
    <row r="28" spans="1:13" x14ac:dyDescent="0.25">
      <c r="A28" s="5" t="s">
        <v>14</v>
      </c>
      <c r="B28" s="63">
        <v>2</v>
      </c>
      <c r="C28" s="6">
        <v>12000</v>
      </c>
      <c r="D28" s="6">
        <v>10000</v>
      </c>
    </row>
    <row r="29" spans="1:13" x14ac:dyDescent="0.25">
      <c r="A29" s="5" t="s">
        <v>15</v>
      </c>
      <c r="B29" s="63">
        <v>3</v>
      </c>
      <c r="C29" s="6">
        <v>8000</v>
      </c>
      <c r="D29" s="6">
        <v>6000</v>
      </c>
    </row>
    <row r="30" spans="1:13" x14ac:dyDescent="0.25">
      <c r="A30" s="85"/>
      <c r="B30" s="85"/>
      <c r="C30" s="86">
        <v>0</v>
      </c>
      <c r="D30" s="86">
        <v>50</v>
      </c>
    </row>
    <row r="31" spans="1:13" x14ac:dyDescent="0.25">
      <c r="A31" s="85"/>
      <c r="B31" s="85"/>
      <c r="C31" s="86">
        <v>50</v>
      </c>
      <c r="D31" s="86">
        <v>100</v>
      </c>
    </row>
    <row r="32" spans="1:13" x14ac:dyDescent="0.25">
      <c r="A32" s="85"/>
      <c r="B32" s="85"/>
      <c r="C32" s="86"/>
      <c r="D32" s="86"/>
    </row>
    <row r="33" spans="1:4" x14ac:dyDescent="0.25">
      <c r="A33" s="85"/>
      <c r="B33" s="85"/>
      <c r="C33" t="str">
        <f>"INSERT INTO public.lantai_loo_detil(lantai_loo_id, awal, akhir, nilai, lokasi_loo_id, area) VALUES ("&amp;$B27&amp;", "&amp;C$6&amp;", "&amp;C$7&amp;", "&amp;C27&amp;", 2, 'CL');"</f>
        <v>INSERT INTO public.lantai_loo_detil(lantai_loo_id, awal, akhir, nilai, lokasi_loo_id, area) VALUES (1, 0, 50, 10000, 2, 'CL');</v>
      </c>
      <c r="D33" t="str">
        <f>"INSERT INTO public.lantai_loo_detil(lantai_loo_id, awal, akhir, nilai, lokasi_loo_id, area) VALUES ("&amp;$B27&amp;", "&amp;D$6&amp;", "&amp;D$7&amp;", "&amp;D27&amp;", 2, 'CL');"</f>
        <v>INSERT INTO public.lantai_loo_detil(lantai_loo_id, awal, akhir, nilai, lokasi_loo_id, area) VALUES (1, 50, 100, 8000, 2, 'CL');</v>
      </c>
    </row>
    <row r="34" spans="1:4" x14ac:dyDescent="0.25">
      <c r="A34" s="85"/>
      <c r="B34" s="85"/>
      <c r="C34" t="str">
        <f t="shared" ref="C34:D35" si="6">"INSERT INTO public.lantai_loo_detil(lantai_loo_id, awal, akhir, nilai, lokasi_loo_id, area) VALUES ("&amp;$B28&amp;", "&amp;C$6&amp;", "&amp;C$7&amp;", "&amp;C28&amp;", 2, 'CL');"</f>
        <v>INSERT INTO public.lantai_loo_detil(lantai_loo_id, awal, akhir, nilai, lokasi_loo_id, area) VALUES (2, 0, 50, 12000, 2, 'CL');</v>
      </c>
      <c r="D34" t="str">
        <f t="shared" si="6"/>
        <v>INSERT INTO public.lantai_loo_detil(lantai_loo_id, awal, akhir, nilai, lokasi_loo_id, area) VALUES (2, 50, 100, 10000, 2, 'CL');</v>
      </c>
    </row>
    <row r="35" spans="1:4" x14ac:dyDescent="0.25">
      <c r="A35" s="85"/>
      <c r="B35" s="85"/>
      <c r="C35" t="str">
        <f t="shared" si="6"/>
        <v>INSERT INTO public.lantai_loo_detil(lantai_loo_id, awal, akhir, nilai, lokasi_loo_id, area) VALUES (3, 0, 50, 8000, 2, 'CL');</v>
      </c>
      <c r="D35" t="str">
        <f t="shared" si="6"/>
        <v>INSERT INTO public.lantai_loo_detil(lantai_loo_id, awal, akhir, nilai, lokasi_loo_id, area) VALUES (3, 50, 100, 6000, 2, 'CL');</v>
      </c>
    </row>
    <row r="37" spans="1:4" x14ac:dyDescent="0.25">
      <c r="A37" s="4" t="s">
        <v>9</v>
      </c>
      <c r="B37" s="61"/>
      <c r="C37" s="4" t="s">
        <v>30</v>
      </c>
      <c r="D37" s="4" t="s">
        <v>31</v>
      </c>
    </row>
    <row r="38" spans="1:4" x14ac:dyDescent="0.25">
      <c r="A38" s="5" t="s">
        <v>32</v>
      </c>
      <c r="B38" s="63"/>
      <c r="C38" s="7">
        <v>92400</v>
      </c>
      <c r="D38" s="5" t="s">
        <v>33</v>
      </c>
    </row>
  </sheetData>
  <mergeCells count="6">
    <mergeCell ref="A1:A2"/>
    <mergeCell ref="C1:M1"/>
    <mergeCell ref="A13:A14"/>
    <mergeCell ref="C13:M13"/>
    <mergeCell ref="A25:A26"/>
    <mergeCell ref="C25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70" zoomScaleNormal="70" workbookViewId="0">
      <selection activeCell="C28" sqref="C28:D29"/>
    </sheetView>
  </sheetViews>
  <sheetFormatPr defaultRowHeight="15" x14ac:dyDescent="0.25"/>
  <cols>
    <col min="1" max="2" width="12.5703125" customWidth="1"/>
    <col min="3" max="13" width="17.42578125" customWidth="1"/>
  </cols>
  <sheetData>
    <row r="1" spans="1:13" s="2" customFormat="1" x14ac:dyDescent="0.25">
      <c r="A1" s="64" t="s">
        <v>9</v>
      </c>
      <c r="B1" s="61"/>
      <c r="C1" s="64" t="s">
        <v>27</v>
      </c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s="2" customFormat="1" x14ac:dyDescent="0.25">
      <c r="A2" s="64"/>
      <c r="B2" s="61"/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 x14ac:dyDescent="0.25">
      <c r="A3" s="5" t="s">
        <v>13</v>
      </c>
      <c r="B3" s="63">
        <v>1</v>
      </c>
      <c r="C3" s="6">
        <v>200000</v>
      </c>
      <c r="D3" s="6">
        <v>160000</v>
      </c>
      <c r="E3" s="6">
        <v>128000</v>
      </c>
      <c r="F3" s="6">
        <v>102400</v>
      </c>
      <c r="G3" s="6">
        <v>91648</v>
      </c>
      <c r="H3" s="6">
        <v>82025</v>
      </c>
      <c r="I3" s="6">
        <v>73412</v>
      </c>
      <c r="J3" s="6">
        <v>65704</v>
      </c>
      <c r="K3" s="6">
        <v>58805</v>
      </c>
      <c r="L3" s="6">
        <v>52631</v>
      </c>
      <c r="M3" s="6">
        <v>47104</v>
      </c>
    </row>
    <row r="4" spans="1:13" x14ac:dyDescent="0.25">
      <c r="A4" s="5" t="s">
        <v>14</v>
      </c>
      <c r="B4" s="63">
        <v>2</v>
      </c>
      <c r="C4" s="6">
        <v>175000</v>
      </c>
      <c r="D4" s="6">
        <v>140000</v>
      </c>
      <c r="E4" s="6">
        <v>112000</v>
      </c>
      <c r="F4" s="6">
        <v>89600</v>
      </c>
      <c r="G4" s="6">
        <v>80192</v>
      </c>
      <c r="H4" s="6">
        <v>71772</v>
      </c>
      <c r="I4" s="6">
        <v>64236</v>
      </c>
      <c r="J4" s="6">
        <v>57491</v>
      </c>
      <c r="K4" s="6">
        <v>51454</v>
      </c>
      <c r="L4" s="6">
        <v>46052</v>
      </c>
      <c r="M4" s="6">
        <v>41216</v>
      </c>
    </row>
    <row r="5" spans="1:13" x14ac:dyDescent="0.25">
      <c r="A5" s="85"/>
      <c r="B5" s="85"/>
      <c r="C5" s="86">
        <v>0</v>
      </c>
      <c r="D5" s="86">
        <v>50</v>
      </c>
      <c r="E5" s="86">
        <v>100</v>
      </c>
      <c r="F5" s="86">
        <v>150</v>
      </c>
      <c r="G5" s="86">
        <v>200</v>
      </c>
      <c r="H5" s="86">
        <v>250</v>
      </c>
      <c r="I5" s="86">
        <v>300</v>
      </c>
      <c r="J5" s="86">
        <v>350</v>
      </c>
      <c r="K5" s="86">
        <v>400</v>
      </c>
      <c r="L5" s="86">
        <v>450</v>
      </c>
      <c r="M5" s="86">
        <v>500</v>
      </c>
    </row>
    <row r="6" spans="1:13" x14ac:dyDescent="0.25">
      <c r="A6" s="85"/>
      <c r="B6" s="85"/>
      <c r="C6" s="86">
        <v>50</v>
      </c>
      <c r="D6" s="86">
        <v>100</v>
      </c>
      <c r="E6" s="86">
        <v>150</v>
      </c>
      <c r="F6" s="86">
        <v>200</v>
      </c>
      <c r="G6" s="86">
        <v>250</v>
      </c>
      <c r="H6" s="86">
        <v>300</v>
      </c>
      <c r="I6" s="86">
        <v>350</v>
      </c>
      <c r="J6" s="86">
        <v>400</v>
      </c>
      <c r="K6" s="86">
        <v>450</v>
      </c>
      <c r="L6" s="86">
        <v>500</v>
      </c>
      <c r="M6" s="86" t="s">
        <v>160</v>
      </c>
    </row>
    <row r="7" spans="1:13" x14ac:dyDescent="0.25">
      <c r="A7" s="85"/>
      <c r="B7" s="85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 spans="1:13" x14ac:dyDescent="0.25">
      <c r="C8" t="str">
        <f>"INSERT INTO public.lantai_loo_detil(lantai_loo_id, awal, akhir, nilai, lokasi_loo_id, area) VALUES ("&amp;$B3&amp;", "&amp;C$5&amp;", "&amp;C$6&amp;", "&amp;C3&amp;", 3, 'I');"</f>
        <v>INSERT INTO public.lantai_loo_detil(lantai_loo_id, awal, akhir, nilai, lokasi_loo_id, area) VALUES (1, 0, 50, 200000, 3, 'I');</v>
      </c>
      <c r="D8" t="str">
        <f t="shared" ref="D8:M9" si="0">"INSERT INTO public.lantai_loo_detil(lantai_loo_id, awal, akhir, nilai, lokasi_loo_id, area) VALUES ("&amp;$B3&amp;", "&amp;D$5&amp;", "&amp;D$6&amp;", "&amp;D3&amp;", 3, 'I');"</f>
        <v>INSERT INTO public.lantai_loo_detil(lantai_loo_id, awal, akhir, nilai, lokasi_loo_id, area) VALUES (1, 50, 100, 160000, 3, 'I');</v>
      </c>
      <c r="E8" t="str">
        <f t="shared" si="0"/>
        <v>INSERT INTO public.lantai_loo_detil(lantai_loo_id, awal, akhir, nilai, lokasi_loo_id, area) VALUES (1, 100, 150, 128000, 3, 'I');</v>
      </c>
      <c r="F8" t="str">
        <f t="shared" si="0"/>
        <v>INSERT INTO public.lantai_loo_detil(lantai_loo_id, awal, akhir, nilai, lokasi_loo_id, area) VALUES (1, 150, 200, 102400, 3, 'I');</v>
      </c>
      <c r="G8" t="str">
        <f t="shared" si="0"/>
        <v>INSERT INTO public.lantai_loo_detil(lantai_loo_id, awal, akhir, nilai, lokasi_loo_id, area) VALUES (1, 200, 250, 91648, 3, 'I');</v>
      </c>
      <c r="H8" t="str">
        <f t="shared" si="0"/>
        <v>INSERT INTO public.lantai_loo_detil(lantai_loo_id, awal, akhir, nilai, lokasi_loo_id, area) VALUES (1, 250, 300, 82025, 3, 'I');</v>
      </c>
      <c r="I8" t="str">
        <f t="shared" si="0"/>
        <v>INSERT INTO public.lantai_loo_detil(lantai_loo_id, awal, akhir, nilai, lokasi_loo_id, area) VALUES (1, 300, 350, 73412, 3, 'I');</v>
      </c>
      <c r="J8" t="str">
        <f t="shared" si="0"/>
        <v>INSERT INTO public.lantai_loo_detil(lantai_loo_id, awal, akhir, nilai, lokasi_loo_id, area) VALUES (1, 350, 400, 65704, 3, 'I');</v>
      </c>
      <c r="K8" t="str">
        <f t="shared" si="0"/>
        <v>INSERT INTO public.lantai_loo_detil(lantai_loo_id, awal, akhir, nilai, lokasi_loo_id, area) VALUES (1, 400, 450, 58805, 3, 'I');</v>
      </c>
      <c r="L8" t="str">
        <f t="shared" si="0"/>
        <v>INSERT INTO public.lantai_loo_detil(lantai_loo_id, awal, akhir, nilai, lokasi_loo_id, area) VALUES (1, 450, 500, 52631, 3, 'I');</v>
      </c>
      <c r="M8" t="str">
        <f t="shared" si="0"/>
        <v>INSERT INTO public.lantai_loo_detil(lantai_loo_id, awal, akhir, nilai, lokasi_loo_id, area) VALUES (1, 500, null, 47104, 3, 'I');</v>
      </c>
    </row>
    <row r="9" spans="1:13" x14ac:dyDescent="0.25">
      <c r="C9" t="str">
        <f>"INSERT INTO public.lantai_loo_detil(lantai_loo_id, awal, akhir, nilai, lokasi_loo_id, area) VALUES ("&amp;$B4&amp;", "&amp;C$5&amp;", "&amp;C$6&amp;", "&amp;C4&amp;", 3, 'I');"</f>
        <v>INSERT INTO public.lantai_loo_detil(lantai_loo_id, awal, akhir, nilai, lokasi_loo_id, area) VALUES (2, 0, 50, 175000, 3, 'I');</v>
      </c>
      <c r="D9" t="str">
        <f t="shared" si="0"/>
        <v>INSERT INTO public.lantai_loo_detil(lantai_loo_id, awal, akhir, nilai, lokasi_loo_id, area) VALUES (2, 50, 100, 140000, 3, 'I');</v>
      </c>
      <c r="E9" t="str">
        <f t="shared" si="0"/>
        <v>INSERT INTO public.lantai_loo_detil(lantai_loo_id, awal, akhir, nilai, lokasi_loo_id, area) VALUES (2, 100, 150, 112000, 3, 'I');</v>
      </c>
      <c r="F9" t="str">
        <f t="shared" si="0"/>
        <v>INSERT INTO public.lantai_loo_detil(lantai_loo_id, awal, akhir, nilai, lokasi_loo_id, area) VALUES (2, 150, 200, 89600, 3, 'I');</v>
      </c>
      <c r="G9" t="str">
        <f t="shared" si="0"/>
        <v>INSERT INTO public.lantai_loo_detil(lantai_loo_id, awal, akhir, nilai, lokasi_loo_id, area) VALUES (2, 200, 250, 80192, 3, 'I');</v>
      </c>
      <c r="H9" t="str">
        <f t="shared" si="0"/>
        <v>INSERT INTO public.lantai_loo_detil(lantai_loo_id, awal, akhir, nilai, lokasi_loo_id, area) VALUES (2, 250, 300, 71772, 3, 'I');</v>
      </c>
      <c r="I9" t="str">
        <f t="shared" si="0"/>
        <v>INSERT INTO public.lantai_loo_detil(lantai_loo_id, awal, akhir, nilai, lokasi_loo_id, area) VALUES (2, 300, 350, 64236, 3, 'I');</v>
      </c>
      <c r="J9" t="str">
        <f t="shared" si="0"/>
        <v>INSERT INTO public.lantai_loo_detil(lantai_loo_id, awal, akhir, nilai, lokasi_loo_id, area) VALUES (2, 350, 400, 57491, 3, 'I');</v>
      </c>
      <c r="K9" t="str">
        <f t="shared" si="0"/>
        <v>INSERT INTO public.lantai_loo_detil(lantai_loo_id, awal, akhir, nilai, lokasi_loo_id, area) VALUES (2, 400, 450, 51454, 3, 'I');</v>
      </c>
      <c r="L9" t="str">
        <f t="shared" si="0"/>
        <v>INSERT INTO public.lantai_loo_detil(lantai_loo_id, awal, akhir, nilai, lokasi_loo_id, area) VALUES (2, 450, 500, 46052, 3, 'I');</v>
      </c>
      <c r="M9" t="str">
        <f t="shared" si="0"/>
        <v>INSERT INTO public.lantai_loo_detil(lantai_loo_id, awal, akhir, nilai, lokasi_loo_id, area) VALUES (2, 500, null, 41216, 3, 'I');</v>
      </c>
    </row>
    <row r="11" spans="1:13" x14ac:dyDescent="0.25">
      <c r="A11" s="64" t="s">
        <v>9</v>
      </c>
      <c r="B11" s="61"/>
      <c r="C11" s="64" t="s">
        <v>28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</row>
    <row r="12" spans="1:13" x14ac:dyDescent="0.25">
      <c r="A12" s="64"/>
      <c r="B12" s="61"/>
      <c r="C12" s="4" t="s">
        <v>16</v>
      </c>
      <c r="D12" s="4" t="s">
        <v>17</v>
      </c>
      <c r="E12" s="4" t="s">
        <v>18</v>
      </c>
      <c r="F12" s="4" t="s">
        <v>19</v>
      </c>
      <c r="G12" s="4" t="s">
        <v>20</v>
      </c>
      <c r="H12" s="4" t="s">
        <v>21</v>
      </c>
      <c r="I12" s="4" t="s">
        <v>22</v>
      </c>
      <c r="J12" s="4" t="s">
        <v>23</v>
      </c>
      <c r="K12" s="4" t="s">
        <v>24</v>
      </c>
      <c r="L12" s="4" t="s">
        <v>25</v>
      </c>
      <c r="M12" s="4" t="s">
        <v>26</v>
      </c>
    </row>
    <row r="13" spans="1:13" x14ac:dyDescent="0.25">
      <c r="A13" s="5" t="s">
        <v>13</v>
      </c>
      <c r="B13" s="63">
        <v>1</v>
      </c>
      <c r="C13" s="6">
        <v>100000</v>
      </c>
      <c r="D13" s="6">
        <v>80000</v>
      </c>
      <c r="E13" s="6">
        <v>64000</v>
      </c>
      <c r="F13" s="6">
        <v>51200</v>
      </c>
      <c r="G13" s="6">
        <v>45824</v>
      </c>
      <c r="H13" s="6">
        <v>41012</v>
      </c>
      <c r="I13" s="6">
        <v>36706</v>
      </c>
      <c r="J13" s="6">
        <v>32852</v>
      </c>
      <c r="K13" s="6">
        <v>29403</v>
      </c>
      <c r="L13" s="6">
        <v>26315</v>
      </c>
      <c r="M13" s="6">
        <v>23552</v>
      </c>
    </row>
    <row r="14" spans="1:13" x14ac:dyDescent="0.25">
      <c r="A14" s="5" t="s">
        <v>14</v>
      </c>
      <c r="B14" s="63">
        <v>2</v>
      </c>
      <c r="C14" s="6">
        <v>87500</v>
      </c>
      <c r="D14" s="6">
        <v>70000</v>
      </c>
      <c r="E14" s="6">
        <v>56000</v>
      </c>
      <c r="F14" s="6">
        <v>44800</v>
      </c>
      <c r="G14" s="6">
        <v>40096</v>
      </c>
      <c r="H14" s="6">
        <v>35886</v>
      </c>
      <c r="I14" s="6">
        <v>32118</v>
      </c>
      <c r="J14" s="6">
        <v>28746</v>
      </c>
      <c r="K14" s="6">
        <v>25727</v>
      </c>
      <c r="L14" s="6">
        <v>23026</v>
      </c>
      <c r="M14" s="6">
        <v>20608</v>
      </c>
    </row>
    <row r="15" spans="1:13" x14ac:dyDescent="0.25">
      <c r="A15" s="85"/>
      <c r="B15" s="85"/>
      <c r="C15" s="86">
        <v>0</v>
      </c>
      <c r="D15" s="86">
        <v>50</v>
      </c>
      <c r="E15" s="86">
        <v>100</v>
      </c>
      <c r="F15" s="86">
        <v>150</v>
      </c>
      <c r="G15" s="86">
        <v>200</v>
      </c>
      <c r="H15" s="86">
        <v>250</v>
      </c>
      <c r="I15" s="86">
        <v>300</v>
      </c>
      <c r="J15" s="86">
        <v>350</v>
      </c>
      <c r="K15" s="86">
        <v>400</v>
      </c>
      <c r="L15" s="86">
        <v>450</v>
      </c>
      <c r="M15" s="86">
        <v>500</v>
      </c>
    </row>
    <row r="16" spans="1:13" x14ac:dyDescent="0.25">
      <c r="A16" s="85"/>
      <c r="B16" s="85"/>
      <c r="C16" s="86">
        <v>50</v>
      </c>
      <c r="D16" s="86">
        <v>100</v>
      </c>
      <c r="E16" s="86">
        <v>150</v>
      </c>
      <c r="F16" s="86">
        <v>200</v>
      </c>
      <c r="G16" s="86">
        <v>250</v>
      </c>
      <c r="H16" s="86">
        <v>300</v>
      </c>
      <c r="I16" s="86">
        <v>350</v>
      </c>
      <c r="J16" s="86">
        <v>400</v>
      </c>
      <c r="K16" s="86">
        <v>450</v>
      </c>
      <c r="L16" s="86">
        <v>500</v>
      </c>
      <c r="M16" s="86" t="s">
        <v>160</v>
      </c>
    </row>
    <row r="17" spans="1:13" x14ac:dyDescent="0.25">
      <c r="A17" s="85"/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</row>
    <row r="18" spans="1:13" x14ac:dyDescent="0.25">
      <c r="A18" s="85"/>
      <c r="B18" s="85"/>
      <c r="C18" t="str">
        <f>"INSERT INTO public.lantai_loo_detil(lantai_loo_id, awal, akhir, nilai, lokasi_loo_id, area) VALUES ("&amp;$B13&amp;", "&amp;C$5&amp;", "&amp;C$6&amp;", "&amp;C13&amp;", 3, 'O');"</f>
        <v>INSERT INTO public.lantai_loo_detil(lantai_loo_id, awal, akhir, nilai, lokasi_loo_id, area) VALUES (1, 0, 50, 100000, 3, 'O');</v>
      </c>
      <c r="D18" t="str">
        <f t="shared" ref="D18:M19" si="1">"INSERT INTO public.lantai_loo_detil(lantai_loo_id, awal, akhir, nilai, lokasi_loo_id, area) VALUES ("&amp;$B13&amp;", "&amp;D$5&amp;", "&amp;D$6&amp;", "&amp;D13&amp;", 3, 'O');"</f>
        <v>INSERT INTO public.lantai_loo_detil(lantai_loo_id, awal, akhir, nilai, lokasi_loo_id, area) VALUES (1, 50, 100, 80000, 3, 'O');</v>
      </c>
      <c r="E18" t="str">
        <f t="shared" si="1"/>
        <v>INSERT INTO public.lantai_loo_detil(lantai_loo_id, awal, akhir, nilai, lokasi_loo_id, area) VALUES (1, 100, 150, 64000, 3, 'O');</v>
      </c>
      <c r="F18" t="str">
        <f t="shared" si="1"/>
        <v>INSERT INTO public.lantai_loo_detil(lantai_loo_id, awal, akhir, nilai, lokasi_loo_id, area) VALUES (1, 150, 200, 51200, 3, 'O');</v>
      </c>
      <c r="G18" t="str">
        <f t="shared" si="1"/>
        <v>INSERT INTO public.lantai_loo_detil(lantai_loo_id, awal, akhir, nilai, lokasi_loo_id, area) VALUES (1, 200, 250, 45824, 3, 'O');</v>
      </c>
      <c r="H18" t="str">
        <f t="shared" si="1"/>
        <v>INSERT INTO public.lantai_loo_detil(lantai_loo_id, awal, akhir, nilai, lokasi_loo_id, area) VALUES (1, 250, 300, 41012, 3, 'O');</v>
      </c>
      <c r="I18" t="str">
        <f t="shared" si="1"/>
        <v>INSERT INTO public.lantai_loo_detil(lantai_loo_id, awal, akhir, nilai, lokasi_loo_id, area) VALUES (1, 300, 350, 36706, 3, 'O');</v>
      </c>
      <c r="J18" t="str">
        <f t="shared" si="1"/>
        <v>INSERT INTO public.lantai_loo_detil(lantai_loo_id, awal, akhir, nilai, lokasi_loo_id, area) VALUES (1, 350, 400, 32852, 3, 'O');</v>
      </c>
      <c r="K18" t="str">
        <f t="shared" si="1"/>
        <v>INSERT INTO public.lantai_loo_detil(lantai_loo_id, awal, akhir, nilai, lokasi_loo_id, area) VALUES (1, 400, 450, 29403, 3, 'O');</v>
      </c>
      <c r="L18" t="str">
        <f t="shared" si="1"/>
        <v>INSERT INTO public.lantai_loo_detil(lantai_loo_id, awal, akhir, nilai, lokasi_loo_id, area) VALUES (1, 450, 500, 26315, 3, 'O');</v>
      </c>
      <c r="M18" t="str">
        <f t="shared" si="1"/>
        <v>INSERT INTO public.lantai_loo_detil(lantai_loo_id, awal, akhir, nilai, lokasi_loo_id, area) VALUES (1, 500, null, 23552, 3, 'O');</v>
      </c>
    </row>
    <row r="19" spans="1:13" x14ac:dyDescent="0.25">
      <c r="A19" s="85"/>
      <c r="B19" s="85"/>
      <c r="C19" t="str">
        <f>"INSERT INTO public.lantai_loo_detil(lantai_loo_id, awal, akhir, nilai, lokasi_loo_id, area) VALUES ("&amp;$B14&amp;", "&amp;C$5&amp;", "&amp;C$6&amp;", "&amp;C14&amp;", 3, 'O');"</f>
        <v>INSERT INTO public.lantai_loo_detil(lantai_loo_id, awal, akhir, nilai, lokasi_loo_id, area) VALUES (2, 0, 50, 87500, 3, 'O');</v>
      </c>
      <c r="D19" t="str">
        <f t="shared" si="1"/>
        <v>INSERT INTO public.lantai_loo_detil(lantai_loo_id, awal, akhir, nilai, lokasi_loo_id, area) VALUES (2, 50, 100, 70000, 3, 'O');</v>
      </c>
      <c r="E19" t="str">
        <f t="shared" si="1"/>
        <v>INSERT INTO public.lantai_loo_detil(lantai_loo_id, awal, akhir, nilai, lokasi_loo_id, area) VALUES (2, 100, 150, 56000, 3, 'O');</v>
      </c>
      <c r="F19" t="str">
        <f t="shared" si="1"/>
        <v>INSERT INTO public.lantai_loo_detil(lantai_loo_id, awal, akhir, nilai, lokasi_loo_id, area) VALUES (2, 150, 200, 44800, 3, 'O');</v>
      </c>
      <c r="G19" t="str">
        <f t="shared" si="1"/>
        <v>INSERT INTO public.lantai_loo_detil(lantai_loo_id, awal, akhir, nilai, lokasi_loo_id, area) VALUES (2, 200, 250, 40096, 3, 'O');</v>
      </c>
      <c r="H19" t="str">
        <f t="shared" si="1"/>
        <v>INSERT INTO public.lantai_loo_detil(lantai_loo_id, awal, akhir, nilai, lokasi_loo_id, area) VALUES (2, 250, 300, 35886, 3, 'O');</v>
      </c>
      <c r="I19" t="str">
        <f t="shared" si="1"/>
        <v>INSERT INTO public.lantai_loo_detil(lantai_loo_id, awal, akhir, nilai, lokasi_loo_id, area) VALUES (2, 300, 350, 32118, 3, 'O');</v>
      </c>
      <c r="J19" t="str">
        <f t="shared" si="1"/>
        <v>INSERT INTO public.lantai_loo_detil(lantai_loo_id, awal, akhir, nilai, lokasi_loo_id, area) VALUES (2, 350, 400, 28746, 3, 'O');</v>
      </c>
      <c r="K19" t="str">
        <f t="shared" si="1"/>
        <v>INSERT INTO public.lantai_loo_detil(lantai_loo_id, awal, akhir, nilai, lokasi_loo_id, area) VALUES (2, 400, 450, 25727, 3, 'O');</v>
      </c>
      <c r="L19" t="str">
        <f t="shared" si="1"/>
        <v>INSERT INTO public.lantai_loo_detil(lantai_loo_id, awal, akhir, nilai, lokasi_loo_id, area) VALUES (2, 450, 500, 23026, 3, 'O');</v>
      </c>
      <c r="M19" t="str">
        <f t="shared" si="1"/>
        <v>INSERT INTO public.lantai_loo_detil(lantai_loo_id, awal, akhir, nilai, lokasi_loo_id, area) VALUES (2, 500, null, 20608, 3, 'O');</v>
      </c>
    </row>
    <row r="20" spans="1:13" x14ac:dyDescent="0.25">
      <c r="A20" s="85"/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 spans="1:13" x14ac:dyDescent="0.25">
      <c r="A21" s="64" t="s">
        <v>9</v>
      </c>
      <c r="B21" s="62"/>
      <c r="C21" s="65" t="s">
        <v>29</v>
      </c>
      <c r="D21" s="66"/>
    </row>
    <row r="22" spans="1:13" x14ac:dyDescent="0.25">
      <c r="A22" s="64"/>
      <c r="B22" s="61"/>
      <c r="C22" s="4" t="s">
        <v>16</v>
      </c>
      <c r="D22" s="4" t="s">
        <v>17</v>
      </c>
    </row>
    <row r="23" spans="1:13" x14ac:dyDescent="0.25">
      <c r="A23" s="5" t="s">
        <v>13</v>
      </c>
      <c r="B23" s="63">
        <v>1</v>
      </c>
      <c r="C23" s="6">
        <v>20000</v>
      </c>
      <c r="D23" s="6">
        <v>17000</v>
      </c>
    </row>
    <row r="24" spans="1:13" x14ac:dyDescent="0.25">
      <c r="A24" s="5" t="s">
        <v>14</v>
      </c>
      <c r="B24" s="63">
        <v>2</v>
      </c>
      <c r="C24" s="6">
        <v>15000</v>
      </c>
      <c r="D24" s="6">
        <v>13000</v>
      </c>
    </row>
    <row r="25" spans="1:13" x14ac:dyDescent="0.25">
      <c r="A25" s="85"/>
      <c r="B25" s="85"/>
      <c r="C25" s="86">
        <v>0</v>
      </c>
      <c r="D25" s="86">
        <v>50</v>
      </c>
    </row>
    <row r="26" spans="1:13" x14ac:dyDescent="0.25">
      <c r="A26" s="85"/>
      <c r="B26" s="85"/>
      <c r="C26" s="86">
        <v>50</v>
      </c>
      <c r="D26" s="86">
        <v>100</v>
      </c>
    </row>
    <row r="27" spans="1:13" x14ac:dyDescent="0.25">
      <c r="A27" s="85"/>
      <c r="B27" s="85"/>
      <c r="C27" s="86"/>
      <c r="D27" s="86"/>
    </row>
    <row r="28" spans="1:13" x14ac:dyDescent="0.25">
      <c r="A28" s="85"/>
      <c r="B28" s="85"/>
      <c r="C28" t="str">
        <f>"INSERT INTO public.lantai_loo_detil(lantai_loo_id, awal, akhir, nilai, lokasi_loo_id, area) VALUES ("&amp;$B23&amp;", "&amp;C$5&amp;", "&amp;C$6&amp;", "&amp;C23&amp;", 3, 'CL');"</f>
        <v>INSERT INTO public.lantai_loo_detil(lantai_loo_id, awal, akhir, nilai, lokasi_loo_id, area) VALUES (1, 0, 50, 20000, 3, 'CL');</v>
      </c>
      <c r="D28" t="str">
        <f>"INSERT INTO public.lantai_loo_detil(lantai_loo_id, awal, akhir, nilai, lokasi_loo_id, area) VALUES ("&amp;$B23&amp;", "&amp;D$5&amp;", "&amp;D$6&amp;", "&amp;D23&amp;", 3, 'CL');"</f>
        <v>INSERT INTO public.lantai_loo_detil(lantai_loo_id, awal, akhir, nilai, lokasi_loo_id, area) VALUES (1, 50, 100, 17000, 3, 'CL');</v>
      </c>
    </row>
    <row r="29" spans="1:13" x14ac:dyDescent="0.25">
      <c r="A29" s="85"/>
      <c r="B29" s="85"/>
      <c r="C29" t="str">
        <f>"INSERT INTO public.lantai_loo_detil(lantai_loo_id, awal, akhir, nilai, lokasi_loo_id, area) VALUES ("&amp;$B24&amp;", "&amp;C$5&amp;", "&amp;C$6&amp;", "&amp;C24&amp;", 3, 'CL');"</f>
        <v>INSERT INTO public.lantai_loo_detil(lantai_loo_id, awal, akhir, nilai, lokasi_loo_id, area) VALUES (2, 0, 50, 15000, 3, 'CL');</v>
      </c>
      <c r="D29" t="str">
        <f>"INSERT INTO public.lantai_loo_detil(lantai_loo_id, awal, akhir, nilai, lokasi_loo_id, area) VALUES ("&amp;$B24&amp;", "&amp;D$5&amp;", "&amp;D$6&amp;", "&amp;D24&amp;", 3, 'CL');"</f>
        <v>INSERT INTO public.lantai_loo_detil(lantai_loo_id, awal, akhir, nilai, lokasi_loo_id, area) VALUES (2, 50, 100, 13000, 3, 'CL');</v>
      </c>
    </row>
    <row r="30" spans="1:13" x14ac:dyDescent="0.25">
      <c r="A30" s="85"/>
      <c r="B30" s="85"/>
      <c r="C30" s="86"/>
      <c r="D30" s="86"/>
    </row>
    <row r="31" spans="1:13" x14ac:dyDescent="0.25">
      <c r="A31" s="4" t="s">
        <v>9</v>
      </c>
      <c r="B31" s="61"/>
      <c r="C31" s="4" t="s">
        <v>30</v>
      </c>
      <c r="D31" s="4" t="s">
        <v>31</v>
      </c>
    </row>
    <row r="32" spans="1:13" x14ac:dyDescent="0.25">
      <c r="A32" s="5" t="s">
        <v>32</v>
      </c>
      <c r="B32" s="63"/>
      <c r="C32" s="7">
        <v>92400</v>
      </c>
      <c r="D32" s="5" t="s">
        <v>33</v>
      </c>
    </row>
  </sheetData>
  <mergeCells count="6">
    <mergeCell ref="A1:A2"/>
    <mergeCell ref="C1:M1"/>
    <mergeCell ref="A11:A12"/>
    <mergeCell ref="C11:M11"/>
    <mergeCell ref="A21:A22"/>
    <mergeCell ref="C21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M11" sqref="M11"/>
    </sheetView>
  </sheetViews>
  <sheetFormatPr defaultRowHeight="15" x14ac:dyDescent="0.25"/>
  <cols>
    <col min="1" max="1" width="3.42578125" style="1" bestFit="1" customWidth="1"/>
    <col min="2" max="2" width="16.42578125" customWidth="1"/>
    <col min="3" max="3" width="11.140625" bestFit="1" customWidth="1"/>
    <col min="4" max="5" width="8.42578125" customWidth="1"/>
    <col min="6" max="6" width="11.140625" bestFit="1" customWidth="1"/>
  </cols>
  <sheetData>
    <row r="1" spans="1:7" s="2" customFormat="1" x14ac:dyDescent="0.25">
      <c r="A1" s="64" t="s">
        <v>0</v>
      </c>
      <c r="B1" s="64" t="s">
        <v>72</v>
      </c>
      <c r="C1" s="64" t="s">
        <v>78</v>
      </c>
      <c r="D1" s="64" t="s">
        <v>79</v>
      </c>
      <c r="E1" s="64"/>
      <c r="F1" s="64"/>
    </row>
    <row r="2" spans="1:7" s="2" customFormat="1" x14ac:dyDescent="0.25">
      <c r="A2" s="64"/>
      <c r="B2" s="64"/>
      <c r="C2" s="64"/>
      <c r="D2" s="4" t="s">
        <v>86</v>
      </c>
      <c r="E2" s="4" t="s">
        <v>85</v>
      </c>
      <c r="F2" s="4" t="s">
        <v>87</v>
      </c>
    </row>
    <row r="3" spans="1:7" x14ac:dyDescent="0.25">
      <c r="A3" s="5">
        <v>1</v>
      </c>
      <c r="B3" s="11" t="s">
        <v>80</v>
      </c>
      <c r="C3" s="10" t="s">
        <v>74</v>
      </c>
      <c r="D3" s="12" t="s">
        <v>88</v>
      </c>
      <c r="E3" s="12" t="s">
        <v>88</v>
      </c>
      <c r="F3" s="12" t="s">
        <v>88</v>
      </c>
      <c r="G3" s="14">
        <v>0.1</v>
      </c>
    </row>
    <row r="4" spans="1:7" x14ac:dyDescent="0.25">
      <c r="A4" s="5">
        <v>2</v>
      </c>
      <c r="B4" s="11" t="s">
        <v>81</v>
      </c>
      <c r="C4" s="10" t="s">
        <v>75</v>
      </c>
      <c r="D4" s="12" t="s">
        <v>88</v>
      </c>
      <c r="E4" s="12" t="s">
        <v>88</v>
      </c>
      <c r="F4" s="5" t="s">
        <v>89</v>
      </c>
      <c r="G4" s="15">
        <v>7.4999999999999997E-2</v>
      </c>
    </row>
    <row r="5" spans="1:7" x14ac:dyDescent="0.25">
      <c r="A5" s="9">
        <v>3</v>
      </c>
      <c r="B5" s="8" t="s">
        <v>82</v>
      </c>
      <c r="C5" s="10" t="s">
        <v>76</v>
      </c>
      <c r="D5" s="5" t="s">
        <v>89</v>
      </c>
      <c r="E5" s="12" t="s">
        <v>88</v>
      </c>
      <c r="F5" s="12" t="s">
        <v>88</v>
      </c>
      <c r="G5" s="14">
        <v>0.05</v>
      </c>
    </row>
    <row r="6" spans="1:7" x14ac:dyDescent="0.25">
      <c r="A6" s="9">
        <v>4</v>
      </c>
      <c r="B6" s="8" t="s">
        <v>83</v>
      </c>
      <c r="C6" s="10" t="s">
        <v>77</v>
      </c>
      <c r="D6" s="5" t="s">
        <v>89</v>
      </c>
      <c r="E6" s="12" t="s">
        <v>88</v>
      </c>
      <c r="F6" s="5" t="s">
        <v>89</v>
      </c>
      <c r="G6" s="15">
        <v>2.5000000000000001E-2</v>
      </c>
    </row>
    <row r="7" spans="1:7" x14ac:dyDescent="0.25">
      <c r="A7" s="9">
        <v>5</v>
      </c>
      <c r="B7" s="8" t="s">
        <v>84</v>
      </c>
      <c r="C7" s="10" t="s">
        <v>73</v>
      </c>
      <c r="D7" s="5" t="s">
        <v>89</v>
      </c>
      <c r="E7" s="5" t="s">
        <v>89</v>
      </c>
      <c r="F7" s="5" t="s">
        <v>89</v>
      </c>
      <c r="G7" s="14">
        <v>0</v>
      </c>
    </row>
    <row r="8" spans="1:7" ht="14.45" x14ac:dyDescent="0.35">
      <c r="C8" s="17"/>
      <c r="D8" s="18"/>
      <c r="E8" s="18"/>
      <c r="F8" s="18"/>
      <c r="G8" s="14"/>
    </row>
    <row r="9" spans="1:7" ht="14.45" x14ac:dyDescent="0.35">
      <c r="B9" t="s">
        <v>99</v>
      </c>
      <c r="C9" s="19" t="s">
        <v>95</v>
      </c>
      <c r="D9" s="67" t="s">
        <v>96</v>
      </c>
      <c r="E9" s="67"/>
      <c r="F9" s="18" t="s">
        <v>97</v>
      </c>
    </row>
    <row r="10" spans="1:7" ht="14.45" x14ac:dyDescent="0.35">
      <c r="C10" s="3">
        <v>250000</v>
      </c>
      <c r="D10" s="14">
        <v>0.25</v>
      </c>
      <c r="E10" s="3">
        <f>C10*D10</f>
        <v>62500</v>
      </c>
      <c r="F10" s="20">
        <f>C10-E10</f>
        <v>187500</v>
      </c>
    </row>
    <row r="11" spans="1:7" ht="14.45" x14ac:dyDescent="0.35">
      <c r="C11" s="3">
        <v>250000</v>
      </c>
      <c r="D11" s="14">
        <v>0.2</v>
      </c>
      <c r="E11" s="3">
        <f t="shared" ref="E11:E15" si="0">C11*D11</f>
        <v>50000</v>
      </c>
      <c r="F11" s="20">
        <f t="shared" ref="F11:F15" si="1">C11-E11</f>
        <v>200000</v>
      </c>
    </row>
    <row r="12" spans="1:7" ht="14.45" x14ac:dyDescent="0.35">
      <c r="C12" s="3">
        <v>250000</v>
      </c>
      <c r="D12" s="14">
        <v>0.15</v>
      </c>
      <c r="E12" s="3">
        <f t="shared" si="0"/>
        <v>37500</v>
      </c>
      <c r="F12" s="20">
        <f t="shared" si="1"/>
        <v>212500</v>
      </c>
    </row>
    <row r="13" spans="1:7" ht="14.45" x14ac:dyDescent="0.35">
      <c r="C13" s="3">
        <v>250000</v>
      </c>
      <c r="D13" s="14">
        <v>0.1</v>
      </c>
      <c r="E13" s="3">
        <f t="shared" si="0"/>
        <v>25000</v>
      </c>
      <c r="F13" s="20">
        <f t="shared" si="1"/>
        <v>225000</v>
      </c>
    </row>
    <row r="14" spans="1:7" ht="14.45" x14ac:dyDescent="0.35">
      <c r="C14" s="3">
        <v>250000</v>
      </c>
      <c r="D14" s="14">
        <v>0.05</v>
      </c>
      <c r="E14" s="3">
        <f t="shared" si="0"/>
        <v>12500</v>
      </c>
      <c r="F14" s="20">
        <f t="shared" si="1"/>
        <v>237500</v>
      </c>
    </row>
    <row r="15" spans="1:7" ht="14.45" x14ac:dyDescent="0.35">
      <c r="C15" s="3">
        <v>250000</v>
      </c>
      <c r="D15" s="14">
        <v>0</v>
      </c>
      <c r="E15" s="3">
        <f t="shared" si="0"/>
        <v>0</v>
      </c>
      <c r="F15" s="20">
        <f t="shared" si="1"/>
        <v>250000</v>
      </c>
    </row>
    <row r="16" spans="1:7" ht="14.45" x14ac:dyDescent="0.35">
      <c r="C16" s="3"/>
      <c r="D16" s="14"/>
      <c r="E16" s="3"/>
      <c r="F16" s="20"/>
    </row>
    <row r="17" spans="2:6" ht="14.45" x14ac:dyDescent="0.35">
      <c r="C17" s="3"/>
      <c r="D17" s="14"/>
      <c r="E17" s="3"/>
      <c r="F17" s="20"/>
    </row>
    <row r="18" spans="2:6" ht="14.45" x14ac:dyDescent="0.35">
      <c r="C18" s="16"/>
    </row>
    <row r="20" spans="2:6" ht="14.45" x14ac:dyDescent="0.35">
      <c r="B20" t="s">
        <v>98</v>
      </c>
      <c r="C20" s="19" t="s">
        <v>95</v>
      </c>
      <c r="D20" s="67" t="s">
        <v>96</v>
      </c>
      <c r="E20" s="67"/>
      <c r="F20" s="18" t="s">
        <v>97</v>
      </c>
    </row>
    <row r="21" spans="2:6" ht="14.45" x14ac:dyDescent="0.35">
      <c r="C21" s="3">
        <v>220000</v>
      </c>
      <c r="D21" s="14">
        <v>0.25</v>
      </c>
      <c r="E21" s="3">
        <f>C21*D21</f>
        <v>55000</v>
      </c>
      <c r="F21" s="20">
        <f>C21-E21</f>
        <v>165000</v>
      </c>
    </row>
    <row r="22" spans="2:6" ht="14.45" x14ac:dyDescent="0.35">
      <c r="C22" s="3">
        <v>220000</v>
      </c>
      <c r="D22" s="14">
        <v>0.2</v>
      </c>
      <c r="E22" s="3">
        <f t="shared" ref="E22:E26" si="2">C22*D22</f>
        <v>44000</v>
      </c>
      <c r="F22" s="20">
        <f t="shared" ref="F22:F26" si="3">C22-E22</f>
        <v>176000</v>
      </c>
    </row>
    <row r="23" spans="2:6" ht="14.45" x14ac:dyDescent="0.35">
      <c r="C23" s="3">
        <v>220000</v>
      </c>
      <c r="D23" s="14">
        <v>0.15</v>
      </c>
      <c r="E23" s="3">
        <f t="shared" si="2"/>
        <v>33000</v>
      </c>
      <c r="F23" s="20">
        <f t="shared" si="3"/>
        <v>187000</v>
      </c>
    </row>
    <row r="24" spans="2:6" ht="14.45" x14ac:dyDescent="0.35">
      <c r="C24" s="3">
        <v>220000</v>
      </c>
      <c r="D24" s="14">
        <v>0.1</v>
      </c>
      <c r="E24" s="3">
        <f t="shared" si="2"/>
        <v>22000</v>
      </c>
      <c r="F24" s="20">
        <f t="shared" si="3"/>
        <v>198000</v>
      </c>
    </row>
    <row r="25" spans="2:6" ht="14.45" x14ac:dyDescent="0.35">
      <c r="C25" s="3">
        <v>220000</v>
      </c>
      <c r="D25" s="14">
        <v>0.05</v>
      </c>
      <c r="E25" s="3">
        <f t="shared" si="2"/>
        <v>11000</v>
      </c>
      <c r="F25" s="20">
        <f t="shared" si="3"/>
        <v>209000</v>
      </c>
    </row>
    <row r="26" spans="2:6" ht="14.45" x14ac:dyDescent="0.35">
      <c r="C26" s="3">
        <v>220000</v>
      </c>
      <c r="D26" s="14">
        <v>0</v>
      </c>
      <c r="E26" s="3">
        <f t="shared" si="2"/>
        <v>0</v>
      </c>
      <c r="F26" s="20">
        <f t="shared" si="3"/>
        <v>220000</v>
      </c>
    </row>
    <row r="28" spans="2:6" ht="14.45" x14ac:dyDescent="0.35">
      <c r="B28" t="s">
        <v>100</v>
      </c>
      <c r="C28" s="19" t="s">
        <v>95</v>
      </c>
      <c r="D28" s="67" t="s">
        <v>96</v>
      </c>
      <c r="E28" s="67"/>
      <c r="F28" s="18" t="s">
        <v>97</v>
      </c>
    </row>
    <row r="29" spans="2:6" ht="14.45" x14ac:dyDescent="0.35">
      <c r="C29" s="3">
        <v>200000</v>
      </c>
      <c r="D29" s="14">
        <v>0.25</v>
      </c>
      <c r="E29" s="3">
        <f>C29*D29</f>
        <v>50000</v>
      </c>
      <c r="F29" s="20">
        <f>C29-E29</f>
        <v>150000</v>
      </c>
    </row>
    <row r="30" spans="2:6" ht="14.45" x14ac:dyDescent="0.35">
      <c r="C30" s="3">
        <v>200000</v>
      </c>
      <c r="D30" s="14">
        <v>0.2</v>
      </c>
      <c r="E30" s="3">
        <f t="shared" ref="E30:E34" si="4">C30*D30</f>
        <v>40000</v>
      </c>
      <c r="F30" s="20">
        <f t="shared" ref="F30:F34" si="5">C30-E30</f>
        <v>160000</v>
      </c>
    </row>
    <row r="31" spans="2:6" ht="14.45" x14ac:dyDescent="0.35">
      <c r="C31" s="3">
        <v>200000</v>
      </c>
      <c r="D31" s="14">
        <v>0.15</v>
      </c>
      <c r="E31" s="3">
        <f t="shared" si="4"/>
        <v>30000</v>
      </c>
      <c r="F31" s="20">
        <f t="shared" si="5"/>
        <v>170000</v>
      </c>
    </row>
    <row r="32" spans="2:6" ht="14.45" x14ac:dyDescent="0.35">
      <c r="C32" s="3">
        <v>200000</v>
      </c>
      <c r="D32" s="14">
        <v>0.1</v>
      </c>
      <c r="E32" s="3">
        <f t="shared" si="4"/>
        <v>20000</v>
      </c>
      <c r="F32" s="20">
        <f t="shared" si="5"/>
        <v>180000</v>
      </c>
    </row>
    <row r="33" spans="3:6" ht="14.45" x14ac:dyDescent="0.35">
      <c r="C33" s="3">
        <v>200000</v>
      </c>
      <c r="D33" s="14">
        <v>0.05</v>
      </c>
      <c r="E33" s="3">
        <f t="shared" si="4"/>
        <v>10000</v>
      </c>
      <c r="F33" s="20">
        <f t="shared" si="5"/>
        <v>190000</v>
      </c>
    </row>
    <row r="34" spans="3:6" ht="14.45" x14ac:dyDescent="0.35">
      <c r="C34" s="3">
        <v>200000</v>
      </c>
      <c r="D34" s="14">
        <v>0</v>
      </c>
      <c r="E34" s="3">
        <f t="shared" si="4"/>
        <v>0</v>
      </c>
      <c r="F34" s="20">
        <f t="shared" si="5"/>
        <v>200000</v>
      </c>
    </row>
  </sheetData>
  <mergeCells count="7">
    <mergeCell ref="D20:E20"/>
    <mergeCell ref="D28:E28"/>
    <mergeCell ref="A1:A2"/>
    <mergeCell ref="B1:B2"/>
    <mergeCell ref="C1:C2"/>
    <mergeCell ref="D1:F1"/>
    <mergeCell ref="D9:E9"/>
  </mergeCells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76"/>
  <sheetViews>
    <sheetView zoomScale="85" zoomScaleNormal="85" workbookViewId="0">
      <pane ySplit="2" topLeftCell="A3" activePane="bottomLeft" state="frozen"/>
      <selection activeCell="C1" sqref="C1"/>
      <selection pane="bottomLeft" activeCell="E4" sqref="E4"/>
    </sheetView>
  </sheetViews>
  <sheetFormatPr defaultColWidth="8.7109375" defaultRowHeight="15" x14ac:dyDescent="0.25"/>
  <cols>
    <col min="1" max="1" width="5.42578125" style="18" customWidth="1"/>
    <col min="2" max="2" width="14.5703125" style="42" customWidth="1"/>
    <col min="3" max="3" width="10.42578125" style="18" bestFit="1" customWidth="1"/>
    <col min="4" max="4" width="13.28515625" style="18" bestFit="1" customWidth="1"/>
    <col min="5" max="5" width="10" style="18" bestFit="1" customWidth="1"/>
    <col min="6" max="6" width="12.42578125" style="18" bestFit="1" customWidth="1"/>
    <col min="7" max="7" width="12.5703125" style="31" bestFit="1" customWidth="1"/>
    <col min="8" max="8" width="14.5703125" style="42" bestFit="1" customWidth="1"/>
    <col min="9" max="9" width="11.5703125" style="42" bestFit="1" customWidth="1"/>
    <col min="10" max="10" width="11.85546875" style="42" bestFit="1" customWidth="1"/>
    <col min="11" max="11" width="3.42578125" style="42" customWidth="1"/>
    <col min="12" max="13" width="9.42578125" style="42" hidden="1" customWidth="1"/>
    <col min="14" max="15" width="0" style="42" hidden="1" customWidth="1"/>
    <col min="16" max="16" width="10.140625" style="42" bestFit="1" customWidth="1"/>
    <col min="17" max="17" width="9.7109375" style="42" bestFit="1" customWidth="1"/>
    <col min="18" max="21" width="8.85546875" style="42" bestFit="1" customWidth="1"/>
    <col min="22" max="22" width="9.7109375" style="42" bestFit="1" customWidth="1"/>
    <col min="23" max="24" width="8.7109375" style="42"/>
    <col min="25" max="25" width="15.140625" style="42" customWidth="1"/>
    <col min="26" max="26" width="15.140625" style="51" customWidth="1"/>
    <col min="27" max="27" width="13.7109375" style="51" bestFit="1" customWidth="1"/>
    <col min="28" max="16384" width="8.7109375" style="42"/>
  </cols>
  <sheetData>
    <row r="1" spans="1:27" s="2" customFormat="1" x14ac:dyDescent="0.25">
      <c r="A1" s="70" t="s">
        <v>0</v>
      </c>
      <c r="B1" s="70" t="s">
        <v>1</v>
      </c>
      <c r="C1" s="70" t="s">
        <v>9</v>
      </c>
      <c r="D1" s="70" t="s">
        <v>66</v>
      </c>
      <c r="E1" s="70" t="s">
        <v>2</v>
      </c>
      <c r="F1" s="70" t="s">
        <v>72</v>
      </c>
      <c r="G1" s="71" t="s">
        <v>3</v>
      </c>
      <c r="H1" s="70" t="s">
        <v>4</v>
      </c>
      <c r="I1" s="70" t="s">
        <v>5</v>
      </c>
      <c r="J1" s="70" t="s">
        <v>6</v>
      </c>
      <c r="Z1" s="49"/>
      <c r="AA1" s="49"/>
    </row>
    <row r="2" spans="1:27" s="2" customFormat="1" x14ac:dyDescent="0.25">
      <c r="A2" s="70"/>
      <c r="B2" s="70"/>
      <c r="C2" s="70"/>
      <c r="D2" s="70"/>
      <c r="E2" s="70"/>
      <c r="F2" s="70"/>
      <c r="G2" s="71"/>
      <c r="H2" s="70"/>
      <c r="I2" s="70"/>
      <c r="J2" s="70"/>
      <c r="P2" s="2" t="s">
        <v>122</v>
      </c>
      <c r="Q2" s="2" t="s">
        <v>123</v>
      </c>
      <c r="R2" s="2" t="s">
        <v>65</v>
      </c>
      <c r="S2" s="2" t="s">
        <v>71</v>
      </c>
      <c r="T2" s="2" t="s">
        <v>64</v>
      </c>
      <c r="U2" s="2" t="s">
        <v>124</v>
      </c>
      <c r="V2" s="2" t="s">
        <v>125</v>
      </c>
      <c r="W2" s="2" t="s">
        <v>130</v>
      </c>
      <c r="X2" s="2" t="s">
        <v>131</v>
      </c>
      <c r="Z2" s="49"/>
      <c r="AA2" s="49"/>
    </row>
    <row r="3" spans="1:27" s="24" customFormat="1" ht="14.45" x14ac:dyDescent="0.35">
      <c r="A3" s="22"/>
      <c r="B3" s="22"/>
      <c r="C3" s="22"/>
      <c r="D3" s="22"/>
      <c r="E3" s="22"/>
      <c r="F3" s="22"/>
      <c r="G3" s="23"/>
      <c r="H3" s="22"/>
      <c r="I3" s="22"/>
      <c r="J3" s="22"/>
      <c r="Z3" s="50"/>
      <c r="AA3" s="50"/>
    </row>
    <row r="4" spans="1:27" x14ac:dyDescent="0.25">
      <c r="A4" s="5">
        <v>1</v>
      </c>
      <c r="B4" s="35" t="s">
        <v>7</v>
      </c>
      <c r="C4" s="5" t="s">
        <v>10</v>
      </c>
      <c r="D4" s="5" t="s">
        <v>156</v>
      </c>
      <c r="E4" s="41">
        <v>1</v>
      </c>
      <c r="F4" s="10" t="s">
        <v>74</v>
      </c>
      <c r="G4" s="13">
        <v>21</v>
      </c>
      <c r="H4" s="26">
        <f>IF(G4&lt;=50,'SS MALL'!$C$3,IF(G4&lt;=100,'SS MALL'!$D$3,IF(G4&lt;=150,'SS MALL'!$E$3,IF(G4&lt;=200,'SS MALL'!$F$3,IF(G4&lt;=250,'SS MALL'!$G$3,IF(G4&lt;=300,'SS MALL'!$H$3,IF(G4&lt;=350,'SS MALL'!$I$3,IF(G4&lt;=400,'SS MALL'!$J$3,IF(G4&lt;=450,'SS MALL'!$K$3,IF(G4&lt;=500,'SS MALL'!$L$3,IF(G4&gt;500,'SS MALL'!$M$3)))))))))))</f>
        <v>160000</v>
      </c>
      <c r="I4" s="25" t="str">
        <f>IF(B4="Ground Floor","165.000",IF(B4="1st Floor","154.000",IF(B4="2nd Floor","144.374")))</f>
        <v>165.000</v>
      </c>
      <c r="J4" s="52">
        <f>H4*1.1</f>
        <v>176000</v>
      </c>
      <c r="P4" s="53">
        <f>G4</f>
        <v>21</v>
      </c>
    </row>
    <row r="5" spans="1:27" ht="14.45" x14ac:dyDescent="0.35">
      <c r="A5" s="5">
        <f>A4+1</f>
        <v>2</v>
      </c>
      <c r="B5" s="35" t="s">
        <v>7</v>
      </c>
      <c r="C5" s="5" t="s">
        <v>11</v>
      </c>
      <c r="D5" s="5" t="s">
        <v>68</v>
      </c>
      <c r="E5" s="41">
        <v>1</v>
      </c>
      <c r="F5" s="5"/>
      <c r="G5" s="13">
        <v>8</v>
      </c>
      <c r="H5" s="26">
        <f>IF(G5&lt;=50,'SS MALL'!$C$15,IF(G5&lt;=100,'SS MALL'!$D$15,IF(G5&lt;=150,'SS MALL'!$E$15,IF(G5&lt;=200,'SS MALL'!$F$15,IF(G5&lt;=250,'SS MALL'!$G$15,IF(G5&lt;=300,'SS MALL'!$H$15,IF(G5&lt;=350,'SS MALL'!$I$15,IF(G5&lt;=400,'SS MALL'!$J$15,IF(G5&lt;=450,'SS MALL'!$K$15,IF(G5&lt;=500,'SS MALL'!$L$15,IF(G5&gt;500,'SS MALL'!$M$15)))))))))))</f>
        <v>80000</v>
      </c>
      <c r="I5" s="25" t="str">
        <f t="shared" ref="I5" si="0">IF(B5="Ground Floor","165.000",IF(B5="1st Floor","154.000",IF(B5="2nd Floor","144.374")))</f>
        <v>165.000</v>
      </c>
      <c r="J5" s="35"/>
      <c r="Q5" s="53">
        <f>G5</f>
        <v>8</v>
      </c>
    </row>
    <row r="6" spans="1:27" x14ac:dyDescent="0.25">
      <c r="A6" s="5">
        <f t="shared" ref="A6:A36" si="1">A5+1</f>
        <v>3</v>
      </c>
      <c r="B6" s="35" t="s">
        <v>7</v>
      </c>
      <c r="C6" s="5" t="s">
        <v>10</v>
      </c>
      <c r="D6" s="5" t="s">
        <v>68</v>
      </c>
      <c r="E6" s="41">
        <v>2</v>
      </c>
      <c r="F6" s="10" t="s">
        <v>74</v>
      </c>
      <c r="G6" s="13">
        <v>28</v>
      </c>
      <c r="H6" s="26">
        <f>IF(G6&lt;=50,'SS MALL'!$C$3,IF(G6&lt;=100,'SS MALL'!$D$3,IF(G6&lt;=150,'SS MALL'!$E$3,IF(G6&lt;=200,'SS MALL'!$F$3,IF(G6&lt;=250,'SS MALL'!$G$3,IF(G6&lt;=300,'SS MALL'!$H$3,IF(G6&lt;=350,'SS MALL'!$I$3,IF(G6&lt;=400,'SS MALL'!$J$3,IF(G6&lt;=450,'SS MALL'!$K$3,IF(G6&lt;=500,'SS MALL'!$L$3,IF(G6&gt;500,'SS MALL'!$M$3)))))))))))</f>
        <v>160000</v>
      </c>
      <c r="I6" s="25" t="str">
        <f t="shared" ref="I6:I14" si="2">IF(B6="Ground Floor","165.000",IF(B6="1st Floor","154.000",IF(B6="2nd Floor","144.374")))</f>
        <v>165.000</v>
      </c>
      <c r="J6" s="35"/>
      <c r="P6" s="53">
        <f>G6</f>
        <v>28</v>
      </c>
    </row>
    <row r="7" spans="1:27" x14ac:dyDescent="0.25">
      <c r="A7" s="5">
        <f t="shared" si="1"/>
        <v>4</v>
      </c>
      <c r="B7" s="35" t="s">
        <v>7</v>
      </c>
      <c r="C7" s="5" t="s">
        <v>10</v>
      </c>
      <c r="D7" s="5" t="s">
        <v>68</v>
      </c>
      <c r="E7" s="41">
        <v>3</v>
      </c>
      <c r="F7" s="10" t="s">
        <v>74</v>
      </c>
      <c r="G7" s="13">
        <v>60.3</v>
      </c>
      <c r="H7" s="26">
        <f>IF(G7&lt;=50,'SS MALL'!$C$3,IF(G7&lt;=100,'SS MALL'!$D$3,IF(G7&lt;=150,'SS MALL'!$E$3,IF(G7&lt;=200,'SS MALL'!$F$3,IF(G7&lt;=250,'SS MALL'!$G$3,IF(G7&lt;=300,'SS MALL'!$H$3,IF(G7&lt;=350,'SS MALL'!$I$3,IF(G7&lt;=400,'SS MALL'!$J$3,IF(G7&lt;=450,'SS MALL'!$K$3,IF(G7&lt;=500,'SS MALL'!$L$3,IF(G7&gt;500,'SS MALL'!$M$3)))))))))))</f>
        <v>148000</v>
      </c>
      <c r="I7" s="25" t="str">
        <f t="shared" si="2"/>
        <v>165.000</v>
      </c>
      <c r="J7" s="35"/>
      <c r="L7" s="53">
        <f>SUM(G4:G10)</f>
        <v>521.54999999999995</v>
      </c>
      <c r="P7" s="53">
        <f>G7</f>
        <v>60.3</v>
      </c>
    </row>
    <row r="8" spans="1:27" ht="14.45" x14ac:dyDescent="0.35">
      <c r="A8" s="5">
        <f t="shared" si="1"/>
        <v>5</v>
      </c>
      <c r="B8" s="35" t="s">
        <v>7</v>
      </c>
      <c r="C8" s="5" t="s">
        <v>11</v>
      </c>
      <c r="D8" s="5" t="s">
        <v>68</v>
      </c>
      <c r="E8" s="41">
        <v>3</v>
      </c>
      <c r="F8" s="5"/>
      <c r="G8" s="13">
        <v>13.48</v>
      </c>
      <c r="H8" s="26">
        <f>IF(G8&lt;=50,'SS MALL'!$C$15,IF(G8&lt;=100,'SS MALL'!$D$15,IF(G8&lt;=150,'SS MALL'!$E$15,IF(G8&lt;=200,'SS MALL'!$F$15,IF(G8&lt;=250,'SS MALL'!$G$15,IF(G8&lt;=300,'SS MALL'!$H$15,IF(G8&lt;=350,'SS MALL'!$I$15,IF(G8&lt;=400,'SS MALL'!$J$15,IF(G8&lt;=450,'SS MALL'!$K$15,IF(G8&lt;=500,'SS MALL'!$L$15,IF(G8&gt;500,'SS MALL'!$M$15)))))))))))</f>
        <v>80000</v>
      </c>
      <c r="I8" s="25" t="str">
        <f t="shared" ref="I8" si="3">IF(B8="Ground Floor","165.000",IF(B8="1st Floor","154.000",IF(B8="2nd Floor","144.374")))</f>
        <v>165.000</v>
      </c>
      <c r="J8" s="35"/>
      <c r="L8" s="53">
        <f>G12</f>
        <v>150.66</v>
      </c>
      <c r="Q8" s="53">
        <f>G8</f>
        <v>13.48</v>
      </c>
    </row>
    <row r="9" spans="1:27" x14ac:dyDescent="0.25">
      <c r="A9" s="5">
        <f t="shared" si="1"/>
        <v>6</v>
      </c>
      <c r="B9" s="35" t="s">
        <v>7</v>
      </c>
      <c r="C9" s="5" t="s">
        <v>10</v>
      </c>
      <c r="D9" s="5" t="s">
        <v>68</v>
      </c>
      <c r="E9" s="41">
        <v>4</v>
      </c>
      <c r="F9" s="10" t="s">
        <v>74</v>
      </c>
      <c r="G9" s="13">
        <v>241.77</v>
      </c>
      <c r="H9" s="26">
        <f>IF(G9&lt;=50,'SS MALL'!$C$3,IF(G9&lt;=100,'SS MALL'!$D$3,IF(G9&lt;=150,'SS MALL'!$E$3,IF(G9&lt;=200,'SS MALL'!$F$3,IF(G9&lt;=250,'SS MALL'!$G$3,IF(G9&lt;=300,'SS MALL'!$H$3,IF(G9&lt;=350,'SS MALL'!$I$3,IF(G9&lt;=400,'SS MALL'!$J$3,IF(G9&lt;=450,'SS MALL'!$K$3,IF(G9&lt;=500,'SS MALL'!$L$3,IF(G9&gt;500,'SS MALL'!$M$3)))))))))))</f>
        <v>109747</v>
      </c>
      <c r="I9" s="25" t="str">
        <f t="shared" si="2"/>
        <v>165.000</v>
      </c>
      <c r="J9" s="35"/>
      <c r="L9" s="53">
        <f>G14+G15</f>
        <v>105.58</v>
      </c>
      <c r="N9" s="42" t="s">
        <v>120</v>
      </c>
      <c r="O9" s="53">
        <f>G4+G6+G7+G9+G10+G12+G14+G15+G16+G18+G21</f>
        <v>1028.3500000000001</v>
      </c>
      <c r="P9" s="53">
        <f>G9</f>
        <v>241.77</v>
      </c>
    </row>
    <row r="10" spans="1:27" x14ac:dyDescent="0.25">
      <c r="A10" s="5">
        <f t="shared" si="1"/>
        <v>7</v>
      </c>
      <c r="B10" s="35" t="s">
        <v>7</v>
      </c>
      <c r="C10" s="5" t="s">
        <v>10</v>
      </c>
      <c r="D10" s="5" t="s">
        <v>68</v>
      </c>
      <c r="E10" s="41">
        <v>5</v>
      </c>
      <c r="F10" s="10" t="s">
        <v>75</v>
      </c>
      <c r="G10" s="13">
        <v>149</v>
      </c>
      <c r="H10" s="26">
        <f>IF(G10&lt;=50,'SS MALL'!$C$3,IF(G10&lt;=100,'SS MALL'!$D$3,IF(G10&lt;=150,'SS MALL'!$E$3,IF(G10&lt;=200,'SS MALL'!$F$3,IF(G10&lt;=250,'SS MALL'!$G$3,IF(G10&lt;=300,'SS MALL'!$H$3,IF(G10&lt;=350,'SS MALL'!$I$3,IF(G10&lt;=400,'SS MALL'!$J$3,IF(G10&lt;=450,'SS MALL'!$K$3,IF(G10&lt;=500,'SS MALL'!$L$3,IF(G10&gt;500,'SS MALL'!$M$3)))))))))))</f>
        <v>135494</v>
      </c>
      <c r="I10" s="25" t="str">
        <f t="shared" si="2"/>
        <v>165.000</v>
      </c>
      <c r="J10" s="35"/>
      <c r="L10" s="53">
        <f>G16+G17</f>
        <v>94.58</v>
      </c>
      <c r="N10" s="42" t="s">
        <v>121</v>
      </c>
      <c r="O10" s="53">
        <f>G5+G8+G11+G13+G19+G20</f>
        <v>340.67</v>
      </c>
      <c r="P10" s="53">
        <f>G10</f>
        <v>149</v>
      </c>
    </row>
    <row r="11" spans="1:27" x14ac:dyDescent="0.25">
      <c r="A11" s="5">
        <f t="shared" si="1"/>
        <v>8</v>
      </c>
      <c r="B11" s="35" t="s">
        <v>7</v>
      </c>
      <c r="C11" s="5" t="s">
        <v>10</v>
      </c>
      <c r="D11" s="5" t="s">
        <v>68</v>
      </c>
      <c r="E11" s="41">
        <v>6</v>
      </c>
      <c r="F11" s="10" t="s">
        <v>75</v>
      </c>
      <c r="G11" s="13">
        <v>111.45</v>
      </c>
      <c r="H11" s="26">
        <f>IF(G11&lt;=50,'SS MALL'!$C$3,IF(G11&lt;=100,'SS MALL'!$D$3,IF(G11&lt;=150,'SS MALL'!$E$3,IF(G11&lt;=200,'SS MALL'!$F$3,IF(G11&lt;=250,'SS MALL'!$G$3,IF(G11&lt;=300,'SS MALL'!$H$3,IF(G11&lt;=350,'SS MALL'!$I$3,IF(G11&lt;=400,'SS MALL'!$J$3,IF(G11&lt;=450,'SS MALL'!$K$3,IF(G11&lt;=500,'SS MALL'!$L$3,IF(G11&gt;500,'SS MALL'!$M$3)))))))))))</f>
        <v>135494</v>
      </c>
      <c r="I11" s="25" t="str">
        <f t="shared" si="2"/>
        <v>165.000</v>
      </c>
      <c r="J11" s="35"/>
      <c r="L11" s="53">
        <f>G18</f>
        <v>141.75</v>
      </c>
      <c r="Q11" s="53">
        <f>G11</f>
        <v>111.45</v>
      </c>
    </row>
    <row r="12" spans="1:27" x14ac:dyDescent="0.25">
      <c r="A12" s="5">
        <f t="shared" si="1"/>
        <v>9</v>
      </c>
      <c r="B12" s="35" t="s">
        <v>7</v>
      </c>
      <c r="C12" s="5" t="s">
        <v>10</v>
      </c>
      <c r="D12" s="5" t="s">
        <v>68</v>
      </c>
      <c r="E12" s="41">
        <v>7</v>
      </c>
      <c r="F12" s="10" t="s">
        <v>75</v>
      </c>
      <c r="G12" s="13">
        <v>150.66</v>
      </c>
      <c r="H12" s="26">
        <f>IF(G12&lt;=50,'SS MALL'!$C$3,IF(G12&lt;=100,'SS MALL'!$D$3,IF(G12&lt;=150,'SS MALL'!$E$3,IF(G12&lt;=200,'SS MALL'!$F$3,IF(G12&lt;=250,'SS MALL'!$G$3,IF(G12&lt;=300,'SS MALL'!$H$3,IF(G12&lt;=350,'SS MALL'!$I$3,IF(G12&lt;=400,'SS MALL'!$J$3,IF(G12&lt;=450,'SS MALL'!$K$3,IF(G12&lt;=500,'SS MALL'!$L$3,IF(G12&gt;500,'SS MALL'!$M$3)))))))))))</f>
        <v>122622</v>
      </c>
      <c r="I12" s="25" t="str">
        <f t="shared" si="2"/>
        <v>165.000</v>
      </c>
      <c r="J12" s="35"/>
      <c r="L12" s="53">
        <f>SUM(L7:L11)</f>
        <v>1014.12</v>
      </c>
      <c r="O12" s="53">
        <f>G22+G23+G24+G25</f>
        <v>23.04</v>
      </c>
      <c r="P12" s="53">
        <f>G12</f>
        <v>150.66</v>
      </c>
    </row>
    <row r="13" spans="1:27" x14ac:dyDescent="0.25">
      <c r="A13" s="5">
        <f t="shared" si="1"/>
        <v>10</v>
      </c>
      <c r="B13" s="35" t="s">
        <v>7</v>
      </c>
      <c r="C13" s="5" t="s">
        <v>10</v>
      </c>
      <c r="D13" s="5" t="s">
        <v>68</v>
      </c>
      <c r="E13" s="41">
        <v>8</v>
      </c>
      <c r="F13" s="10" t="s">
        <v>75</v>
      </c>
      <c r="G13" s="13">
        <v>89.74</v>
      </c>
      <c r="H13" s="26">
        <f>IF(G13&lt;=50,'SS MALL'!$C$3,IF(G13&lt;=100,'SS MALL'!$D$3,IF(G13&lt;=150,'SS MALL'!$E$3,IF(G13&lt;=200,'SS MALL'!$F$3,IF(G13&lt;=250,'SS MALL'!$G$3,IF(G13&lt;=300,'SS MALL'!$H$3,IF(G13&lt;=350,'SS MALL'!$I$3,IF(G13&lt;=400,'SS MALL'!$J$3,IF(G13&lt;=450,'SS MALL'!$K$3,IF(G13&lt;=500,'SS MALL'!$L$3,IF(G13&gt;500,'SS MALL'!$M$3)))))))))))</f>
        <v>148000</v>
      </c>
      <c r="I13" s="25" t="str">
        <f t="shared" si="2"/>
        <v>165.000</v>
      </c>
      <c r="J13" s="35"/>
      <c r="L13" s="53">
        <f>L12+G21</f>
        <v>1059.83</v>
      </c>
      <c r="Q13" s="53">
        <f>G13</f>
        <v>89.74</v>
      </c>
      <c r="Y13" s="51"/>
    </row>
    <row r="14" spans="1:27" x14ac:dyDescent="0.25">
      <c r="A14" s="5">
        <f t="shared" si="1"/>
        <v>11</v>
      </c>
      <c r="B14" s="35" t="s">
        <v>7</v>
      </c>
      <c r="C14" s="5" t="s">
        <v>10</v>
      </c>
      <c r="D14" s="5" t="s">
        <v>68</v>
      </c>
      <c r="E14" s="41">
        <v>9</v>
      </c>
      <c r="F14" s="10" t="s">
        <v>75</v>
      </c>
      <c r="G14" s="13">
        <v>42</v>
      </c>
      <c r="H14" s="26">
        <f>IF(G14&lt;=50,'SS MALL'!$C$3,IF(G14&lt;=100,'SS MALL'!$D$3,IF(G14&lt;=150,'SS MALL'!$E$3,IF(G14&lt;=200,'SS MALL'!$F$3,IF(G14&lt;=250,'SS MALL'!$G$3,IF(G14&lt;=300,'SS MALL'!$H$3,IF(G14&lt;=350,'SS MALL'!$I$3,IF(G14&lt;=400,'SS MALL'!$J$3,IF(G14&lt;=450,'SS MALL'!$K$3,IF(G14&lt;=500,'SS MALL'!$L$3,IF(G14&gt;500,'SS MALL'!$M$3)))))))))))</f>
        <v>160000</v>
      </c>
      <c r="I14" s="25" t="str">
        <f t="shared" si="2"/>
        <v>165.000</v>
      </c>
      <c r="J14" s="35"/>
      <c r="P14" s="53">
        <f>G14</f>
        <v>42</v>
      </c>
      <c r="Y14" s="51"/>
    </row>
    <row r="15" spans="1:27" x14ac:dyDescent="0.25">
      <c r="A15" s="5">
        <f t="shared" si="1"/>
        <v>12</v>
      </c>
      <c r="B15" s="35" t="s">
        <v>7</v>
      </c>
      <c r="C15" s="5" t="s">
        <v>10</v>
      </c>
      <c r="D15" s="5" t="s">
        <v>68</v>
      </c>
      <c r="E15" s="41">
        <v>10</v>
      </c>
      <c r="F15" s="10" t="s">
        <v>75</v>
      </c>
      <c r="G15" s="13">
        <v>63.58</v>
      </c>
      <c r="H15" s="26">
        <f>IF(G15&lt;=50,'SS MALL'!$C$3,IF(G15&lt;=100,'SS MALL'!$D$3,IF(G15&lt;=150,'SS MALL'!$E$3,IF(G15&lt;=200,'SS MALL'!$F$3,IF(G15&lt;=250,'SS MALL'!$G$3,IF(G15&lt;=300,'SS MALL'!$H$3,IF(G15&lt;=350,'SS MALL'!$I$3,IF(G15&lt;=400,'SS MALL'!$J$3,IF(G15&lt;=450,'SS MALL'!$K$3,IF(G15&lt;=500,'SS MALL'!$L$3,IF(G15&gt;500,'SS MALL'!$M$3)))))))))))</f>
        <v>148000</v>
      </c>
      <c r="I15" s="25" t="str">
        <f t="shared" ref="I15" si="4">IF(B15="Ground Floor","165.000",IF(B15="1st Floor","154.000",IF(B15="2nd Floor","144.374")))</f>
        <v>165.000</v>
      </c>
      <c r="J15" s="35"/>
      <c r="P15" s="53">
        <f>G15</f>
        <v>63.58</v>
      </c>
      <c r="Y15" s="51"/>
    </row>
    <row r="16" spans="1:27" x14ac:dyDescent="0.25">
      <c r="A16" s="5">
        <f t="shared" si="1"/>
        <v>13</v>
      </c>
      <c r="B16" s="35" t="s">
        <v>7</v>
      </c>
      <c r="C16" s="5" t="s">
        <v>10</v>
      </c>
      <c r="D16" s="5" t="s">
        <v>68</v>
      </c>
      <c r="E16" s="41">
        <v>11</v>
      </c>
      <c r="F16" s="10" t="s">
        <v>75</v>
      </c>
      <c r="G16" s="13">
        <v>84.58</v>
      </c>
      <c r="H16" s="26">
        <f>IF(G16&lt;=50,'SS MALL'!$C$3,IF(G16&lt;=100,'SS MALL'!$D$3,IF(G16&lt;=150,'SS MALL'!$E$3,IF(G16&lt;=200,'SS MALL'!$F$3,IF(G16&lt;=250,'SS MALL'!$G$3,IF(G16&lt;=300,'SS MALL'!$H$3,IF(G16&lt;=350,'SS MALL'!$I$3,IF(G16&lt;=400,'SS MALL'!$J$3,IF(G16&lt;=450,'SS MALL'!$K$3,IF(G16&lt;=500,'SS MALL'!$L$3,IF(G16&gt;500,'SS MALL'!$M$3)))))))))))</f>
        <v>148000</v>
      </c>
      <c r="I16" s="25" t="str">
        <f t="shared" ref="I16:I17" si="5">IF(B16="Ground Floor","165.000",IF(B16="1st Floor","154.000",IF(B16="2nd Floor","144.374")))</f>
        <v>165.000</v>
      </c>
      <c r="J16" s="35"/>
      <c r="O16" s="42">
        <f>365.92+476.31</f>
        <v>842.23</v>
      </c>
      <c r="P16" s="53">
        <f>G16</f>
        <v>84.58</v>
      </c>
    </row>
    <row r="17" spans="1:18" ht="14.45" x14ac:dyDescent="0.35">
      <c r="A17" s="5">
        <f t="shared" si="1"/>
        <v>14</v>
      </c>
      <c r="B17" s="35" t="s">
        <v>7</v>
      </c>
      <c r="C17" s="5" t="s">
        <v>11</v>
      </c>
      <c r="D17" s="5" t="s">
        <v>68</v>
      </c>
      <c r="E17" s="41">
        <v>11</v>
      </c>
      <c r="F17" s="5"/>
      <c r="G17" s="13">
        <v>10</v>
      </c>
      <c r="H17" s="26">
        <f>IF(G17&lt;=50,'SS MALL'!$C$15,IF(G17&lt;=100,'SS MALL'!$D$15,IF(G17&lt;=150,'SS MALL'!$E$15,IF(G17&lt;=200,'SS MALL'!$F$15,IF(G17&lt;=250,'SS MALL'!$G$15,IF(G17&lt;=300,'SS MALL'!$H$15,IF(G17&lt;=350,'SS MALL'!$I$15,IF(G17&lt;=400,'SS MALL'!$J$15,IF(G17&lt;=450,'SS MALL'!$K$15,IF(G17&lt;=500,'SS MALL'!$L$15,IF(G17&gt;500,'SS MALL'!$M$15)))))))))))</f>
        <v>80000</v>
      </c>
      <c r="I17" s="25" t="str">
        <f t="shared" si="5"/>
        <v>165.000</v>
      </c>
      <c r="J17" s="35"/>
      <c r="Q17" s="53">
        <f>G17</f>
        <v>10</v>
      </c>
    </row>
    <row r="18" spans="1:18" x14ac:dyDescent="0.25">
      <c r="A18" s="5">
        <f t="shared" si="1"/>
        <v>15</v>
      </c>
      <c r="B18" s="35" t="s">
        <v>7</v>
      </c>
      <c r="C18" s="5" t="s">
        <v>10</v>
      </c>
      <c r="D18" s="5" t="s">
        <v>68</v>
      </c>
      <c r="E18" s="41">
        <v>12</v>
      </c>
      <c r="F18" s="10" t="s">
        <v>75</v>
      </c>
      <c r="G18" s="13">
        <v>141.75</v>
      </c>
      <c r="H18" s="26">
        <f>IF(G18&lt;=50,'SS MALL'!$C$3,IF(G18&lt;=100,'SS MALL'!$D$3,IF(G18&lt;=150,'SS MALL'!$E$3,IF(G18&lt;=200,'SS MALL'!$F$3,IF(G18&lt;=250,'SS MALL'!$G$3,IF(G18&lt;=300,'SS MALL'!$H$3,IF(G18&lt;=350,'SS MALL'!$I$3,IF(G18&lt;=400,'SS MALL'!$J$3,IF(G18&lt;=450,'SS MALL'!$K$3,IF(G18&lt;=500,'SS MALL'!$L$3,IF(G18&gt;500,'SS MALL'!$M$3)))))))))))</f>
        <v>135494</v>
      </c>
      <c r="I18" s="25" t="str">
        <f t="shared" ref="I18" si="6">IF(B18="Ground Floor","165.000",IF(B18="1st Floor","154.000",IF(B18="2nd Floor","144.374")))</f>
        <v>165.000</v>
      </c>
      <c r="J18" s="35"/>
      <c r="P18" s="53">
        <f>G18</f>
        <v>141.75</v>
      </c>
    </row>
    <row r="19" spans="1:18" x14ac:dyDescent="0.25">
      <c r="A19" s="5">
        <f t="shared" si="1"/>
        <v>16</v>
      </c>
      <c r="B19" s="35" t="s">
        <v>7</v>
      </c>
      <c r="C19" s="5" t="s">
        <v>10</v>
      </c>
      <c r="D19" s="5" t="s">
        <v>68</v>
      </c>
      <c r="E19" s="41">
        <v>13</v>
      </c>
      <c r="F19" s="10" t="s">
        <v>75</v>
      </c>
      <c r="G19" s="13">
        <v>67</v>
      </c>
      <c r="H19" s="26">
        <f>IF(G19&lt;=50,'SS MALL'!$C$3,IF(G19&lt;=100,'SS MALL'!$D$3,IF(G19&lt;=150,'SS MALL'!$E$3,IF(G19&lt;=200,'SS MALL'!$F$3,IF(G19&lt;=250,'SS MALL'!$G$3,IF(G19&lt;=300,'SS MALL'!$H$3,IF(G19&lt;=350,'SS MALL'!$I$3,IF(G19&lt;=400,'SS MALL'!$J$3,IF(G19&lt;=450,'SS MALL'!$K$3,IF(G19&lt;=500,'SS MALL'!$L$3,IF(G19&gt;500,'SS MALL'!$M$3)))))))))))</f>
        <v>148000</v>
      </c>
      <c r="I19" s="25" t="str">
        <f t="shared" ref="I19" si="7">IF(B19="Ground Floor","165.000",IF(B19="1st Floor","154.000",IF(B19="2nd Floor","144.374")))</f>
        <v>165.000</v>
      </c>
      <c r="J19" s="35"/>
      <c r="Q19" s="53">
        <f>G19</f>
        <v>67</v>
      </c>
    </row>
    <row r="20" spans="1:18" x14ac:dyDescent="0.25">
      <c r="A20" s="5">
        <f t="shared" si="1"/>
        <v>17</v>
      </c>
      <c r="B20" s="35" t="s">
        <v>7</v>
      </c>
      <c r="C20" s="5" t="s">
        <v>10</v>
      </c>
      <c r="D20" s="5" t="s">
        <v>68</v>
      </c>
      <c r="E20" s="41">
        <v>14</v>
      </c>
      <c r="F20" s="10" t="s">
        <v>75</v>
      </c>
      <c r="G20" s="13">
        <v>51</v>
      </c>
      <c r="H20" s="26">
        <f>IF(G20&lt;=50,'SS MALL'!$C$3,IF(G20&lt;=100,'SS MALL'!$D$3,IF(G20&lt;=150,'SS MALL'!$E$3,IF(G20&lt;=200,'SS MALL'!$F$3,IF(G20&lt;=250,'SS MALL'!$G$3,IF(G20&lt;=300,'SS MALL'!$H$3,IF(G20&lt;=350,'SS MALL'!$I$3,IF(G20&lt;=400,'SS MALL'!$J$3,IF(G20&lt;=450,'SS MALL'!$K$3,IF(G20&lt;=500,'SS MALL'!$L$3,IF(G20&gt;500,'SS MALL'!$M$3)))))))))))</f>
        <v>148000</v>
      </c>
      <c r="I20" s="25" t="str">
        <f t="shared" ref="I20" si="8">IF(B20="Ground Floor","165.000",IF(B20="1st Floor","154.000",IF(B20="2nd Floor","144.374")))</f>
        <v>165.000</v>
      </c>
      <c r="J20" s="35"/>
      <c r="Q20" s="53">
        <f>G20</f>
        <v>51</v>
      </c>
    </row>
    <row r="21" spans="1:18" x14ac:dyDescent="0.25">
      <c r="A21" s="5">
        <f t="shared" si="1"/>
        <v>18</v>
      </c>
      <c r="B21" s="35" t="s">
        <v>7</v>
      </c>
      <c r="C21" s="5" t="s">
        <v>10</v>
      </c>
      <c r="D21" s="5" t="s">
        <v>68</v>
      </c>
      <c r="E21" s="41">
        <v>15</v>
      </c>
      <c r="F21" s="10" t="s">
        <v>75</v>
      </c>
      <c r="G21" s="13">
        <v>45.71</v>
      </c>
      <c r="H21" s="26">
        <f>IF(G21&lt;=50,'SS MALL'!$C$3,IF(G21&lt;=100,'SS MALL'!$D$3,IF(G21&lt;=150,'SS MALL'!$E$3,IF(G21&lt;=200,'SS MALL'!$F$3,IF(G21&lt;=250,'SS MALL'!$G$3,IF(G21&lt;=300,'SS MALL'!$H$3,IF(G21&lt;=350,'SS MALL'!$I$3,IF(G21&lt;=400,'SS MALL'!$J$3,IF(G21&lt;=450,'SS MALL'!$K$3,IF(G21&lt;=500,'SS MALL'!$L$3,IF(G21&gt;500,'SS MALL'!$M$3)))))))))))</f>
        <v>160000</v>
      </c>
      <c r="I21" s="25" t="str">
        <f t="shared" ref="I21" si="9">IF(B21="Ground Floor","165.000",IF(B21="1st Floor","154.000",IF(B21="2nd Floor","144.374")))</f>
        <v>165.000</v>
      </c>
      <c r="J21" s="35"/>
      <c r="P21" s="53">
        <f>G21</f>
        <v>45.71</v>
      </c>
    </row>
    <row r="22" spans="1:18" ht="14.45" x14ac:dyDescent="0.35">
      <c r="A22" s="5" t="e">
        <f>#REF!+1</f>
        <v>#REF!</v>
      </c>
      <c r="B22" s="35" t="s">
        <v>7</v>
      </c>
      <c r="C22" s="5" t="s">
        <v>11</v>
      </c>
      <c r="D22" s="5" t="s">
        <v>157</v>
      </c>
      <c r="E22" s="41">
        <v>1</v>
      </c>
      <c r="F22" s="5"/>
      <c r="G22" s="13">
        <v>5.76</v>
      </c>
      <c r="H22" s="26"/>
      <c r="I22" s="25"/>
      <c r="J22" s="35"/>
      <c r="R22" s="53">
        <f t="shared" ref="R22:R32" si="10">G22</f>
        <v>5.76</v>
      </c>
    </row>
    <row r="23" spans="1:18" ht="14.45" x14ac:dyDescent="0.35">
      <c r="A23" s="5" t="e">
        <f t="shared" si="1"/>
        <v>#REF!</v>
      </c>
      <c r="B23" s="35" t="s">
        <v>7</v>
      </c>
      <c r="C23" s="5" t="s">
        <v>11</v>
      </c>
      <c r="D23" s="5" t="s">
        <v>65</v>
      </c>
      <c r="E23" s="41">
        <v>2</v>
      </c>
      <c r="F23" s="5"/>
      <c r="G23" s="13">
        <v>5.76</v>
      </c>
      <c r="H23" s="26"/>
      <c r="I23" s="25"/>
      <c r="J23" s="35"/>
      <c r="N23" s="53"/>
      <c r="R23" s="53">
        <f t="shared" si="10"/>
        <v>5.76</v>
      </c>
    </row>
    <row r="24" spans="1:18" ht="14.45" x14ac:dyDescent="0.35">
      <c r="A24" s="5" t="e">
        <f t="shared" si="1"/>
        <v>#REF!</v>
      </c>
      <c r="B24" s="35" t="s">
        <v>7</v>
      </c>
      <c r="C24" s="5" t="s">
        <v>11</v>
      </c>
      <c r="D24" s="5" t="s">
        <v>65</v>
      </c>
      <c r="E24" s="41">
        <v>3</v>
      </c>
      <c r="F24" s="5"/>
      <c r="G24" s="13">
        <v>5.76</v>
      </c>
      <c r="H24" s="26"/>
      <c r="I24" s="25"/>
      <c r="J24" s="35"/>
      <c r="R24" s="53">
        <f t="shared" si="10"/>
        <v>5.76</v>
      </c>
    </row>
    <row r="25" spans="1:18" ht="14.45" x14ac:dyDescent="0.35">
      <c r="A25" s="5" t="e">
        <f t="shared" si="1"/>
        <v>#REF!</v>
      </c>
      <c r="B25" s="35" t="s">
        <v>7</v>
      </c>
      <c r="C25" s="5" t="s">
        <v>11</v>
      </c>
      <c r="D25" s="5" t="s">
        <v>65</v>
      </c>
      <c r="E25" s="41">
        <v>4</v>
      </c>
      <c r="F25" s="5"/>
      <c r="G25" s="13">
        <v>5.76</v>
      </c>
      <c r="H25" s="26"/>
      <c r="I25" s="25"/>
      <c r="J25" s="35"/>
      <c r="R25" s="53">
        <f t="shared" si="10"/>
        <v>5.76</v>
      </c>
    </row>
    <row r="26" spans="1:18" ht="14.45" x14ac:dyDescent="0.35">
      <c r="A26" s="5" t="e">
        <f t="shared" si="1"/>
        <v>#REF!</v>
      </c>
      <c r="B26" s="35" t="s">
        <v>7</v>
      </c>
      <c r="C26" s="5" t="s">
        <v>11</v>
      </c>
      <c r="D26" s="5" t="s">
        <v>65</v>
      </c>
      <c r="E26" s="41">
        <v>5</v>
      </c>
      <c r="F26" s="5"/>
      <c r="G26" s="13">
        <v>25</v>
      </c>
      <c r="H26" s="26"/>
      <c r="I26" s="25"/>
      <c r="J26" s="35"/>
      <c r="R26" s="53">
        <f t="shared" si="10"/>
        <v>25</v>
      </c>
    </row>
    <row r="27" spans="1:18" ht="14.45" x14ac:dyDescent="0.35">
      <c r="A27" s="5" t="e">
        <f t="shared" si="1"/>
        <v>#REF!</v>
      </c>
      <c r="B27" s="35" t="s">
        <v>7</v>
      </c>
      <c r="C27" s="5" t="s">
        <v>11</v>
      </c>
      <c r="D27" s="5" t="s">
        <v>65</v>
      </c>
      <c r="E27" s="41">
        <v>6</v>
      </c>
      <c r="F27" s="5"/>
      <c r="G27" s="13">
        <v>4</v>
      </c>
      <c r="H27" s="26"/>
      <c r="I27" s="25"/>
      <c r="J27" s="35"/>
      <c r="R27" s="53">
        <f t="shared" si="10"/>
        <v>4</v>
      </c>
    </row>
    <row r="28" spans="1:18" ht="14.45" x14ac:dyDescent="0.35">
      <c r="A28" s="5" t="e">
        <f t="shared" si="1"/>
        <v>#REF!</v>
      </c>
      <c r="B28" s="35" t="s">
        <v>7</v>
      </c>
      <c r="C28" s="5" t="s">
        <v>11</v>
      </c>
      <c r="D28" s="5" t="s">
        <v>65</v>
      </c>
      <c r="E28" s="41">
        <v>7</v>
      </c>
      <c r="F28" s="5"/>
      <c r="G28" s="13">
        <v>4</v>
      </c>
      <c r="H28" s="26"/>
      <c r="I28" s="25"/>
      <c r="J28" s="35"/>
      <c r="R28" s="53">
        <f t="shared" si="10"/>
        <v>4</v>
      </c>
    </row>
    <row r="29" spans="1:18" ht="14.45" x14ac:dyDescent="0.35">
      <c r="A29" s="5" t="e">
        <f t="shared" si="1"/>
        <v>#REF!</v>
      </c>
      <c r="B29" s="35" t="s">
        <v>7</v>
      </c>
      <c r="C29" s="5" t="s">
        <v>11</v>
      </c>
      <c r="D29" s="5" t="s">
        <v>65</v>
      </c>
      <c r="E29" s="41">
        <v>8</v>
      </c>
      <c r="F29" s="5"/>
      <c r="G29" s="13">
        <v>4</v>
      </c>
      <c r="H29" s="26"/>
      <c r="I29" s="25"/>
      <c r="J29" s="35"/>
      <c r="R29" s="53">
        <f t="shared" si="10"/>
        <v>4</v>
      </c>
    </row>
    <row r="30" spans="1:18" ht="14.45" x14ac:dyDescent="0.35">
      <c r="A30" s="5" t="e">
        <f t="shared" si="1"/>
        <v>#REF!</v>
      </c>
      <c r="B30" s="35" t="s">
        <v>7</v>
      </c>
      <c r="C30" s="5" t="s">
        <v>11</v>
      </c>
      <c r="D30" s="5" t="s">
        <v>65</v>
      </c>
      <c r="E30" s="41">
        <v>9</v>
      </c>
      <c r="F30" s="5"/>
      <c r="G30" s="13">
        <v>4</v>
      </c>
      <c r="H30" s="26"/>
      <c r="I30" s="25"/>
      <c r="J30" s="35"/>
      <c r="R30" s="53">
        <f t="shared" si="10"/>
        <v>4</v>
      </c>
    </row>
    <row r="31" spans="1:18" ht="14.45" x14ac:dyDescent="0.35">
      <c r="A31" s="5" t="e">
        <f t="shared" si="1"/>
        <v>#REF!</v>
      </c>
      <c r="B31" s="35" t="s">
        <v>7</v>
      </c>
      <c r="C31" s="5" t="s">
        <v>11</v>
      </c>
      <c r="D31" s="5" t="s">
        <v>65</v>
      </c>
      <c r="E31" s="41">
        <v>10</v>
      </c>
      <c r="F31" s="5"/>
      <c r="G31" s="13">
        <v>4</v>
      </c>
      <c r="H31" s="26"/>
      <c r="I31" s="25"/>
      <c r="J31" s="35"/>
      <c r="R31" s="53">
        <f t="shared" si="10"/>
        <v>4</v>
      </c>
    </row>
    <row r="32" spans="1:18" ht="14.45" x14ac:dyDescent="0.35">
      <c r="A32" s="5" t="e">
        <f t="shared" si="1"/>
        <v>#REF!</v>
      </c>
      <c r="B32" s="35" t="s">
        <v>7</v>
      </c>
      <c r="C32" s="5" t="s">
        <v>11</v>
      </c>
      <c r="D32" s="5" t="s">
        <v>65</v>
      </c>
      <c r="E32" s="41">
        <v>11</v>
      </c>
      <c r="F32" s="5"/>
      <c r="G32" s="13">
        <v>20</v>
      </c>
      <c r="H32" s="26"/>
      <c r="I32" s="25"/>
      <c r="J32" s="35"/>
      <c r="R32" s="53">
        <f t="shared" si="10"/>
        <v>20</v>
      </c>
    </row>
    <row r="33" spans="1:24" ht="14.45" x14ac:dyDescent="0.35">
      <c r="A33" s="5" t="e">
        <f t="shared" si="1"/>
        <v>#REF!</v>
      </c>
      <c r="B33" s="35" t="s">
        <v>7</v>
      </c>
      <c r="C33" s="5" t="s">
        <v>11</v>
      </c>
      <c r="D33" s="5" t="s">
        <v>71</v>
      </c>
      <c r="E33" s="41">
        <v>1</v>
      </c>
      <c r="F33" s="10"/>
      <c r="G33" s="13">
        <v>15</v>
      </c>
      <c r="H33" s="26"/>
      <c r="I33" s="25"/>
      <c r="J33" s="26">
        <v>25000000</v>
      </c>
      <c r="S33" s="53">
        <f>G33</f>
        <v>15</v>
      </c>
    </row>
    <row r="34" spans="1:24" ht="14.45" x14ac:dyDescent="0.35">
      <c r="A34" s="5" t="e">
        <f t="shared" si="1"/>
        <v>#REF!</v>
      </c>
      <c r="B34" s="35" t="s">
        <v>7</v>
      </c>
      <c r="C34" s="5" t="s">
        <v>11</v>
      </c>
      <c r="D34" s="5" t="s">
        <v>71</v>
      </c>
      <c r="E34" s="41">
        <v>2</v>
      </c>
      <c r="F34" s="10"/>
      <c r="G34" s="13">
        <v>15</v>
      </c>
      <c r="H34" s="26"/>
      <c r="I34" s="25"/>
      <c r="J34" s="26">
        <v>25000000</v>
      </c>
      <c r="S34" s="53">
        <f t="shared" ref="S34:S36" si="11">G34</f>
        <v>15</v>
      </c>
    </row>
    <row r="35" spans="1:24" ht="14.45" x14ac:dyDescent="0.35">
      <c r="A35" s="5" t="e">
        <f t="shared" si="1"/>
        <v>#REF!</v>
      </c>
      <c r="B35" s="35" t="s">
        <v>7</v>
      </c>
      <c r="C35" s="5" t="s">
        <v>11</v>
      </c>
      <c r="D35" s="5" t="s">
        <v>71</v>
      </c>
      <c r="E35" s="41">
        <v>3</v>
      </c>
      <c r="F35" s="10"/>
      <c r="G35" s="13">
        <v>15</v>
      </c>
      <c r="H35" s="26"/>
      <c r="I35" s="25"/>
      <c r="J35" s="26">
        <v>25000000</v>
      </c>
      <c r="S35" s="53">
        <f t="shared" si="11"/>
        <v>15</v>
      </c>
    </row>
    <row r="36" spans="1:24" ht="14.45" x14ac:dyDescent="0.35">
      <c r="A36" s="5" t="e">
        <f t="shared" si="1"/>
        <v>#REF!</v>
      </c>
      <c r="B36" s="35" t="s">
        <v>7</v>
      </c>
      <c r="C36" s="5" t="s">
        <v>11</v>
      </c>
      <c r="D36" s="5" t="s">
        <v>71</v>
      </c>
      <c r="E36" s="41">
        <v>4</v>
      </c>
      <c r="F36" s="10"/>
      <c r="G36" s="13">
        <v>15</v>
      </c>
      <c r="H36" s="26"/>
      <c r="I36" s="25"/>
      <c r="J36" s="26">
        <v>25000000</v>
      </c>
      <c r="S36" s="53">
        <f t="shared" si="11"/>
        <v>15</v>
      </c>
    </row>
    <row r="37" spans="1:24" ht="14.45" customHeight="1" x14ac:dyDescent="0.35">
      <c r="A37" s="68" t="s">
        <v>90</v>
      </c>
      <c r="B37" s="68"/>
      <c r="C37" s="68"/>
      <c r="D37" s="68"/>
      <c r="E37" s="68"/>
      <c r="F37" s="68"/>
      <c r="G37" s="46">
        <f>SUM(G4:G21)</f>
        <v>1379.02</v>
      </c>
      <c r="H37" s="27"/>
      <c r="I37" s="21"/>
      <c r="J37" s="28"/>
      <c r="P37" s="29">
        <f t="shared" ref="P37:X37" si="12">SUM(P4:P36)</f>
        <v>1028.3500000000001</v>
      </c>
      <c r="Q37" s="29">
        <f t="shared" si="12"/>
        <v>350.67</v>
      </c>
      <c r="R37" s="29">
        <f t="shared" si="12"/>
        <v>88.039999999999992</v>
      </c>
      <c r="S37" s="29">
        <f t="shared" si="12"/>
        <v>60</v>
      </c>
      <c r="T37" s="29">
        <f t="shared" si="12"/>
        <v>0</v>
      </c>
      <c r="U37" s="29">
        <f t="shared" si="12"/>
        <v>0</v>
      </c>
      <c r="V37" s="29">
        <f t="shared" si="12"/>
        <v>0</v>
      </c>
      <c r="W37" s="29">
        <f t="shared" si="12"/>
        <v>0</v>
      </c>
      <c r="X37" s="29">
        <f t="shared" si="12"/>
        <v>0</v>
      </c>
    </row>
    <row r="38" spans="1:24" ht="14.45" x14ac:dyDescent="0.35">
      <c r="A38" s="68" t="s">
        <v>91</v>
      </c>
      <c r="B38" s="68"/>
      <c r="C38" s="68"/>
      <c r="D38" s="68"/>
      <c r="E38" s="68"/>
      <c r="F38" s="68"/>
      <c r="G38" s="46">
        <f>SUM(G22:G32)</f>
        <v>88.039999999999992</v>
      </c>
      <c r="H38" s="27"/>
      <c r="I38" s="21"/>
      <c r="J38" s="28"/>
    </row>
    <row r="39" spans="1:24" ht="14.45" x14ac:dyDescent="0.35">
      <c r="A39" s="68" t="s">
        <v>92</v>
      </c>
      <c r="B39" s="68"/>
      <c r="C39" s="68"/>
      <c r="D39" s="68"/>
      <c r="E39" s="68"/>
      <c r="F39" s="68"/>
      <c r="G39" s="46">
        <f>SUM(G33:G36)</f>
        <v>60</v>
      </c>
      <c r="H39" s="27"/>
      <c r="I39" s="21"/>
      <c r="J39" s="28"/>
    </row>
    <row r="40" spans="1:24" ht="14.45" x14ac:dyDescent="0.35">
      <c r="A40" s="68" t="s">
        <v>93</v>
      </c>
      <c r="B40" s="68"/>
      <c r="C40" s="68"/>
      <c r="D40" s="68"/>
      <c r="E40" s="68"/>
      <c r="F40" s="68"/>
      <c r="G40" s="46">
        <v>0</v>
      </c>
      <c r="H40" s="27"/>
      <c r="I40" s="21"/>
      <c r="J40" s="28"/>
    </row>
    <row r="41" spans="1:24" ht="14.45" x14ac:dyDescent="0.35">
      <c r="A41" s="69" t="s">
        <v>136</v>
      </c>
      <c r="B41" s="69"/>
      <c r="C41" s="69"/>
      <c r="D41" s="69"/>
      <c r="E41" s="69"/>
      <c r="F41" s="69"/>
      <c r="G41" s="54">
        <f>SUM(G37:G40)</f>
        <v>1527.06</v>
      </c>
      <c r="H41" s="55"/>
      <c r="I41" s="54"/>
      <c r="J41" s="56"/>
    </row>
    <row r="42" spans="1:24" x14ac:dyDescent="0.25">
      <c r="A42" s="5">
        <v>1</v>
      </c>
      <c r="B42" s="35" t="s">
        <v>46</v>
      </c>
      <c r="C42" s="5" t="s">
        <v>10</v>
      </c>
      <c r="D42" s="5" t="s">
        <v>68</v>
      </c>
      <c r="E42" s="41">
        <v>1</v>
      </c>
      <c r="F42" s="10" t="s">
        <v>74</v>
      </c>
      <c r="G42" s="30">
        <v>136</v>
      </c>
      <c r="H42" s="26">
        <f>IF(G42&lt;=50,'SS MALL'!$C$4,IF(G42&lt;=100,'SS MALL'!$D$4,IF(G42&lt;=150,'SS MALL'!$E$4,IF(G42&lt;=200,'SS MALL'!$F$4,IF(G42&lt;=250,'SS MALL'!$G$4,IF(G42&lt;=300,'SS MALL'!$H$4,IF(G42&lt;=350,'SS MALL'!$I$4,IF(G42&lt;=400,'SS MALL'!$J$4,IF(G42&lt;=450,'SS MALL'!$K$4,IF(G42&lt;=500,'SS MALL'!$L$4,IF(G42&gt;500,'SS MALL'!$M$4)))))))))))</f>
        <v>128719</v>
      </c>
      <c r="I42" s="25" t="str">
        <f t="shared" ref="I42" si="13">IF(B42="Ground Floor","165.000",IF(B42="1st Floor","154.000",IF(B42="2nd Floor","144.374")))</f>
        <v>154.000</v>
      </c>
      <c r="J42" s="35"/>
      <c r="Q42" s="53">
        <f>G42</f>
        <v>136</v>
      </c>
    </row>
    <row r="43" spans="1:24" x14ac:dyDescent="0.25">
      <c r="A43" s="5">
        <f>A42+1</f>
        <v>2</v>
      </c>
      <c r="B43" s="35" t="s">
        <v>46</v>
      </c>
      <c r="C43" s="5" t="s">
        <v>10</v>
      </c>
      <c r="D43" s="5" t="s">
        <v>68</v>
      </c>
      <c r="E43" s="41">
        <v>2</v>
      </c>
      <c r="F43" s="10" t="s">
        <v>74</v>
      </c>
      <c r="G43" s="57">
        <v>113.48</v>
      </c>
      <c r="H43" s="26">
        <f>IF(G43&lt;=50,'SS MALL'!$C$4,IF(G43&lt;=100,'SS MALL'!$D$4,IF(G43&lt;=150,'SS MALL'!$E$4,IF(G43&lt;=200,'SS MALL'!$F$4,IF(G43&lt;=250,'SS MALL'!$G$4,IF(G43&lt;=300,'SS MALL'!$H$4,IF(G43&lt;=350,'SS MALL'!$I$4,IF(G43&lt;=400,'SS MALL'!$J$4,IF(G43&lt;=450,'SS MALL'!$K$4,IF(G43&lt;=500,'SS MALL'!$L$4,IF(G43&gt;500,'SS MALL'!$M$4)))))))))))</f>
        <v>128719</v>
      </c>
      <c r="I43" s="25" t="str">
        <f t="shared" ref="I43" si="14">IF(B43="Ground Floor","165.000",IF(B43="1st Floor","154.000",IF(B43="2nd Floor","144.374")))</f>
        <v>154.000</v>
      </c>
      <c r="J43" s="35"/>
      <c r="M43" s="58">
        <f>G42+G56+G57+G58+G59+G62</f>
        <v>1641.2600000000002</v>
      </c>
      <c r="P43" s="53">
        <f t="shared" ref="P43:P48" si="15">G43</f>
        <v>113.48</v>
      </c>
    </row>
    <row r="44" spans="1:24" x14ac:dyDescent="0.25">
      <c r="A44" s="5">
        <f>A43+1</f>
        <v>3</v>
      </c>
      <c r="B44" s="35" t="s">
        <v>46</v>
      </c>
      <c r="C44" s="5" t="s">
        <v>10</v>
      </c>
      <c r="D44" s="5" t="s">
        <v>68</v>
      </c>
      <c r="E44" s="41">
        <v>3</v>
      </c>
      <c r="F44" s="10" t="s">
        <v>74</v>
      </c>
      <c r="G44" s="25">
        <v>51.47</v>
      </c>
      <c r="H44" s="26">
        <f>IF(G44&lt;=50,'SS MALL'!$C$4,IF(G44&lt;=100,'SS MALL'!$D$4,IF(G44&lt;=150,'SS MALL'!$E$4,IF(G44&lt;=200,'SS MALL'!$F$4,IF(G44&lt;=250,'SS MALL'!$G$4,IF(G44&lt;=300,'SS MALL'!$H$4,IF(G44&lt;=350,'SS MALL'!$I$4,IF(G44&lt;=400,'SS MALL'!$J$4,IF(G44&lt;=450,'SS MALL'!$K$4,IF(G44&lt;=500,'SS MALL'!$L$4,IF(G44&gt;500,'SS MALL'!$M$4)))))))))))</f>
        <v>140600</v>
      </c>
      <c r="I44" s="25" t="str">
        <f t="shared" ref="I44:I47" si="16">IF(B44="Ground Floor","165.000",IF(B44="1st Floor","154.000",IF(B44="2nd Floor","144.374")))</f>
        <v>154.000</v>
      </c>
      <c r="J44" s="35"/>
      <c r="P44" s="53">
        <f t="shared" si="15"/>
        <v>51.47</v>
      </c>
    </row>
    <row r="45" spans="1:24" x14ac:dyDescent="0.25">
      <c r="A45" s="5">
        <f>A44+1</f>
        <v>4</v>
      </c>
      <c r="B45" s="35" t="s">
        <v>46</v>
      </c>
      <c r="C45" s="5" t="s">
        <v>10</v>
      </c>
      <c r="D45" s="5" t="s">
        <v>68</v>
      </c>
      <c r="E45" s="41">
        <v>4</v>
      </c>
      <c r="F45" s="10" t="s">
        <v>74</v>
      </c>
      <c r="G45" s="25">
        <v>149.35</v>
      </c>
      <c r="H45" s="26">
        <f>IF(G45&lt;=50,'SS MALL'!$C$4,IF(G45&lt;=100,'SS MALL'!$D$4,IF(G45&lt;=150,'SS MALL'!$E$4,IF(G45&lt;=200,'SS MALL'!$F$4,IF(G45&lt;=250,'SS MALL'!$G$4,IF(G45&lt;=300,'SS MALL'!$H$4,IF(G45&lt;=350,'SS MALL'!$I$4,IF(G45&lt;=400,'SS MALL'!$J$4,IF(G45&lt;=450,'SS MALL'!$K$4,IF(G45&lt;=500,'SS MALL'!$L$4,IF(G45&gt;500,'SS MALL'!$M$4)))))))))))</f>
        <v>128719</v>
      </c>
      <c r="I45" s="25" t="str">
        <f t="shared" si="16"/>
        <v>154.000</v>
      </c>
      <c r="J45" s="35"/>
      <c r="P45" s="53">
        <f t="shared" si="15"/>
        <v>149.35</v>
      </c>
    </row>
    <row r="46" spans="1:24" x14ac:dyDescent="0.25">
      <c r="A46" s="5">
        <f>A45+1</f>
        <v>5</v>
      </c>
      <c r="B46" s="35" t="s">
        <v>46</v>
      </c>
      <c r="C46" s="5" t="s">
        <v>10</v>
      </c>
      <c r="D46" s="5" t="s">
        <v>68</v>
      </c>
      <c r="E46" s="41">
        <v>5</v>
      </c>
      <c r="F46" s="10" t="s">
        <v>74</v>
      </c>
      <c r="G46" s="25">
        <v>114.39</v>
      </c>
      <c r="H46" s="26">
        <f>IF(G46&lt;=50,'SS MALL'!$C$4,IF(G46&lt;=100,'SS MALL'!$D$4,IF(G46&lt;=150,'SS MALL'!$E$4,IF(G46&lt;=200,'SS MALL'!$F$4,IF(G46&lt;=250,'SS MALL'!$G$4,IF(G46&lt;=300,'SS MALL'!$H$4,IF(G46&lt;=350,'SS MALL'!$I$4,IF(G46&lt;=400,'SS MALL'!$J$4,IF(G46&lt;=450,'SS MALL'!$K$4,IF(G46&lt;=500,'SS MALL'!$L$4,IF(G46&gt;500,'SS MALL'!$M$4)))))))))))</f>
        <v>128719</v>
      </c>
      <c r="I46" s="25" t="str">
        <f t="shared" si="16"/>
        <v>154.000</v>
      </c>
      <c r="J46" s="35"/>
      <c r="P46" s="53">
        <f t="shared" si="15"/>
        <v>114.39</v>
      </c>
    </row>
    <row r="47" spans="1:24" x14ac:dyDescent="0.25">
      <c r="A47" s="5">
        <f>A46+1</f>
        <v>6</v>
      </c>
      <c r="B47" s="35" t="s">
        <v>46</v>
      </c>
      <c r="C47" s="5" t="s">
        <v>10</v>
      </c>
      <c r="D47" s="5" t="s">
        <v>68</v>
      </c>
      <c r="E47" s="41">
        <v>6</v>
      </c>
      <c r="F47" s="10" t="s">
        <v>74</v>
      </c>
      <c r="G47" s="25">
        <v>136.56</v>
      </c>
      <c r="H47" s="26">
        <f>IF(G47&lt;=50,'SS MALL'!$C$4,IF(G47&lt;=100,'SS MALL'!$D$4,IF(G47&lt;=150,'SS MALL'!$E$4,IF(G47&lt;=200,'SS MALL'!$F$4,IF(G47&lt;=250,'SS MALL'!$G$4,IF(G47&lt;=300,'SS MALL'!$H$4,IF(G47&lt;=350,'SS MALL'!$I$4,IF(G47&lt;=400,'SS MALL'!$J$4,IF(G47&lt;=450,'SS MALL'!$K$4,IF(G47&lt;=500,'SS MALL'!$L$4,IF(G47&gt;500,'SS MALL'!$M$4)))))))))))</f>
        <v>128719</v>
      </c>
      <c r="I47" s="25" t="str">
        <f t="shared" si="16"/>
        <v>154.000</v>
      </c>
      <c r="J47" s="35"/>
      <c r="P47" s="53">
        <f t="shared" si="15"/>
        <v>136.56</v>
      </c>
    </row>
    <row r="48" spans="1:24" x14ac:dyDescent="0.25">
      <c r="A48" s="5">
        <f t="shared" ref="A48:A93" si="17">A47+1</f>
        <v>7</v>
      </c>
      <c r="B48" s="35" t="s">
        <v>46</v>
      </c>
      <c r="C48" s="5" t="s">
        <v>10</v>
      </c>
      <c r="D48" s="5" t="s">
        <v>68</v>
      </c>
      <c r="E48" s="41">
        <v>7</v>
      </c>
      <c r="F48" s="10" t="s">
        <v>74</v>
      </c>
      <c r="G48" s="25">
        <v>79.55</v>
      </c>
      <c r="H48" s="26">
        <f>IF(G48&lt;=50,'SS MALL'!$C$4,IF(G48&lt;=100,'SS MALL'!$D$4,IF(G48&lt;=150,'SS MALL'!$E$4,IF(G48&lt;=200,'SS MALL'!$F$4,IF(G48&lt;=250,'SS MALL'!$G$4,IF(G48&lt;=300,'SS MALL'!$H$4,IF(G48&lt;=350,'SS MALL'!$I$4,IF(G48&lt;=400,'SS MALL'!$J$4,IF(G48&lt;=450,'SS MALL'!$K$4,IF(G48&lt;=500,'SS MALL'!$L$4,IF(G48&gt;500,'SS MALL'!$M$4)))))))))))</f>
        <v>140600</v>
      </c>
      <c r="I48" s="25" t="str">
        <f t="shared" ref="I48:I50" si="18">IF(B48="Ground Floor","165.000",IF(B48="1st Floor","154.000",IF(B48="2nd Floor","144.374")))</f>
        <v>154.000</v>
      </c>
      <c r="J48" s="35"/>
      <c r="M48" s="43">
        <f>SUM(G43:G55)</f>
        <v>1223.01</v>
      </c>
      <c r="P48" s="53">
        <f t="shared" si="15"/>
        <v>79.55</v>
      </c>
    </row>
    <row r="49" spans="1:25" x14ac:dyDescent="0.25">
      <c r="A49" s="5">
        <f t="shared" si="17"/>
        <v>8</v>
      </c>
      <c r="B49" s="35" t="s">
        <v>46</v>
      </c>
      <c r="C49" s="5" t="s">
        <v>10</v>
      </c>
      <c r="D49" s="5" t="s">
        <v>68</v>
      </c>
      <c r="E49" s="41">
        <v>8</v>
      </c>
      <c r="F49" s="10" t="s">
        <v>74</v>
      </c>
      <c r="G49" s="25">
        <v>66.14</v>
      </c>
      <c r="H49" s="26">
        <f>IF(G49&lt;=50,'SS MALL'!$C$4,IF(G49&lt;=100,'SS MALL'!$D$4,IF(G49&lt;=150,'SS MALL'!$E$4,IF(G49&lt;=200,'SS MALL'!$F$4,IF(G49&lt;=250,'SS MALL'!$G$4,IF(G49&lt;=300,'SS MALL'!$H$4,IF(G49&lt;=350,'SS MALL'!$I$4,IF(G49&lt;=400,'SS MALL'!$J$4,IF(G49&lt;=450,'SS MALL'!$K$4,IF(G49&lt;=500,'SS MALL'!$L$4,IF(G49&gt;500,'SS MALL'!$M$4)))))))))))</f>
        <v>140600</v>
      </c>
      <c r="I49" s="25" t="str">
        <f t="shared" si="18"/>
        <v>154.000</v>
      </c>
      <c r="J49" s="35"/>
      <c r="M49" s="43">
        <f>G60</f>
        <v>382.84</v>
      </c>
      <c r="P49" s="53">
        <f t="shared" ref="P49:P55" si="19">G49</f>
        <v>66.14</v>
      </c>
      <c r="Y49" s="51"/>
    </row>
    <row r="50" spans="1:25" x14ac:dyDescent="0.25">
      <c r="A50" s="5">
        <f t="shared" si="17"/>
        <v>9</v>
      </c>
      <c r="B50" s="35" t="s">
        <v>46</v>
      </c>
      <c r="C50" s="5" t="s">
        <v>10</v>
      </c>
      <c r="D50" s="5" t="s">
        <v>68</v>
      </c>
      <c r="E50" s="41">
        <v>9</v>
      </c>
      <c r="F50" s="10" t="s">
        <v>74</v>
      </c>
      <c r="G50" s="25">
        <v>66.11</v>
      </c>
      <c r="H50" s="26">
        <f>IF(G50&lt;=50,'SS MALL'!$C$4,IF(G50&lt;=100,'SS MALL'!$D$4,IF(G50&lt;=150,'SS MALL'!$E$4,IF(G50&lt;=200,'SS MALL'!$F$4,IF(G50&lt;=250,'SS MALL'!$G$4,IF(G50&lt;=300,'SS MALL'!$H$4,IF(G50&lt;=350,'SS MALL'!$I$4,IF(G50&lt;=400,'SS MALL'!$J$4,IF(G50&lt;=450,'SS MALL'!$K$4,IF(G50&lt;=500,'SS MALL'!$L$4,IF(G50&gt;500,'SS MALL'!$M$4)))))))))))</f>
        <v>140600</v>
      </c>
      <c r="I50" s="25" t="str">
        <f t="shared" si="18"/>
        <v>154.000</v>
      </c>
      <c r="J50" s="35"/>
      <c r="M50" s="43">
        <f>G61</f>
        <v>281.35000000000002</v>
      </c>
      <c r="P50" s="53">
        <f t="shared" si="19"/>
        <v>66.11</v>
      </c>
      <c r="Y50" s="51"/>
    </row>
    <row r="51" spans="1:25" x14ac:dyDescent="0.25">
      <c r="A51" s="5">
        <f t="shared" si="17"/>
        <v>10</v>
      </c>
      <c r="B51" s="35" t="s">
        <v>46</v>
      </c>
      <c r="C51" s="5" t="s">
        <v>10</v>
      </c>
      <c r="D51" s="5" t="s">
        <v>68</v>
      </c>
      <c r="E51" s="41">
        <v>10</v>
      </c>
      <c r="F51" s="10" t="s">
        <v>75</v>
      </c>
      <c r="G51" s="25">
        <v>175.73</v>
      </c>
      <c r="H51" s="26">
        <f>IF(G51&lt;=50,'SS MALL'!$C$4,IF(G51&lt;=100,'SS MALL'!$D$4,IF(G51&lt;=150,'SS MALL'!$E$4,IF(G51&lt;=200,'SS MALL'!$F$4,IF(G51&lt;=250,'SS MALL'!$G$4,IF(G51&lt;=300,'SS MALL'!$H$4,IF(G51&lt;=350,'SS MALL'!$I$4,IF(G51&lt;=400,'SS MALL'!$J$4,IF(G51&lt;=450,'SS MALL'!$K$4,IF(G51&lt;=500,'SS MALL'!$L$4,IF(G51&gt;500,'SS MALL'!$M$4)))))))))))</f>
        <v>116491</v>
      </c>
      <c r="I51" s="25" t="str">
        <f t="shared" ref="I51:I54" si="20">IF(B51="Ground Floor","165.000",IF(B51="1st Floor","154.000",IF(B51="2nd Floor","144.374")))</f>
        <v>154.000</v>
      </c>
      <c r="J51" s="35"/>
      <c r="M51" s="43">
        <f>SUM(M48:M50)</f>
        <v>1887.1999999999998</v>
      </c>
      <c r="P51" s="53">
        <f t="shared" si="19"/>
        <v>175.73</v>
      </c>
      <c r="Y51" s="51"/>
    </row>
    <row r="52" spans="1:25" x14ac:dyDescent="0.25">
      <c r="A52" s="5">
        <f t="shared" si="17"/>
        <v>11</v>
      </c>
      <c r="B52" s="35" t="s">
        <v>46</v>
      </c>
      <c r="C52" s="5" t="s">
        <v>10</v>
      </c>
      <c r="D52" s="5" t="s">
        <v>68</v>
      </c>
      <c r="E52" s="41">
        <v>11</v>
      </c>
      <c r="F52" s="10" t="s">
        <v>76</v>
      </c>
      <c r="G52" s="25">
        <v>177.99</v>
      </c>
      <c r="H52" s="26">
        <f>IF(G52&lt;=50,'SS MALL'!$C$4,IF(G52&lt;=100,'SS MALL'!$D$4,IF(G52&lt;=150,'SS MALL'!$E$4,IF(G52&lt;=200,'SS MALL'!$F$4,IF(G52&lt;=250,'SS MALL'!$G$4,IF(G52&lt;=300,'SS MALL'!$H$4,IF(G52&lt;=350,'SS MALL'!$I$4,IF(G52&lt;=400,'SS MALL'!$J$4,IF(G52&lt;=450,'SS MALL'!$K$4,IF(G52&lt;=500,'SS MALL'!$L$4,IF(G52&gt;500,'SS MALL'!$M$4)))))))))))</f>
        <v>116491</v>
      </c>
      <c r="I52" s="25" t="str">
        <f t="shared" si="20"/>
        <v>154.000</v>
      </c>
      <c r="J52" s="35"/>
      <c r="P52" s="53">
        <f t="shared" si="19"/>
        <v>177.99</v>
      </c>
    </row>
    <row r="53" spans="1:25" x14ac:dyDescent="0.25">
      <c r="A53" s="5">
        <f t="shared" si="17"/>
        <v>12</v>
      </c>
      <c r="B53" s="35" t="s">
        <v>46</v>
      </c>
      <c r="C53" s="5" t="s">
        <v>10</v>
      </c>
      <c r="D53" s="5" t="s">
        <v>68</v>
      </c>
      <c r="E53" s="41">
        <v>12</v>
      </c>
      <c r="F53" s="10" t="s">
        <v>77</v>
      </c>
      <c r="G53" s="25">
        <v>26.45</v>
      </c>
      <c r="H53" s="26">
        <f>IF(G53&lt;=50,'SS MALL'!$C$4,IF(G53&lt;=100,'SS MALL'!$D$4,IF(G53&lt;=150,'SS MALL'!$E$4,IF(G53&lt;=200,'SS MALL'!$F$4,IF(G53&lt;=250,'SS MALL'!$G$4,IF(G53&lt;=300,'SS MALL'!$H$4,IF(G53&lt;=350,'SS MALL'!$I$4,IF(G53&lt;=400,'SS MALL'!$J$4,IF(G53&lt;=450,'SS MALL'!$K$4,IF(G53&lt;=500,'SS MALL'!$L$4,IF(G53&gt;500,'SS MALL'!$M$4)))))))))))</f>
        <v>152000</v>
      </c>
      <c r="I53" s="25" t="str">
        <f t="shared" si="20"/>
        <v>154.000</v>
      </c>
      <c r="J53" s="35"/>
      <c r="P53" s="53">
        <f t="shared" si="19"/>
        <v>26.45</v>
      </c>
    </row>
    <row r="54" spans="1:25" x14ac:dyDescent="0.25">
      <c r="A54" s="5">
        <f t="shared" si="17"/>
        <v>13</v>
      </c>
      <c r="B54" s="35" t="s">
        <v>46</v>
      </c>
      <c r="C54" s="5" t="s">
        <v>10</v>
      </c>
      <c r="D54" s="5" t="s">
        <v>68</v>
      </c>
      <c r="E54" s="41">
        <v>13</v>
      </c>
      <c r="F54" s="10" t="s">
        <v>73</v>
      </c>
      <c r="G54" s="25">
        <v>26.45</v>
      </c>
      <c r="H54" s="26">
        <f>IF(G54&lt;=50,'SS MALL'!$C$4,IF(G54&lt;=100,'SS MALL'!$D$4,IF(G54&lt;=150,'SS MALL'!$E$4,IF(G54&lt;=200,'SS MALL'!$F$4,IF(G54&lt;=250,'SS MALL'!$G$4,IF(G54&lt;=300,'SS MALL'!$H$4,IF(G54&lt;=350,'SS MALL'!$I$4,IF(G54&lt;=400,'SS MALL'!$J$4,IF(G54&lt;=450,'SS MALL'!$K$4,IF(G54&lt;=500,'SS MALL'!$L$4,IF(G54&gt;500,'SS MALL'!$M$4)))))))))))</f>
        <v>152000</v>
      </c>
      <c r="I54" s="25" t="str">
        <f t="shared" si="20"/>
        <v>154.000</v>
      </c>
      <c r="J54" s="35"/>
      <c r="P54" s="53">
        <f t="shared" si="19"/>
        <v>26.45</v>
      </c>
    </row>
    <row r="55" spans="1:25" x14ac:dyDescent="0.25">
      <c r="A55" s="5">
        <f t="shared" si="17"/>
        <v>14</v>
      </c>
      <c r="B55" s="35" t="s">
        <v>46</v>
      </c>
      <c r="C55" s="5" t="s">
        <v>10</v>
      </c>
      <c r="D55" s="5" t="s">
        <v>68</v>
      </c>
      <c r="E55" s="41">
        <v>14</v>
      </c>
      <c r="F55" s="10" t="s">
        <v>73</v>
      </c>
      <c r="G55" s="30">
        <v>39.340000000000003</v>
      </c>
      <c r="H55" s="26">
        <f>IF(G55&lt;=50,'SS MALL'!$C$4,IF(G55&lt;=100,'SS MALL'!$D$4,IF(G55&lt;=150,'SS MALL'!$E$4,IF(G55&lt;=200,'SS MALL'!$F$4,IF(G55&lt;=250,'SS MALL'!$G$4,IF(G55&lt;=300,'SS MALL'!$H$4,IF(G55&lt;=350,'SS MALL'!$I$4,IF(G55&lt;=400,'SS MALL'!$J$4,IF(G55&lt;=450,'SS MALL'!$K$4,IF(G55&lt;=500,'SS MALL'!$L$4,IF(G55&gt;500,'SS MALL'!$M$4)))))))))))</f>
        <v>152000</v>
      </c>
      <c r="I55" s="25" t="str">
        <f t="shared" ref="I55" si="21">IF(B55="Ground Floor","165.000",IF(B55="1st Floor","154.000",IF(B55="2nd Floor","144.374")))</f>
        <v>154.000</v>
      </c>
      <c r="J55" s="35"/>
      <c r="P55" s="53">
        <f t="shared" si="19"/>
        <v>39.340000000000003</v>
      </c>
    </row>
    <row r="56" spans="1:25" x14ac:dyDescent="0.25">
      <c r="A56" s="5">
        <f t="shared" si="17"/>
        <v>15</v>
      </c>
      <c r="B56" s="35" t="s">
        <v>46</v>
      </c>
      <c r="C56" s="5" t="s">
        <v>10</v>
      </c>
      <c r="D56" s="5" t="s">
        <v>68</v>
      </c>
      <c r="E56" s="41">
        <v>15</v>
      </c>
      <c r="F56" s="10" t="s">
        <v>73</v>
      </c>
      <c r="G56" s="30">
        <v>902.07</v>
      </c>
      <c r="H56" s="26">
        <f>IF(G56&lt;=50,'SS MALL'!$C$4,IF(G56&lt;=100,'SS MALL'!$D$4,IF(G56&lt;=150,'SS MALL'!$E$4,IF(G56&lt;=200,'SS MALL'!$F$4,IF(G56&lt;=250,'SS MALL'!$G$4,IF(G56&lt;=300,'SS MALL'!$H$4,IF(G56&lt;=350,'SS MALL'!$I$4,IF(G56&lt;=400,'SS MALL'!$J$4,IF(G56&lt;=450,'SS MALL'!$K$4,IF(G56&lt;=500,'SS MALL'!$L$4,IF(G56&gt;500,'SS MALL'!$M$4)))))))))))</f>
        <v>53586</v>
      </c>
      <c r="I56" s="25" t="str">
        <f t="shared" ref="I56" si="22">IF(B56="Ground Floor","165.000",IF(B56="1st Floor","154.000",IF(B56="2nd Floor","144.374")))</f>
        <v>154.000</v>
      </c>
      <c r="J56" s="35"/>
      <c r="Q56" s="53">
        <f>G56</f>
        <v>902.07</v>
      </c>
      <c r="Y56" s="51"/>
    </row>
    <row r="57" spans="1:25" x14ac:dyDescent="0.25">
      <c r="A57" s="5">
        <f t="shared" si="17"/>
        <v>16</v>
      </c>
      <c r="B57" s="35" t="s">
        <v>46</v>
      </c>
      <c r="C57" s="5" t="s">
        <v>10</v>
      </c>
      <c r="D57" s="5" t="s">
        <v>68</v>
      </c>
      <c r="E57" s="41">
        <v>16</v>
      </c>
      <c r="F57" s="10" t="s">
        <v>73</v>
      </c>
      <c r="G57" s="30">
        <v>211.38</v>
      </c>
      <c r="H57" s="26">
        <f>IF(G57&lt;=50,'SS MALL'!$C$4,IF(G57&lt;=100,'SS MALL'!$D$4,IF(G57&lt;=150,'SS MALL'!$E$4,IF(G57&lt;=200,'SS MALL'!$F$4,IF(G57&lt;=250,'SS MALL'!$G$4,IF(G57&lt;=300,'SS MALL'!$H$4,IF(G57&lt;=350,'SS MALL'!$I$4,IF(G57&lt;=400,'SS MALL'!$J$4,IF(G57&lt;=450,'SS MALL'!$K$4,IF(G57&lt;=500,'SS MALL'!$L$4,IF(G57&gt;500,'SS MALL'!$M$4)))))))))))</f>
        <v>104259</v>
      </c>
      <c r="I57" s="25" t="str">
        <f t="shared" ref="I57" si="23">IF(B57="Ground Floor","165.000",IF(B57="1st Floor","154.000",IF(B57="2nd Floor","144.374")))</f>
        <v>154.000</v>
      </c>
      <c r="J57" s="35"/>
      <c r="Q57" s="53">
        <f t="shared" ref="Q57:Q59" si="24">G57</f>
        <v>211.38</v>
      </c>
      <c r="Y57" s="51"/>
    </row>
    <row r="58" spans="1:25" x14ac:dyDescent="0.25">
      <c r="A58" s="5">
        <f t="shared" si="17"/>
        <v>17</v>
      </c>
      <c r="B58" s="35" t="s">
        <v>46</v>
      </c>
      <c r="C58" s="5" t="s">
        <v>10</v>
      </c>
      <c r="D58" s="5" t="s">
        <v>68</v>
      </c>
      <c r="E58" s="41">
        <v>17</v>
      </c>
      <c r="F58" s="10" t="s">
        <v>73</v>
      </c>
      <c r="G58" s="30">
        <v>124.9</v>
      </c>
      <c r="H58" s="26">
        <f>IF(G58&lt;=50,'SS MALL'!$C$4,IF(G58&lt;=100,'SS MALL'!$D$4,IF(G58&lt;=150,'SS MALL'!$E$4,IF(G58&lt;=200,'SS MALL'!$F$4,IF(G58&lt;=250,'SS MALL'!$G$4,IF(G58&lt;=300,'SS MALL'!$H$4,IF(G58&lt;=350,'SS MALL'!$I$4,IF(G58&lt;=400,'SS MALL'!$J$4,IF(G58&lt;=450,'SS MALL'!$K$4,IF(G58&lt;=500,'SS MALL'!$L$4,IF(G58&gt;500,'SS MALL'!$M$4)))))))))))</f>
        <v>128719</v>
      </c>
      <c r="I58" s="25" t="str">
        <f t="shared" ref="I58" si="25">IF(B58="Ground Floor","165.000",IF(B58="1st Floor","154.000",IF(B58="2nd Floor","144.374")))</f>
        <v>154.000</v>
      </c>
      <c r="J58" s="35"/>
      <c r="Q58" s="53">
        <f t="shared" si="24"/>
        <v>124.9</v>
      </c>
      <c r="Y58" s="51"/>
    </row>
    <row r="59" spans="1:25" x14ac:dyDescent="0.25">
      <c r="A59" s="5">
        <f t="shared" si="17"/>
        <v>18</v>
      </c>
      <c r="B59" s="35" t="s">
        <v>46</v>
      </c>
      <c r="C59" s="5" t="s">
        <v>10</v>
      </c>
      <c r="D59" s="5" t="s">
        <v>68</v>
      </c>
      <c r="E59" s="41">
        <v>18</v>
      </c>
      <c r="F59" s="10" t="s">
        <v>73</v>
      </c>
      <c r="G59" s="30">
        <v>211.1</v>
      </c>
      <c r="H59" s="26">
        <f>IF(G59&lt;=50,'SS MALL'!$C$4,IF(G59&lt;=100,'SS MALL'!$D$4,IF(G59&lt;=150,'SS MALL'!$E$4,IF(G59&lt;=200,'SS MALL'!$F$4,IF(G59&lt;=250,'SS MALL'!$G$4,IF(G59&lt;=300,'SS MALL'!$H$4,IF(G59&lt;=350,'SS MALL'!$I$4,IF(G59&lt;=400,'SS MALL'!$J$4,IF(G59&lt;=450,'SS MALL'!$K$4,IF(G59&lt;=500,'SS MALL'!$L$4,IF(G59&gt;500,'SS MALL'!$M$4)))))))))))</f>
        <v>104259</v>
      </c>
      <c r="I59" s="25" t="str">
        <f t="shared" ref="I59:I61" si="26">IF(B59="Ground Floor","165.000",IF(B59="1st Floor","154.000",IF(B59="2nd Floor","144.374")))</f>
        <v>154.000</v>
      </c>
      <c r="J59" s="35"/>
      <c r="Q59" s="53">
        <f t="shared" si="24"/>
        <v>211.1</v>
      </c>
    </row>
    <row r="60" spans="1:25" x14ac:dyDescent="0.25">
      <c r="A60" s="5">
        <f t="shared" si="17"/>
        <v>19</v>
      </c>
      <c r="B60" s="35" t="s">
        <v>46</v>
      </c>
      <c r="C60" s="5" t="s">
        <v>10</v>
      </c>
      <c r="D60" s="5" t="s">
        <v>68</v>
      </c>
      <c r="E60" s="41">
        <v>19</v>
      </c>
      <c r="F60" s="10" t="s">
        <v>73</v>
      </c>
      <c r="G60" s="30">
        <v>382.84</v>
      </c>
      <c r="H60" s="26">
        <f>IF(G60&lt;=50,'SS MALL'!$C$4,IF(G60&lt;=100,'SS MALL'!$D$4,IF(G60&lt;=150,'SS MALL'!$E$4,IF(G60&lt;=200,'SS MALL'!$F$4,IF(G60&lt;=250,'SS MALL'!$G$4,IF(G60&lt;=300,'SS MALL'!$H$4,IF(G60&lt;=350,'SS MALL'!$I$4,IF(G60&lt;=400,'SS MALL'!$J$4,IF(G60&lt;=450,'SS MALL'!$K$4,IF(G60&lt;=500,'SS MALL'!$L$4,IF(G60&gt;500,'SS MALL'!$M$4)))))))))))</f>
        <v>74745</v>
      </c>
      <c r="I60" s="25" t="str">
        <f t="shared" si="26"/>
        <v>154.000</v>
      </c>
      <c r="J60" s="35"/>
      <c r="P60" s="53">
        <f t="shared" ref="P60:P61" si="27">G60</f>
        <v>382.84</v>
      </c>
    </row>
    <row r="61" spans="1:25" x14ac:dyDescent="0.25">
      <c r="A61" s="5">
        <f t="shared" si="17"/>
        <v>20</v>
      </c>
      <c r="B61" s="35" t="s">
        <v>46</v>
      </c>
      <c r="C61" s="5" t="s">
        <v>10</v>
      </c>
      <c r="D61" s="5" t="s">
        <v>68</v>
      </c>
      <c r="E61" s="41">
        <v>20</v>
      </c>
      <c r="F61" s="10" t="s">
        <v>73</v>
      </c>
      <c r="G61" s="30">
        <v>281.35000000000002</v>
      </c>
      <c r="H61" s="26">
        <f>IF(G61&lt;=50,'SS MALL'!$C$4,IF(G61&lt;=100,'SS MALL'!$D$4,IF(G61&lt;=150,'SS MALL'!$E$4,IF(G61&lt;=200,'SS MALL'!$F$4,IF(G61&lt;=250,'SS MALL'!$G$4,IF(G61&lt;=300,'SS MALL'!$H$4,IF(G61&lt;=350,'SS MALL'!$I$4,IF(G61&lt;=400,'SS MALL'!$J$4,IF(G61&lt;=450,'SS MALL'!$K$4,IF(G61&lt;=500,'SS MALL'!$L$4,IF(G61&gt;500,'SS MALL'!$M$4)))))))))))</f>
        <v>93312</v>
      </c>
      <c r="I61" s="25" t="str">
        <f t="shared" si="26"/>
        <v>154.000</v>
      </c>
      <c r="J61" s="35"/>
      <c r="P61" s="53">
        <f t="shared" si="27"/>
        <v>281.35000000000002</v>
      </c>
      <c r="Y61" s="51"/>
    </row>
    <row r="62" spans="1:25" x14ac:dyDescent="0.25">
      <c r="A62" s="5">
        <f t="shared" si="17"/>
        <v>21</v>
      </c>
      <c r="B62" s="35" t="s">
        <v>46</v>
      </c>
      <c r="C62" s="5" t="s">
        <v>11</v>
      </c>
      <c r="D62" s="5" t="s">
        <v>68</v>
      </c>
      <c r="E62" s="41">
        <v>20</v>
      </c>
      <c r="F62" s="5"/>
      <c r="G62" s="30">
        <v>55.81</v>
      </c>
      <c r="H62" s="26"/>
      <c r="I62" s="25"/>
      <c r="J62" s="35"/>
      <c r="Q62" s="53">
        <f>G62</f>
        <v>55.81</v>
      </c>
    </row>
    <row r="63" spans="1:25" x14ac:dyDescent="0.25">
      <c r="A63" s="5">
        <f t="shared" si="17"/>
        <v>22</v>
      </c>
      <c r="B63" s="35" t="s">
        <v>46</v>
      </c>
      <c r="C63" s="5" t="s">
        <v>10</v>
      </c>
      <c r="D63" s="5" t="s">
        <v>65</v>
      </c>
      <c r="E63" s="5">
        <v>1</v>
      </c>
      <c r="F63" s="5"/>
      <c r="G63" s="25">
        <v>4</v>
      </c>
      <c r="H63" s="26"/>
      <c r="I63" s="25"/>
      <c r="J63" s="35"/>
      <c r="R63" s="53">
        <f>G63</f>
        <v>4</v>
      </c>
    </row>
    <row r="64" spans="1:25" x14ac:dyDescent="0.25">
      <c r="A64" s="5">
        <f t="shared" si="17"/>
        <v>23</v>
      </c>
      <c r="B64" s="35" t="s">
        <v>46</v>
      </c>
      <c r="C64" s="5" t="s">
        <v>10</v>
      </c>
      <c r="D64" s="5" t="s">
        <v>65</v>
      </c>
      <c r="E64" s="5">
        <v>2</v>
      </c>
      <c r="F64" s="5"/>
      <c r="G64" s="25">
        <v>4</v>
      </c>
      <c r="H64" s="26"/>
      <c r="I64" s="25"/>
      <c r="J64" s="35"/>
      <c r="R64" s="53">
        <f t="shared" ref="R64:R79" si="28">G64</f>
        <v>4</v>
      </c>
    </row>
    <row r="65" spans="1:18" x14ac:dyDescent="0.25">
      <c r="A65" s="5">
        <f t="shared" si="17"/>
        <v>24</v>
      </c>
      <c r="B65" s="35" t="s">
        <v>46</v>
      </c>
      <c r="C65" s="5" t="s">
        <v>10</v>
      </c>
      <c r="D65" s="5" t="s">
        <v>65</v>
      </c>
      <c r="E65" s="5">
        <v>3</v>
      </c>
      <c r="F65" s="5"/>
      <c r="G65" s="25">
        <v>4</v>
      </c>
      <c r="H65" s="26"/>
      <c r="I65" s="25"/>
      <c r="J65" s="35"/>
      <c r="R65" s="53">
        <f t="shared" si="28"/>
        <v>4</v>
      </c>
    </row>
    <row r="66" spans="1:18" x14ac:dyDescent="0.25">
      <c r="A66" s="5">
        <f t="shared" si="17"/>
        <v>25</v>
      </c>
      <c r="B66" s="35" t="s">
        <v>46</v>
      </c>
      <c r="C66" s="5" t="s">
        <v>10</v>
      </c>
      <c r="D66" s="5" t="s">
        <v>65</v>
      </c>
      <c r="E66" s="5">
        <v>4</v>
      </c>
      <c r="F66" s="5"/>
      <c r="G66" s="25">
        <v>4</v>
      </c>
      <c r="H66" s="26"/>
      <c r="I66" s="25"/>
      <c r="J66" s="35"/>
      <c r="R66" s="53">
        <f t="shared" si="28"/>
        <v>4</v>
      </c>
    </row>
    <row r="67" spans="1:18" x14ac:dyDescent="0.25">
      <c r="A67" s="5">
        <f t="shared" si="17"/>
        <v>26</v>
      </c>
      <c r="B67" s="35" t="s">
        <v>46</v>
      </c>
      <c r="C67" s="5" t="s">
        <v>10</v>
      </c>
      <c r="D67" s="5" t="s">
        <v>65</v>
      </c>
      <c r="E67" s="5">
        <v>5</v>
      </c>
      <c r="F67" s="5"/>
      <c r="G67" s="25">
        <v>4</v>
      </c>
      <c r="H67" s="26"/>
      <c r="I67" s="25"/>
      <c r="J67" s="35"/>
      <c r="R67" s="53">
        <f t="shared" si="28"/>
        <v>4</v>
      </c>
    </row>
    <row r="68" spans="1:18" x14ac:dyDescent="0.25">
      <c r="A68" s="5">
        <f t="shared" si="17"/>
        <v>27</v>
      </c>
      <c r="B68" s="35" t="s">
        <v>46</v>
      </c>
      <c r="C68" s="5" t="s">
        <v>10</v>
      </c>
      <c r="D68" s="5" t="s">
        <v>65</v>
      </c>
      <c r="E68" s="5">
        <v>6</v>
      </c>
      <c r="F68" s="5"/>
      <c r="G68" s="25">
        <v>4</v>
      </c>
      <c r="H68" s="26"/>
      <c r="I68" s="25"/>
      <c r="J68" s="35"/>
      <c r="R68" s="53">
        <f t="shared" si="28"/>
        <v>4</v>
      </c>
    </row>
    <row r="69" spans="1:18" x14ac:dyDescent="0.25">
      <c r="A69" s="5">
        <f t="shared" si="17"/>
        <v>28</v>
      </c>
      <c r="B69" s="35" t="s">
        <v>46</v>
      </c>
      <c r="C69" s="5" t="s">
        <v>10</v>
      </c>
      <c r="D69" s="5" t="s">
        <v>65</v>
      </c>
      <c r="E69" s="5">
        <v>7</v>
      </c>
      <c r="F69" s="5"/>
      <c r="G69" s="25">
        <v>4</v>
      </c>
      <c r="H69" s="26"/>
      <c r="I69" s="25"/>
      <c r="J69" s="35"/>
      <c r="R69" s="53">
        <f t="shared" si="28"/>
        <v>4</v>
      </c>
    </row>
    <row r="70" spans="1:18" x14ac:dyDescent="0.25">
      <c r="A70" s="5">
        <f t="shared" si="17"/>
        <v>29</v>
      </c>
      <c r="B70" s="35" t="s">
        <v>46</v>
      </c>
      <c r="C70" s="5" t="s">
        <v>10</v>
      </c>
      <c r="D70" s="5" t="s">
        <v>65</v>
      </c>
      <c r="E70" s="5">
        <v>8</v>
      </c>
      <c r="F70" s="5"/>
      <c r="G70" s="25">
        <v>4</v>
      </c>
      <c r="H70" s="26"/>
      <c r="I70" s="25"/>
      <c r="J70" s="35"/>
      <c r="R70" s="53">
        <f t="shared" si="28"/>
        <v>4</v>
      </c>
    </row>
    <row r="71" spans="1:18" x14ac:dyDescent="0.25">
      <c r="A71" s="5">
        <f t="shared" si="17"/>
        <v>30</v>
      </c>
      <c r="B71" s="35" t="s">
        <v>46</v>
      </c>
      <c r="C71" s="5" t="s">
        <v>10</v>
      </c>
      <c r="D71" s="5" t="s">
        <v>65</v>
      </c>
      <c r="E71" s="5">
        <v>9</v>
      </c>
      <c r="F71" s="5"/>
      <c r="G71" s="25">
        <v>4</v>
      </c>
      <c r="H71" s="26"/>
      <c r="I71" s="25"/>
      <c r="J71" s="35"/>
      <c r="R71" s="53">
        <f t="shared" si="28"/>
        <v>4</v>
      </c>
    </row>
    <row r="72" spans="1:18" x14ac:dyDescent="0.25">
      <c r="A72" s="5">
        <f t="shared" si="17"/>
        <v>31</v>
      </c>
      <c r="B72" s="35" t="s">
        <v>46</v>
      </c>
      <c r="C72" s="5" t="s">
        <v>10</v>
      </c>
      <c r="D72" s="5" t="s">
        <v>65</v>
      </c>
      <c r="E72" s="5">
        <v>10</v>
      </c>
      <c r="F72" s="5"/>
      <c r="G72" s="25">
        <v>4</v>
      </c>
      <c r="H72" s="26"/>
      <c r="I72" s="25"/>
      <c r="J72" s="35"/>
      <c r="R72" s="53">
        <f t="shared" si="28"/>
        <v>4</v>
      </c>
    </row>
    <row r="73" spans="1:18" x14ac:dyDescent="0.25">
      <c r="A73" s="5">
        <f t="shared" si="17"/>
        <v>32</v>
      </c>
      <c r="B73" s="35" t="s">
        <v>46</v>
      </c>
      <c r="C73" s="5" t="s">
        <v>10</v>
      </c>
      <c r="D73" s="5" t="s">
        <v>65</v>
      </c>
      <c r="E73" s="5">
        <v>11</v>
      </c>
      <c r="F73" s="5"/>
      <c r="G73" s="25">
        <v>4</v>
      </c>
      <c r="H73" s="26"/>
      <c r="I73" s="25"/>
      <c r="J73" s="35"/>
      <c r="R73" s="53">
        <f t="shared" si="28"/>
        <v>4</v>
      </c>
    </row>
    <row r="74" spans="1:18" x14ac:dyDescent="0.25">
      <c r="A74" s="5">
        <f t="shared" si="17"/>
        <v>33</v>
      </c>
      <c r="B74" s="35" t="s">
        <v>46</v>
      </c>
      <c r="C74" s="5" t="s">
        <v>10</v>
      </c>
      <c r="D74" s="5" t="s">
        <v>65</v>
      </c>
      <c r="E74" s="5">
        <v>12</v>
      </c>
      <c r="F74" s="5"/>
      <c r="G74" s="25">
        <v>4</v>
      </c>
      <c r="H74" s="26"/>
      <c r="I74" s="25"/>
      <c r="J74" s="35"/>
      <c r="R74" s="53">
        <f t="shared" si="28"/>
        <v>4</v>
      </c>
    </row>
    <row r="75" spans="1:18" x14ac:dyDescent="0.25">
      <c r="A75" s="5">
        <f t="shared" si="17"/>
        <v>34</v>
      </c>
      <c r="B75" s="35" t="s">
        <v>46</v>
      </c>
      <c r="C75" s="5" t="s">
        <v>10</v>
      </c>
      <c r="D75" s="5" t="s">
        <v>65</v>
      </c>
      <c r="E75" s="5">
        <v>13</v>
      </c>
      <c r="F75" s="5"/>
      <c r="G75" s="25">
        <v>4</v>
      </c>
      <c r="H75" s="26"/>
      <c r="I75" s="25"/>
      <c r="J75" s="35"/>
      <c r="R75" s="53">
        <f t="shared" si="28"/>
        <v>4</v>
      </c>
    </row>
    <row r="76" spans="1:18" x14ac:dyDescent="0.25">
      <c r="A76" s="5">
        <f t="shared" si="17"/>
        <v>35</v>
      </c>
      <c r="B76" s="35" t="s">
        <v>46</v>
      </c>
      <c r="C76" s="5" t="s">
        <v>10</v>
      </c>
      <c r="D76" s="5" t="s">
        <v>65</v>
      </c>
      <c r="E76" s="5">
        <v>14</v>
      </c>
      <c r="F76" s="5"/>
      <c r="G76" s="25">
        <v>4</v>
      </c>
      <c r="H76" s="26"/>
      <c r="I76" s="25"/>
      <c r="J76" s="35"/>
      <c r="R76" s="53">
        <f t="shared" si="28"/>
        <v>4</v>
      </c>
    </row>
    <row r="77" spans="1:18" x14ac:dyDescent="0.25">
      <c r="A77" s="5">
        <f t="shared" si="17"/>
        <v>36</v>
      </c>
      <c r="B77" s="35" t="s">
        <v>46</v>
      </c>
      <c r="C77" s="5" t="s">
        <v>10</v>
      </c>
      <c r="D77" s="5" t="s">
        <v>65</v>
      </c>
      <c r="E77" s="5">
        <v>15</v>
      </c>
      <c r="F77" s="5"/>
      <c r="G77" s="25">
        <v>4</v>
      </c>
      <c r="H77" s="26"/>
      <c r="I77" s="25"/>
      <c r="J77" s="35"/>
      <c r="R77" s="53">
        <f t="shared" si="28"/>
        <v>4</v>
      </c>
    </row>
    <row r="78" spans="1:18" x14ac:dyDescent="0.25">
      <c r="A78" s="5">
        <f t="shared" si="17"/>
        <v>37</v>
      </c>
      <c r="B78" s="35" t="s">
        <v>46</v>
      </c>
      <c r="C78" s="5" t="s">
        <v>10</v>
      </c>
      <c r="D78" s="5" t="s">
        <v>65</v>
      </c>
      <c r="E78" s="5">
        <v>16</v>
      </c>
      <c r="F78" s="5"/>
      <c r="G78" s="25">
        <v>4</v>
      </c>
      <c r="H78" s="26"/>
      <c r="I78" s="25"/>
      <c r="J78" s="35"/>
      <c r="R78" s="53">
        <f t="shared" si="28"/>
        <v>4</v>
      </c>
    </row>
    <row r="79" spans="1:18" x14ac:dyDescent="0.25">
      <c r="A79" s="5">
        <f t="shared" si="17"/>
        <v>38</v>
      </c>
      <c r="B79" s="35" t="s">
        <v>46</v>
      </c>
      <c r="C79" s="5" t="s">
        <v>10</v>
      </c>
      <c r="D79" s="5" t="s">
        <v>65</v>
      </c>
      <c r="E79" s="5">
        <v>17</v>
      </c>
      <c r="F79" s="5"/>
      <c r="G79" s="25">
        <v>4</v>
      </c>
      <c r="H79" s="26"/>
      <c r="I79" s="25"/>
      <c r="J79" s="35"/>
      <c r="R79" s="53">
        <f t="shared" si="28"/>
        <v>4</v>
      </c>
    </row>
    <row r="80" spans="1:18" x14ac:dyDescent="0.25">
      <c r="A80" s="5">
        <f t="shared" si="17"/>
        <v>39</v>
      </c>
      <c r="B80" s="35" t="s">
        <v>46</v>
      </c>
      <c r="C80" s="5" t="s">
        <v>10</v>
      </c>
      <c r="D80" s="5" t="s">
        <v>65</v>
      </c>
      <c r="E80" s="5">
        <v>18</v>
      </c>
      <c r="F80" s="5"/>
      <c r="G80" s="25">
        <v>47.15</v>
      </c>
      <c r="H80" s="26"/>
      <c r="I80" s="25"/>
      <c r="J80" s="35"/>
      <c r="R80" s="53">
        <f>G80</f>
        <v>47.15</v>
      </c>
    </row>
    <row r="81" spans="1:24" x14ac:dyDescent="0.25">
      <c r="A81" s="5">
        <f t="shared" si="17"/>
        <v>40</v>
      </c>
      <c r="B81" s="35" t="s">
        <v>46</v>
      </c>
      <c r="C81" s="5" t="s">
        <v>10</v>
      </c>
      <c r="D81" s="5" t="s">
        <v>65</v>
      </c>
      <c r="E81" s="5">
        <v>19</v>
      </c>
      <c r="F81" s="5"/>
      <c r="G81" s="25">
        <v>47.5</v>
      </c>
      <c r="H81" s="26"/>
      <c r="I81" s="25"/>
      <c r="J81" s="35"/>
      <c r="R81" s="53">
        <f>G81</f>
        <v>47.5</v>
      </c>
    </row>
    <row r="82" spans="1:24" x14ac:dyDescent="0.25">
      <c r="A82" s="5">
        <f t="shared" si="17"/>
        <v>41</v>
      </c>
      <c r="B82" s="35" t="s">
        <v>46</v>
      </c>
      <c r="C82" s="5" t="s">
        <v>10</v>
      </c>
      <c r="D82" s="5" t="s">
        <v>65</v>
      </c>
      <c r="E82" s="5">
        <v>20</v>
      </c>
      <c r="F82" s="5"/>
      <c r="G82" s="25">
        <v>47.5</v>
      </c>
      <c r="H82" s="26"/>
      <c r="I82" s="25"/>
      <c r="J82" s="35"/>
      <c r="R82" s="53">
        <f>G82</f>
        <v>47.5</v>
      </c>
    </row>
    <row r="83" spans="1:24" x14ac:dyDescent="0.25">
      <c r="A83" s="5">
        <f t="shared" si="17"/>
        <v>42</v>
      </c>
      <c r="B83" s="35" t="s">
        <v>46</v>
      </c>
      <c r="C83" s="5" t="s">
        <v>10</v>
      </c>
      <c r="D83" s="5" t="s">
        <v>65</v>
      </c>
      <c r="E83" s="5">
        <v>21</v>
      </c>
      <c r="F83" s="5"/>
      <c r="G83" s="25">
        <v>50.04</v>
      </c>
      <c r="H83" s="26"/>
      <c r="I83" s="25"/>
      <c r="J83" s="35"/>
      <c r="R83" s="53">
        <f>G83</f>
        <v>50.04</v>
      </c>
    </row>
    <row r="84" spans="1:24" x14ac:dyDescent="0.25">
      <c r="A84" s="5">
        <f t="shared" si="17"/>
        <v>43</v>
      </c>
      <c r="B84" s="35" t="s">
        <v>46</v>
      </c>
      <c r="C84" s="5" t="s">
        <v>10</v>
      </c>
      <c r="D84" s="5" t="s">
        <v>65</v>
      </c>
      <c r="E84" s="5">
        <v>22</v>
      </c>
      <c r="F84" s="5"/>
      <c r="G84" s="25">
        <v>56.87</v>
      </c>
      <c r="H84" s="26"/>
      <c r="I84" s="25"/>
      <c r="J84" s="35"/>
      <c r="R84" s="53">
        <f>G84</f>
        <v>56.87</v>
      </c>
    </row>
    <row r="85" spans="1:24" x14ac:dyDescent="0.25">
      <c r="A85" s="5">
        <f t="shared" si="17"/>
        <v>44</v>
      </c>
      <c r="B85" s="35" t="s">
        <v>46</v>
      </c>
      <c r="C85" s="5" t="s">
        <v>10</v>
      </c>
      <c r="D85" s="5" t="s">
        <v>64</v>
      </c>
      <c r="E85" s="5">
        <v>1</v>
      </c>
      <c r="F85" s="5"/>
      <c r="G85" s="25">
        <v>3</v>
      </c>
      <c r="H85" s="26">
        <f>IF(G85&lt;=50,'SS MALL'!$C$4,IF(G85&lt;=100,'SS MALL'!$D$4,IF(G85&lt;=150,'SS MALL'!$E$4,IF(G85&lt;=200,'SS MALL'!$F$4,IF(G85&lt;=250,'SS MALL'!$G$4,IF(G85&lt;=300,'SS MALL'!$H$4,IF(G85&lt;=350,'SS MALL'!$I$4,IF(G85&lt;=400,'SS MALL'!$J$4,IF(G85&lt;=450,'SS MALL'!$K$4,IF(G85&lt;=500,'SS MALL'!$L$4,IF(G85&gt;500,'SS MALL'!$M$4)))))))))))</f>
        <v>152000</v>
      </c>
      <c r="I85" s="25" t="str">
        <f t="shared" ref="I85:I121" si="29">IF(B85="Ground Floor","165.000",IF(B85="1st Floor","154.000",IF(B85="2nd Floor","144.374")))</f>
        <v>154.000</v>
      </c>
      <c r="J85" s="35"/>
      <c r="T85" s="53">
        <f>G85</f>
        <v>3</v>
      </c>
    </row>
    <row r="86" spans="1:24" x14ac:dyDescent="0.25">
      <c r="A86" s="5">
        <f t="shared" si="17"/>
        <v>45</v>
      </c>
      <c r="B86" s="35" t="s">
        <v>46</v>
      </c>
      <c r="C86" s="5" t="s">
        <v>10</v>
      </c>
      <c r="D86" s="5" t="s">
        <v>64</v>
      </c>
      <c r="E86" s="5">
        <v>2</v>
      </c>
      <c r="F86" s="5"/>
      <c r="G86" s="25">
        <v>3</v>
      </c>
      <c r="H86" s="26">
        <f>IF(G86&lt;=50,'SS MALL'!$C$4,IF(G86&lt;=100,'SS MALL'!$D$4,IF(G86&lt;=150,'SS MALL'!$E$4,IF(G86&lt;=200,'SS MALL'!$F$4,IF(G86&lt;=250,'SS MALL'!$G$4,IF(G86&lt;=300,'SS MALL'!$H$4,IF(G86&lt;=350,'SS MALL'!$I$4,IF(G86&lt;=400,'SS MALL'!$J$4,IF(G86&lt;=450,'SS MALL'!$K$4,IF(G86&lt;=500,'SS MALL'!$L$4,IF(G86&gt;500,'SS MALL'!$M$4)))))))))))</f>
        <v>152000</v>
      </c>
      <c r="I86" s="25" t="str">
        <f t="shared" ref="I86:I88" si="30">IF(B86="Ground Floor","165.000",IF(B86="1st Floor","154.000",IF(B86="2nd Floor","144.374")))</f>
        <v>154.000</v>
      </c>
      <c r="J86" s="35"/>
      <c r="T86" s="53">
        <f t="shared" ref="T86:T89" si="31">G86</f>
        <v>3</v>
      </c>
    </row>
    <row r="87" spans="1:24" x14ac:dyDescent="0.25">
      <c r="A87" s="5">
        <f t="shared" si="17"/>
        <v>46</v>
      </c>
      <c r="B87" s="35" t="s">
        <v>46</v>
      </c>
      <c r="C87" s="5" t="s">
        <v>10</v>
      </c>
      <c r="D87" s="5" t="s">
        <v>64</v>
      </c>
      <c r="E87" s="5">
        <v>3</v>
      </c>
      <c r="F87" s="5"/>
      <c r="G87" s="25">
        <v>3</v>
      </c>
      <c r="H87" s="26">
        <f>IF(G87&lt;=50,'SS MALL'!$C$4,IF(G87&lt;=100,'SS MALL'!$D$4,IF(G87&lt;=150,'SS MALL'!$E$4,IF(G87&lt;=200,'SS MALL'!$F$4,IF(G87&lt;=250,'SS MALL'!$G$4,IF(G87&lt;=300,'SS MALL'!$H$4,IF(G87&lt;=350,'SS MALL'!$I$4,IF(G87&lt;=400,'SS MALL'!$J$4,IF(G87&lt;=450,'SS MALL'!$K$4,IF(G87&lt;=500,'SS MALL'!$L$4,IF(G87&gt;500,'SS MALL'!$M$4)))))))))))</f>
        <v>152000</v>
      </c>
      <c r="I87" s="25" t="str">
        <f t="shared" ref="I87" si="32">IF(B87="Ground Floor","165.000",IF(B87="1st Floor","154.000",IF(B87="2nd Floor","144.374")))</f>
        <v>154.000</v>
      </c>
      <c r="J87" s="35"/>
      <c r="T87" s="53">
        <f t="shared" si="31"/>
        <v>3</v>
      </c>
    </row>
    <row r="88" spans="1:24" x14ac:dyDescent="0.25">
      <c r="A88" s="5">
        <f t="shared" si="17"/>
        <v>47</v>
      </c>
      <c r="B88" s="35" t="s">
        <v>46</v>
      </c>
      <c r="C88" s="5" t="s">
        <v>10</v>
      </c>
      <c r="D88" s="5" t="s">
        <v>64</v>
      </c>
      <c r="E88" s="5">
        <v>4</v>
      </c>
      <c r="F88" s="5"/>
      <c r="G88" s="25">
        <v>3</v>
      </c>
      <c r="H88" s="26">
        <f>IF(G88&lt;=50,'SS MALL'!$C$4,IF(G88&lt;=100,'SS MALL'!$D$4,IF(G88&lt;=150,'SS MALL'!$E$4,IF(G88&lt;=200,'SS MALL'!$F$4,IF(G88&lt;=250,'SS MALL'!$G$4,IF(G88&lt;=300,'SS MALL'!$H$4,IF(G88&lt;=350,'SS MALL'!$I$4,IF(G88&lt;=400,'SS MALL'!$J$4,IF(G88&lt;=450,'SS MALL'!$K$4,IF(G88&lt;=500,'SS MALL'!$L$4,IF(G88&gt;500,'SS MALL'!$M$4)))))))))))</f>
        <v>152000</v>
      </c>
      <c r="I88" s="25" t="str">
        <f t="shared" si="30"/>
        <v>154.000</v>
      </c>
      <c r="J88" s="35"/>
      <c r="T88" s="53">
        <f t="shared" si="31"/>
        <v>3</v>
      </c>
    </row>
    <row r="89" spans="1:24" x14ac:dyDescent="0.25">
      <c r="A89" s="5">
        <f t="shared" si="17"/>
        <v>48</v>
      </c>
      <c r="B89" s="35" t="s">
        <v>46</v>
      </c>
      <c r="C89" s="5" t="s">
        <v>10</v>
      </c>
      <c r="D89" s="5" t="s">
        <v>64</v>
      </c>
      <c r="E89" s="5">
        <v>5</v>
      </c>
      <c r="F89" s="5"/>
      <c r="G89" s="25">
        <v>3</v>
      </c>
      <c r="H89" s="26">
        <f>IF(G89&lt;=50,'SS MALL'!$C$4,IF(G89&lt;=100,'SS MALL'!$D$4,IF(G89&lt;=150,'SS MALL'!$E$4,IF(G89&lt;=200,'SS MALL'!$F$4,IF(G89&lt;=250,'SS MALL'!$G$4,IF(G89&lt;=300,'SS MALL'!$H$4,IF(G89&lt;=350,'SS MALL'!$I$4,IF(G89&lt;=400,'SS MALL'!$J$4,IF(G89&lt;=450,'SS MALL'!$K$4,IF(G89&lt;=500,'SS MALL'!$L$4,IF(G89&gt;500,'SS MALL'!$M$4)))))))))))</f>
        <v>152000</v>
      </c>
      <c r="I89" s="25" t="str">
        <f t="shared" ref="I89" si="33">IF(B89="Ground Floor","165.000",IF(B89="1st Floor","154.000",IF(B89="2nd Floor","144.374")))</f>
        <v>154.000</v>
      </c>
      <c r="J89" s="35"/>
      <c r="T89" s="53">
        <f t="shared" si="31"/>
        <v>3</v>
      </c>
    </row>
    <row r="90" spans="1:24" x14ac:dyDescent="0.25">
      <c r="A90" s="5">
        <v>49</v>
      </c>
      <c r="B90" s="35" t="s">
        <v>46</v>
      </c>
      <c r="C90" s="5" t="s">
        <v>10</v>
      </c>
      <c r="D90" s="5" t="s">
        <v>126</v>
      </c>
      <c r="E90" s="5">
        <v>1</v>
      </c>
      <c r="F90" s="5"/>
      <c r="G90" s="25">
        <v>1417</v>
      </c>
      <c r="H90" s="26"/>
      <c r="I90" s="25"/>
      <c r="J90" s="35"/>
      <c r="T90" s="53"/>
      <c r="V90" s="53">
        <f>G90</f>
        <v>1417</v>
      </c>
    </row>
    <row r="91" spans="1:24" x14ac:dyDescent="0.25">
      <c r="A91" s="5">
        <f t="shared" si="17"/>
        <v>50</v>
      </c>
      <c r="B91" s="35" t="s">
        <v>46</v>
      </c>
      <c r="C91" s="5" t="s">
        <v>10</v>
      </c>
      <c r="D91" s="5" t="s">
        <v>129</v>
      </c>
      <c r="E91" s="5">
        <v>1</v>
      </c>
      <c r="F91" s="5"/>
      <c r="G91" s="25">
        <v>118.19</v>
      </c>
      <c r="H91" s="26"/>
      <c r="I91" s="25"/>
      <c r="J91" s="35"/>
      <c r="T91" s="53"/>
      <c r="W91" s="53">
        <f>G91</f>
        <v>118.19</v>
      </c>
    </row>
    <row r="92" spans="1:24" x14ac:dyDescent="0.25">
      <c r="A92" s="5">
        <v>50</v>
      </c>
      <c r="B92" s="35" t="s">
        <v>46</v>
      </c>
      <c r="C92" s="5" t="s">
        <v>10</v>
      </c>
      <c r="D92" s="5" t="s">
        <v>127</v>
      </c>
      <c r="E92" s="5">
        <v>1</v>
      </c>
      <c r="F92" s="5"/>
      <c r="G92" s="25">
        <v>365.27</v>
      </c>
      <c r="H92" s="26"/>
      <c r="I92" s="25"/>
      <c r="J92" s="35"/>
      <c r="N92" s="43"/>
      <c r="X92" s="53">
        <f>G92</f>
        <v>365.27</v>
      </c>
    </row>
    <row r="93" spans="1:24" x14ac:dyDescent="0.25">
      <c r="A93" s="5">
        <f t="shared" si="17"/>
        <v>51</v>
      </c>
      <c r="B93" s="35" t="s">
        <v>46</v>
      </c>
      <c r="C93" s="5" t="s">
        <v>10</v>
      </c>
      <c r="D93" s="5" t="s">
        <v>128</v>
      </c>
      <c r="E93" s="5">
        <v>1</v>
      </c>
      <c r="F93" s="5"/>
      <c r="G93" s="25">
        <v>466.27</v>
      </c>
      <c r="H93" s="26"/>
      <c r="I93" s="25"/>
      <c r="J93" s="35"/>
      <c r="N93" s="43"/>
      <c r="X93" s="53">
        <f>G93</f>
        <v>466.27</v>
      </c>
    </row>
    <row r="94" spans="1:24" ht="14.45" customHeight="1" x14ac:dyDescent="0.25">
      <c r="A94" s="68" t="s">
        <v>113</v>
      </c>
      <c r="B94" s="68"/>
      <c r="C94" s="68"/>
      <c r="D94" s="68"/>
      <c r="E94" s="68"/>
      <c r="F94" s="68"/>
      <c r="G94" s="46">
        <f>SUM(G42:G62)</f>
        <v>3528.46</v>
      </c>
      <c r="H94" s="27"/>
      <c r="I94" s="21"/>
      <c r="J94" s="28"/>
      <c r="P94" s="29">
        <f>SUM(P42:P93)</f>
        <v>1887.1999999999998</v>
      </c>
      <c r="Q94" s="29">
        <f>SUM(Q42:Q93)</f>
        <v>1641.2600000000002</v>
      </c>
      <c r="R94" s="29">
        <f t="shared" ref="R94:X94" si="34">SUM(R42:R93)</f>
        <v>317.06</v>
      </c>
      <c r="S94" s="29">
        <f t="shared" si="34"/>
        <v>0</v>
      </c>
      <c r="T94" s="29">
        <f t="shared" si="34"/>
        <v>15</v>
      </c>
      <c r="U94" s="29">
        <f t="shared" si="34"/>
        <v>0</v>
      </c>
      <c r="V94" s="29">
        <f t="shared" si="34"/>
        <v>1417</v>
      </c>
      <c r="W94" s="29">
        <f t="shared" si="34"/>
        <v>118.19</v>
      </c>
      <c r="X94" s="29">
        <f t="shared" si="34"/>
        <v>831.54</v>
      </c>
    </row>
    <row r="95" spans="1:24" x14ac:dyDescent="0.25">
      <c r="A95" s="68" t="s">
        <v>114</v>
      </c>
      <c r="B95" s="68"/>
      <c r="C95" s="68"/>
      <c r="D95" s="68"/>
      <c r="E95" s="68"/>
      <c r="F95" s="68"/>
      <c r="G95" s="46">
        <f>SUM(G63:G84)</f>
        <v>317.06</v>
      </c>
      <c r="H95" s="27"/>
      <c r="I95" s="21"/>
      <c r="J95" s="28"/>
    </row>
    <row r="96" spans="1:24" x14ac:dyDescent="0.25">
      <c r="A96" s="68" t="s">
        <v>115</v>
      </c>
      <c r="B96" s="68"/>
      <c r="C96" s="68"/>
      <c r="D96" s="68"/>
      <c r="E96" s="68"/>
      <c r="F96" s="68"/>
      <c r="G96" s="46">
        <f>SUM(G85:G89)</f>
        <v>15</v>
      </c>
      <c r="H96" s="27"/>
      <c r="I96" s="21"/>
      <c r="J96" s="28"/>
    </row>
    <row r="97" spans="1:17" x14ac:dyDescent="0.25">
      <c r="A97" s="68" t="s">
        <v>137</v>
      </c>
      <c r="B97" s="68"/>
      <c r="C97" s="68"/>
      <c r="D97" s="68"/>
      <c r="E97" s="68"/>
      <c r="F97" s="68"/>
      <c r="G97" s="46">
        <f>G90</f>
        <v>1417</v>
      </c>
      <c r="H97" s="27"/>
      <c r="I97" s="21"/>
      <c r="J97" s="28"/>
    </row>
    <row r="98" spans="1:17" x14ac:dyDescent="0.25">
      <c r="A98" s="68" t="s">
        <v>138</v>
      </c>
      <c r="B98" s="68"/>
      <c r="C98" s="68"/>
      <c r="D98" s="68"/>
      <c r="E98" s="68"/>
      <c r="F98" s="68"/>
      <c r="G98" s="46">
        <f>G91</f>
        <v>118.19</v>
      </c>
      <c r="H98" s="27"/>
      <c r="I98" s="21"/>
      <c r="J98" s="28"/>
    </row>
    <row r="99" spans="1:17" x14ac:dyDescent="0.25">
      <c r="A99" s="68" t="s">
        <v>139</v>
      </c>
      <c r="B99" s="68"/>
      <c r="C99" s="68"/>
      <c r="D99" s="68"/>
      <c r="E99" s="68"/>
      <c r="F99" s="68"/>
      <c r="G99" s="46">
        <f>SUM(G92:G93)</f>
        <v>831.54</v>
      </c>
      <c r="H99" s="27"/>
      <c r="I99" s="21"/>
      <c r="J99" s="28"/>
    </row>
    <row r="100" spans="1:17" x14ac:dyDescent="0.25">
      <c r="A100" s="69" t="s">
        <v>135</v>
      </c>
      <c r="B100" s="69"/>
      <c r="C100" s="69"/>
      <c r="D100" s="69"/>
      <c r="E100" s="69"/>
      <c r="F100" s="69"/>
      <c r="G100" s="54">
        <f>SUM(G94:J99)</f>
        <v>6227.25</v>
      </c>
      <c r="H100" s="55"/>
      <c r="I100" s="54"/>
      <c r="J100" s="56"/>
    </row>
    <row r="101" spans="1:17" x14ac:dyDescent="0.25">
      <c r="A101" s="5">
        <v>1</v>
      </c>
      <c r="B101" s="35" t="s">
        <v>67</v>
      </c>
      <c r="C101" s="5" t="s">
        <v>10</v>
      </c>
      <c r="D101" s="5" t="s">
        <v>68</v>
      </c>
      <c r="E101" s="5">
        <v>1</v>
      </c>
      <c r="F101" s="10" t="s">
        <v>75</v>
      </c>
      <c r="G101" s="25">
        <v>35.869999999999997</v>
      </c>
      <c r="H101" s="26">
        <f>IF(G101&lt;=50,'SS MALL'!$C$5,IF(G101&lt;=100,'SS MALL'!$D$5,IF(G101&lt;=150,'SS MALL'!$E$5,IF(G101&lt;=200,'SS MALL'!$F$5,IF(G101&lt;=250,'SS MALL'!$G$5,IF(G101&lt;=300,'SS MALL'!$H$5,IF(G101&lt;=350,'SS MALL'!$I$5,IF(G101&lt;=400,'SS MALL'!$J$5,IF(G101&lt;=450,'SS MALL'!$K$5,IF(G101&lt;=500,'SS MALL'!$L$5,IF(G101&gt;500,'SS MALL'!$M$5)))))))))))</f>
        <v>144400</v>
      </c>
      <c r="I101" s="25" t="str">
        <f t="shared" si="29"/>
        <v>144.374</v>
      </c>
      <c r="J101" s="35"/>
      <c r="P101" s="53">
        <f t="shared" ref="P101:P109" si="35">G101</f>
        <v>35.869999999999997</v>
      </c>
    </row>
    <row r="102" spans="1:17" x14ac:dyDescent="0.25">
      <c r="A102" s="5">
        <f>A101+1</f>
        <v>2</v>
      </c>
      <c r="B102" s="35" t="s">
        <v>67</v>
      </c>
      <c r="C102" s="5" t="s">
        <v>10</v>
      </c>
      <c r="D102" s="5" t="s">
        <v>68</v>
      </c>
      <c r="E102" s="5">
        <v>2</v>
      </c>
      <c r="F102" s="10" t="s">
        <v>76</v>
      </c>
      <c r="G102" s="25">
        <v>30.24</v>
      </c>
      <c r="H102" s="26">
        <f>IF(G102&lt;=50,'SS MALL'!$C$5,IF(G102&lt;=100,'SS MALL'!$D$5,IF(G102&lt;=150,'SS MALL'!$E$5,IF(G102&lt;=200,'SS MALL'!$F$5,IF(G102&lt;=250,'SS MALL'!$G$5,IF(G102&lt;=300,'SS MALL'!$H$5,IF(G102&lt;=350,'SS MALL'!$I$5,IF(G102&lt;=400,'SS MALL'!$J$5,IF(G102&lt;=450,'SS MALL'!$K$5,IF(G102&lt;=500,'SS MALL'!$L$5,IF(G102&gt;500,'SS MALL'!$M$5)))))))))))</f>
        <v>144400</v>
      </c>
      <c r="I102" s="25" t="str">
        <f t="shared" ref="I102:I106" si="36">IF(B102="Ground Floor","165.000",IF(B102="1st Floor","154.000",IF(B102="2nd Floor","144.374")))</f>
        <v>144.374</v>
      </c>
      <c r="J102" s="35"/>
      <c r="L102" s="58">
        <f>G101+G102+G103+G104+G105+G106+G107+G108+G109+G116+G117+G118+G119+G120</f>
        <v>1669.09</v>
      </c>
      <c r="P102" s="53">
        <f t="shared" si="35"/>
        <v>30.24</v>
      </c>
    </row>
    <row r="103" spans="1:17" x14ac:dyDescent="0.25">
      <c r="A103" s="5">
        <f t="shared" ref="A103:A131" si="37">A102+1</f>
        <v>3</v>
      </c>
      <c r="B103" s="35" t="s">
        <v>67</v>
      </c>
      <c r="C103" s="5" t="s">
        <v>10</v>
      </c>
      <c r="D103" s="5" t="s">
        <v>68</v>
      </c>
      <c r="E103" s="5">
        <v>3</v>
      </c>
      <c r="F103" s="10" t="s">
        <v>75</v>
      </c>
      <c r="G103" s="25">
        <v>43.12</v>
      </c>
      <c r="H103" s="26">
        <f>IF(G103&lt;=50,'SS MALL'!$C$5,IF(G103&lt;=100,'SS MALL'!$D$5,IF(G103&lt;=150,'SS MALL'!$E$5,IF(G103&lt;=200,'SS MALL'!$F$5,IF(G103&lt;=250,'SS MALL'!$G$5,IF(G103&lt;=300,'SS MALL'!$H$5,IF(G103&lt;=350,'SS MALL'!$I$5,IF(G103&lt;=400,'SS MALL'!$J$5,IF(G103&lt;=450,'SS MALL'!$K$5,IF(G103&lt;=500,'SS MALL'!$L$5,IF(G103&gt;500,'SS MALL'!$M$5)))))))))))</f>
        <v>144400</v>
      </c>
      <c r="I103" s="25" t="str">
        <f t="shared" si="36"/>
        <v>144.374</v>
      </c>
      <c r="J103" s="35"/>
      <c r="P103" s="53">
        <f t="shared" si="35"/>
        <v>43.12</v>
      </c>
    </row>
    <row r="104" spans="1:17" x14ac:dyDescent="0.25">
      <c r="A104" s="5">
        <f t="shared" si="37"/>
        <v>4</v>
      </c>
      <c r="B104" s="35" t="s">
        <v>67</v>
      </c>
      <c r="C104" s="5" t="s">
        <v>10</v>
      </c>
      <c r="D104" s="5" t="s">
        <v>68</v>
      </c>
      <c r="E104" s="5">
        <v>4</v>
      </c>
      <c r="F104" s="10" t="s">
        <v>76</v>
      </c>
      <c r="G104" s="25">
        <v>55.24</v>
      </c>
      <c r="H104" s="26">
        <f>IF(G104&lt;=50,'SS MALL'!$C$5,IF(G104&lt;=100,'SS MALL'!$D$5,IF(G104&lt;=150,'SS MALL'!$E$5,IF(G104&lt;=200,'SS MALL'!$F$5,IF(G104&lt;=250,'SS MALL'!$G$5,IF(G104&lt;=300,'SS MALL'!$H$5,IF(G104&lt;=350,'SS MALL'!$I$5,IF(G104&lt;=400,'SS MALL'!$J$5,IF(G104&lt;=450,'SS MALL'!$K$5,IF(G104&lt;=500,'SS MALL'!$L$5,IF(G104&gt;500,'SS MALL'!$M$5)))))))))))</f>
        <v>133570</v>
      </c>
      <c r="I104" s="25" t="str">
        <f t="shared" ref="I104" si="38">IF(B104="Ground Floor","165.000",IF(B104="1st Floor","154.000",IF(B104="2nd Floor","144.374")))</f>
        <v>144.374</v>
      </c>
      <c r="J104" s="35"/>
      <c r="P104" s="53">
        <f t="shared" si="35"/>
        <v>55.24</v>
      </c>
    </row>
    <row r="105" spans="1:17" x14ac:dyDescent="0.25">
      <c r="A105" s="5">
        <f t="shared" si="37"/>
        <v>5</v>
      </c>
      <c r="B105" s="35" t="s">
        <v>67</v>
      </c>
      <c r="C105" s="5" t="s">
        <v>10</v>
      </c>
      <c r="D105" s="5" t="s">
        <v>68</v>
      </c>
      <c r="E105" s="5">
        <v>5</v>
      </c>
      <c r="F105" s="10" t="s">
        <v>76</v>
      </c>
      <c r="G105" s="25">
        <v>141.32</v>
      </c>
      <c r="H105" s="26">
        <f>IF(G105&lt;=50,'SS MALL'!$C$5,IF(G105&lt;=100,'SS MALL'!$D$5,IF(G105&lt;=150,'SS MALL'!$E$5,IF(G105&lt;=200,'SS MALL'!$F$5,IF(G105&lt;=250,'SS MALL'!$G$5,IF(G105&lt;=300,'SS MALL'!$H$5,IF(G105&lt;=350,'SS MALL'!$I$5,IF(G105&lt;=400,'SS MALL'!$J$5,IF(G105&lt;=450,'SS MALL'!$K$5,IF(G105&lt;=500,'SS MALL'!$L$5,IF(G105&gt;500,'SS MALL'!$M$5)))))))))))</f>
        <v>122283</v>
      </c>
      <c r="I105" s="25" t="str">
        <f t="shared" si="36"/>
        <v>144.374</v>
      </c>
      <c r="J105" s="35"/>
      <c r="P105" s="53">
        <f t="shared" si="35"/>
        <v>141.32</v>
      </c>
    </row>
    <row r="106" spans="1:17" x14ac:dyDescent="0.25">
      <c r="A106" s="5">
        <f t="shared" si="37"/>
        <v>6</v>
      </c>
      <c r="B106" s="35" t="s">
        <v>67</v>
      </c>
      <c r="C106" s="5" t="s">
        <v>10</v>
      </c>
      <c r="D106" s="5" t="s">
        <v>68</v>
      </c>
      <c r="E106" s="5">
        <v>6</v>
      </c>
      <c r="F106" s="10" t="s">
        <v>77</v>
      </c>
      <c r="G106" s="25">
        <v>55.14</v>
      </c>
      <c r="H106" s="26">
        <f>IF(G106&lt;=50,'SS MALL'!$C$5,IF(G106&lt;=100,'SS MALL'!$D$5,IF(G106&lt;=150,'SS MALL'!$E$5,IF(G106&lt;=200,'SS MALL'!$F$5,IF(G106&lt;=250,'SS MALL'!$G$5,IF(G106&lt;=300,'SS MALL'!$H$5,IF(G106&lt;=350,'SS MALL'!$I$5,IF(G106&lt;=400,'SS MALL'!$J$5,IF(G106&lt;=450,'SS MALL'!$K$5,IF(G106&lt;=500,'SS MALL'!$L$5,IF(G106&gt;500,'SS MALL'!$M$5)))))))))))</f>
        <v>133570</v>
      </c>
      <c r="I106" s="25" t="str">
        <f t="shared" si="36"/>
        <v>144.374</v>
      </c>
      <c r="J106" s="35"/>
      <c r="P106" s="53">
        <f t="shared" si="35"/>
        <v>55.14</v>
      </c>
    </row>
    <row r="107" spans="1:17" x14ac:dyDescent="0.25">
      <c r="A107" s="5">
        <f t="shared" si="37"/>
        <v>7</v>
      </c>
      <c r="B107" s="35" t="s">
        <v>67</v>
      </c>
      <c r="C107" s="5" t="s">
        <v>10</v>
      </c>
      <c r="D107" s="5" t="s">
        <v>68</v>
      </c>
      <c r="E107" s="5">
        <v>7</v>
      </c>
      <c r="F107" s="10" t="s">
        <v>75</v>
      </c>
      <c r="G107" s="25">
        <v>82.72</v>
      </c>
      <c r="H107" s="26">
        <f>IF(G107&lt;=50,'SS MALL'!$C$5,IF(G107&lt;=100,'SS MALL'!$D$5,IF(G107&lt;=150,'SS MALL'!$E$5,IF(G107&lt;=200,'SS MALL'!$F$5,IF(G107&lt;=250,'SS MALL'!$G$5,IF(G107&lt;=300,'SS MALL'!$H$5,IF(G107&lt;=350,'SS MALL'!$I$5,IF(G107&lt;=400,'SS MALL'!$J$5,IF(G107&lt;=450,'SS MALL'!$K$5,IF(G107&lt;=500,'SS MALL'!$L$5,IF(G107&gt;500,'SS MALL'!$M$5)))))))))))</f>
        <v>133570</v>
      </c>
      <c r="I107" s="25" t="str">
        <f t="shared" ref="I107:I110" si="39">IF(B107="Ground Floor","165.000",IF(B107="1st Floor","154.000",IF(B107="2nd Floor","144.374")))</f>
        <v>144.374</v>
      </c>
      <c r="J107" s="35"/>
      <c r="P107" s="53">
        <f t="shared" si="35"/>
        <v>82.72</v>
      </c>
    </row>
    <row r="108" spans="1:17" x14ac:dyDescent="0.25">
      <c r="A108" s="5">
        <f t="shared" si="37"/>
        <v>8</v>
      </c>
      <c r="B108" s="35" t="s">
        <v>67</v>
      </c>
      <c r="C108" s="5" t="s">
        <v>10</v>
      </c>
      <c r="D108" s="5" t="s">
        <v>68</v>
      </c>
      <c r="E108" s="5">
        <v>8</v>
      </c>
      <c r="F108" s="10" t="s">
        <v>76</v>
      </c>
      <c r="G108" s="25">
        <v>139.24</v>
      </c>
      <c r="H108" s="26">
        <f>IF(G108&lt;=50,'SS MALL'!$C$5,IF(G108&lt;=100,'SS MALL'!$D$5,IF(G108&lt;=150,'SS MALL'!$E$5,IF(G108&lt;=200,'SS MALL'!$F$5,IF(G108&lt;=250,'SS MALL'!$G$5,IF(G108&lt;=300,'SS MALL'!$H$5,IF(G108&lt;=350,'SS MALL'!$I$5,IF(G108&lt;=400,'SS MALL'!$J$5,IF(G108&lt;=450,'SS MALL'!$K$5,IF(G108&lt;=500,'SS MALL'!$L$5,IF(G108&gt;500,'SS MALL'!$M$5)))))))))))</f>
        <v>122283</v>
      </c>
      <c r="I108" s="25" t="str">
        <f t="shared" si="39"/>
        <v>144.374</v>
      </c>
      <c r="J108" s="35"/>
      <c r="P108" s="53">
        <f t="shared" si="35"/>
        <v>139.24</v>
      </c>
    </row>
    <row r="109" spans="1:17" x14ac:dyDescent="0.25">
      <c r="A109" s="5">
        <f t="shared" si="37"/>
        <v>9</v>
      </c>
      <c r="B109" s="35" t="s">
        <v>67</v>
      </c>
      <c r="C109" s="5" t="s">
        <v>10</v>
      </c>
      <c r="D109" s="5" t="s">
        <v>68</v>
      </c>
      <c r="E109" s="5">
        <v>9</v>
      </c>
      <c r="F109" s="10" t="s">
        <v>76</v>
      </c>
      <c r="G109" s="25">
        <v>129.19999999999999</v>
      </c>
      <c r="H109" s="26">
        <f>IF(G109&lt;=50,'SS MALL'!$C$5,IF(G109&lt;=100,'SS MALL'!$D$5,IF(G109&lt;=150,'SS MALL'!$E$5,IF(G109&lt;=200,'SS MALL'!$F$5,IF(G109&lt;=250,'SS MALL'!$G$5,IF(G109&lt;=300,'SS MALL'!$H$5,IF(G109&lt;=350,'SS MALL'!$I$5,IF(G109&lt;=400,'SS MALL'!$J$5,IF(G109&lt;=450,'SS MALL'!$K$5,IF(G109&lt;=500,'SS MALL'!$L$5,IF(G109&gt;500,'SS MALL'!$M$5)))))))))))</f>
        <v>122283</v>
      </c>
      <c r="I109" s="25" t="str">
        <f t="shared" si="39"/>
        <v>144.374</v>
      </c>
      <c r="J109" s="35"/>
      <c r="P109" s="53">
        <f t="shared" si="35"/>
        <v>129.19999999999999</v>
      </c>
    </row>
    <row r="110" spans="1:17" x14ac:dyDescent="0.25">
      <c r="A110" s="5">
        <f t="shared" si="37"/>
        <v>10</v>
      </c>
      <c r="B110" s="35" t="s">
        <v>67</v>
      </c>
      <c r="C110" s="5" t="s">
        <v>10</v>
      </c>
      <c r="D110" s="5" t="s">
        <v>68</v>
      </c>
      <c r="E110" s="5">
        <v>10</v>
      </c>
      <c r="F110" s="10" t="s">
        <v>77</v>
      </c>
      <c r="G110" s="25">
        <v>80</v>
      </c>
      <c r="H110" s="26">
        <f>IF(G110&lt;=50,'SS MALL'!$C$5,IF(G110&lt;=100,'SS MALL'!$D$5,IF(G110&lt;=150,'SS MALL'!$E$5,IF(G110&lt;=200,'SS MALL'!$F$5,IF(G110&lt;=250,'SS MALL'!$G$5,IF(G110&lt;=300,'SS MALL'!$H$5,IF(G110&lt;=350,'SS MALL'!$I$5,IF(G110&lt;=400,'SS MALL'!$J$5,IF(G110&lt;=450,'SS MALL'!$K$5,IF(G110&lt;=500,'SS MALL'!$L$5,IF(G110&gt;500,'SS MALL'!$M$5)))))))))))</f>
        <v>133570</v>
      </c>
      <c r="I110" s="25" t="str">
        <f t="shared" si="39"/>
        <v>144.374</v>
      </c>
      <c r="J110" s="35"/>
      <c r="L110" s="58">
        <f>G110+G111+G112+G113</f>
        <v>1259</v>
      </c>
      <c r="Q110" s="53">
        <f t="shared" ref="Q110:Q112" si="40">G110</f>
        <v>80</v>
      </c>
    </row>
    <row r="111" spans="1:17" x14ac:dyDescent="0.25">
      <c r="A111" s="5">
        <f t="shared" si="37"/>
        <v>11</v>
      </c>
      <c r="B111" s="35" t="s">
        <v>67</v>
      </c>
      <c r="C111" s="5" t="s">
        <v>10</v>
      </c>
      <c r="D111" s="5" t="s">
        <v>68</v>
      </c>
      <c r="E111" s="5">
        <v>11</v>
      </c>
      <c r="F111" s="10" t="s">
        <v>75</v>
      </c>
      <c r="G111" s="25">
        <v>80</v>
      </c>
      <c r="H111" s="26">
        <f>IF(G111&lt;=50,'SS MALL'!$C$5,IF(G111&lt;=100,'SS MALL'!$D$5,IF(G111&lt;=150,'SS MALL'!$E$5,IF(G111&lt;=200,'SS MALL'!$F$5,IF(G111&lt;=250,'SS MALL'!$G$5,IF(G111&lt;=300,'SS MALL'!$H$5,IF(G111&lt;=350,'SS MALL'!$I$5,IF(G111&lt;=400,'SS MALL'!$J$5,IF(G111&lt;=450,'SS MALL'!$K$5,IF(G111&lt;=500,'SS MALL'!$L$5,IF(G111&gt;500,'SS MALL'!$M$5)))))))))))</f>
        <v>133570</v>
      </c>
      <c r="I111" s="25" t="str">
        <f t="shared" ref="I111:I116" si="41">IF(B111="Ground Floor","165.000",IF(B111="1st Floor","154.000",IF(B111="2nd Floor","144.374")))</f>
        <v>144.374</v>
      </c>
      <c r="J111" s="35"/>
      <c r="Q111" s="53">
        <f t="shared" si="40"/>
        <v>80</v>
      </c>
    </row>
    <row r="112" spans="1:17" x14ac:dyDescent="0.25">
      <c r="A112" s="5">
        <f t="shared" si="37"/>
        <v>12</v>
      </c>
      <c r="B112" s="35" t="s">
        <v>67</v>
      </c>
      <c r="C112" s="5" t="s">
        <v>10</v>
      </c>
      <c r="D112" s="5" t="s">
        <v>68</v>
      </c>
      <c r="E112" s="5">
        <v>12</v>
      </c>
      <c r="F112" s="10" t="s">
        <v>76</v>
      </c>
      <c r="G112" s="25">
        <v>69</v>
      </c>
      <c r="H112" s="26">
        <f>IF(G112&lt;=50,'SS MALL'!$C$5,IF(G112&lt;=100,'SS MALL'!$D$5,IF(G112&lt;=150,'SS MALL'!$E$5,IF(G112&lt;=200,'SS MALL'!$F$5,IF(G112&lt;=250,'SS MALL'!$G$5,IF(G112&lt;=300,'SS MALL'!$H$5,IF(G112&lt;=350,'SS MALL'!$I$5,IF(G112&lt;=400,'SS MALL'!$J$5,IF(G112&lt;=450,'SS MALL'!$K$5,IF(G112&lt;=500,'SS MALL'!$L$5,IF(G112&gt;500,'SS MALL'!$M$5)))))))))))</f>
        <v>133570</v>
      </c>
      <c r="I112" s="25" t="str">
        <f t="shared" si="41"/>
        <v>144.374</v>
      </c>
      <c r="J112" s="35"/>
      <c r="Q112" s="53">
        <f t="shared" si="40"/>
        <v>69</v>
      </c>
    </row>
    <row r="113" spans="1:18" x14ac:dyDescent="0.25">
      <c r="A113" s="5">
        <f t="shared" si="37"/>
        <v>13</v>
      </c>
      <c r="B113" s="35" t="s">
        <v>67</v>
      </c>
      <c r="C113" s="5" t="s">
        <v>10</v>
      </c>
      <c r="D113" s="5" t="s">
        <v>68</v>
      </c>
      <c r="E113" s="5">
        <v>13</v>
      </c>
      <c r="F113" s="10" t="s">
        <v>76</v>
      </c>
      <c r="G113" s="77">
        <v>1030</v>
      </c>
      <c r="H113" s="26">
        <f>IF(G113&lt;=50,'SS MALL'!$C$5,IF(G113&lt;=100,'SS MALL'!$D$5,IF(G113&lt;=150,'SS MALL'!$E$5,IF(G113&lt;=200,'SS MALL'!$F$5,IF(G113&lt;=250,'SS MALL'!$G$5,IF(G113&lt;=300,'SS MALL'!$H$5,IF(G113&lt;=350,'SS MALL'!$I$5,IF(G113&lt;=400,'SS MALL'!$J$5,IF(G113&lt;=450,'SS MALL'!$K$5,IF(G113&lt;=500,'SS MALL'!$L$5,IF(G113&gt;500,'SS MALL'!$M$5)))))))))))</f>
        <v>50907</v>
      </c>
      <c r="I113" s="25" t="str">
        <f t="shared" si="41"/>
        <v>144.374</v>
      </c>
      <c r="J113" s="35"/>
      <c r="Q113" s="80">
        <f>G113</f>
        <v>1030</v>
      </c>
    </row>
    <row r="114" spans="1:18" x14ac:dyDescent="0.25">
      <c r="A114" s="5">
        <f t="shared" si="37"/>
        <v>14</v>
      </c>
      <c r="B114" s="35" t="s">
        <v>67</v>
      </c>
      <c r="C114" s="5" t="s">
        <v>10</v>
      </c>
      <c r="D114" s="5" t="s">
        <v>68</v>
      </c>
      <c r="E114" s="5">
        <v>14</v>
      </c>
      <c r="F114" s="10" t="s">
        <v>76</v>
      </c>
      <c r="G114" s="78"/>
      <c r="H114" s="26">
        <f>IF(G114&lt;=50,'SS MALL'!$C$5,IF(G114&lt;=100,'SS MALL'!$D$5,IF(G114&lt;=150,'SS MALL'!$E$5,IF(G114&lt;=200,'SS MALL'!$F$5,IF(G114&lt;=250,'SS MALL'!$G$5,IF(G114&lt;=300,'SS MALL'!$H$5,IF(G114&lt;=350,'SS MALL'!$I$5,IF(G114&lt;=400,'SS MALL'!$J$5,IF(G114&lt;=450,'SS MALL'!$K$5,IF(G114&lt;=500,'SS MALL'!$L$5,IF(G114&gt;500,'SS MALL'!$M$5)))))))))))</f>
        <v>144400</v>
      </c>
      <c r="I114" s="25" t="str">
        <f t="shared" ref="I114" si="42">IF(B114="Ground Floor","165.000",IF(B114="1st Floor","154.000",IF(B114="2nd Floor","144.374")))</f>
        <v>144.374</v>
      </c>
      <c r="J114" s="35"/>
      <c r="Q114" s="80"/>
    </row>
    <row r="115" spans="1:18" x14ac:dyDescent="0.25">
      <c r="A115" s="5">
        <f t="shared" si="37"/>
        <v>15</v>
      </c>
      <c r="B115" s="35" t="s">
        <v>67</v>
      </c>
      <c r="C115" s="5" t="s">
        <v>10</v>
      </c>
      <c r="D115" s="5" t="s">
        <v>68</v>
      </c>
      <c r="E115" s="5">
        <v>15</v>
      </c>
      <c r="F115" s="10" t="s">
        <v>76</v>
      </c>
      <c r="G115" s="79"/>
      <c r="H115" s="26">
        <f>IF(G115&lt;=50,'SS MALL'!$C$5,IF(G115&lt;=100,'SS MALL'!$D$5,IF(G115&lt;=150,'SS MALL'!$E$5,IF(G115&lt;=200,'SS MALL'!$F$5,IF(G115&lt;=250,'SS MALL'!$G$5,IF(G115&lt;=300,'SS MALL'!$H$5,IF(G115&lt;=350,'SS MALL'!$I$5,IF(G115&lt;=400,'SS MALL'!$J$5,IF(G115&lt;=450,'SS MALL'!$K$5,IF(G115&lt;=500,'SS MALL'!$L$5,IF(G115&gt;500,'SS MALL'!$M$5)))))))))))</f>
        <v>144400</v>
      </c>
      <c r="I115" s="25" t="str">
        <f t="shared" ref="I115" si="43">IF(B115="Ground Floor","165.000",IF(B115="1st Floor","154.000",IF(B115="2nd Floor","144.374")))</f>
        <v>144.374</v>
      </c>
      <c r="J115" s="35"/>
      <c r="Q115" s="80"/>
    </row>
    <row r="116" spans="1:18" x14ac:dyDescent="0.25">
      <c r="A116" s="5">
        <f t="shared" si="37"/>
        <v>16</v>
      </c>
      <c r="B116" s="35" t="s">
        <v>67</v>
      </c>
      <c r="C116" s="5" t="s">
        <v>10</v>
      </c>
      <c r="D116" s="5" t="s">
        <v>68</v>
      </c>
      <c r="E116" s="5">
        <v>16</v>
      </c>
      <c r="F116" s="10" t="s">
        <v>77</v>
      </c>
      <c r="G116" s="25">
        <v>638</v>
      </c>
      <c r="H116" s="26">
        <f>IF(G116&lt;=50,'SS MALL'!$C$5,IF(G116&lt;=100,'SS MALL'!$D$5,IF(G116&lt;=150,'SS MALL'!$E$5,IF(G116&lt;=200,'SS MALL'!$F$5,IF(G116&lt;=250,'SS MALL'!$G$5,IF(G116&lt;=300,'SS MALL'!$H$5,IF(G116&lt;=350,'SS MALL'!$I$5,IF(G116&lt;=400,'SS MALL'!$J$5,IF(G116&lt;=450,'SS MALL'!$K$5,IF(G116&lt;=500,'SS MALL'!$L$5,IF(G116&gt;500,'SS MALL'!$M$5)))))))))))</f>
        <v>50907</v>
      </c>
      <c r="I116" s="25" t="str">
        <f t="shared" si="41"/>
        <v>144.374</v>
      </c>
      <c r="J116" s="35"/>
      <c r="P116" s="53">
        <f>G116</f>
        <v>638</v>
      </c>
    </row>
    <row r="117" spans="1:18" x14ac:dyDescent="0.25">
      <c r="A117" s="5">
        <f t="shared" si="37"/>
        <v>17</v>
      </c>
      <c r="B117" s="35" t="s">
        <v>67</v>
      </c>
      <c r="C117" s="5" t="s">
        <v>10</v>
      </c>
      <c r="D117" s="5" t="s">
        <v>68</v>
      </c>
      <c r="E117" s="5">
        <v>17</v>
      </c>
      <c r="F117" s="10" t="s">
        <v>75</v>
      </c>
      <c r="G117" s="25">
        <v>55</v>
      </c>
      <c r="H117" s="26">
        <f>IF(G117&lt;=50,'SS MALL'!$C$5,IF(G117&lt;=100,'SS MALL'!$D$5,IF(G117&lt;=150,'SS MALL'!$E$5,IF(G117&lt;=200,'SS MALL'!$F$5,IF(G117&lt;=250,'SS MALL'!$G$5,IF(G117&lt;=300,'SS MALL'!$H$5,IF(G117&lt;=350,'SS MALL'!$I$5,IF(G117&lt;=400,'SS MALL'!$J$5,IF(G117&lt;=450,'SS MALL'!$K$5,IF(G117&lt;=500,'SS MALL'!$L$5,IF(G117&gt;500,'SS MALL'!$M$5)))))))))))</f>
        <v>133570</v>
      </c>
      <c r="I117" s="25" t="str">
        <f t="shared" ref="I117:I120" si="44">IF(B117="Ground Floor","165.000",IF(B117="1st Floor","154.000",IF(B117="2nd Floor","144.374")))</f>
        <v>144.374</v>
      </c>
      <c r="J117" s="35"/>
      <c r="P117" s="53">
        <f t="shared" ref="P117:P120" si="45">G117</f>
        <v>55</v>
      </c>
    </row>
    <row r="118" spans="1:18" x14ac:dyDescent="0.25">
      <c r="A118" s="5">
        <f t="shared" si="37"/>
        <v>18</v>
      </c>
      <c r="B118" s="35" t="s">
        <v>67</v>
      </c>
      <c r="C118" s="5" t="s">
        <v>10</v>
      </c>
      <c r="D118" s="5" t="s">
        <v>68</v>
      </c>
      <c r="E118" s="5">
        <v>18</v>
      </c>
      <c r="F118" s="10" t="s">
        <v>76</v>
      </c>
      <c r="G118" s="25">
        <v>88</v>
      </c>
      <c r="H118" s="26">
        <f>IF(G118&lt;=50,'SS MALL'!$C$5,IF(G118&lt;=100,'SS MALL'!$D$5,IF(G118&lt;=150,'SS MALL'!$E$5,IF(G118&lt;=200,'SS MALL'!$F$5,IF(G118&lt;=250,'SS MALL'!$G$5,IF(G118&lt;=300,'SS MALL'!$H$5,IF(G118&lt;=350,'SS MALL'!$I$5,IF(G118&lt;=400,'SS MALL'!$J$5,IF(G118&lt;=450,'SS MALL'!$K$5,IF(G118&lt;=500,'SS MALL'!$L$5,IF(G118&gt;500,'SS MALL'!$M$5)))))))))))</f>
        <v>133570</v>
      </c>
      <c r="I118" s="25" t="str">
        <f t="shared" si="44"/>
        <v>144.374</v>
      </c>
      <c r="J118" s="35"/>
      <c r="P118" s="53">
        <f t="shared" si="45"/>
        <v>88</v>
      </c>
    </row>
    <row r="119" spans="1:18" x14ac:dyDescent="0.25">
      <c r="A119" s="5">
        <f t="shared" si="37"/>
        <v>19</v>
      </c>
      <c r="B119" s="35" t="s">
        <v>67</v>
      </c>
      <c r="C119" s="5" t="s">
        <v>10</v>
      </c>
      <c r="D119" s="5" t="s">
        <v>68</v>
      </c>
      <c r="E119" s="5">
        <v>19</v>
      </c>
      <c r="F119" s="10" t="s">
        <v>76</v>
      </c>
      <c r="G119" s="25">
        <v>88</v>
      </c>
      <c r="H119" s="26">
        <f>IF(G119&lt;=50,'SS MALL'!$C$5,IF(G119&lt;=100,'SS MALL'!$D$5,IF(G119&lt;=150,'SS MALL'!$E$5,IF(G119&lt;=200,'SS MALL'!$F$5,IF(G119&lt;=250,'SS MALL'!$G$5,IF(G119&lt;=300,'SS MALL'!$H$5,IF(G119&lt;=350,'SS MALL'!$I$5,IF(G119&lt;=400,'SS MALL'!$J$5,IF(G119&lt;=450,'SS MALL'!$K$5,IF(G119&lt;=500,'SS MALL'!$L$5,IF(G119&gt;500,'SS MALL'!$M$5)))))))))))</f>
        <v>133570</v>
      </c>
      <c r="I119" s="25" t="str">
        <f t="shared" si="44"/>
        <v>144.374</v>
      </c>
      <c r="J119" s="35"/>
      <c r="P119" s="53">
        <f t="shared" si="45"/>
        <v>88</v>
      </c>
    </row>
    <row r="120" spans="1:18" x14ac:dyDescent="0.25">
      <c r="A120" s="5">
        <f t="shared" si="37"/>
        <v>20</v>
      </c>
      <c r="B120" s="35" t="s">
        <v>67</v>
      </c>
      <c r="C120" s="5" t="s">
        <v>10</v>
      </c>
      <c r="D120" s="5" t="s">
        <v>68</v>
      </c>
      <c r="E120" s="5">
        <v>20</v>
      </c>
      <c r="F120" s="10" t="s">
        <v>77</v>
      </c>
      <c r="G120" s="25">
        <v>88</v>
      </c>
      <c r="H120" s="26">
        <f>IF(G120&lt;=50,'SS MALL'!$C$5,IF(G120&lt;=100,'SS MALL'!$D$5,IF(G120&lt;=150,'SS MALL'!$E$5,IF(G120&lt;=200,'SS MALL'!$F$5,IF(G120&lt;=250,'SS MALL'!$G$5,IF(G120&lt;=300,'SS MALL'!$H$5,IF(G120&lt;=350,'SS MALL'!$I$5,IF(G120&lt;=400,'SS MALL'!$J$5,IF(G120&lt;=450,'SS MALL'!$K$5,IF(G120&lt;=500,'SS MALL'!$L$5,IF(G120&gt;500,'SS MALL'!$M$5)))))))))))</f>
        <v>133570</v>
      </c>
      <c r="I120" s="25" t="str">
        <f t="shared" si="44"/>
        <v>144.374</v>
      </c>
      <c r="J120" s="35"/>
      <c r="P120" s="53">
        <f t="shared" si="45"/>
        <v>88</v>
      </c>
    </row>
    <row r="121" spans="1:18" x14ac:dyDescent="0.25">
      <c r="A121" s="5">
        <f t="shared" si="37"/>
        <v>21</v>
      </c>
      <c r="B121" s="35" t="s">
        <v>67</v>
      </c>
      <c r="C121" s="5" t="s">
        <v>11</v>
      </c>
      <c r="D121" s="5" t="s">
        <v>68</v>
      </c>
      <c r="E121" s="41">
        <v>1</v>
      </c>
      <c r="F121" s="5"/>
      <c r="G121" s="25"/>
      <c r="H121" s="26"/>
      <c r="I121" s="25" t="str">
        <f t="shared" si="29"/>
        <v>144.374</v>
      </c>
      <c r="J121" s="35"/>
    </row>
    <row r="122" spans="1:18" x14ac:dyDescent="0.25">
      <c r="A122" s="5">
        <f t="shared" si="37"/>
        <v>22</v>
      </c>
      <c r="B122" s="35" t="s">
        <v>67</v>
      </c>
      <c r="C122" s="5" t="s">
        <v>10</v>
      </c>
      <c r="D122" s="5" t="s">
        <v>65</v>
      </c>
      <c r="E122" s="5">
        <v>1</v>
      </c>
      <c r="F122" s="5"/>
      <c r="G122" s="25">
        <v>4</v>
      </c>
      <c r="H122" s="26"/>
      <c r="I122" s="25"/>
      <c r="J122" s="35"/>
      <c r="R122" s="53">
        <f t="shared" ref="R122:R129" si="46">G122</f>
        <v>4</v>
      </c>
    </row>
    <row r="123" spans="1:18" x14ac:dyDescent="0.25">
      <c r="A123" s="5">
        <f t="shared" si="37"/>
        <v>23</v>
      </c>
      <c r="B123" s="35" t="s">
        <v>67</v>
      </c>
      <c r="C123" s="5" t="s">
        <v>10</v>
      </c>
      <c r="D123" s="5" t="s">
        <v>65</v>
      </c>
      <c r="E123" s="5">
        <v>2</v>
      </c>
      <c r="F123" s="5"/>
      <c r="G123" s="25">
        <v>4</v>
      </c>
      <c r="H123" s="26"/>
      <c r="I123" s="25"/>
      <c r="J123" s="35"/>
      <c r="R123" s="53">
        <f t="shared" si="46"/>
        <v>4</v>
      </c>
    </row>
    <row r="124" spans="1:18" x14ac:dyDescent="0.25">
      <c r="A124" s="5">
        <f t="shared" si="37"/>
        <v>24</v>
      </c>
      <c r="B124" s="35" t="s">
        <v>67</v>
      </c>
      <c r="C124" s="5" t="s">
        <v>10</v>
      </c>
      <c r="D124" s="5" t="s">
        <v>65</v>
      </c>
      <c r="E124" s="5">
        <v>3</v>
      </c>
      <c r="F124" s="5"/>
      <c r="G124" s="25">
        <v>4</v>
      </c>
      <c r="H124" s="26"/>
      <c r="I124" s="25"/>
      <c r="J124" s="35"/>
      <c r="R124" s="53">
        <f t="shared" si="46"/>
        <v>4</v>
      </c>
    </row>
    <row r="125" spans="1:18" x14ac:dyDescent="0.25">
      <c r="A125" s="5">
        <f t="shared" si="37"/>
        <v>25</v>
      </c>
      <c r="B125" s="35" t="s">
        <v>67</v>
      </c>
      <c r="C125" s="5" t="s">
        <v>10</v>
      </c>
      <c r="D125" s="5" t="s">
        <v>65</v>
      </c>
      <c r="E125" s="5">
        <v>4</v>
      </c>
      <c r="F125" s="5"/>
      <c r="G125" s="25">
        <v>4</v>
      </c>
      <c r="H125" s="26"/>
      <c r="I125" s="25"/>
      <c r="J125" s="35"/>
      <c r="R125" s="53">
        <f t="shared" si="46"/>
        <v>4</v>
      </c>
    </row>
    <row r="126" spans="1:18" x14ac:dyDescent="0.25">
      <c r="A126" s="5">
        <f t="shared" si="37"/>
        <v>26</v>
      </c>
      <c r="B126" s="35" t="s">
        <v>67</v>
      </c>
      <c r="C126" s="5" t="s">
        <v>10</v>
      </c>
      <c r="D126" s="5" t="s">
        <v>65</v>
      </c>
      <c r="E126" s="5">
        <v>5</v>
      </c>
      <c r="F126" s="5"/>
      <c r="G126" s="25">
        <v>4</v>
      </c>
      <c r="H126" s="26"/>
      <c r="I126" s="25"/>
      <c r="J126" s="35"/>
      <c r="R126" s="53">
        <f t="shared" si="46"/>
        <v>4</v>
      </c>
    </row>
    <row r="127" spans="1:18" x14ac:dyDescent="0.25">
      <c r="A127" s="5">
        <f t="shared" si="37"/>
        <v>27</v>
      </c>
      <c r="B127" s="35" t="s">
        <v>67</v>
      </c>
      <c r="C127" s="5" t="s">
        <v>10</v>
      </c>
      <c r="D127" s="5" t="s">
        <v>65</v>
      </c>
      <c r="E127" s="5">
        <v>6</v>
      </c>
      <c r="F127" s="5"/>
      <c r="G127" s="25">
        <v>4</v>
      </c>
      <c r="H127" s="26"/>
      <c r="I127" s="25"/>
      <c r="J127" s="35"/>
      <c r="R127" s="53">
        <f t="shared" si="46"/>
        <v>4</v>
      </c>
    </row>
    <row r="128" spans="1:18" x14ac:dyDescent="0.25">
      <c r="A128" s="5">
        <f t="shared" si="37"/>
        <v>28</v>
      </c>
      <c r="B128" s="35" t="s">
        <v>67</v>
      </c>
      <c r="C128" s="5" t="s">
        <v>10</v>
      </c>
      <c r="D128" s="5" t="s">
        <v>65</v>
      </c>
      <c r="E128" s="5">
        <v>7</v>
      </c>
      <c r="F128" s="5"/>
      <c r="G128" s="25">
        <v>4</v>
      </c>
      <c r="H128" s="26"/>
      <c r="I128" s="25"/>
      <c r="J128" s="35"/>
      <c r="R128" s="53">
        <f t="shared" si="46"/>
        <v>4</v>
      </c>
    </row>
    <row r="129" spans="1:24" x14ac:dyDescent="0.25">
      <c r="A129" s="5">
        <f t="shared" si="37"/>
        <v>29</v>
      </c>
      <c r="B129" s="35" t="s">
        <v>67</v>
      </c>
      <c r="C129" s="5" t="s">
        <v>10</v>
      </c>
      <c r="D129" s="5" t="s">
        <v>65</v>
      </c>
      <c r="E129" s="5">
        <v>8</v>
      </c>
      <c r="F129" s="5"/>
      <c r="G129" s="25">
        <v>4</v>
      </c>
      <c r="H129" s="26"/>
      <c r="I129" s="25"/>
      <c r="J129" s="35"/>
      <c r="R129" s="53">
        <f t="shared" si="46"/>
        <v>4</v>
      </c>
    </row>
    <row r="130" spans="1:24" x14ac:dyDescent="0.25">
      <c r="A130" s="5">
        <f t="shared" si="37"/>
        <v>30</v>
      </c>
      <c r="B130" s="35" t="s">
        <v>67</v>
      </c>
      <c r="C130" s="5" t="s">
        <v>10</v>
      </c>
      <c r="D130" s="5" t="s">
        <v>112</v>
      </c>
      <c r="E130" s="41">
        <v>1</v>
      </c>
      <c r="F130" s="5"/>
      <c r="G130" s="25">
        <v>403</v>
      </c>
      <c r="H130" s="26"/>
      <c r="I130" s="25"/>
      <c r="J130" s="35"/>
      <c r="U130" s="53">
        <f>G130</f>
        <v>403</v>
      </c>
    </row>
    <row r="131" spans="1:24" x14ac:dyDescent="0.25">
      <c r="A131" s="5">
        <f t="shared" si="37"/>
        <v>31</v>
      </c>
      <c r="B131" s="35" t="s">
        <v>67</v>
      </c>
      <c r="C131" s="5" t="s">
        <v>10</v>
      </c>
      <c r="D131" s="5" t="s">
        <v>64</v>
      </c>
      <c r="E131" s="5">
        <v>1</v>
      </c>
      <c r="F131" s="5"/>
      <c r="G131" s="25"/>
      <c r="H131" s="26"/>
      <c r="I131" s="25"/>
      <c r="J131" s="35"/>
    </row>
    <row r="132" spans="1:24" ht="14.45" customHeight="1" x14ac:dyDescent="0.25">
      <c r="A132" s="68" t="s">
        <v>116</v>
      </c>
      <c r="B132" s="68"/>
      <c r="C132" s="68"/>
      <c r="D132" s="68"/>
      <c r="E132" s="68"/>
      <c r="F132" s="68"/>
      <c r="G132" s="46">
        <f>SUM(G101:G120)</f>
        <v>2928.09</v>
      </c>
      <c r="H132" s="27"/>
      <c r="I132" s="21"/>
      <c r="J132" s="28"/>
      <c r="P132" s="29">
        <f t="shared" ref="P132:X132" si="47">SUM(P101:P131)</f>
        <v>1669.09</v>
      </c>
      <c r="Q132" s="29">
        <f t="shared" si="47"/>
        <v>1259</v>
      </c>
      <c r="R132" s="29">
        <f t="shared" si="47"/>
        <v>32</v>
      </c>
      <c r="S132" s="29">
        <f t="shared" si="47"/>
        <v>0</v>
      </c>
      <c r="T132" s="29">
        <f t="shared" si="47"/>
        <v>0</v>
      </c>
      <c r="U132" s="29">
        <f t="shared" si="47"/>
        <v>403</v>
      </c>
      <c r="V132" s="29">
        <f t="shared" si="47"/>
        <v>0</v>
      </c>
      <c r="W132" s="29">
        <f t="shared" si="47"/>
        <v>0</v>
      </c>
      <c r="X132" s="29">
        <f t="shared" si="47"/>
        <v>0</v>
      </c>
    </row>
    <row r="133" spans="1:24" x14ac:dyDescent="0.25">
      <c r="A133" s="68" t="s">
        <v>91</v>
      </c>
      <c r="B133" s="68"/>
      <c r="C133" s="68"/>
      <c r="D133" s="68"/>
      <c r="E133" s="68"/>
      <c r="F133" s="68"/>
      <c r="G133" s="46">
        <f>SUM(G122:G129)</f>
        <v>32</v>
      </c>
      <c r="H133" s="27"/>
      <c r="I133" s="21"/>
      <c r="J133" s="28"/>
    </row>
    <row r="134" spans="1:24" x14ac:dyDescent="0.25">
      <c r="A134" s="68" t="s">
        <v>117</v>
      </c>
      <c r="B134" s="68"/>
      <c r="C134" s="68"/>
      <c r="D134" s="68"/>
      <c r="E134" s="68"/>
      <c r="F134" s="68"/>
      <c r="G134" s="46">
        <f>G130</f>
        <v>403</v>
      </c>
      <c r="H134" s="27"/>
      <c r="I134" s="21"/>
      <c r="J134" s="28"/>
    </row>
    <row r="135" spans="1:24" x14ac:dyDescent="0.25">
      <c r="A135" s="68" t="s">
        <v>118</v>
      </c>
      <c r="B135" s="68"/>
      <c r="C135" s="68"/>
      <c r="D135" s="68"/>
      <c r="E135" s="68"/>
      <c r="F135" s="68"/>
      <c r="G135" s="46">
        <f>SUM(G131)</f>
        <v>0</v>
      </c>
      <c r="H135" s="27"/>
      <c r="I135" s="21"/>
      <c r="J135" s="28"/>
    </row>
    <row r="136" spans="1:24" x14ac:dyDescent="0.25">
      <c r="A136" s="69" t="s">
        <v>134</v>
      </c>
      <c r="B136" s="69"/>
      <c r="C136" s="69"/>
      <c r="D136" s="69"/>
      <c r="E136" s="69"/>
      <c r="F136" s="69"/>
      <c r="G136" s="54">
        <f>SUM(G132:G135)</f>
        <v>3363.09</v>
      </c>
      <c r="H136" s="55"/>
      <c r="I136" s="54"/>
      <c r="J136" s="56"/>
    </row>
    <row r="137" spans="1:24" x14ac:dyDescent="0.25">
      <c r="E137" s="59"/>
      <c r="H137" s="60"/>
      <c r="I137" s="31"/>
    </row>
    <row r="138" spans="1:24" x14ac:dyDescent="0.25">
      <c r="E138" s="59"/>
      <c r="H138" s="60"/>
      <c r="I138" s="31"/>
    </row>
    <row r="139" spans="1:24" ht="30" x14ac:dyDescent="0.25">
      <c r="B139" s="35" t="s">
        <v>104</v>
      </c>
      <c r="C139" s="36" t="s">
        <v>102</v>
      </c>
      <c r="D139" s="36" t="s">
        <v>103</v>
      </c>
      <c r="E139" s="72" t="s">
        <v>109</v>
      </c>
      <c r="F139" s="72"/>
      <c r="G139" s="72"/>
      <c r="H139" s="72"/>
      <c r="I139" s="72"/>
      <c r="J139" s="72"/>
    </row>
    <row r="140" spans="1:24" x14ac:dyDescent="0.25">
      <c r="B140" s="37" t="s">
        <v>105</v>
      </c>
      <c r="C140" s="38">
        <v>1525.6699999999998</v>
      </c>
      <c r="D140" s="44">
        <f>G41</f>
        <v>1527.06</v>
      </c>
      <c r="E140" s="72" t="s">
        <v>110</v>
      </c>
      <c r="F140" s="72"/>
      <c r="G140" s="72"/>
      <c r="H140" s="72"/>
      <c r="I140" s="72"/>
      <c r="J140" s="72"/>
    </row>
    <row r="141" spans="1:24" ht="35.1" customHeight="1" x14ac:dyDescent="0.25">
      <c r="B141" s="37" t="s">
        <v>106</v>
      </c>
      <c r="C141" s="38">
        <v>3635.1399999999994</v>
      </c>
      <c r="D141" s="44">
        <f>G100</f>
        <v>6227.25</v>
      </c>
      <c r="E141" s="73" t="s">
        <v>111</v>
      </c>
      <c r="F141" s="73"/>
      <c r="G141" s="73"/>
      <c r="H141" s="73"/>
      <c r="I141" s="73"/>
      <c r="J141" s="73"/>
    </row>
    <row r="142" spans="1:24" x14ac:dyDescent="0.25">
      <c r="B142" s="37" t="s">
        <v>107</v>
      </c>
      <c r="C142" s="38">
        <v>4044.64</v>
      </c>
      <c r="D142" s="44">
        <f>G136</f>
        <v>3363.09</v>
      </c>
      <c r="E142" s="74" t="s">
        <v>119</v>
      </c>
      <c r="F142" s="75"/>
      <c r="G142" s="75"/>
      <c r="H142" s="75"/>
      <c r="I142" s="75"/>
      <c r="J142" s="76"/>
    </row>
    <row r="143" spans="1:24" x14ac:dyDescent="0.25">
      <c r="B143" s="39" t="s">
        <v>108</v>
      </c>
      <c r="C143" s="40">
        <v>9205.4499999999989</v>
      </c>
      <c r="D143" s="34">
        <f>SUM(D140:D142)</f>
        <v>11117.4</v>
      </c>
      <c r="E143" s="74"/>
      <c r="F143" s="75"/>
      <c r="G143" s="75"/>
      <c r="H143" s="75"/>
      <c r="I143" s="75"/>
      <c r="J143" s="76"/>
    </row>
    <row r="144" spans="1:24" x14ac:dyDescent="0.25">
      <c r="E144" s="59"/>
      <c r="H144" s="60"/>
      <c r="I144" s="31"/>
    </row>
    <row r="145" spans="1:9" x14ac:dyDescent="0.25">
      <c r="E145" s="59"/>
      <c r="H145" s="60"/>
      <c r="I145" s="31"/>
    </row>
    <row r="146" spans="1:9" x14ac:dyDescent="0.25">
      <c r="E146" s="59"/>
      <c r="H146" s="60"/>
      <c r="I146" s="31"/>
    </row>
    <row r="147" spans="1:9" x14ac:dyDescent="0.25">
      <c r="E147" s="59"/>
      <c r="H147" s="60"/>
      <c r="I147" s="31"/>
    </row>
    <row r="148" spans="1:9" x14ac:dyDescent="0.25">
      <c r="E148" s="59"/>
      <c r="H148" s="60"/>
      <c r="I148" s="31"/>
    </row>
    <row r="149" spans="1:9" x14ac:dyDescent="0.25">
      <c r="E149" s="59"/>
      <c r="H149" s="60"/>
      <c r="I149" s="31"/>
    </row>
    <row r="150" spans="1:9" x14ac:dyDescent="0.25">
      <c r="E150" s="59"/>
      <c r="H150" s="60"/>
      <c r="I150" s="31"/>
    </row>
    <row r="151" spans="1:9" x14ac:dyDescent="0.25">
      <c r="E151" s="59"/>
      <c r="H151" s="60"/>
      <c r="I151" s="31"/>
    </row>
    <row r="152" spans="1:9" x14ac:dyDescent="0.25">
      <c r="E152" s="59"/>
      <c r="H152" s="60"/>
      <c r="I152" s="31"/>
    </row>
    <row r="153" spans="1:9" x14ac:dyDescent="0.25">
      <c r="E153" s="59"/>
      <c r="H153" s="60"/>
      <c r="I153" s="31"/>
    </row>
    <row r="154" spans="1:9" x14ac:dyDescent="0.25">
      <c r="E154" s="59"/>
      <c r="H154" s="60"/>
      <c r="I154" s="31"/>
    </row>
    <row r="155" spans="1:9" x14ac:dyDescent="0.25">
      <c r="E155" s="59"/>
      <c r="H155" s="60"/>
      <c r="I155" s="31"/>
    </row>
    <row r="156" spans="1:9" x14ac:dyDescent="0.25">
      <c r="E156" s="59"/>
      <c r="H156" s="60"/>
      <c r="I156" s="31"/>
    </row>
    <row r="157" spans="1:9" x14ac:dyDescent="0.25">
      <c r="E157" s="59"/>
      <c r="H157" s="60"/>
      <c r="I157" s="31"/>
    </row>
    <row r="158" spans="1:9" x14ac:dyDescent="0.25">
      <c r="E158" s="59"/>
      <c r="H158" s="60"/>
      <c r="I158" s="31"/>
    </row>
    <row r="159" spans="1:9" x14ac:dyDescent="0.25">
      <c r="E159" s="59"/>
      <c r="H159" s="60"/>
      <c r="I159" s="31"/>
    </row>
    <row r="160" spans="1:9" x14ac:dyDescent="0.25">
      <c r="A160" s="18" t="e">
        <f>#REF!+1</f>
        <v>#REF!</v>
      </c>
      <c r="B160" s="42" t="s">
        <v>7</v>
      </c>
      <c r="C160" s="18" t="s">
        <v>10</v>
      </c>
      <c r="D160" s="18" t="s">
        <v>65</v>
      </c>
      <c r="E160" s="59"/>
      <c r="H160" s="60"/>
      <c r="I160" s="31"/>
    </row>
    <row r="161" spans="1:9" x14ac:dyDescent="0.25">
      <c r="A161" s="18">
        <v>4</v>
      </c>
      <c r="B161" s="42" t="s">
        <v>7</v>
      </c>
      <c r="C161" s="18" t="s">
        <v>11</v>
      </c>
      <c r="D161" s="18" t="s">
        <v>65</v>
      </c>
      <c r="E161" s="59"/>
      <c r="H161" s="60"/>
      <c r="I161" s="31"/>
    </row>
    <row r="162" spans="1:9" x14ac:dyDescent="0.25">
      <c r="A162" s="18">
        <v>5</v>
      </c>
      <c r="E162" s="59"/>
      <c r="H162" s="60"/>
      <c r="I162" s="31"/>
    </row>
    <row r="163" spans="1:9" x14ac:dyDescent="0.25">
      <c r="E163" s="59"/>
      <c r="H163" s="60"/>
      <c r="I163" s="31"/>
    </row>
    <row r="164" spans="1:9" x14ac:dyDescent="0.25">
      <c r="E164" s="59"/>
      <c r="H164" s="60"/>
      <c r="I164" s="31"/>
    </row>
    <row r="165" spans="1:9" x14ac:dyDescent="0.25">
      <c r="E165" s="59"/>
      <c r="H165" s="60"/>
      <c r="I165" s="31"/>
    </row>
    <row r="166" spans="1:9" x14ac:dyDescent="0.25">
      <c r="E166" s="59"/>
      <c r="H166" s="60"/>
      <c r="I166" s="31"/>
    </row>
    <row r="167" spans="1:9" x14ac:dyDescent="0.25">
      <c r="E167" s="59"/>
      <c r="H167" s="60"/>
      <c r="I167" s="31"/>
    </row>
    <row r="168" spans="1:9" x14ac:dyDescent="0.25">
      <c r="E168" s="59"/>
      <c r="H168" s="60"/>
      <c r="I168" s="31"/>
    </row>
    <row r="169" spans="1:9" x14ac:dyDescent="0.25">
      <c r="E169" s="59"/>
      <c r="H169" s="60"/>
      <c r="I169" s="31"/>
    </row>
    <row r="170" spans="1:9" x14ac:dyDescent="0.25">
      <c r="E170" s="59"/>
      <c r="H170" s="60"/>
      <c r="I170" s="31"/>
    </row>
    <row r="171" spans="1:9" x14ac:dyDescent="0.25">
      <c r="E171" s="59"/>
      <c r="H171" s="60"/>
      <c r="I171" s="31"/>
    </row>
    <row r="172" spans="1:9" x14ac:dyDescent="0.25">
      <c r="A172" s="18">
        <f>A4+1</f>
        <v>2</v>
      </c>
      <c r="B172" s="42" t="s">
        <v>7</v>
      </c>
      <c r="C172" s="18" t="s">
        <v>11</v>
      </c>
      <c r="E172" s="59" t="s">
        <v>12</v>
      </c>
      <c r="G172" s="31">
        <v>13.48</v>
      </c>
      <c r="H172" s="60">
        <f>IF(G172&lt;=50,'SS MALL'!$C$15,IF(G172&lt;=100,'SS MALL'!$D$15,IF(G172&lt;=150,'SS MALL'!$E$15,IF(G172&lt;=200,'SS MALL'!$F$15,IF(G172&lt;=250,'SS MALL'!$G$15,IF(G172&lt;=300,'SS MALL'!$H$15,IF(G172&lt;=350,'SS MALL'!$I$15,IF(G172&lt;=400,'SS MALL'!$J$15,IF(G172&lt;=450,'SS MALL'!$K$15,IF(G172&lt;=500,'SS MALL'!$L$15,IF(G172&gt;500,'SS MALL'!$M$15)))))))))))</f>
        <v>80000</v>
      </c>
      <c r="I172" s="31" t="str">
        <f t="shared" ref="I172:I202" si="48">IF(B172="Ground Floor","165.000",IF(B172="1st Floor","154.000",IF(B172="2nd Floor","144.374")))</f>
        <v>165.000</v>
      </c>
    </row>
    <row r="173" spans="1:9" x14ac:dyDescent="0.25">
      <c r="A173" s="18">
        <f t="shared" ref="A173:A236" si="49">A172+1</f>
        <v>3</v>
      </c>
      <c r="B173" s="42" t="s">
        <v>7</v>
      </c>
      <c r="C173" s="18" t="s">
        <v>10</v>
      </c>
      <c r="E173" s="59" t="s">
        <v>12</v>
      </c>
      <c r="G173" s="31">
        <v>241.77</v>
      </c>
      <c r="H173" s="60">
        <f>IF(G173&lt;=50,'SS MALL'!$C$3,IF(G173&lt;=100,'SS MALL'!$D$3,IF(G173&lt;=150,'SS MALL'!$E$3,IF(G173&lt;=200,'SS MALL'!$F$3,IF(G173&lt;=250,'SS MALL'!$G$3,IF(G173&lt;=300,'SS MALL'!$H$3,IF(G173&lt;=350,'SS MALL'!$I$3,IF(G173&lt;=400,'SS MALL'!$J$3,IF(G173&lt;=450,'SS MALL'!$K$3,IF(G173&lt;=500,'SS MALL'!$L$3,IF(G173&gt;500,'SS MALL'!$M$3)))))))))))</f>
        <v>109747</v>
      </c>
      <c r="I173" s="31" t="str">
        <f t="shared" si="48"/>
        <v>165.000</v>
      </c>
    </row>
    <row r="174" spans="1:9" x14ac:dyDescent="0.25">
      <c r="A174" s="18">
        <f t="shared" si="49"/>
        <v>4</v>
      </c>
      <c r="B174" s="42" t="s">
        <v>7</v>
      </c>
      <c r="C174" s="18" t="s">
        <v>11</v>
      </c>
      <c r="E174" s="59" t="s">
        <v>12</v>
      </c>
      <c r="G174" s="31">
        <v>50.6</v>
      </c>
      <c r="H174" s="60">
        <f>IF(G174&lt;=50,'SS MALL'!$C$15,IF(G174&lt;=100,'SS MALL'!$D$15,IF(G174&lt;=150,'SS MALL'!$E$15,IF(G174&lt;=200,'SS MALL'!$F$15,IF(G174&lt;=250,'SS MALL'!$G$15,IF(G174&lt;=300,'SS MALL'!$H$15,IF(G174&lt;=350,'SS MALL'!$I$15,IF(G174&lt;=400,'SS MALL'!$J$15,IF(G174&lt;=450,'SS MALL'!$K$15,IF(G174&lt;=500,'SS MALL'!$L$15,IF(G174&gt;500,'SS MALL'!$M$15)))))))))))</f>
        <v>74000</v>
      </c>
      <c r="I174" s="31" t="str">
        <f t="shared" si="48"/>
        <v>165.000</v>
      </c>
    </row>
    <row r="175" spans="1:9" x14ac:dyDescent="0.25">
      <c r="A175" s="18">
        <f t="shared" si="49"/>
        <v>5</v>
      </c>
      <c r="B175" s="42" t="s">
        <v>7</v>
      </c>
      <c r="C175" s="18" t="s">
        <v>10</v>
      </c>
      <c r="E175" s="59" t="s">
        <v>34</v>
      </c>
      <c r="G175" s="31">
        <v>260.45</v>
      </c>
      <c r="H175" s="60">
        <f>IF(G175&lt;=50,'SS MALL'!$C$3,IF(G175&lt;=100,'SS MALL'!$D$3,IF(G175&lt;=150,'SS MALL'!$E$3,IF(G175&lt;=200,'SS MALL'!$F$3,IF(G175&lt;=250,'SS MALL'!$G$3,IF(G175&lt;=300,'SS MALL'!$H$3,IF(G175&lt;=350,'SS MALL'!$I$3,IF(G175&lt;=400,'SS MALL'!$J$3,IF(G175&lt;=450,'SS MALL'!$K$3,IF(G175&lt;=500,'SS MALL'!$L$3,IF(G175&gt;500,'SS MALL'!$M$3)))))))))))</f>
        <v>98223</v>
      </c>
      <c r="I175" s="31" t="str">
        <f t="shared" si="48"/>
        <v>165.000</v>
      </c>
    </row>
    <row r="176" spans="1:9" x14ac:dyDescent="0.25">
      <c r="A176" s="18">
        <f t="shared" si="49"/>
        <v>6</v>
      </c>
      <c r="B176" s="42" t="s">
        <v>7</v>
      </c>
      <c r="C176" s="18" t="s">
        <v>11</v>
      </c>
      <c r="E176" s="59" t="s">
        <v>35</v>
      </c>
      <c r="G176" s="31">
        <v>27</v>
      </c>
      <c r="H176" s="60">
        <f>IF(G176&lt;=50,'SS MALL'!$C$15,IF(G176&lt;=100,'SS MALL'!$D$15,IF(G176&lt;=150,'SS MALL'!$E$15,IF(G176&lt;=200,'SS MALL'!$F$15,IF(G176&lt;=250,'SS MALL'!$G$15,IF(G176&lt;=300,'SS MALL'!$H$15,IF(G176&lt;=350,'SS MALL'!$I$15,IF(G176&lt;=400,'SS MALL'!$J$15,IF(G176&lt;=450,'SS MALL'!$K$15,IF(G176&lt;=500,'SS MALL'!$L$15,IF(G176&gt;500,'SS MALL'!$M$15)))))))))))</f>
        <v>80000</v>
      </c>
      <c r="I176" s="31" t="str">
        <f t="shared" si="48"/>
        <v>165.000</v>
      </c>
    </row>
    <row r="177" spans="1:9" x14ac:dyDescent="0.25">
      <c r="A177" s="18">
        <f t="shared" si="49"/>
        <v>7</v>
      </c>
      <c r="B177" s="42" t="s">
        <v>7</v>
      </c>
      <c r="C177" s="18" t="s">
        <v>11</v>
      </c>
      <c r="E177" s="59" t="s">
        <v>36</v>
      </c>
      <c r="G177" s="31">
        <v>24</v>
      </c>
      <c r="H177" s="60">
        <f>IF(G177&lt;=50,'SS MALL'!$C$15,IF(G177&lt;=100,'SS MALL'!$D$15,IF(G177&lt;=150,'SS MALL'!$E$15,IF(G177&lt;=200,'SS MALL'!$F$15,IF(G177&lt;=250,'SS MALL'!$G$15,IF(G177&lt;=300,'SS MALL'!$H$15,IF(G177&lt;=350,'SS MALL'!$I$15,IF(G177&lt;=400,'SS MALL'!$J$15,IF(G177&lt;=450,'SS MALL'!$K$15,IF(G177&lt;=500,'SS MALL'!$L$15,IF(G177&gt;500,'SS MALL'!$M$15)))))))))))</f>
        <v>80000</v>
      </c>
      <c r="I177" s="31" t="str">
        <f t="shared" si="48"/>
        <v>165.000</v>
      </c>
    </row>
    <row r="178" spans="1:9" x14ac:dyDescent="0.25">
      <c r="A178" s="18">
        <f t="shared" si="49"/>
        <v>8</v>
      </c>
      <c r="B178" s="42" t="s">
        <v>7</v>
      </c>
      <c r="C178" s="18" t="s">
        <v>10</v>
      </c>
      <c r="E178" s="59" t="s">
        <v>37</v>
      </c>
      <c r="G178" s="31">
        <v>150.66</v>
      </c>
      <c r="H178" s="60">
        <f>IF(G178&lt;=50,'SS MALL'!$C$3,IF(G178&lt;=100,'SS MALL'!$D$3,IF(G178&lt;=150,'SS MALL'!$E$3,IF(G178&lt;=200,'SS MALL'!$F$3,IF(G178&lt;=250,'SS MALL'!$G$3,IF(G178&lt;=300,'SS MALL'!$H$3,IF(G178&lt;=350,'SS MALL'!$I$3,IF(G178&lt;=400,'SS MALL'!$J$3,IF(G178&lt;=450,'SS MALL'!$K$3,IF(G178&lt;=500,'SS MALL'!$L$3,IF(G178&gt;500,'SS MALL'!$M$3)))))))))))</f>
        <v>122622</v>
      </c>
      <c r="I178" s="31" t="str">
        <f t="shared" si="48"/>
        <v>165.000</v>
      </c>
    </row>
    <row r="179" spans="1:9" x14ac:dyDescent="0.25">
      <c r="A179" s="18">
        <f t="shared" si="49"/>
        <v>9</v>
      </c>
      <c r="B179" s="42" t="s">
        <v>7</v>
      </c>
      <c r="C179" s="18" t="s">
        <v>11</v>
      </c>
      <c r="E179" s="59" t="s">
        <v>37</v>
      </c>
      <c r="G179" s="31">
        <v>10.050000000000001</v>
      </c>
      <c r="H179" s="60">
        <f>IF(G179&lt;=50,'SS MALL'!$C$15,IF(G179&lt;=100,'SS MALL'!$D$15,IF(G179&lt;=150,'SS MALL'!$E$15,IF(G179&lt;=200,'SS MALL'!$F$15,IF(G179&lt;=250,'SS MALL'!$G$15,IF(G179&lt;=300,'SS MALL'!$H$15,IF(G179&lt;=350,'SS MALL'!$I$15,IF(G179&lt;=400,'SS MALL'!$J$15,IF(G179&lt;=450,'SS MALL'!$K$15,IF(G179&lt;=500,'SS MALL'!$L$15,IF(G179&gt;500,'SS MALL'!$M$15)))))))))))</f>
        <v>80000</v>
      </c>
      <c r="I179" s="31" t="str">
        <f t="shared" si="48"/>
        <v>165.000</v>
      </c>
    </row>
    <row r="180" spans="1:9" x14ac:dyDescent="0.25">
      <c r="A180" s="18">
        <f t="shared" si="49"/>
        <v>10</v>
      </c>
      <c r="B180" s="42" t="s">
        <v>7</v>
      </c>
      <c r="C180" s="18" t="s">
        <v>10</v>
      </c>
      <c r="E180" s="59" t="s">
        <v>38</v>
      </c>
      <c r="G180" s="31">
        <v>89.74</v>
      </c>
      <c r="H180" s="60">
        <f>IF(G180&lt;=50,'SS MALL'!$C$3,IF(G180&lt;=100,'SS MALL'!$D$3,IF(G180&lt;=150,'SS MALL'!$E$3,IF(G180&lt;=200,'SS MALL'!$F$3,IF(G180&lt;=250,'SS MALL'!$G$3,IF(G180&lt;=300,'SS MALL'!$H$3,IF(G180&lt;=350,'SS MALL'!$I$3,IF(G180&lt;=400,'SS MALL'!$J$3,IF(G180&lt;=450,'SS MALL'!$K$3,IF(G180&lt;=500,'SS MALL'!$L$3,IF(G180&gt;500,'SS MALL'!$M$3)))))))))))</f>
        <v>148000</v>
      </c>
      <c r="I180" s="31" t="str">
        <f t="shared" si="48"/>
        <v>165.000</v>
      </c>
    </row>
    <row r="181" spans="1:9" x14ac:dyDescent="0.25">
      <c r="A181" s="18">
        <f t="shared" si="49"/>
        <v>11</v>
      </c>
      <c r="B181" s="42" t="s">
        <v>7</v>
      </c>
      <c r="C181" s="18" t="s">
        <v>10</v>
      </c>
      <c r="E181" s="59" t="s">
        <v>39</v>
      </c>
      <c r="G181" s="31">
        <v>42</v>
      </c>
      <c r="H181" s="60">
        <f>IF(G181&lt;=50,'SS MALL'!$C$3,IF(G181&lt;=100,'SS MALL'!$D$3,IF(G181&lt;=150,'SS MALL'!$E$3,IF(G181&lt;=200,'SS MALL'!$F$3,IF(G181&lt;=250,'SS MALL'!$G$3,IF(G181&lt;=300,'SS MALL'!$H$3,IF(G181&lt;=350,'SS MALL'!$I$3,IF(G181&lt;=400,'SS MALL'!$J$3,IF(G181&lt;=450,'SS MALL'!$K$3,IF(G181&lt;=500,'SS MALL'!$L$3,IF(G181&gt;500,'SS MALL'!$M$3)))))))))))</f>
        <v>160000</v>
      </c>
      <c r="I181" s="31" t="str">
        <f t="shared" si="48"/>
        <v>165.000</v>
      </c>
    </row>
    <row r="182" spans="1:9" x14ac:dyDescent="0.25">
      <c r="A182" s="18">
        <f t="shared" si="49"/>
        <v>12</v>
      </c>
      <c r="B182" s="42" t="s">
        <v>7</v>
      </c>
      <c r="C182" s="18" t="s">
        <v>10</v>
      </c>
      <c r="E182" s="59" t="s">
        <v>40</v>
      </c>
      <c r="G182" s="31">
        <v>63.58</v>
      </c>
      <c r="H182" s="60">
        <f>IF(G182&lt;=50,'SS MALL'!$C$3,IF(G182&lt;=100,'SS MALL'!$D$3,IF(G182&lt;=150,'SS MALL'!$E$3,IF(G182&lt;=200,'SS MALL'!$F$3,IF(G182&lt;=250,'SS MALL'!$G$3,IF(G182&lt;=300,'SS MALL'!$H$3,IF(G182&lt;=350,'SS MALL'!$I$3,IF(G182&lt;=400,'SS MALL'!$J$3,IF(G182&lt;=450,'SS MALL'!$K$3,IF(G182&lt;=500,'SS MALL'!$L$3,IF(G182&gt;500,'SS MALL'!$M$3)))))))))))</f>
        <v>148000</v>
      </c>
      <c r="I182" s="31" t="str">
        <f t="shared" si="48"/>
        <v>165.000</v>
      </c>
    </row>
    <row r="183" spans="1:9" x14ac:dyDescent="0.25">
      <c r="A183" s="18">
        <f t="shared" si="49"/>
        <v>13</v>
      </c>
      <c r="B183" s="42" t="s">
        <v>7</v>
      </c>
      <c r="C183" s="18" t="s">
        <v>10</v>
      </c>
      <c r="E183" s="59" t="s">
        <v>41</v>
      </c>
      <c r="G183" s="31">
        <v>84.58</v>
      </c>
      <c r="H183" s="60">
        <f>IF(G183&lt;=50,'SS MALL'!$C$3,IF(G183&lt;=100,'SS MALL'!$D$3,IF(G183&lt;=150,'SS MALL'!$E$3,IF(G183&lt;=200,'SS MALL'!$F$3,IF(G183&lt;=250,'SS MALL'!$G$3,IF(G183&lt;=300,'SS MALL'!$H$3,IF(G183&lt;=350,'SS MALL'!$I$3,IF(G183&lt;=400,'SS MALL'!$J$3,IF(G183&lt;=450,'SS MALL'!$K$3,IF(G183&lt;=500,'SS MALL'!$L$3,IF(G183&gt;500,'SS MALL'!$M$3)))))))))))</f>
        <v>148000</v>
      </c>
      <c r="I183" s="31" t="str">
        <f t="shared" si="48"/>
        <v>165.000</v>
      </c>
    </row>
    <row r="184" spans="1:9" x14ac:dyDescent="0.25">
      <c r="A184" s="18">
        <f t="shared" si="49"/>
        <v>14</v>
      </c>
      <c r="B184" s="42" t="s">
        <v>7</v>
      </c>
      <c r="C184" s="18" t="s">
        <v>11</v>
      </c>
      <c r="E184" s="59" t="s">
        <v>41</v>
      </c>
      <c r="G184" s="31">
        <v>10</v>
      </c>
      <c r="H184" s="60">
        <f>IF(G184&lt;=50,'SS MALL'!$C$15,IF(G184&lt;=100,'SS MALL'!$D$15,IF(G184&lt;=150,'SS MALL'!$E$15,IF(G184&lt;=200,'SS MALL'!$F$15,IF(G184&lt;=250,'SS MALL'!$G$15,IF(G184&lt;=300,'SS MALL'!$H$15,IF(G184&lt;=350,'SS MALL'!$I$15,IF(G184&lt;=400,'SS MALL'!$J$15,IF(G184&lt;=450,'SS MALL'!$K$15,IF(G184&lt;=500,'SS MALL'!$L$15,IF(G184&gt;500,'SS MALL'!$M$15)))))))))))</f>
        <v>80000</v>
      </c>
      <c r="I184" s="31" t="str">
        <f t="shared" si="48"/>
        <v>165.000</v>
      </c>
    </row>
    <row r="185" spans="1:9" x14ac:dyDescent="0.25">
      <c r="A185" s="18">
        <f t="shared" si="49"/>
        <v>15</v>
      </c>
      <c r="B185" s="42" t="s">
        <v>7</v>
      </c>
      <c r="C185" s="18" t="s">
        <v>10</v>
      </c>
      <c r="E185" s="59" t="s">
        <v>42</v>
      </c>
      <c r="G185" s="31">
        <v>141.75</v>
      </c>
      <c r="H185" s="60">
        <f>IF(G185&lt;=50,'SS MALL'!$C$3,IF(G185&lt;=100,'SS MALL'!$D$3,IF(G185&lt;=150,'SS MALL'!$E$3,IF(G185&lt;=200,'SS MALL'!$F$3,IF(G185&lt;=250,'SS MALL'!$G$3,IF(G185&lt;=300,'SS MALL'!$H$3,IF(G185&lt;=350,'SS MALL'!$I$3,IF(G185&lt;=400,'SS MALL'!$J$3,IF(G185&lt;=450,'SS MALL'!$K$3,IF(G185&lt;=500,'SS MALL'!$L$3,IF(G185&gt;500,'SS MALL'!$M$3)))))))))))</f>
        <v>135494</v>
      </c>
      <c r="I185" s="31" t="str">
        <f t="shared" si="48"/>
        <v>165.000</v>
      </c>
    </row>
    <row r="186" spans="1:9" x14ac:dyDescent="0.25">
      <c r="A186" s="18">
        <f t="shared" si="49"/>
        <v>16</v>
      </c>
      <c r="B186" s="42" t="s">
        <v>7</v>
      </c>
      <c r="C186" s="18" t="s">
        <v>11</v>
      </c>
      <c r="E186" s="59" t="s">
        <v>42</v>
      </c>
      <c r="G186" s="31">
        <v>10</v>
      </c>
      <c r="H186" s="60">
        <f>IF(G186&lt;=50,'SS MALL'!$C$15,IF(G186&lt;=100,'SS MALL'!$D$15,IF(G186&lt;=150,'SS MALL'!$E$15,IF(G186&lt;=200,'SS MALL'!$F$15,IF(G186&lt;=250,'SS MALL'!$G$15,IF(G186&lt;=300,'SS MALL'!$H$15,IF(G186&lt;=350,'SS MALL'!$I$15,IF(G186&lt;=400,'SS MALL'!$J$15,IF(G186&lt;=450,'SS MALL'!$K$15,IF(G186&lt;=500,'SS MALL'!$L$15,IF(G186&gt;500,'SS MALL'!$M$15)))))))))))</f>
        <v>80000</v>
      </c>
      <c r="I186" s="31" t="str">
        <f t="shared" si="48"/>
        <v>165.000</v>
      </c>
    </row>
    <row r="187" spans="1:9" x14ac:dyDescent="0.25">
      <c r="A187" s="18">
        <f t="shared" si="49"/>
        <v>17</v>
      </c>
      <c r="B187" s="42" t="s">
        <v>7</v>
      </c>
      <c r="C187" s="18" t="s">
        <v>10</v>
      </c>
      <c r="E187" s="59" t="s">
        <v>43</v>
      </c>
      <c r="G187" s="31">
        <v>67</v>
      </c>
      <c r="H187" s="60">
        <f>IF(G187&lt;=50,'SS MALL'!$C$3,IF(G187&lt;=100,'SS MALL'!$D$3,IF(G187&lt;=150,'SS MALL'!$E$3,IF(G187&lt;=200,'SS MALL'!$F$3,IF(G187&lt;=250,'SS MALL'!$G$3,IF(G187&lt;=300,'SS MALL'!$H$3,IF(G187&lt;=350,'SS MALL'!$I$3,IF(G187&lt;=400,'SS MALL'!$J$3,IF(G187&lt;=450,'SS MALL'!$K$3,IF(G187&lt;=500,'SS MALL'!$L$3,IF(G187&gt;500,'SS MALL'!$M$3)))))))))))</f>
        <v>148000</v>
      </c>
      <c r="I187" s="31" t="str">
        <f t="shared" si="48"/>
        <v>165.000</v>
      </c>
    </row>
    <row r="188" spans="1:9" x14ac:dyDescent="0.25">
      <c r="A188" s="18">
        <f t="shared" si="49"/>
        <v>18</v>
      </c>
      <c r="B188" s="42" t="s">
        <v>7</v>
      </c>
      <c r="C188" s="18" t="s">
        <v>10</v>
      </c>
      <c r="E188" s="59" t="s">
        <v>44</v>
      </c>
      <c r="G188" s="31">
        <v>51</v>
      </c>
      <c r="H188" s="60">
        <f>IF(G188&lt;=50,'SS MALL'!$C$3,IF(G188&lt;=100,'SS MALL'!$D$3,IF(G188&lt;=150,'SS MALL'!$E$3,IF(G188&lt;=200,'SS MALL'!$F$3,IF(G188&lt;=250,'SS MALL'!$G$3,IF(G188&lt;=300,'SS MALL'!$H$3,IF(G188&lt;=350,'SS MALL'!$I$3,IF(G188&lt;=400,'SS MALL'!$J$3,IF(G188&lt;=450,'SS MALL'!$K$3,IF(G188&lt;=500,'SS MALL'!$L$3,IF(G188&gt;500,'SS MALL'!$M$3)))))))))))</f>
        <v>148000</v>
      </c>
      <c r="I188" s="31" t="str">
        <f t="shared" si="48"/>
        <v>165.000</v>
      </c>
    </row>
    <row r="189" spans="1:9" x14ac:dyDescent="0.25">
      <c r="A189" s="18">
        <f t="shared" si="49"/>
        <v>19</v>
      </c>
      <c r="B189" s="42" t="s">
        <v>7</v>
      </c>
      <c r="C189" s="18" t="s">
        <v>10</v>
      </c>
      <c r="E189" s="59" t="s">
        <v>45</v>
      </c>
      <c r="G189" s="31">
        <v>45.71</v>
      </c>
      <c r="H189" s="60">
        <f>IF(G189&lt;=50,'SS MALL'!$C$3,IF(G189&lt;=100,'SS MALL'!$D$3,IF(G189&lt;=150,'SS MALL'!$E$3,IF(G189&lt;=200,'SS MALL'!$F$3,IF(G189&lt;=250,'SS MALL'!$G$3,IF(G189&lt;=300,'SS MALL'!$H$3,IF(G189&lt;=350,'SS MALL'!$I$3,IF(G189&lt;=400,'SS MALL'!$J$3,IF(G189&lt;=450,'SS MALL'!$K$3,IF(G189&lt;=500,'SS MALL'!$L$3,IF(G189&gt;500,'SS MALL'!$M$3)))))))))))</f>
        <v>160000</v>
      </c>
      <c r="I189" s="31" t="str">
        <f t="shared" si="48"/>
        <v>165.000</v>
      </c>
    </row>
    <row r="190" spans="1:9" x14ac:dyDescent="0.25">
      <c r="A190" s="18">
        <f t="shared" si="49"/>
        <v>20</v>
      </c>
      <c r="B190" s="42" t="s">
        <v>7</v>
      </c>
      <c r="C190" s="18" t="s">
        <v>11</v>
      </c>
      <c r="E190" s="59"/>
      <c r="G190" s="31">
        <v>25</v>
      </c>
      <c r="H190" s="60">
        <f>IF(G190&lt;=50,'SS MALL'!$C$15,IF(G190&lt;=100,'SS MALL'!$D$15,IF(G190&lt;=150,'SS MALL'!$E$15,IF(G190&lt;=200,'SS MALL'!$F$15,IF(G190&lt;=250,'SS MALL'!$G$15,IF(G190&lt;=300,'SS MALL'!$H$15,IF(G190&lt;=350,'SS MALL'!$I$15,IF(G190&lt;=400,'SS MALL'!$J$15,IF(G190&lt;=450,'SS MALL'!$K$15,IF(G190&lt;=500,'SS MALL'!$L$15,IF(G190&gt;500,'SS MALL'!$M$15)))))))))))</f>
        <v>80000</v>
      </c>
      <c r="I190" s="31" t="str">
        <f t="shared" si="48"/>
        <v>165.000</v>
      </c>
    </row>
    <row r="191" spans="1:9" x14ac:dyDescent="0.25">
      <c r="A191" s="18">
        <f t="shared" si="49"/>
        <v>21</v>
      </c>
      <c r="B191" s="42" t="s">
        <v>7</v>
      </c>
      <c r="C191" s="18" t="s">
        <v>10</v>
      </c>
      <c r="E191" s="59">
        <v>11</v>
      </c>
      <c r="G191" s="31">
        <v>28</v>
      </c>
      <c r="H191" s="60">
        <f>IF(G191&lt;=50,'SS MALL'!$C$3,IF(G191&lt;=100,'SS MALL'!$D$3,IF(G191&lt;=150,'SS MALL'!$E$3,IF(G191&lt;=200,'SS MALL'!$F$3,IF(G191&lt;=250,'SS MALL'!$G$3,IF(G191&lt;=300,'SS MALL'!$H$3,IF(G191&lt;=350,'SS MALL'!$I$3,IF(G191&lt;=400,'SS MALL'!$J$3,IF(G191&lt;=450,'SS MALL'!$K$3,IF(G191&lt;=500,'SS MALL'!$L$3,IF(G191&gt;500,'SS MALL'!$M$3)))))))))))</f>
        <v>160000</v>
      </c>
      <c r="I191" s="31" t="str">
        <f t="shared" si="48"/>
        <v>165.000</v>
      </c>
    </row>
    <row r="192" spans="1:9" x14ac:dyDescent="0.25">
      <c r="A192" s="18">
        <f t="shared" si="49"/>
        <v>22</v>
      </c>
      <c r="B192" s="42" t="s">
        <v>7</v>
      </c>
      <c r="C192" s="18" t="s">
        <v>10</v>
      </c>
      <c r="E192" s="59">
        <v>12</v>
      </c>
      <c r="G192" s="31">
        <v>21</v>
      </c>
      <c r="H192" s="60">
        <f>IF(G192&lt;=50,'SS MALL'!$C$3,IF(G192&lt;=100,'SS MALL'!$D$3,IF(G192&lt;=150,'SS MALL'!$E$3,IF(G192&lt;=200,'SS MALL'!$F$3,IF(G192&lt;=250,'SS MALL'!$G$3,IF(G192&lt;=300,'SS MALL'!$H$3,IF(G192&lt;=350,'SS MALL'!$I$3,IF(G192&lt;=400,'SS MALL'!$J$3,IF(G192&lt;=450,'SS MALL'!$K$3,IF(G192&lt;=500,'SS MALL'!$L$3,IF(G192&gt;500,'SS MALL'!$M$3)))))))))))</f>
        <v>160000</v>
      </c>
      <c r="I192" s="31" t="str">
        <f t="shared" si="48"/>
        <v>165.000</v>
      </c>
    </row>
    <row r="193" spans="1:9" x14ac:dyDescent="0.25">
      <c r="A193" s="18">
        <f t="shared" si="49"/>
        <v>23</v>
      </c>
      <c r="B193" s="42" t="s">
        <v>7</v>
      </c>
      <c r="C193" s="18" t="s">
        <v>11</v>
      </c>
      <c r="E193" s="59">
        <v>12</v>
      </c>
      <c r="G193" s="31">
        <v>8</v>
      </c>
      <c r="H193" s="60">
        <f>IF(G193&lt;=50,'SS MALL'!$C$15,IF(G193&lt;=100,'SS MALL'!$D$15,IF(G193&lt;=150,'SS MALL'!$E$15,IF(G193&lt;=200,'SS MALL'!$F$15,IF(G193&lt;=250,'SS MALL'!$G$15,IF(G193&lt;=300,'SS MALL'!$H$15,IF(G193&lt;=350,'SS MALL'!$I$15,IF(G193&lt;=400,'SS MALL'!$J$15,IF(G193&lt;=450,'SS MALL'!$K$15,IF(G193&lt;=500,'SS MALL'!$L$15,IF(G193&gt;500,'SS MALL'!$M$15)))))))))))</f>
        <v>80000</v>
      </c>
      <c r="I193" s="31" t="str">
        <f t="shared" si="48"/>
        <v>165.000</v>
      </c>
    </row>
    <row r="194" spans="1:9" x14ac:dyDescent="0.25">
      <c r="A194" s="18">
        <f t="shared" si="49"/>
        <v>24</v>
      </c>
      <c r="B194" s="42" t="s">
        <v>46</v>
      </c>
      <c r="C194" s="18" t="s">
        <v>10</v>
      </c>
      <c r="E194" s="59" t="s">
        <v>8</v>
      </c>
      <c r="G194" s="31">
        <v>382.84</v>
      </c>
      <c r="H194" s="60">
        <f>IF(G194&lt;=50,'SS MALL'!$C$4,IF(G194&lt;=100,'SS MALL'!$D$4,IF(G194&lt;=150,'SS MALL'!$E$4,IF(G194&lt;=200,'SS MALL'!$F$4,IF(G194&lt;=250,'SS MALL'!$G$4,IF(G194&lt;=300,'SS MALL'!$H$4,IF(G194&lt;=350,'SS MALL'!$I$4,IF(G194&lt;=400,'SS MALL'!$J$4,IF(G194&lt;=450,'SS MALL'!$K$4,IF(G194&lt;=500,'SS MALL'!$L$4,IF(G194&gt;500,'SS MALL'!$M$4)))))))))))</f>
        <v>74745</v>
      </c>
      <c r="I194" s="31" t="str">
        <f t="shared" si="48"/>
        <v>154.000</v>
      </c>
    </row>
    <row r="195" spans="1:9" x14ac:dyDescent="0.25">
      <c r="A195" s="18">
        <f t="shared" si="49"/>
        <v>25</v>
      </c>
      <c r="B195" s="42" t="s">
        <v>46</v>
      </c>
      <c r="C195" s="18" t="s">
        <v>10</v>
      </c>
      <c r="E195" s="59" t="s">
        <v>12</v>
      </c>
      <c r="G195" s="31">
        <v>211.1</v>
      </c>
      <c r="H195" s="60">
        <f>IF(G195&lt;=50,'SS MALL'!$C$4,IF(G195&lt;=100,'SS MALL'!$D$4,IF(G195&lt;=150,'SS MALL'!$E$4,IF(G195&lt;=200,'SS MALL'!$F$4,IF(G195&lt;=250,'SS MALL'!$G$4,IF(G195&lt;=300,'SS MALL'!$H$4,IF(G195&lt;=350,'SS MALL'!$I$4,IF(G195&lt;=400,'SS MALL'!$J$4,IF(G195&lt;=450,'SS MALL'!$K$4,IF(G195&lt;=500,'SS MALL'!$L$4,IF(G195&gt;500,'SS MALL'!$M$4)))))))))))</f>
        <v>104259</v>
      </c>
      <c r="I195" s="31" t="str">
        <f t="shared" si="48"/>
        <v>154.000</v>
      </c>
    </row>
    <row r="196" spans="1:9" x14ac:dyDescent="0.25">
      <c r="A196" s="18">
        <f t="shared" si="49"/>
        <v>26</v>
      </c>
      <c r="B196" s="42" t="s">
        <v>46</v>
      </c>
      <c r="C196" s="18" t="s">
        <v>10</v>
      </c>
      <c r="E196" s="59" t="s">
        <v>34</v>
      </c>
      <c r="G196" s="31">
        <v>281.35000000000002</v>
      </c>
      <c r="H196" s="60">
        <f>IF(G196&lt;=50,'SS MALL'!$C$4,IF(G196&lt;=100,'SS MALL'!$D$4,IF(G196&lt;=150,'SS MALL'!$E$4,IF(G196&lt;=200,'SS MALL'!$F$4,IF(G196&lt;=250,'SS MALL'!$G$4,IF(G196&lt;=300,'SS MALL'!$H$4,IF(G196&lt;=350,'SS MALL'!$I$4,IF(G196&lt;=400,'SS MALL'!$J$4,IF(G196&lt;=450,'SS MALL'!$K$4,IF(G196&lt;=500,'SS MALL'!$L$4,IF(G196&gt;500,'SS MALL'!$M$4)))))))))))</f>
        <v>93312</v>
      </c>
      <c r="I196" s="31" t="str">
        <f t="shared" si="48"/>
        <v>154.000</v>
      </c>
    </row>
    <row r="197" spans="1:9" x14ac:dyDescent="0.25">
      <c r="A197" s="18">
        <f t="shared" si="49"/>
        <v>27</v>
      </c>
      <c r="B197" s="42" t="s">
        <v>46</v>
      </c>
      <c r="C197" s="18" t="s">
        <v>10</v>
      </c>
      <c r="E197" s="59" t="s">
        <v>37</v>
      </c>
      <c r="G197" s="31">
        <v>55.81</v>
      </c>
      <c r="H197" s="60">
        <f>IF(G197&lt;=50,'SS MALL'!$C$4,IF(G197&lt;=100,'SS MALL'!$D$4,IF(G197&lt;=150,'SS MALL'!$E$4,IF(G197&lt;=200,'SS MALL'!$F$4,IF(G197&lt;=250,'SS MALL'!$G$4,IF(G197&lt;=300,'SS MALL'!$H$4,IF(G197&lt;=350,'SS MALL'!$I$4,IF(G197&lt;=400,'SS MALL'!$J$4,IF(G197&lt;=450,'SS MALL'!$K$4,IF(G197&lt;=500,'SS MALL'!$L$4,IF(G197&gt;500,'SS MALL'!$M$4)))))))))))</f>
        <v>140600</v>
      </c>
      <c r="I197" s="31" t="str">
        <f t="shared" si="48"/>
        <v>154.000</v>
      </c>
    </row>
    <row r="198" spans="1:9" x14ac:dyDescent="0.25">
      <c r="A198" s="18">
        <f t="shared" si="49"/>
        <v>28</v>
      </c>
      <c r="B198" s="42" t="s">
        <v>46</v>
      </c>
      <c r="C198" s="18" t="s">
        <v>10</v>
      </c>
      <c r="E198" s="59" t="s">
        <v>47</v>
      </c>
      <c r="G198" s="31">
        <v>211.38</v>
      </c>
      <c r="H198" s="60">
        <f>IF(G198&lt;=50,'SS MALL'!$C$4,IF(G198&lt;=100,'SS MALL'!$D$4,IF(G198&lt;=150,'SS MALL'!$E$4,IF(G198&lt;=200,'SS MALL'!$F$4,IF(G198&lt;=250,'SS MALL'!$G$4,IF(G198&lt;=300,'SS MALL'!$H$4,IF(G198&lt;=350,'SS MALL'!$I$4,IF(G198&lt;=400,'SS MALL'!$J$4,IF(G198&lt;=450,'SS MALL'!$K$4,IF(G198&lt;=500,'SS MALL'!$L$4,IF(G198&gt;500,'SS MALL'!$M$4)))))))))))</f>
        <v>104259</v>
      </c>
      <c r="I198" s="31" t="str">
        <f t="shared" si="48"/>
        <v>154.000</v>
      </c>
    </row>
    <row r="199" spans="1:9" x14ac:dyDescent="0.25">
      <c r="A199" s="18">
        <f t="shared" si="49"/>
        <v>29</v>
      </c>
      <c r="B199" s="42" t="s">
        <v>46</v>
      </c>
      <c r="C199" s="18" t="s">
        <v>10</v>
      </c>
      <c r="E199" s="59" t="s">
        <v>41</v>
      </c>
      <c r="G199" s="31">
        <v>902.07</v>
      </c>
      <c r="H199" s="60">
        <f>IF(G199&lt;=50,'SS MALL'!$C$4,IF(G199&lt;=100,'SS MALL'!$D$4,IF(G199&lt;=150,'SS MALL'!$E$4,IF(G199&lt;=200,'SS MALL'!$F$4,IF(G199&lt;=250,'SS MALL'!$G$4,IF(G199&lt;=300,'SS MALL'!$H$4,IF(G199&lt;=350,'SS MALL'!$I$4,IF(G199&lt;=400,'SS MALL'!$J$4,IF(G199&lt;=450,'SS MALL'!$K$4,IF(G199&lt;=500,'SS MALL'!$L$4,IF(G199&gt;500,'SS MALL'!$M$4)))))))))))</f>
        <v>53586</v>
      </c>
      <c r="I199" s="31" t="str">
        <f t="shared" si="48"/>
        <v>154.000</v>
      </c>
    </row>
    <row r="200" spans="1:9" x14ac:dyDescent="0.25">
      <c r="A200" s="18">
        <f t="shared" si="49"/>
        <v>30</v>
      </c>
      <c r="B200" s="42" t="s">
        <v>46</v>
      </c>
      <c r="C200" s="18" t="s">
        <v>10</v>
      </c>
      <c r="E200" s="59" t="s">
        <v>42</v>
      </c>
      <c r="G200" s="31">
        <v>39.340000000000003</v>
      </c>
      <c r="H200" s="60">
        <f>IF(G200&lt;=50,'SS MALL'!$C$4,IF(G200&lt;=100,'SS MALL'!$D$4,IF(G200&lt;=150,'SS MALL'!$E$4,IF(G200&lt;=200,'SS MALL'!$F$4,IF(G200&lt;=250,'SS MALL'!$G$4,IF(G200&lt;=300,'SS MALL'!$H$4,IF(G200&lt;=350,'SS MALL'!$I$4,IF(G200&lt;=400,'SS MALL'!$J$4,IF(G200&lt;=450,'SS MALL'!$K$4,IF(G200&lt;=500,'SS MALL'!$L$4,IF(G200&gt;500,'SS MALL'!$M$4)))))))))))</f>
        <v>152000</v>
      </c>
      <c r="I200" s="31" t="str">
        <f t="shared" si="48"/>
        <v>154.000</v>
      </c>
    </row>
    <row r="201" spans="1:9" x14ac:dyDescent="0.25">
      <c r="A201" s="18">
        <f t="shared" si="49"/>
        <v>31</v>
      </c>
      <c r="B201" s="42" t="s">
        <v>46</v>
      </c>
      <c r="C201" s="18" t="s">
        <v>10</v>
      </c>
      <c r="E201" s="59" t="s">
        <v>43</v>
      </c>
      <c r="G201" s="31">
        <v>26.45</v>
      </c>
      <c r="H201" s="60">
        <f>IF(G201&lt;=50,'SS MALL'!$C$4,IF(G201&lt;=100,'SS MALL'!$D$4,IF(G201&lt;=150,'SS MALL'!$E$4,IF(G201&lt;=200,'SS MALL'!$F$4,IF(G201&lt;=250,'SS MALL'!$G$4,IF(G201&lt;=300,'SS MALL'!$H$4,IF(G201&lt;=350,'SS MALL'!$I$4,IF(G201&lt;=400,'SS MALL'!$J$4,IF(G201&lt;=450,'SS MALL'!$K$4,IF(G201&lt;=500,'SS MALL'!$L$4,IF(G201&gt;500,'SS MALL'!$M$4)))))))))))</f>
        <v>152000</v>
      </c>
      <c r="I201" s="31" t="str">
        <f t="shared" si="48"/>
        <v>154.000</v>
      </c>
    </row>
    <row r="202" spans="1:9" x14ac:dyDescent="0.25">
      <c r="A202" s="18">
        <f t="shared" si="49"/>
        <v>32</v>
      </c>
      <c r="B202" s="42" t="s">
        <v>46</v>
      </c>
      <c r="C202" s="18" t="s">
        <v>10</v>
      </c>
      <c r="E202" s="59" t="s">
        <v>44</v>
      </c>
      <c r="G202" s="31">
        <v>26.45</v>
      </c>
      <c r="H202" s="60">
        <f>IF(G202&lt;=50,'SS MALL'!$C$4,IF(G202&lt;=100,'SS MALL'!$D$4,IF(G202&lt;=150,'SS MALL'!$E$4,IF(G202&lt;=200,'SS MALL'!$F$4,IF(G202&lt;=250,'SS MALL'!$G$4,IF(G202&lt;=300,'SS MALL'!$H$4,IF(G202&lt;=350,'SS MALL'!$I$4,IF(G202&lt;=400,'SS MALL'!$J$4,IF(G202&lt;=450,'SS MALL'!$K$4,IF(G202&lt;=500,'SS MALL'!$L$4,IF(G202&gt;500,'SS MALL'!$M$4)))))))))))</f>
        <v>152000</v>
      </c>
      <c r="I202" s="31" t="str">
        <f t="shared" si="48"/>
        <v>154.000</v>
      </c>
    </row>
    <row r="203" spans="1:9" x14ac:dyDescent="0.25">
      <c r="A203" s="18">
        <f t="shared" si="49"/>
        <v>33</v>
      </c>
      <c r="B203" s="42" t="s">
        <v>46</v>
      </c>
      <c r="C203" s="18" t="s">
        <v>10</v>
      </c>
      <c r="E203" s="59" t="s">
        <v>45</v>
      </c>
      <c r="G203" s="31">
        <v>82.41</v>
      </c>
      <c r="H203" s="60">
        <f>IF(G203&lt;=50,'SS MALL'!$C$4,IF(G203&lt;=100,'SS MALL'!$D$4,IF(G203&lt;=150,'SS MALL'!$E$4,IF(G203&lt;=200,'SS MALL'!$F$4,IF(G203&lt;=250,'SS MALL'!$G$4,IF(G203&lt;=300,'SS MALL'!$H$4,IF(G203&lt;=350,'SS MALL'!$I$4,IF(G203&lt;=400,'SS MALL'!$J$4,IF(G203&lt;=450,'SS MALL'!$K$4,IF(G203&lt;=500,'SS MALL'!$L$4,IF(G203&gt;500,'SS MALL'!$M$4)))))))))))</f>
        <v>140600</v>
      </c>
      <c r="I203" s="31" t="str">
        <f t="shared" ref="I203:I224" si="50">IF(B203="Ground Floor","165.000",IF(B203="1st Floor","154.000",IF(B203="2nd Floor","144.374")))</f>
        <v>154.000</v>
      </c>
    </row>
    <row r="204" spans="1:9" x14ac:dyDescent="0.25">
      <c r="A204" s="18">
        <f t="shared" si="49"/>
        <v>34</v>
      </c>
      <c r="B204" s="42" t="s">
        <v>46</v>
      </c>
      <c r="C204" s="18" t="s">
        <v>10</v>
      </c>
      <c r="E204" s="59" t="s">
        <v>48</v>
      </c>
      <c r="G204" s="31">
        <v>95.58</v>
      </c>
      <c r="H204" s="60">
        <f>IF(G204&lt;=50,'SS MALL'!$C$4,IF(G204&lt;=100,'SS MALL'!$D$4,IF(G204&lt;=150,'SS MALL'!$E$4,IF(G204&lt;=200,'SS MALL'!$F$4,IF(G204&lt;=250,'SS MALL'!$G$4,IF(G204&lt;=300,'SS MALL'!$H$4,IF(G204&lt;=350,'SS MALL'!$I$4,IF(G204&lt;=400,'SS MALL'!$J$4,IF(G204&lt;=450,'SS MALL'!$K$4,IF(G204&lt;=500,'SS MALL'!$L$4,IF(G204&gt;500,'SS MALL'!$M$4)))))))))))</f>
        <v>140600</v>
      </c>
      <c r="I204" s="31" t="str">
        <f t="shared" si="50"/>
        <v>154.000</v>
      </c>
    </row>
    <row r="205" spans="1:9" x14ac:dyDescent="0.25">
      <c r="A205" s="18">
        <f t="shared" si="49"/>
        <v>35</v>
      </c>
      <c r="B205" s="42" t="s">
        <v>46</v>
      </c>
      <c r="C205" s="18" t="s">
        <v>10</v>
      </c>
      <c r="E205" s="59" t="s">
        <v>49</v>
      </c>
      <c r="G205" s="31">
        <v>175.73</v>
      </c>
      <c r="H205" s="60">
        <f>IF(G205&lt;=50,'SS MALL'!$C$4,IF(G205&lt;=100,'SS MALL'!$D$4,IF(G205&lt;=150,'SS MALL'!$E$4,IF(G205&lt;=200,'SS MALL'!$F$4,IF(G205&lt;=250,'SS MALL'!$G$4,IF(G205&lt;=300,'SS MALL'!$H$4,IF(G205&lt;=350,'SS MALL'!$I$4,IF(G205&lt;=400,'SS MALL'!$J$4,IF(G205&lt;=450,'SS MALL'!$K$4,IF(G205&lt;=500,'SS MALL'!$L$4,IF(G205&gt;500,'SS MALL'!$M$4)))))))))))</f>
        <v>116491</v>
      </c>
      <c r="I205" s="31" t="str">
        <f t="shared" si="50"/>
        <v>154.000</v>
      </c>
    </row>
    <row r="206" spans="1:9" x14ac:dyDescent="0.25">
      <c r="A206" s="18">
        <f t="shared" si="49"/>
        <v>36</v>
      </c>
      <c r="B206" s="42" t="s">
        <v>46</v>
      </c>
      <c r="C206" s="18" t="s">
        <v>10</v>
      </c>
      <c r="E206" s="59" t="s">
        <v>50</v>
      </c>
      <c r="G206" s="31">
        <v>66.11</v>
      </c>
      <c r="H206" s="60">
        <f>IF(G206&lt;=50,'SS MALL'!$C$4,IF(G206&lt;=100,'SS MALL'!$D$4,IF(G206&lt;=150,'SS MALL'!$E$4,IF(G206&lt;=200,'SS MALL'!$F$4,IF(G206&lt;=250,'SS MALL'!$G$4,IF(G206&lt;=300,'SS MALL'!$H$4,IF(G206&lt;=350,'SS MALL'!$I$4,IF(G206&lt;=400,'SS MALL'!$J$4,IF(G206&lt;=450,'SS MALL'!$K$4,IF(G206&lt;=500,'SS MALL'!$L$4,IF(G206&gt;500,'SS MALL'!$M$4)))))))))))</f>
        <v>140600</v>
      </c>
      <c r="I206" s="31" t="str">
        <f t="shared" si="50"/>
        <v>154.000</v>
      </c>
    </row>
    <row r="207" spans="1:9" x14ac:dyDescent="0.25">
      <c r="A207" s="18">
        <f t="shared" si="49"/>
        <v>37</v>
      </c>
      <c r="B207" s="42" t="s">
        <v>46</v>
      </c>
      <c r="C207" s="18" t="s">
        <v>10</v>
      </c>
      <c r="E207" s="59" t="s">
        <v>51</v>
      </c>
      <c r="G207" s="31">
        <v>66.14</v>
      </c>
      <c r="H207" s="60">
        <f>IF(G207&lt;=50,'SS MALL'!$C$4,IF(G207&lt;=100,'SS MALL'!$D$4,IF(G207&lt;=150,'SS MALL'!$E$4,IF(G207&lt;=200,'SS MALL'!$F$4,IF(G207&lt;=250,'SS MALL'!$G$4,IF(G207&lt;=300,'SS MALL'!$H$4,IF(G207&lt;=350,'SS MALL'!$I$4,IF(G207&lt;=400,'SS MALL'!$J$4,IF(G207&lt;=450,'SS MALL'!$K$4,IF(G207&lt;=500,'SS MALL'!$L$4,IF(G207&gt;500,'SS MALL'!$M$4)))))))))))</f>
        <v>140600</v>
      </c>
      <c r="I207" s="31" t="str">
        <f t="shared" si="50"/>
        <v>154.000</v>
      </c>
    </row>
    <row r="208" spans="1:9" x14ac:dyDescent="0.25">
      <c r="A208" s="18">
        <f t="shared" si="49"/>
        <v>38</v>
      </c>
      <c r="B208" s="42" t="s">
        <v>46</v>
      </c>
      <c r="C208" s="18" t="s">
        <v>10</v>
      </c>
      <c r="E208" s="59" t="s">
        <v>52</v>
      </c>
      <c r="G208" s="31">
        <v>79.55</v>
      </c>
      <c r="H208" s="60">
        <f>IF(G208&lt;=50,'SS MALL'!$C$4,IF(G208&lt;=100,'SS MALL'!$D$4,IF(G208&lt;=150,'SS MALL'!$E$4,IF(G208&lt;=200,'SS MALL'!$F$4,IF(G208&lt;=250,'SS MALL'!$G$4,IF(G208&lt;=300,'SS MALL'!$H$4,IF(G208&lt;=350,'SS MALL'!$I$4,IF(G208&lt;=400,'SS MALL'!$J$4,IF(G208&lt;=450,'SS MALL'!$K$4,IF(G208&lt;=500,'SS MALL'!$L$4,IF(G208&gt;500,'SS MALL'!$M$4)))))))))))</f>
        <v>140600</v>
      </c>
      <c r="I208" s="31" t="str">
        <f t="shared" si="50"/>
        <v>154.000</v>
      </c>
    </row>
    <row r="209" spans="1:9" x14ac:dyDescent="0.25">
      <c r="A209" s="18">
        <f t="shared" si="49"/>
        <v>39</v>
      </c>
      <c r="B209" s="42" t="s">
        <v>46</v>
      </c>
      <c r="C209" s="18" t="s">
        <v>10</v>
      </c>
      <c r="E209" s="59" t="s">
        <v>53</v>
      </c>
      <c r="G209" s="31">
        <v>136.56</v>
      </c>
      <c r="H209" s="60">
        <f>IF(G209&lt;=50,'SS MALL'!$C$4,IF(G209&lt;=100,'SS MALL'!$D$4,IF(G209&lt;=150,'SS MALL'!$E$4,IF(G209&lt;=200,'SS MALL'!$F$4,IF(G209&lt;=250,'SS MALL'!$G$4,IF(G209&lt;=300,'SS MALL'!$H$4,IF(G209&lt;=350,'SS MALL'!$I$4,IF(G209&lt;=400,'SS MALL'!$J$4,IF(G209&lt;=450,'SS MALL'!$K$4,IF(G209&lt;=500,'SS MALL'!$L$4,IF(G209&gt;500,'SS MALL'!$M$4)))))))))))</f>
        <v>128719</v>
      </c>
      <c r="I209" s="31" t="str">
        <f t="shared" si="50"/>
        <v>154.000</v>
      </c>
    </row>
    <row r="210" spans="1:9" x14ac:dyDescent="0.25">
      <c r="A210" s="18">
        <f t="shared" si="49"/>
        <v>40</v>
      </c>
      <c r="B210" s="42" t="s">
        <v>46</v>
      </c>
      <c r="C210" s="18" t="s">
        <v>10</v>
      </c>
      <c r="E210" s="59" t="s">
        <v>54</v>
      </c>
      <c r="G210" s="31">
        <v>114.39</v>
      </c>
      <c r="H210" s="60">
        <f>IF(G210&lt;=50,'SS MALL'!$C$4,IF(G210&lt;=100,'SS MALL'!$D$4,IF(G210&lt;=150,'SS MALL'!$E$4,IF(G210&lt;=200,'SS MALL'!$F$4,IF(G210&lt;=250,'SS MALL'!$G$4,IF(G210&lt;=300,'SS MALL'!$H$4,IF(G210&lt;=350,'SS MALL'!$I$4,IF(G210&lt;=400,'SS MALL'!$J$4,IF(G210&lt;=450,'SS MALL'!$K$4,IF(G210&lt;=500,'SS MALL'!$L$4,IF(G210&gt;500,'SS MALL'!$M$4)))))))))))</f>
        <v>128719</v>
      </c>
      <c r="I210" s="31" t="str">
        <f t="shared" si="50"/>
        <v>154.000</v>
      </c>
    </row>
    <row r="211" spans="1:9" x14ac:dyDescent="0.25">
      <c r="A211" s="18">
        <f t="shared" si="49"/>
        <v>41</v>
      </c>
      <c r="B211" s="42" t="s">
        <v>46</v>
      </c>
      <c r="C211" s="18" t="s">
        <v>10</v>
      </c>
      <c r="E211" s="59" t="s">
        <v>55</v>
      </c>
      <c r="G211" s="31">
        <v>149.35</v>
      </c>
      <c r="H211" s="60">
        <f>IF(G211&lt;=50,'SS MALL'!$C$4,IF(G211&lt;=100,'SS MALL'!$D$4,IF(G211&lt;=150,'SS MALL'!$E$4,IF(G211&lt;=200,'SS MALL'!$F$4,IF(G211&lt;=250,'SS MALL'!$G$4,IF(G211&lt;=300,'SS MALL'!$H$4,IF(G211&lt;=350,'SS MALL'!$I$4,IF(G211&lt;=400,'SS MALL'!$J$4,IF(G211&lt;=450,'SS MALL'!$K$4,IF(G211&lt;=500,'SS MALL'!$L$4,IF(G211&gt;500,'SS MALL'!$M$4)))))))))))</f>
        <v>128719</v>
      </c>
      <c r="I211" s="31" t="str">
        <f t="shared" si="50"/>
        <v>154.000</v>
      </c>
    </row>
    <row r="212" spans="1:9" x14ac:dyDescent="0.25">
      <c r="A212" s="18">
        <f t="shared" si="49"/>
        <v>42</v>
      </c>
      <c r="B212" s="42" t="s">
        <v>46</v>
      </c>
      <c r="C212" s="18" t="s">
        <v>10</v>
      </c>
      <c r="E212" s="59" t="s">
        <v>56</v>
      </c>
      <c r="G212" s="31">
        <v>51.47</v>
      </c>
      <c r="H212" s="60">
        <f>IF(G212&lt;=50,'SS MALL'!$C$4,IF(G212&lt;=100,'SS MALL'!$D$4,IF(G212&lt;=150,'SS MALL'!$E$4,IF(G212&lt;=200,'SS MALL'!$F$4,IF(G212&lt;=250,'SS MALL'!$G$4,IF(G212&lt;=300,'SS MALL'!$H$4,IF(G212&lt;=350,'SS MALL'!$I$4,IF(G212&lt;=400,'SS MALL'!$J$4,IF(G212&lt;=450,'SS MALL'!$K$4,IF(G212&lt;=500,'SS MALL'!$L$4,IF(G212&gt;500,'SS MALL'!$M$4)))))))))))</f>
        <v>140600</v>
      </c>
      <c r="I212" s="31" t="str">
        <f t="shared" si="50"/>
        <v>154.000</v>
      </c>
    </row>
    <row r="213" spans="1:9" x14ac:dyDescent="0.25">
      <c r="A213" s="18">
        <f t="shared" si="49"/>
        <v>43</v>
      </c>
      <c r="B213" s="42" t="s">
        <v>46</v>
      </c>
      <c r="C213" s="18" t="s">
        <v>10</v>
      </c>
      <c r="E213" s="59" t="s">
        <v>57</v>
      </c>
      <c r="G213" s="31">
        <v>113.48</v>
      </c>
      <c r="H213" s="60">
        <f>IF(G213&lt;=50,'SS MALL'!$C$4,IF(G213&lt;=100,'SS MALL'!$D$4,IF(G213&lt;=150,'SS MALL'!$E$4,IF(G213&lt;=200,'SS MALL'!$F$4,IF(G213&lt;=250,'SS MALL'!$G$4,IF(G213&lt;=300,'SS MALL'!$H$4,IF(G213&lt;=350,'SS MALL'!$I$4,IF(G213&lt;=400,'SS MALL'!$J$4,IF(G213&lt;=450,'SS MALL'!$K$4,IF(G213&lt;=500,'SS MALL'!$L$4,IF(G213&gt;500,'SS MALL'!$M$4)))))))))))</f>
        <v>128719</v>
      </c>
      <c r="I213" s="31" t="str">
        <f t="shared" si="50"/>
        <v>154.000</v>
      </c>
    </row>
    <row r="214" spans="1:9" x14ac:dyDescent="0.25">
      <c r="A214" s="18">
        <f t="shared" si="49"/>
        <v>44</v>
      </c>
      <c r="B214" s="42" t="s">
        <v>46</v>
      </c>
      <c r="C214" s="18" t="s">
        <v>10</v>
      </c>
      <c r="E214" s="59" t="s">
        <v>58</v>
      </c>
      <c r="G214" s="31">
        <v>47.15</v>
      </c>
      <c r="H214" s="60">
        <f>IF(G214&lt;=50,'SS MALL'!$C$4,IF(G214&lt;=100,'SS MALL'!$D$4,IF(G214&lt;=150,'SS MALL'!$E$4,IF(G214&lt;=200,'SS MALL'!$F$4,IF(G214&lt;=250,'SS MALL'!$G$4,IF(G214&lt;=300,'SS MALL'!$H$4,IF(G214&lt;=350,'SS MALL'!$I$4,IF(G214&lt;=400,'SS MALL'!$J$4,IF(G214&lt;=450,'SS MALL'!$K$4,IF(G214&lt;=500,'SS MALL'!$L$4,IF(G214&gt;500,'SS MALL'!$M$4)))))))))))</f>
        <v>152000</v>
      </c>
      <c r="I214" s="31" t="str">
        <f t="shared" si="50"/>
        <v>154.000</v>
      </c>
    </row>
    <row r="215" spans="1:9" x14ac:dyDescent="0.25">
      <c r="A215" s="18">
        <f t="shared" si="49"/>
        <v>45</v>
      </c>
      <c r="B215" s="42" t="s">
        <v>46</v>
      </c>
      <c r="C215" s="18" t="s">
        <v>10</v>
      </c>
      <c r="E215" s="59" t="s">
        <v>59</v>
      </c>
      <c r="G215" s="31">
        <v>95</v>
      </c>
      <c r="H215" s="60">
        <f>IF(G215&lt;=50,'SS MALL'!$C$4,IF(G215&lt;=100,'SS MALL'!$D$4,IF(G215&lt;=150,'SS MALL'!$E$4,IF(G215&lt;=200,'SS MALL'!$F$4,IF(G215&lt;=250,'SS MALL'!$G$4,IF(G215&lt;=300,'SS MALL'!$H$4,IF(G215&lt;=350,'SS MALL'!$I$4,IF(G215&lt;=400,'SS MALL'!$J$4,IF(G215&lt;=450,'SS MALL'!$K$4,IF(G215&lt;=500,'SS MALL'!$L$4,IF(G215&gt;500,'SS MALL'!$M$4)))))))))))</f>
        <v>140600</v>
      </c>
      <c r="I215" s="31" t="str">
        <f t="shared" si="50"/>
        <v>154.000</v>
      </c>
    </row>
    <row r="216" spans="1:9" x14ac:dyDescent="0.25">
      <c r="A216" s="18">
        <f t="shared" si="49"/>
        <v>46</v>
      </c>
      <c r="B216" s="42" t="s">
        <v>46</v>
      </c>
      <c r="C216" s="18" t="s">
        <v>10</v>
      </c>
      <c r="E216" s="59" t="s">
        <v>60</v>
      </c>
      <c r="G216" s="31">
        <v>16</v>
      </c>
      <c r="H216" s="60">
        <f>IF(G216&lt;=50,'SS MALL'!$C$4,IF(G216&lt;=100,'SS MALL'!$D$4,IF(G216&lt;=150,'SS MALL'!$E$4,IF(G216&lt;=200,'SS MALL'!$F$4,IF(G216&lt;=250,'SS MALL'!$G$4,IF(G216&lt;=300,'SS MALL'!$H$4,IF(G216&lt;=350,'SS MALL'!$I$4,IF(G216&lt;=400,'SS MALL'!$J$4,IF(G216&lt;=450,'SS MALL'!$K$4,IF(G216&lt;=500,'SS MALL'!$L$4,IF(G216&gt;500,'SS MALL'!$M$4)))))))))))</f>
        <v>152000</v>
      </c>
      <c r="I216" s="31" t="str">
        <f t="shared" si="50"/>
        <v>154.000</v>
      </c>
    </row>
    <row r="217" spans="1:9" x14ac:dyDescent="0.25">
      <c r="A217" s="18">
        <f t="shared" si="49"/>
        <v>47</v>
      </c>
      <c r="B217" s="42" t="s">
        <v>46</v>
      </c>
      <c r="C217" s="18" t="s">
        <v>10</v>
      </c>
      <c r="E217" s="59" t="s">
        <v>61</v>
      </c>
      <c r="G217" s="31">
        <v>16</v>
      </c>
      <c r="H217" s="60">
        <f>IF(G217&lt;=50,'SS MALL'!$C$4,IF(G217&lt;=100,'SS MALL'!$D$4,IF(G217&lt;=150,'SS MALL'!$E$4,IF(G217&lt;=200,'SS MALL'!$F$4,IF(G217&lt;=250,'SS MALL'!$G$4,IF(G217&lt;=300,'SS MALL'!$H$4,IF(G217&lt;=350,'SS MALL'!$I$4,IF(G217&lt;=400,'SS MALL'!$J$4,IF(G217&lt;=450,'SS MALL'!$K$4,IF(G217&lt;=500,'SS MALL'!$L$4,IF(G217&gt;500,'SS MALL'!$M$4)))))))))))</f>
        <v>152000</v>
      </c>
      <c r="I217" s="31" t="str">
        <f t="shared" si="50"/>
        <v>154.000</v>
      </c>
    </row>
    <row r="218" spans="1:9" x14ac:dyDescent="0.25">
      <c r="A218" s="18">
        <f t="shared" si="49"/>
        <v>48</v>
      </c>
      <c r="B218" s="42" t="s">
        <v>46</v>
      </c>
      <c r="C218" s="18" t="s">
        <v>10</v>
      </c>
      <c r="E218" s="59" t="s">
        <v>62</v>
      </c>
      <c r="G218" s="31">
        <v>20</v>
      </c>
      <c r="H218" s="60">
        <f>IF(G218&lt;=50,'SS MALL'!$C$4,IF(G218&lt;=100,'SS MALL'!$D$4,IF(G218&lt;=150,'SS MALL'!$E$4,IF(G218&lt;=200,'SS MALL'!$F$4,IF(G218&lt;=250,'SS MALL'!$G$4,IF(G218&lt;=300,'SS MALL'!$H$4,IF(G218&lt;=350,'SS MALL'!$I$4,IF(G218&lt;=400,'SS MALL'!$J$4,IF(G218&lt;=450,'SS MALL'!$K$4,IF(G218&lt;=500,'SS MALL'!$L$4,IF(G218&gt;500,'SS MALL'!$M$4)))))))))))</f>
        <v>152000</v>
      </c>
      <c r="I218" s="31" t="str">
        <f t="shared" si="50"/>
        <v>154.000</v>
      </c>
    </row>
    <row r="219" spans="1:9" x14ac:dyDescent="0.25">
      <c r="A219" s="18">
        <f t="shared" si="49"/>
        <v>49</v>
      </c>
      <c r="B219" s="42" t="s">
        <v>46</v>
      </c>
      <c r="C219" s="18" t="s">
        <v>10</v>
      </c>
      <c r="E219" s="59" t="s">
        <v>63</v>
      </c>
      <c r="G219" s="31">
        <v>4</v>
      </c>
      <c r="H219" s="60">
        <f>IF(G219&lt;=50,'SS MALL'!$C$4,IF(G219&lt;=100,'SS MALL'!$D$4,IF(G219&lt;=150,'SS MALL'!$E$4,IF(G219&lt;=200,'SS MALL'!$F$4,IF(G219&lt;=250,'SS MALL'!$G$4,IF(G219&lt;=300,'SS MALL'!$H$4,IF(G219&lt;=350,'SS MALL'!$I$4,IF(G219&lt;=400,'SS MALL'!$J$4,IF(G219&lt;=450,'SS MALL'!$K$4,IF(G219&lt;=500,'SS MALL'!$L$4,IF(G219&gt;500,'SS MALL'!$M$4)))))))))))</f>
        <v>152000</v>
      </c>
      <c r="I219" s="31" t="str">
        <f t="shared" si="50"/>
        <v>154.000</v>
      </c>
    </row>
    <row r="220" spans="1:9" x14ac:dyDescent="0.25">
      <c r="A220" s="18">
        <f t="shared" si="49"/>
        <v>50</v>
      </c>
      <c r="B220" s="42" t="s">
        <v>46</v>
      </c>
      <c r="C220" s="18" t="s">
        <v>64</v>
      </c>
      <c r="D220" s="18" t="s">
        <v>65</v>
      </c>
      <c r="E220" s="18">
        <v>1</v>
      </c>
      <c r="G220" s="31">
        <v>3</v>
      </c>
      <c r="H220" s="60">
        <f>IF(G220&lt;=50,'SS MALL'!$C$4,IF(G220&lt;=100,'SS MALL'!$D$4,IF(G220&lt;=150,'SS MALL'!$E$4,IF(G220&lt;=200,'SS MALL'!$F$4,IF(G220&lt;=250,'SS MALL'!$G$4,IF(G220&lt;=300,'SS MALL'!$H$4,IF(G220&lt;=350,'SS MALL'!$I$4,IF(G220&lt;=400,'SS MALL'!$J$4,IF(G220&lt;=450,'SS MALL'!$K$4,IF(G220&lt;=500,'SS MALL'!$L$4,IF(G220&gt;500,'SS MALL'!$M$4)))))))))))</f>
        <v>152000</v>
      </c>
      <c r="I220" s="31" t="str">
        <f t="shared" si="50"/>
        <v>154.000</v>
      </c>
    </row>
    <row r="221" spans="1:9" x14ac:dyDescent="0.25">
      <c r="A221" s="18">
        <f t="shared" si="49"/>
        <v>51</v>
      </c>
      <c r="B221" s="42" t="s">
        <v>46</v>
      </c>
      <c r="C221" s="18" t="s">
        <v>64</v>
      </c>
      <c r="D221" s="18" t="s">
        <v>65</v>
      </c>
      <c r="E221" s="18">
        <v>2</v>
      </c>
      <c r="G221" s="31">
        <v>3</v>
      </c>
      <c r="H221" s="60">
        <f>IF(G221&lt;=50,'SS MALL'!$C$4,IF(G221&lt;=100,'SS MALL'!$D$4,IF(G221&lt;=150,'SS MALL'!$E$4,IF(G221&lt;=200,'SS MALL'!$F$4,IF(G221&lt;=250,'SS MALL'!$G$4,IF(G221&lt;=300,'SS MALL'!$H$4,IF(G221&lt;=350,'SS MALL'!$I$4,IF(G221&lt;=400,'SS MALL'!$J$4,IF(G221&lt;=450,'SS MALL'!$K$4,IF(G221&lt;=500,'SS MALL'!$L$4,IF(G221&gt;500,'SS MALL'!$M$4)))))))))))</f>
        <v>152000</v>
      </c>
      <c r="I221" s="31" t="str">
        <f t="shared" si="50"/>
        <v>154.000</v>
      </c>
    </row>
    <row r="222" spans="1:9" x14ac:dyDescent="0.25">
      <c r="A222" s="18">
        <f t="shared" si="49"/>
        <v>52</v>
      </c>
      <c r="B222" s="42" t="s">
        <v>46</v>
      </c>
      <c r="C222" s="18" t="s">
        <v>64</v>
      </c>
      <c r="D222" s="18" t="s">
        <v>65</v>
      </c>
      <c r="E222" s="18">
        <v>3</v>
      </c>
      <c r="G222" s="31">
        <v>3</v>
      </c>
      <c r="H222" s="60">
        <f>IF(G222&lt;=50,'SS MALL'!$C$4,IF(G222&lt;=100,'SS MALL'!$D$4,IF(G222&lt;=150,'SS MALL'!$E$4,IF(G222&lt;=200,'SS MALL'!$F$4,IF(G222&lt;=250,'SS MALL'!$G$4,IF(G222&lt;=300,'SS MALL'!$H$4,IF(G222&lt;=350,'SS MALL'!$I$4,IF(G222&lt;=400,'SS MALL'!$J$4,IF(G222&lt;=450,'SS MALL'!$K$4,IF(G222&lt;=500,'SS MALL'!$L$4,IF(G222&gt;500,'SS MALL'!$M$4)))))))))))</f>
        <v>152000</v>
      </c>
      <c r="I222" s="31" t="str">
        <f t="shared" si="50"/>
        <v>154.000</v>
      </c>
    </row>
    <row r="223" spans="1:9" x14ac:dyDescent="0.25">
      <c r="A223" s="18">
        <f t="shared" si="49"/>
        <v>53</v>
      </c>
      <c r="B223" s="42" t="s">
        <v>46</v>
      </c>
      <c r="C223" s="18" t="s">
        <v>64</v>
      </c>
      <c r="D223" s="18" t="s">
        <v>65</v>
      </c>
      <c r="E223" s="18">
        <v>4</v>
      </c>
      <c r="G223" s="31">
        <v>3</v>
      </c>
      <c r="H223" s="60">
        <f>IF(G223&lt;=50,'SS MALL'!$C$4,IF(G223&lt;=100,'SS MALL'!$D$4,IF(G223&lt;=150,'SS MALL'!$E$4,IF(G223&lt;=200,'SS MALL'!$F$4,IF(G223&lt;=250,'SS MALL'!$G$4,IF(G223&lt;=300,'SS MALL'!$H$4,IF(G223&lt;=350,'SS MALL'!$I$4,IF(G223&lt;=400,'SS MALL'!$J$4,IF(G223&lt;=450,'SS MALL'!$K$4,IF(G223&lt;=500,'SS MALL'!$L$4,IF(G223&gt;500,'SS MALL'!$M$4)))))))))))</f>
        <v>152000</v>
      </c>
      <c r="I223" s="31" t="str">
        <f t="shared" si="50"/>
        <v>154.000</v>
      </c>
    </row>
    <row r="224" spans="1:9" x14ac:dyDescent="0.25">
      <c r="A224" s="18">
        <f t="shared" si="49"/>
        <v>54</v>
      </c>
      <c r="B224" s="42" t="s">
        <v>46</v>
      </c>
      <c r="C224" s="18" t="s">
        <v>64</v>
      </c>
      <c r="D224" s="18" t="s">
        <v>65</v>
      </c>
      <c r="E224" s="18">
        <v>5</v>
      </c>
      <c r="G224" s="31">
        <v>3</v>
      </c>
      <c r="H224" s="60">
        <f>IF(G224&lt;=50,'SS MALL'!$C$4,IF(G224&lt;=100,'SS MALL'!$D$4,IF(G224&lt;=150,'SS MALL'!$E$4,IF(G224&lt;=200,'SS MALL'!$F$4,IF(G224&lt;=250,'SS MALL'!$G$4,IF(G224&lt;=300,'SS MALL'!$H$4,IF(G224&lt;=350,'SS MALL'!$I$4,IF(G224&lt;=400,'SS MALL'!$J$4,IF(G224&lt;=450,'SS MALL'!$K$4,IF(G224&lt;=500,'SS MALL'!$L$4,IF(G224&gt;500,'SS MALL'!$M$4)))))))))))</f>
        <v>152000</v>
      </c>
      <c r="I224" s="31" t="str">
        <f t="shared" si="50"/>
        <v>154.000</v>
      </c>
    </row>
    <row r="225" spans="1:9" x14ac:dyDescent="0.25">
      <c r="A225" s="18">
        <f t="shared" si="49"/>
        <v>55</v>
      </c>
      <c r="B225" s="42" t="s">
        <v>46</v>
      </c>
      <c r="C225" s="18" t="s">
        <v>10</v>
      </c>
      <c r="D225" s="18" t="s">
        <v>65</v>
      </c>
      <c r="E225" s="18">
        <v>1</v>
      </c>
      <c r="G225" s="31">
        <v>9</v>
      </c>
      <c r="H225" s="60">
        <f>IF(G225&lt;=50,'SS MALL'!$C$4,IF(G225&lt;=100,'SS MALL'!$D$4,IF(G225&lt;=150,'SS MALL'!$E$4,IF(G225&lt;=200,'SS MALL'!$F$4,IF(G225&lt;=250,'SS MALL'!$G$4,IF(G225&lt;=300,'SS MALL'!$H$4,IF(G225&lt;=350,'SS MALL'!$I$4,IF(G225&lt;=400,'SS MALL'!$J$4,IF(G225&lt;=450,'SS MALL'!$K$4,IF(G225&lt;=500,'SS MALL'!$L$4,IF(G225&gt;500,'SS MALL'!$M$4)))))))))))</f>
        <v>152000</v>
      </c>
      <c r="I225" s="31" t="str">
        <f t="shared" ref="I225" si="51">IF(B225="Ground Floor","165.000",IF(B225="1st Floor","154.000",IF(B225="2nd Floor","144.374")))</f>
        <v>154.000</v>
      </c>
    </row>
    <row r="226" spans="1:9" x14ac:dyDescent="0.25">
      <c r="A226" s="18">
        <f t="shared" si="49"/>
        <v>56</v>
      </c>
      <c r="B226" s="42" t="s">
        <v>46</v>
      </c>
      <c r="C226" s="18" t="s">
        <v>10</v>
      </c>
      <c r="D226" s="18" t="s">
        <v>65</v>
      </c>
      <c r="E226" s="18">
        <v>2</v>
      </c>
      <c r="G226" s="31">
        <v>9</v>
      </c>
      <c r="H226" s="60">
        <f>IF(G226&lt;=50,'SS MALL'!$C$4,IF(G226&lt;=100,'SS MALL'!$D$4,IF(G226&lt;=150,'SS MALL'!$E$4,IF(G226&lt;=200,'SS MALL'!$F$4,IF(G226&lt;=250,'SS MALL'!$G$4,IF(G226&lt;=300,'SS MALL'!$H$4,IF(G226&lt;=350,'SS MALL'!$I$4,IF(G226&lt;=400,'SS MALL'!$J$4,IF(G226&lt;=450,'SS MALL'!$K$4,IF(G226&lt;=500,'SS MALL'!$L$4,IF(G226&gt;500,'SS MALL'!$M$4)))))))))))</f>
        <v>152000</v>
      </c>
      <c r="I226" s="31" t="str">
        <f t="shared" ref="I226:I243" si="52">IF(B226="Ground Floor","165.000",IF(B226="1st Floor","154.000",IF(B226="2nd Floor","144.374")))</f>
        <v>154.000</v>
      </c>
    </row>
    <row r="227" spans="1:9" x14ac:dyDescent="0.25">
      <c r="A227" s="18">
        <f t="shared" si="49"/>
        <v>57</v>
      </c>
      <c r="B227" s="42" t="s">
        <v>46</v>
      </c>
      <c r="C227" s="18" t="s">
        <v>10</v>
      </c>
      <c r="D227" s="18" t="s">
        <v>65</v>
      </c>
      <c r="E227" s="18">
        <v>3</v>
      </c>
      <c r="G227" s="31">
        <v>9</v>
      </c>
      <c r="H227" s="60">
        <f>IF(G227&lt;=50,'SS MALL'!$C$4,IF(G227&lt;=100,'SS MALL'!$D$4,IF(G227&lt;=150,'SS MALL'!$E$4,IF(G227&lt;=200,'SS MALL'!$F$4,IF(G227&lt;=250,'SS MALL'!$G$4,IF(G227&lt;=300,'SS MALL'!$H$4,IF(G227&lt;=350,'SS MALL'!$I$4,IF(G227&lt;=400,'SS MALL'!$J$4,IF(G227&lt;=450,'SS MALL'!$K$4,IF(G227&lt;=500,'SS MALL'!$L$4,IF(G227&gt;500,'SS MALL'!$M$4)))))))))))</f>
        <v>152000</v>
      </c>
      <c r="I227" s="31" t="str">
        <f t="shared" si="52"/>
        <v>154.000</v>
      </c>
    </row>
    <row r="228" spans="1:9" x14ac:dyDescent="0.25">
      <c r="A228" s="18">
        <f t="shared" si="49"/>
        <v>58</v>
      </c>
      <c r="B228" s="42" t="s">
        <v>46</v>
      </c>
      <c r="C228" s="18" t="s">
        <v>10</v>
      </c>
      <c r="D228" s="18" t="s">
        <v>65</v>
      </c>
      <c r="E228" s="18">
        <v>4</v>
      </c>
      <c r="G228" s="31">
        <v>9</v>
      </c>
      <c r="H228" s="60">
        <f>IF(G228&lt;=50,'SS MALL'!$C$4,IF(G228&lt;=100,'SS MALL'!$D$4,IF(G228&lt;=150,'SS MALL'!$E$4,IF(G228&lt;=200,'SS MALL'!$F$4,IF(G228&lt;=250,'SS MALL'!$G$4,IF(G228&lt;=300,'SS MALL'!$H$4,IF(G228&lt;=350,'SS MALL'!$I$4,IF(G228&lt;=400,'SS MALL'!$J$4,IF(G228&lt;=450,'SS MALL'!$K$4,IF(G228&lt;=500,'SS MALL'!$L$4,IF(G228&gt;500,'SS MALL'!$M$4)))))))))))</f>
        <v>152000</v>
      </c>
      <c r="I228" s="31" t="str">
        <f t="shared" si="52"/>
        <v>154.000</v>
      </c>
    </row>
    <row r="229" spans="1:9" x14ac:dyDescent="0.25">
      <c r="A229" s="18">
        <f t="shared" si="49"/>
        <v>59</v>
      </c>
      <c r="B229" s="42" t="s">
        <v>46</v>
      </c>
      <c r="C229" s="18" t="s">
        <v>10</v>
      </c>
      <c r="D229" s="18" t="s">
        <v>65</v>
      </c>
      <c r="E229" s="18">
        <v>5</v>
      </c>
      <c r="G229" s="31">
        <v>9</v>
      </c>
      <c r="H229" s="60">
        <f>IF(G229&lt;=50,'SS MALL'!$C$4,IF(G229&lt;=100,'SS MALL'!$D$4,IF(G229&lt;=150,'SS MALL'!$E$4,IF(G229&lt;=200,'SS MALL'!$F$4,IF(G229&lt;=250,'SS MALL'!$G$4,IF(G229&lt;=300,'SS MALL'!$H$4,IF(G229&lt;=350,'SS MALL'!$I$4,IF(G229&lt;=400,'SS MALL'!$J$4,IF(G229&lt;=450,'SS MALL'!$K$4,IF(G229&lt;=500,'SS MALL'!$L$4,IF(G229&gt;500,'SS MALL'!$M$4)))))))))))</f>
        <v>152000</v>
      </c>
      <c r="I229" s="31" t="str">
        <f t="shared" si="52"/>
        <v>154.000</v>
      </c>
    </row>
    <row r="230" spans="1:9" x14ac:dyDescent="0.25">
      <c r="A230" s="18">
        <f t="shared" si="49"/>
        <v>60</v>
      </c>
      <c r="B230" s="42" t="s">
        <v>46</v>
      </c>
      <c r="C230" s="18" t="s">
        <v>10</v>
      </c>
      <c r="D230" s="18" t="s">
        <v>65</v>
      </c>
      <c r="E230" s="18">
        <v>6</v>
      </c>
      <c r="G230" s="31">
        <v>9</v>
      </c>
      <c r="H230" s="60">
        <f>IF(G230&lt;=50,'SS MALL'!$C$4,IF(G230&lt;=100,'SS MALL'!$D$4,IF(G230&lt;=150,'SS MALL'!$E$4,IF(G230&lt;=200,'SS MALL'!$F$4,IF(G230&lt;=250,'SS MALL'!$G$4,IF(G230&lt;=300,'SS MALL'!$H$4,IF(G230&lt;=350,'SS MALL'!$I$4,IF(G230&lt;=400,'SS MALL'!$J$4,IF(G230&lt;=450,'SS MALL'!$K$4,IF(G230&lt;=500,'SS MALL'!$L$4,IF(G230&gt;500,'SS MALL'!$M$4)))))))))))</f>
        <v>152000</v>
      </c>
      <c r="I230" s="31" t="str">
        <f t="shared" si="52"/>
        <v>154.000</v>
      </c>
    </row>
    <row r="231" spans="1:9" x14ac:dyDescent="0.25">
      <c r="A231" s="18">
        <f t="shared" si="49"/>
        <v>61</v>
      </c>
      <c r="B231" s="42" t="s">
        <v>46</v>
      </c>
      <c r="C231" s="18" t="s">
        <v>10</v>
      </c>
      <c r="D231" s="18" t="s">
        <v>65</v>
      </c>
      <c r="E231" s="18">
        <v>7</v>
      </c>
      <c r="G231" s="31">
        <v>9</v>
      </c>
      <c r="H231" s="60">
        <f>IF(G231&lt;=50,'SS MALL'!$C$4,IF(G231&lt;=100,'SS MALL'!$D$4,IF(G231&lt;=150,'SS MALL'!$E$4,IF(G231&lt;=200,'SS MALL'!$F$4,IF(G231&lt;=250,'SS MALL'!$G$4,IF(G231&lt;=300,'SS MALL'!$H$4,IF(G231&lt;=350,'SS MALL'!$I$4,IF(G231&lt;=400,'SS MALL'!$J$4,IF(G231&lt;=450,'SS MALL'!$K$4,IF(G231&lt;=500,'SS MALL'!$L$4,IF(G231&gt;500,'SS MALL'!$M$4)))))))))))</f>
        <v>152000</v>
      </c>
      <c r="I231" s="31" t="str">
        <f t="shared" si="52"/>
        <v>154.000</v>
      </c>
    </row>
    <row r="232" spans="1:9" x14ac:dyDescent="0.25">
      <c r="A232" s="18">
        <f t="shared" si="49"/>
        <v>62</v>
      </c>
      <c r="B232" s="42" t="s">
        <v>46</v>
      </c>
      <c r="C232" s="18" t="s">
        <v>10</v>
      </c>
      <c r="D232" s="18" t="s">
        <v>65</v>
      </c>
      <c r="E232" s="18">
        <v>8</v>
      </c>
      <c r="G232" s="31">
        <v>9</v>
      </c>
      <c r="H232" s="60">
        <f>IF(G232&lt;=50,'SS MALL'!$C$4,IF(G232&lt;=100,'SS MALL'!$D$4,IF(G232&lt;=150,'SS MALL'!$E$4,IF(G232&lt;=200,'SS MALL'!$F$4,IF(G232&lt;=250,'SS MALL'!$G$4,IF(G232&lt;=300,'SS MALL'!$H$4,IF(G232&lt;=350,'SS MALL'!$I$4,IF(G232&lt;=400,'SS MALL'!$J$4,IF(G232&lt;=450,'SS MALL'!$K$4,IF(G232&lt;=500,'SS MALL'!$L$4,IF(G232&gt;500,'SS MALL'!$M$4)))))))))))</f>
        <v>152000</v>
      </c>
      <c r="I232" s="31" t="str">
        <f t="shared" si="52"/>
        <v>154.000</v>
      </c>
    </row>
    <row r="233" spans="1:9" x14ac:dyDescent="0.25">
      <c r="A233" s="18">
        <f t="shared" si="49"/>
        <v>63</v>
      </c>
      <c r="B233" s="42" t="s">
        <v>46</v>
      </c>
      <c r="C233" s="18" t="s">
        <v>10</v>
      </c>
      <c r="D233" s="18" t="s">
        <v>65</v>
      </c>
      <c r="E233" s="18">
        <v>9</v>
      </c>
      <c r="G233" s="31">
        <v>9</v>
      </c>
      <c r="H233" s="60">
        <f>IF(G233&lt;=50,'SS MALL'!$C$4,IF(G233&lt;=100,'SS MALL'!$D$4,IF(G233&lt;=150,'SS MALL'!$E$4,IF(G233&lt;=200,'SS MALL'!$F$4,IF(G233&lt;=250,'SS MALL'!$G$4,IF(G233&lt;=300,'SS MALL'!$H$4,IF(G233&lt;=350,'SS MALL'!$I$4,IF(G233&lt;=400,'SS MALL'!$J$4,IF(G233&lt;=450,'SS MALL'!$K$4,IF(G233&lt;=500,'SS MALL'!$L$4,IF(G233&gt;500,'SS MALL'!$M$4)))))))))))</f>
        <v>152000</v>
      </c>
      <c r="I233" s="31" t="str">
        <f t="shared" si="52"/>
        <v>154.000</v>
      </c>
    </row>
    <row r="234" spans="1:9" x14ac:dyDescent="0.25">
      <c r="A234" s="18">
        <f t="shared" si="49"/>
        <v>64</v>
      </c>
      <c r="B234" s="42" t="s">
        <v>46</v>
      </c>
      <c r="C234" s="18" t="s">
        <v>10</v>
      </c>
      <c r="D234" s="18" t="s">
        <v>65</v>
      </c>
      <c r="E234" s="18">
        <v>10</v>
      </c>
      <c r="G234" s="31">
        <v>9</v>
      </c>
      <c r="H234" s="60">
        <f>IF(G234&lt;=50,'SS MALL'!$C$4,IF(G234&lt;=100,'SS MALL'!$D$4,IF(G234&lt;=150,'SS MALL'!$E$4,IF(G234&lt;=200,'SS MALL'!$F$4,IF(G234&lt;=250,'SS MALL'!$G$4,IF(G234&lt;=300,'SS MALL'!$H$4,IF(G234&lt;=350,'SS MALL'!$I$4,IF(G234&lt;=400,'SS MALL'!$J$4,IF(G234&lt;=450,'SS MALL'!$K$4,IF(G234&lt;=500,'SS MALL'!$L$4,IF(G234&gt;500,'SS MALL'!$M$4)))))))))))</f>
        <v>152000</v>
      </c>
      <c r="I234" s="31" t="str">
        <f t="shared" si="52"/>
        <v>154.000</v>
      </c>
    </row>
    <row r="235" spans="1:9" x14ac:dyDescent="0.25">
      <c r="A235" s="18">
        <f t="shared" si="49"/>
        <v>65</v>
      </c>
      <c r="B235" s="42" t="s">
        <v>46</v>
      </c>
      <c r="C235" s="18" t="s">
        <v>10</v>
      </c>
      <c r="D235" s="18" t="s">
        <v>65</v>
      </c>
      <c r="E235" s="18">
        <v>11</v>
      </c>
      <c r="G235" s="31">
        <v>9</v>
      </c>
      <c r="H235" s="60">
        <f>IF(G235&lt;=50,'SS MALL'!$C$4,IF(G235&lt;=100,'SS MALL'!$D$4,IF(G235&lt;=150,'SS MALL'!$E$4,IF(G235&lt;=200,'SS MALL'!$F$4,IF(G235&lt;=250,'SS MALL'!$G$4,IF(G235&lt;=300,'SS MALL'!$H$4,IF(G235&lt;=350,'SS MALL'!$I$4,IF(G235&lt;=400,'SS MALL'!$J$4,IF(G235&lt;=450,'SS MALL'!$K$4,IF(G235&lt;=500,'SS MALL'!$L$4,IF(G235&gt;500,'SS MALL'!$M$4)))))))))))</f>
        <v>152000</v>
      </c>
      <c r="I235" s="31" t="str">
        <f t="shared" si="52"/>
        <v>154.000</v>
      </c>
    </row>
    <row r="236" spans="1:9" x14ac:dyDescent="0.25">
      <c r="A236" s="18">
        <f t="shared" si="49"/>
        <v>66</v>
      </c>
      <c r="B236" s="42" t="s">
        <v>46</v>
      </c>
      <c r="C236" s="18" t="s">
        <v>10</v>
      </c>
      <c r="D236" s="18" t="s">
        <v>65</v>
      </c>
      <c r="E236" s="18">
        <v>12</v>
      </c>
      <c r="G236" s="31">
        <v>9</v>
      </c>
      <c r="H236" s="60">
        <f>IF(G236&lt;=50,'SS MALL'!$C$4,IF(G236&lt;=100,'SS MALL'!$D$4,IF(G236&lt;=150,'SS MALL'!$E$4,IF(G236&lt;=200,'SS MALL'!$F$4,IF(G236&lt;=250,'SS MALL'!$G$4,IF(G236&lt;=300,'SS MALL'!$H$4,IF(G236&lt;=350,'SS MALL'!$I$4,IF(G236&lt;=400,'SS MALL'!$J$4,IF(G236&lt;=450,'SS MALL'!$K$4,IF(G236&lt;=500,'SS MALL'!$L$4,IF(G236&gt;500,'SS MALL'!$M$4)))))))))))</f>
        <v>152000</v>
      </c>
      <c r="I236" s="31" t="str">
        <f t="shared" si="52"/>
        <v>154.000</v>
      </c>
    </row>
    <row r="237" spans="1:9" x14ac:dyDescent="0.25">
      <c r="A237" s="18">
        <f t="shared" ref="A237:A276" si="53">A236+1</f>
        <v>67</v>
      </c>
      <c r="B237" s="42" t="s">
        <v>46</v>
      </c>
      <c r="C237" s="18" t="s">
        <v>10</v>
      </c>
      <c r="D237" s="18" t="s">
        <v>65</v>
      </c>
      <c r="E237" s="18">
        <v>13</v>
      </c>
      <c r="G237" s="31">
        <v>9</v>
      </c>
      <c r="H237" s="60">
        <f>IF(G237&lt;=50,'SS MALL'!$C$4,IF(G237&lt;=100,'SS MALL'!$D$4,IF(G237&lt;=150,'SS MALL'!$E$4,IF(G237&lt;=200,'SS MALL'!$F$4,IF(G237&lt;=250,'SS MALL'!$G$4,IF(G237&lt;=300,'SS MALL'!$H$4,IF(G237&lt;=350,'SS MALL'!$I$4,IF(G237&lt;=400,'SS MALL'!$J$4,IF(G237&lt;=450,'SS MALL'!$K$4,IF(G237&lt;=500,'SS MALL'!$L$4,IF(G237&gt;500,'SS MALL'!$M$4)))))))))))</f>
        <v>152000</v>
      </c>
      <c r="I237" s="31" t="str">
        <f t="shared" si="52"/>
        <v>154.000</v>
      </c>
    </row>
    <row r="238" spans="1:9" x14ac:dyDescent="0.25">
      <c r="A238" s="18">
        <f t="shared" si="53"/>
        <v>68</v>
      </c>
      <c r="B238" s="42" t="s">
        <v>46</v>
      </c>
      <c r="C238" s="18" t="s">
        <v>10</v>
      </c>
      <c r="D238" s="18" t="s">
        <v>65</v>
      </c>
      <c r="E238" s="18">
        <v>14</v>
      </c>
      <c r="G238" s="31">
        <v>9</v>
      </c>
      <c r="H238" s="60">
        <f>IF(G238&lt;=50,'SS MALL'!$C$4,IF(G238&lt;=100,'SS MALL'!$D$4,IF(G238&lt;=150,'SS MALL'!$E$4,IF(G238&lt;=200,'SS MALL'!$F$4,IF(G238&lt;=250,'SS MALL'!$G$4,IF(G238&lt;=300,'SS MALL'!$H$4,IF(G238&lt;=350,'SS MALL'!$I$4,IF(G238&lt;=400,'SS MALL'!$J$4,IF(G238&lt;=450,'SS MALL'!$K$4,IF(G238&lt;=500,'SS MALL'!$L$4,IF(G238&gt;500,'SS MALL'!$M$4)))))))))))</f>
        <v>152000</v>
      </c>
      <c r="I238" s="31" t="str">
        <f t="shared" si="52"/>
        <v>154.000</v>
      </c>
    </row>
    <row r="239" spans="1:9" x14ac:dyDescent="0.25">
      <c r="A239" s="18">
        <f t="shared" si="53"/>
        <v>69</v>
      </c>
      <c r="B239" s="42" t="s">
        <v>46</v>
      </c>
      <c r="C239" s="18" t="s">
        <v>10</v>
      </c>
      <c r="D239" s="18" t="s">
        <v>65</v>
      </c>
      <c r="E239" s="18">
        <v>15</v>
      </c>
      <c r="G239" s="31">
        <v>9</v>
      </c>
      <c r="H239" s="60">
        <f>IF(G239&lt;=50,'SS MALL'!$C$4,IF(G239&lt;=100,'SS MALL'!$D$4,IF(G239&lt;=150,'SS MALL'!$E$4,IF(G239&lt;=200,'SS MALL'!$F$4,IF(G239&lt;=250,'SS MALL'!$G$4,IF(G239&lt;=300,'SS MALL'!$H$4,IF(G239&lt;=350,'SS MALL'!$I$4,IF(G239&lt;=400,'SS MALL'!$J$4,IF(G239&lt;=450,'SS MALL'!$K$4,IF(G239&lt;=500,'SS MALL'!$L$4,IF(G239&gt;500,'SS MALL'!$M$4)))))))))))</f>
        <v>152000</v>
      </c>
      <c r="I239" s="31" t="str">
        <f t="shared" si="52"/>
        <v>154.000</v>
      </c>
    </row>
    <row r="240" spans="1:9" x14ac:dyDescent="0.25">
      <c r="A240" s="18">
        <f t="shared" si="53"/>
        <v>70</v>
      </c>
      <c r="B240" s="42" t="s">
        <v>46</v>
      </c>
      <c r="C240" s="18" t="s">
        <v>10</v>
      </c>
      <c r="D240" s="18" t="s">
        <v>65</v>
      </c>
      <c r="E240" s="18">
        <v>16</v>
      </c>
      <c r="G240" s="31">
        <v>9</v>
      </c>
      <c r="H240" s="60">
        <f>IF(G240&lt;=50,'SS MALL'!$C$4,IF(G240&lt;=100,'SS MALL'!$D$4,IF(G240&lt;=150,'SS MALL'!$E$4,IF(G240&lt;=200,'SS MALL'!$F$4,IF(G240&lt;=250,'SS MALL'!$G$4,IF(G240&lt;=300,'SS MALL'!$H$4,IF(G240&lt;=350,'SS MALL'!$I$4,IF(G240&lt;=400,'SS MALL'!$J$4,IF(G240&lt;=450,'SS MALL'!$K$4,IF(G240&lt;=500,'SS MALL'!$L$4,IF(G240&gt;500,'SS MALL'!$M$4)))))))))))</f>
        <v>152000</v>
      </c>
      <c r="I240" s="31" t="str">
        <f t="shared" si="52"/>
        <v>154.000</v>
      </c>
    </row>
    <row r="241" spans="1:9" x14ac:dyDescent="0.25">
      <c r="A241" s="18">
        <f t="shared" si="53"/>
        <v>71</v>
      </c>
      <c r="B241" s="42" t="s">
        <v>46</v>
      </c>
      <c r="C241" s="18" t="s">
        <v>10</v>
      </c>
      <c r="D241" s="18" t="s">
        <v>65</v>
      </c>
      <c r="E241" s="18">
        <v>17</v>
      </c>
      <c r="G241" s="31">
        <v>10.43</v>
      </c>
      <c r="H241" s="60">
        <f>IF(G241&lt;=50,'SS MALL'!$C$4,IF(G241&lt;=100,'SS MALL'!$D$4,IF(G241&lt;=150,'SS MALL'!$E$4,IF(G241&lt;=200,'SS MALL'!$F$4,IF(G241&lt;=250,'SS MALL'!$G$4,IF(G241&lt;=300,'SS MALL'!$H$4,IF(G241&lt;=350,'SS MALL'!$I$4,IF(G241&lt;=400,'SS MALL'!$J$4,IF(G241&lt;=450,'SS MALL'!$K$4,IF(G241&lt;=500,'SS MALL'!$L$4,IF(G241&gt;500,'SS MALL'!$M$4)))))))))))</f>
        <v>152000</v>
      </c>
      <c r="I241" s="31" t="str">
        <f t="shared" si="52"/>
        <v>154.000</v>
      </c>
    </row>
    <row r="242" spans="1:9" x14ac:dyDescent="0.25">
      <c r="A242" s="18">
        <f t="shared" si="53"/>
        <v>72</v>
      </c>
      <c r="B242" s="42" t="s">
        <v>67</v>
      </c>
      <c r="C242" s="18" t="s">
        <v>10</v>
      </c>
      <c r="D242" s="18" t="s">
        <v>68</v>
      </c>
      <c r="E242" s="18">
        <v>1</v>
      </c>
      <c r="G242" s="31">
        <v>1030</v>
      </c>
      <c r="H242" s="60">
        <f>IF(G242&lt;=50,'SS MALL'!$C$5,IF(G242&lt;=100,'SS MALL'!$D$5,IF(G242&lt;=150,'SS MALL'!$E$5,IF(G242&lt;=200,'SS MALL'!$F$5,IF(G242&lt;=250,'SS MALL'!$G$5,IF(G242&lt;=300,'SS MALL'!$H$5,IF(G242&lt;=350,'SS MALL'!$I$5,IF(G242&lt;=400,'SS MALL'!$J$5,IF(G242&lt;=450,'SS MALL'!$K$5,IF(G242&lt;=500,'SS MALL'!$L$5,IF(G242&gt;500,'SS MALL'!$M$5)))))))))))</f>
        <v>50907</v>
      </c>
      <c r="I242" s="31" t="str">
        <f t="shared" si="52"/>
        <v>144.374</v>
      </c>
    </row>
    <row r="243" spans="1:9" x14ac:dyDescent="0.25">
      <c r="A243" s="18">
        <f t="shared" si="53"/>
        <v>73</v>
      </c>
      <c r="B243" s="42" t="s">
        <v>67</v>
      </c>
      <c r="C243" s="18" t="s">
        <v>11</v>
      </c>
      <c r="E243" s="59" t="s">
        <v>69</v>
      </c>
      <c r="G243" s="31">
        <v>96</v>
      </c>
      <c r="H243" s="60">
        <f>IF(G243&lt;=50,'SS MALL'!$C$17,IF(G243&lt;=100,'SS MALL'!$D$17,IF(G243&lt;=150,'SS MALL'!$E$17,IF(G243&lt;=200,'SS MALL'!$F$17,IF(G243&lt;=250,'SS MALL'!$G$17,IF(G243&lt;=300,'SS MALL'!$H$17,IF(G243&lt;=350,'SS MALL'!$I$17,IF(G243&lt;=400,'SS MALL'!$J$17,IF(G243&lt;=450,'SS MALL'!$K$17,IF(G243&lt;=500,'SS MALL'!$L$17,IF(G243&gt;500,'SS MALL'!$M$17)))))))))))</f>
        <v>66785</v>
      </c>
      <c r="I243" s="31" t="str">
        <f t="shared" si="52"/>
        <v>144.374</v>
      </c>
    </row>
    <row r="244" spans="1:9" x14ac:dyDescent="0.25">
      <c r="A244" s="18">
        <f t="shared" si="53"/>
        <v>74</v>
      </c>
      <c r="B244" s="42" t="s">
        <v>67</v>
      </c>
      <c r="C244" s="18" t="s">
        <v>11</v>
      </c>
      <c r="E244" s="59" t="s">
        <v>70</v>
      </c>
      <c r="G244" s="31">
        <v>97</v>
      </c>
      <c r="H244" s="60">
        <f>IF(G244&lt;=50,'SS MALL'!$C$17,IF(G244&lt;=100,'SS MALL'!$D$17,IF(G244&lt;=150,'SS MALL'!$E$17,IF(G244&lt;=200,'SS MALL'!$F$17,IF(G244&lt;=250,'SS MALL'!$G$17,IF(G244&lt;=300,'SS MALL'!$H$17,IF(G244&lt;=350,'SS MALL'!$I$17,IF(G244&lt;=400,'SS MALL'!$J$17,IF(G244&lt;=450,'SS MALL'!$K$17,IF(G244&lt;=500,'SS MALL'!$L$17,IF(G244&gt;500,'SS MALL'!$M$17)))))))))))</f>
        <v>66785</v>
      </c>
      <c r="I244" s="31" t="str">
        <f t="shared" ref="I244:I245" si="54">IF(B244="Ground Floor","165.000",IF(B244="1st Floor","154.000",IF(B244="2nd Floor","144.374")))</f>
        <v>144.374</v>
      </c>
    </row>
    <row r="245" spans="1:9" x14ac:dyDescent="0.25">
      <c r="A245" s="18">
        <f t="shared" si="53"/>
        <v>75</v>
      </c>
      <c r="B245" s="42" t="s">
        <v>67</v>
      </c>
      <c r="C245" s="18" t="s">
        <v>10</v>
      </c>
      <c r="D245" s="18" t="s">
        <v>68</v>
      </c>
      <c r="E245" s="18">
        <v>2</v>
      </c>
      <c r="G245" s="31">
        <v>69</v>
      </c>
      <c r="H245" s="60">
        <f>IF(G245&lt;=50,'SS MALL'!$C$5,IF(G245&lt;=100,'SS MALL'!$D$5,IF(G245&lt;=150,'SS MALL'!$E$5,IF(G245&lt;=200,'SS MALL'!$F$5,IF(G245&lt;=250,'SS MALL'!$G$5,IF(G245&lt;=300,'SS MALL'!$H$5,IF(G245&lt;=350,'SS MALL'!$I$5,IF(G245&lt;=400,'SS MALL'!$J$5,IF(G245&lt;=450,'SS MALL'!$K$5,IF(G245&lt;=500,'SS MALL'!$L$5,IF(G245&gt;500,'SS MALL'!$M$5)))))))))))</f>
        <v>133570</v>
      </c>
      <c r="I245" s="31" t="str">
        <f t="shared" si="54"/>
        <v>144.374</v>
      </c>
    </row>
    <row r="246" spans="1:9" x14ac:dyDescent="0.25">
      <c r="A246" s="18">
        <f t="shared" si="53"/>
        <v>76</v>
      </c>
      <c r="B246" s="42" t="s">
        <v>67</v>
      </c>
      <c r="C246" s="18" t="s">
        <v>10</v>
      </c>
      <c r="D246" s="18" t="s">
        <v>68</v>
      </c>
      <c r="E246" s="18">
        <v>3</v>
      </c>
      <c r="G246" s="31">
        <v>80</v>
      </c>
      <c r="H246" s="60">
        <f>IF(G246&lt;=50,'SS MALL'!$C$5,IF(G246&lt;=100,'SS MALL'!$D$5,IF(G246&lt;=150,'SS MALL'!$E$5,IF(G246&lt;=200,'SS MALL'!$F$5,IF(G246&lt;=250,'SS MALL'!$G$5,IF(G246&lt;=300,'SS MALL'!$H$5,IF(G246&lt;=350,'SS MALL'!$I$5,IF(G246&lt;=400,'SS MALL'!$J$5,IF(G246&lt;=450,'SS MALL'!$K$5,IF(G246&lt;=500,'SS MALL'!$L$5,IF(G246&gt;500,'SS MALL'!$M$5)))))))))))</f>
        <v>133570</v>
      </c>
      <c r="I246" s="31" t="str">
        <f t="shared" ref="I246:I247" si="55">IF(B246="Ground Floor","165.000",IF(B246="1st Floor","154.000",IF(B246="2nd Floor","144.374")))</f>
        <v>144.374</v>
      </c>
    </row>
    <row r="247" spans="1:9" x14ac:dyDescent="0.25">
      <c r="A247" s="18">
        <f t="shared" si="53"/>
        <v>77</v>
      </c>
      <c r="B247" s="42" t="s">
        <v>67</v>
      </c>
      <c r="C247" s="18" t="s">
        <v>11</v>
      </c>
      <c r="E247" s="59">
        <v>3</v>
      </c>
      <c r="G247" s="31">
        <v>58</v>
      </c>
      <c r="H247" s="60">
        <f>IF(G247&lt;=50,'SS MALL'!$C$17,IF(G247&lt;=100,'SS MALL'!$D$17,IF(G247&lt;=150,'SS MALL'!$E$17,IF(G247&lt;=200,'SS MALL'!$F$17,IF(G247&lt;=250,'SS MALL'!$G$17,IF(G247&lt;=300,'SS MALL'!$H$17,IF(G247&lt;=350,'SS MALL'!$I$17,IF(G247&lt;=400,'SS MALL'!$J$17,IF(G247&lt;=450,'SS MALL'!$K$17,IF(G247&lt;=500,'SS MALL'!$L$17,IF(G247&gt;500,'SS MALL'!$M$17)))))))))))</f>
        <v>66785</v>
      </c>
      <c r="I247" s="31" t="str">
        <f t="shared" si="55"/>
        <v>144.374</v>
      </c>
    </row>
    <row r="248" spans="1:9" x14ac:dyDescent="0.25">
      <c r="A248" s="18">
        <f t="shared" si="53"/>
        <v>78</v>
      </c>
      <c r="B248" s="42" t="s">
        <v>67</v>
      </c>
      <c r="C248" s="18" t="s">
        <v>10</v>
      </c>
      <c r="D248" s="18" t="s">
        <v>68</v>
      </c>
      <c r="E248" s="18">
        <v>6</v>
      </c>
      <c r="G248" s="31">
        <v>80</v>
      </c>
      <c r="H248" s="60">
        <f>IF(G248&lt;=50,'SS MALL'!$C$5,IF(G248&lt;=100,'SS MALL'!$D$5,IF(G248&lt;=150,'SS MALL'!$E$5,IF(G248&lt;=200,'SS MALL'!$F$5,IF(G248&lt;=250,'SS MALL'!$G$5,IF(G248&lt;=300,'SS MALL'!$H$5,IF(G248&lt;=350,'SS MALL'!$I$5,IF(G248&lt;=400,'SS MALL'!$J$5,IF(G248&lt;=450,'SS MALL'!$K$5,IF(G248&lt;=500,'SS MALL'!$L$5,IF(G248&gt;500,'SS MALL'!$M$5)))))))))))</f>
        <v>133570</v>
      </c>
      <c r="I248" s="31" t="str">
        <f t="shared" ref="I248:I249" si="56">IF(B248="Ground Floor","165.000",IF(B248="1st Floor","154.000",IF(B248="2nd Floor","144.374")))</f>
        <v>144.374</v>
      </c>
    </row>
    <row r="249" spans="1:9" x14ac:dyDescent="0.25">
      <c r="A249" s="18">
        <f t="shared" si="53"/>
        <v>79</v>
      </c>
      <c r="B249" s="42" t="s">
        <v>67</v>
      </c>
      <c r="C249" s="18" t="s">
        <v>11</v>
      </c>
      <c r="E249" s="59">
        <v>6</v>
      </c>
      <c r="G249" s="31">
        <v>58</v>
      </c>
      <c r="H249" s="60">
        <f>IF(G249&lt;=50,'SS MALL'!$C$17,IF(G249&lt;=100,'SS MALL'!$D$17,IF(G249&lt;=150,'SS MALL'!$E$17,IF(G249&lt;=200,'SS MALL'!$F$17,IF(G249&lt;=250,'SS MALL'!$G$17,IF(G249&lt;=300,'SS MALL'!$H$17,IF(G249&lt;=350,'SS MALL'!$I$17,IF(G249&lt;=400,'SS MALL'!$J$17,IF(G249&lt;=450,'SS MALL'!$K$17,IF(G249&lt;=500,'SS MALL'!$L$17,IF(G249&gt;500,'SS MALL'!$M$17)))))))))))</f>
        <v>66785</v>
      </c>
      <c r="I249" s="31" t="str">
        <f t="shared" si="56"/>
        <v>144.374</v>
      </c>
    </row>
    <row r="250" spans="1:9" x14ac:dyDescent="0.25">
      <c r="A250" s="18">
        <f t="shared" si="53"/>
        <v>80</v>
      </c>
      <c r="B250" s="42" t="s">
        <v>67</v>
      </c>
      <c r="C250" s="18" t="s">
        <v>10</v>
      </c>
      <c r="D250" s="18" t="s">
        <v>68</v>
      </c>
      <c r="E250" s="18">
        <v>7</v>
      </c>
      <c r="G250" s="31">
        <v>129.02000000000001</v>
      </c>
      <c r="H250" s="60">
        <f>IF(G250&lt;=50,'SS MALL'!$C$5,IF(G250&lt;=100,'SS MALL'!$D$5,IF(G250&lt;=150,'SS MALL'!$E$5,IF(G250&lt;=200,'SS MALL'!$F$5,IF(G250&lt;=250,'SS MALL'!$G$5,IF(G250&lt;=300,'SS MALL'!$H$5,IF(G250&lt;=350,'SS MALL'!$I$5,IF(G250&lt;=400,'SS MALL'!$J$5,IF(G250&lt;=450,'SS MALL'!$K$5,IF(G250&lt;=500,'SS MALL'!$L$5,IF(G250&gt;500,'SS MALL'!$M$5)))))))))))</f>
        <v>122283</v>
      </c>
      <c r="I250" s="31" t="str">
        <f t="shared" ref="I250:I251" si="57">IF(B250="Ground Floor","165.000",IF(B250="1st Floor","154.000",IF(B250="2nd Floor","144.374")))</f>
        <v>144.374</v>
      </c>
    </row>
    <row r="251" spans="1:9" x14ac:dyDescent="0.25">
      <c r="A251" s="18">
        <f t="shared" si="53"/>
        <v>81</v>
      </c>
      <c r="B251" s="42" t="s">
        <v>67</v>
      </c>
      <c r="C251" s="18" t="s">
        <v>11</v>
      </c>
      <c r="E251" s="59">
        <v>7</v>
      </c>
      <c r="G251" s="31">
        <v>58</v>
      </c>
      <c r="H251" s="60">
        <f>IF(G251&lt;=50,'SS MALL'!$C$17,IF(G251&lt;=100,'SS MALL'!$D$17,IF(G251&lt;=150,'SS MALL'!$E$17,IF(G251&lt;=200,'SS MALL'!$F$17,IF(G251&lt;=250,'SS MALL'!$G$17,IF(G251&lt;=300,'SS MALL'!$H$17,IF(G251&lt;=350,'SS MALL'!$I$17,IF(G251&lt;=400,'SS MALL'!$J$17,IF(G251&lt;=450,'SS MALL'!$K$17,IF(G251&lt;=500,'SS MALL'!$L$17,IF(G251&gt;500,'SS MALL'!$M$17)))))))))))</f>
        <v>66785</v>
      </c>
      <c r="I251" s="31" t="str">
        <f t="shared" si="57"/>
        <v>144.374</v>
      </c>
    </row>
    <row r="252" spans="1:9" x14ac:dyDescent="0.25">
      <c r="A252" s="18">
        <f t="shared" si="53"/>
        <v>82</v>
      </c>
      <c r="B252" s="42" t="s">
        <v>67</v>
      </c>
      <c r="C252" s="18" t="s">
        <v>10</v>
      </c>
      <c r="D252" s="18" t="s">
        <v>68</v>
      </c>
      <c r="E252" s="18">
        <v>8</v>
      </c>
      <c r="G252" s="31">
        <v>139.24</v>
      </c>
      <c r="H252" s="60">
        <f>IF(G252&lt;=50,'SS MALL'!$C$5,IF(G252&lt;=100,'SS MALL'!$D$5,IF(G252&lt;=150,'SS MALL'!$E$5,IF(G252&lt;=200,'SS MALL'!$F$5,IF(G252&lt;=250,'SS MALL'!$G$5,IF(G252&lt;=300,'SS MALL'!$H$5,IF(G252&lt;=350,'SS MALL'!$I$5,IF(G252&lt;=400,'SS MALL'!$J$5,IF(G252&lt;=450,'SS MALL'!$K$5,IF(G252&lt;=500,'SS MALL'!$L$5,IF(G252&gt;500,'SS MALL'!$M$5)))))))))))</f>
        <v>122283</v>
      </c>
      <c r="I252" s="31" t="str">
        <f t="shared" ref="I252:I253" si="58">IF(B252="Ground Floor","165.000",IF(B252="1st Floor","154.000",IF(B252="2nd Floor","144.374")))</f>
        <v>144.374</v>
      </c>
    </row>
    <row r="253" spans="1:9" x14ac:dyDescent="0.25">
      <c r="A253" s="18">
        <f t="shared" si="53"/>
        <v>83</v>
      </c>
      <c r="B253" s="42" t="s">
        <v>67</v>
      </c>
      <c r="C253" s="18" t="s">
        <v>11</v>
      </c>
      <c r="E253" s="59">
        <v>8</v>
      </c>
      <c r="G253" s="31">
        <v>139.24</v>
      </c>
      <c r="H253" s="60">
        <f>IF(G253&lt;=50,'SS MALL'!$C$17,IF(G253&lt;=100,'SS MALL'!$D$17,IF(G253&lt;=150,'SS MALL'!$E$17,IF(G253&lt;=200,'SS MALL'!$F$17,IF(G253&lt;=250,'SS MALL'!$G$17,IF(G253&lt;=300,'SS MALL'!$H$17,IF(G253&lt;=350,'SS MALL'!$I$17,IF(G253&lt;=400,'SS MALL'!$J$17,IF(G253&lt;=450,'SS MALL'!$K$17,IF(G253&lt;=500,'SS MALL'!$L$17,IF(G253&gt;500,'SS MALL'!$M$17)))))))))))</f>
        <v>61142</v>
      </c>
      <c r="I253" s="31" t="str">
        <f t="shared" si="58"/>
        <v>144.374</v>
      </c>
    </row>
    <row r="254" spans="1:9" x14ac:dyDescent="0.25">
      <c r="A254" s="18">
        <f t="shared" si="53"/>
        <v>84</v>
      </c>
      <c r="B254" s="42" t="s">
        <v>67</v>
      </c>
      <c r="C254" s="18" t="s">
        <v>10</v>
      </c>
      <c r="D254" s="18" t="s">
        <v>68</v>
      </c>
      <c r="E254" s="18">
        <v>10</v>
      </c>
      <c r="G254" s="31">
        <v>55</v>
      </c>
      <c r="H254" s="60">
        <f>IF(G254&lt;=50,'SS MALL'!$C$5,IF(G254&lt;=100,'SS MALL'!$D$5,IF(G254&lt;=150,'SS MALL'!$E$5,IF(G254&lt;=200,'SS MALL'!$F$5,IF(G254&lt;=250,'SS MALL'!$G$5,IF(G254&lt;=300,'SS MALL'!$H$5,IF(G254&lt;=350,'SS MALL'!$I$5,IF(G254&lt;=400,'SS MALL'!$J$5,IF(G254&lt;=450,'SS MALL'!$K$5,IF(G254&lt;=500,'SS MALL'!$L$5,IF(G254&gt;500,'SS MALL'!$M$5)))))))))))</f>
        <v>133570</v>
      </c>
      <c r="I254" s="31" t="str">
        <f t="shared" ref="I254:I256" si="59">IF(B254="Ground Floor","165.000",IF(B254="1st Floor","154.000",IF(B254="2nd Floor","144.374")))</f>
        <v>144.374</v>
      </c>
    </row>
    <row r="255" spans="1:9" x14ac:dyDescent="0.25">
      <c r="A255" s="18">
        <f t="shared" si="53"/>
        <v>85</v>
      </c>
      <c r="B255" s="42" t="s">
        <v>67</v>
      </c>
      <c r="C255" s="18" t="s">
        <v>10</v>
      </c>
      <c r="D255" s="18" t="s">
        <v>68</v>
      </c>
      <c r="E255" s="18">
        <v>11</v>
      </c>
      <c r="G255" s="31">
        <v>88</v>
      </c>
      <c r="H255" s="60">
        <f>IF(G255&lt;=50,'SS MALL'!$C$5,IF(G255&lt;=100,'SS MALL'!$D$5,IF(G255&lt;=150,'SS MALL'!$E$5,IF(G255&lt;=200,'SS MALL'!$F$5,IF(G255&lt;=250,'SS MALL'!$G$5,IF(G255&lt;=300,'SS MALL'!$H$5,IF(G255&lt;=350,'SS MALL'!$I$5,IF(G255&lt;=400,'SS MALL'!$J$5,IF(G255&lt;=450,'SS MALL'!$K$5,IF(G255&lt;=500,'SS MALL'!$L$5,IF(G255&gt;500,'SS MALL'!$M$5)))))))))))</f>
        <v>133570</v>
      </c>
      <c r="I255" s="31" t="str">
        <f t="shared" si="59"/>
        <v>144.374</v>
      </c>
    </row>
    <row r="256" spans="1:9" x14ac:dyDescent="0.25">
      <c r="A256" s="18">
        <f t="shared" si="53"/>
        <v>86</v>
      </c>
      <c r="B256" s="42" t="s">
        <v>67</v>
      </c>
      <c r="C256" s="18" t="s">
        <v>11</v>
      </c>
      <c r="E256" s="59">
        <v>11</v>
      </c>
      <c r="G256" s="31">
        <v>88</v>
      </c>
      <c r="H256" s="60">
        <f>IF(G256&lt;=50,'SS MALL'!$C$17,IF(G256&lt;=100,'SS MALL'!$D$17,IF(G256&lt;=150,'SS MALL'!$E$17,IF(G256&lt;=200,'SS MALL'!$F$17,IF(G256&lt;=250,'SS MALL'!$G$17,IF(G256&lt;=300,'SS MALL'!$H$17,IF(G256&lt;=350,'SS MALL'!$I$17,IF(G256&lt;=400,'SS MALL'!$J$17,IF(G256&lt;=450,'SS MALL'!$K$17,IF(G256&lt;=500,'SS MALL'!$L$17,IF(G256&gt;500,'SS MALL'!$M$17)))))))))))</f>
        <v>66785</v>
      </c>
      <c r="I256" s="31" t="str">
        <f t="shared" si="59"/>
        <v>144.374</v>
      </c>
    </row>
    <row r="257" spans="1:9" x14ac:dyDescent="0.25">
      <c r="A257" s="18">
        <f t="shared" si="53"/>
        <v>87</v>
      </c>
      <c r="B257" s="42" t="s">
        <v>67</v>
      </c>
      <c r="C257" s="18" t="s">
        <v>10</v>
      </c>
      <c r="D257" s="18" t="s">
        <v>68</v>
      </c>
      <c r="E257" s="18">
        <v>12</v>
      </c>
      <c r="G257" s="31">
        <v>88</v>
      </c>
      <c r="H257" s="60">
        <f>IF(G257&lt;=50,'SS MALL'!$C$5,IF(G257&lt;=100,'SS MALL'!$D$5,IF(G257&lt;=150,'SS MALL'!$E$5,IF(G257&lt;=200,'SS MALL'!$F$5,IF(G257&lt;=250,'SS MALL'!$G$5,IF(G257&lt;=300,'SS MALL'!$H$5,IF(G257&lt;=350,'SS MALL'!$I$5,IF(G257&lt;=400,'SS MALL'!$J$5,IF(G257&lt;=450,'SS MALL'!$K$5,IF(G257&lt;=500,'SS MALL'!$L$5,IF(G257&gt;500,'SS MALL'!$M$5)))))))))))</f>
        <v>133570</v>
      </c>
      <c r="I257" s="31" t="str">
        <f t="shared" ref="I257:I258" si="60">IF(B257="Ground Floor","165.000",IF(B257="1st Floor","154.000",IF(B257="2nd Floor","144.374")))</f>
        <v>144.374</v>
      </c>
    </row>
    <row r="258" spans="1:9" x14ac:dyDescent="0.25">
      <c r="A258" s="18">
        <f t="shared" si="53"/>
        <v>88</v>
      </c>
      <c r="B258" s="42" t="s">
        <v>67</v>
      </c>
      <c r="C258" s="18" t="s">
        <v>11</v>
      </c>
      <c r="E258" s="59">
        <v>12</v>
      </c>
      <c r="G258" s="31">
        <v>88</v>
      </c>
      <c r="H258" s="60">
        <f>IF(G258&lt;=50,'SS MALL'!$C$17,IF(G258&lt;=100,'SS MALL'!$D$17,IF(G258&lt;=150,'SS MALL'!$E$17,IF(G258&lt;=200,'SS MALL'!$F$17,IF(G258&lt;=250,'SS MALL'!$G$17,IF(G258&lt;=300,'SS MALL'!$H$17,IF(G258&lt;=350,'SS MALL'!$I$17,IF(G258&lt;=400,'SS MALL'!$J$17,IF(G258&lt;=450,'SS MALL'!$K$17,IF(G258&lt;=500,'SS MALL'!$L$17,IF(G258&gt;500,'SS MALL'!$M$17)))))))))))</f>
        <v>66785</v>
      </c>
      <c r="I258" s="31" t="str">
        <f t="shared" si="60"/>
        <v>144.374</v>
      </c>
    </row>
    <row r="259" spans="1:9" x14ac:dyDescent="0.25">
      <c r="A259" s="18">
        <f t="shared" si="53"/>
        <v>89</v>
      </c>
      <c r="B259" s="42" t="s">
        <v>67</v>
      </c>
      <c r="C259" s="18" t="s">
        <v>10</v>
      </c>
      <c r="D259" s="18" t="s">
        <v>68</v>
      </c>
      <c r="E259" s="18">
        <v>13</v>
      </c>
      <c r="G259" s="31">
        <v>88</v>
      </c>
      <c r="H259" s="60">
        <f>IF(G259&lt;=50,'SS MALL'!$C$5,IF(G259&lt;=100,'SS MALL'!$D$5,IF(G259&lt;=150,'SS MALL'!$E$5,IF(G259&lt;=200,'SS MALL'!$F$5,IF(G259&lt;=250,'SS MALL'!$G$5,IF(G259&lt;=300,'SS MALL'!$H$5,IF(G259&lt;=350,'SS MALL'!$I$5,IF(G259&lt;=400,'SS MALL'!$J$5,IF(G259&lt;=450,'SS MALL'!$K$5,IF(G259&lt;=500,'SS MALL'!$L$5,IF(G259&gt;500,'SS MALL'!$M$5)))))))))))</f>
        <v>133570</v>
      </c>
      <c r="I259" s="31" t="str">
        <f t="shared" ref="I259:I260" si="61">IF(B259="Ground Floor","165.000",IF(B259="1st Floor","154.000",IF(B259="2nd Floor","144.374")))</f>
        <v>144.374</v>
      </c>
    </row>
    <row r="260" spans="1:9" x14ac:dyDescent="0.25">
      <c r="A260" s="18">
        <f t="shared" si="53"/>
        <v>90</v>
      </c>
      <c r="B260" s="42" t="s">
        <v>67</v>
      </c>
      <c r="C260" s="18" t="s">
        <v>11</v>
      </c>
      <c r="E260" s="59">
        <v>13</v>
      </c>
      <c r="G260" s="31">
        <v>88</v>
      </c>
      <c r="H260" s="60">
        <f>IF(G260&lt;=50,'SS MALL'!$C$17,IF(G260&lt;=100,'SS MALL'!$D$17,IF(G260&lt;=150,'SS MALL'!$E$17,IF(G260&lt;=200,'SS MALL'!$F$17,IF(G260&lt;=250,'SS MALL'!$G$17,IF(G260&lt;=300,'SS MALL'!$H$17,IF(G260&lt;=350,'SS MALL'!$I$17,IF(G260&lt;=400,'SS MALL'!$J$17,IF(G260&lt;=450,'SS MALL'!$K$17,IF(G260&lt;=500,'SS MALL'!$L$17,IF(G260&gt;500,'SS MALL'!$M$17)))))))))))</f>
        <v>66785</v>
      </c>
      <c r="I260" s="31" t="str">
        <f t="shared" si="61"/>
        <v>144.374</v>
      </c>
    </row>
    <row r="261" spans="1:9" x14ac:dyDescent="0.25">
      <c r="A261" s="18">
        <f t="shared" si="53"/>
        <v>91</v>
      </c>
      <c r="B261" s="42" t="s">
        <v>67</v>
      </c>
      <c r="C261" s="18" t="s">
        <v>10</v>
      </c>
      <c r="D261" s="18" t="s">
        <v>68</v>
      </c>
      <c r="E261" s="18">
        <v>14</v>
      </c>
      <c r="G261" s="31">
        <v>74</v>
      </c>
      <c r="H261" s="60">
        <f>IF(G261&lt;=50,'SS MALL'!$C$5,IF(G261&lt;=100,'SS MALL'!$D$5,IF(G261&lt;=150,'SS MALL'!$E$5,IF(G261&lt;=200,'SS MALL'!$F$5,IF(G261&lt;=250,'SS MALL'!$G$5,IF(G261&lt;=300,'SS MALL'!$H$5,IF(G261&lt;=350,'SS MALL'!$I$5,IF(G261&lt;=400,'SS MALL'!$J$5,IF(G261&lt;=450,'SS MALL'!$K$5,IF(G261&lt;=500,'SS MALL'!$L$5,IF(G261&gt;500,'SS MALL'!$M$5)))))))))))</f>
        <v>133570</v>
      </c>
      <c r="I261" s="31" t="str">
        <f t="shared" ref="I261:I262" si="62">IF(B261="Ground Floor","165.000",IF(B261="1st Floor","154.000",IF(B261="2nd Floor","144.374")))</f>
        <v>144.374</v>
      </c>
    </row>
    <row r="262" spans="1:9" x14ac:dyDescent="0.25">
      <c r="A262" s="18">
        <f t="shared" si="53"/>
        <v>92</v>
      </c>
      <c r="B262" s="42" t="s">
        <v>67</v>
      </c>
      <c r="C262" s="18" t="s">
        <v>11</v>
      </c>
      <c r="E262" s="59">
        <v>14</v>
      </c>
      <c r="G262" s="31">
        <v>58</v>
      </c>
      <c r="H262" s="60">
        <f>IF(G262&lt;=50,'SS MALL'!$C$17,IF(G262&lt;=100,'SS MALL'!$D$17,IF(G262&lt;=150,'SS MALL'!$E$17,IF(G262&lt;=200,'SS MALL'!$F$17,IF(G262&lt;=250,'SS MALL'!$G$17,IF(G262&lt;=300,'SS MALL'!$H$17,IF(G262&lt;=350,'SS MALL'!$I$17,IF(G262&lt;=400,'SS MALL'!$J$17,IF(G262&lt;=450,'SS MALL'!$K$17,IF(G262&lt;=500,'SS MALL'!$L$17,IF(G262&gt;500,'SS MALL'!$M$17)))))))))))</f>
        <v>66785</v>
      </c>
      <c r="I262" s="31" t="str">
        <f t="shared" si="62"/>
        <v>144.374</v>
      </c>
    </row>
    <row r="263" spans="1:9" x14ac:dyDescent="0.25">
      <c r="A263" s="18">
        <f t="shared" si="53"/>
        <v>93</v>
      </c>
      <c r="B263" s="42" t="s">
        <v>67</v>
      </c>
      <c r="C263" s="18" t="s">
        <v>10</v>
      </c>
      <c r="D263" s="18" t="s">
        <v>68</v>
      </c>
      <c r="E263" s="18">
        <v>15</v>
      </c>
      <c r="G263" s="31">
        <v>54.69</v>
      </c>
      <c r="H263" s="60">
        <f>IF(G263&lt;=50,'SS MALL'!$C$5,IF(G263&lt;=100,'SS MALL'!$D$5,IF(G263&lt;=150,'SS MALL'!$E$5,IF(G263&lt;=200,'SS MALL'!$F$5,IF(G263&lt;=250,'SS MALL'!$G$5,IF(G263&lt;=300,'SS MALL'!$H$5,IF(G263&lt;=350,'SS MALL'!$I$5,IF(G263&lt;=400,'SS MALL'!$J$5,IF(G263&lt;=450,'SS MALL'!$K$5,IF(G263&lt;=500,'SS MALL'!$L$5,IF(G263&gt;500,'SS MALL'!$M$5)))))))))))</f>
        <v>133570</v>
      </c>
      <c r="I263" s="31" t="str">
        <f t="shared" ref="I263:I264" si="63">IF(B263="Ground Floor","165.000",IF(B263="1st Floor","154.000",IF(B263="2nd Floor","144.374")))</f>
        <v>144.374</v>
      </c>
    </row>
    <row r="264" spans="1:9" x14ac:dyDescent="0.25">
      <c r="A264" s="18">
        <f t="shared" si="53"/>
        <v>94</v>
      </c>
      <c r="B264" s="42" t="s">
        <v>67</v>
      </c>
      <c r="C264" s="18" t="s">
        <v>11</v>
      </c>
      <c r="E264" s="59">
        <v>15</v>
      </c>
      <c r="G264" s="31">
        <v>58</v>
      </c>
      <c r="H264" s="60">
        <f>IF(G264&lt;=50,'SS MALL'!$C$17,IF(G264&lt;=100,'SS MALL'!$D$17,IF(G264&lt;=150,'SS MALL'!$E$17,IF(G264&lt;=200,'SS MALL'!$F$17,IF(G264&lt;=250,'SS MALL'!$G$17,IF(G264&lt;=300,'SS MALL'!$H$17,IF(G264&lt;=350,'SS MALL'!$I$17,IF(G264&lt;=400,'SS MALL'!$J$17,IF(G264&lt;=450,'SS MALL'!$K$17,IF(G264&lt;=500,'SS MALL'!$L$17,IF(G264&gt;500,'SS MALL'!$M$17)))))))))))</f>
        <v>66785</v>
      </c>
      <c r="I264" s="31" t="str">
        <f t="shared" si="63"/>
        <v>144.374</v>
      </c>
    </row>
    <row r="265" spans="1:9" x14ac:dyDescent="0.25">
      <c r="A265" s="18">
        <f t="shared" si="53"/>
        <v>95</v>
      </c>
      <c r="B265" s="42" t="s">
        <v>67</v>
      </c>
      <c r="C265" s="18" t="s">
        <v>10</v>
      </c>
      <c r="D265" s="18" t="s">
        <v>68</v>
      </c>
      <c r="E265" s="18">
        <v>16</v>
      </c>
      <c r="G265" s="31">
        <v>141.32</v>
      </c>
      <c r="H265" s="60">
        <f>IF(G265&lt;=50,'SS MALL'!$C$5,IF(G265&lt;=100,'SS MALL'!$D$5,IF(G265&lt;=150,'SS MALL'!$E$5,IF(G265&lt;=200,'SS MALL'!$F$5,IF(G265&lt;=250,'SS MALL'!$G$5,IF(G265&lt;=300,'SS MALL'!$H$5,IF(G265&lt;=350,'SS MALL'!$I$5,IF(G265&lt;=400,'SS MALL'!$J$5,IF(G265&lt;=450,'SS MALL'!$K$5,IF(G265&lt;=500,'SS MALL'!$L$5,IF(G265&gt;500,'SS MALL'!$M$5)))))))))))</f>
        <v>122283</v>
      </c>
      <c r="I265" s="31" t="str">
        <f t="shared" ref="I265:I276" si="64">IF(B265="Ground Floor","165.000",IF(B265="1st Floor","154.000",IF(B265="2nd Floor","144.374")))</f>
        <v>144.374</v>
      </c>
    </row>
    <row r="266" spans="1:9" x14ac:dyDescent="0.25">
      <c r="A266" s="18">
        <f t="shared" si="53"/>
        <v>96</v>
      </c>
      <c r="B266" s="42" t="s">
        <v>67</v>
      </c>
      <c r="C266" s="18" t="s">
        <v>11</v>
      </c>
      <c r="E266" s="59">
        <v>16</v>
      </c>
      <c r="G266" s="31">
        <v>120.56</v>
      </c>
      <c r="H266" s="60">
        <f>IF(G266&lt;=50,'SS MALL'!$C$17,IF(G266&lt;=100,'SS MALL'!$D$17,IF(G266&lt;=150,'SS MALL'!$E$17,IF(G266&lt;=200,'SS MALL'!$F$17,IF(G266&lt;=250,'SS MALL'!$G$17,IF(G266&lt;=300,'SS MALL'!$H$17,IF(G266&lt;=350,'SS MALL'!$I$17,IF(G266&lt;=400,'SS MALL'!$J$17,IF(G266&lt;=450,'SS MALL'!$K$17,IF(G266&lt;=500,'SS MALL'!$L$17,IF(G266&gt;500,'SS MALL'!$M$17)))))))))))</f>
        <v>61142</v>
      </c>
      <c r="I266" s="31" t="str">
        <f t="shared" si="64"/>
        <v>144.374</v>
      </c>
    </row>
    <row r="267" spans="1:9" x14ac:dyDescent="0.25">
      <c r="A267" s="18">
        <f t="shared" si="53"/>
        <v>97</v>
      </c>
      <c r="B267" s="42" t="s">
        <v>67</v>
      </c>
      <c r="C267" s="18" t="s">
        <v>10</v>
      </c>
      <c r="D267" s="18" t="s">
        <v>68</v>
      </c>
      <c r="E267" s="18">
        <v>17</v>
      </c>
      <c r="G267" s="31">
        <v>55.24</v>
      </c>
      <c r="H267" s="60">
        <f>IF(G267&lt;=50,'SS MALL'!$C$5,IF(G267&lt;=100,'SS MALL'!$D$5,IF(G267&lt;=150,'SS MALL'!$E$5,IF(G267&lt;=200,'SS MALL'!$F$5,IF(G267&lt;=250,'SS MALL'!$G$5,IF(G267&lt;=300,'SS MALL'!$H$5,IF(G267&lt;=350,'SS MALL'!$I$5,IF(G267&lt;=400,'SS MALL'!$J$5,IF(G267&lt;=450,'SS MALL'!$K$5,IF(G267&lt;=500,'SS MALL'!$L$5,IF(G267&gt;500,'SS MALL'!$M$5)))))))))))</f>
        <v>133570</v>
      </c>
      <c r="I267" s="31" t="str">
        <f t="shared" si="64"/>
        <v>144.374</v>
      </c>
    </row>
    <row r="268" spans="1:9" x14ac:dyDescent="0.25">
      <c r="A268" s="18">
        <f t="shared" si="53"/>
        <v>98</v>
      </c>
      <c r="B268" s="42" t="s">
        <v>67</v>
      </c>
      <c r="C268" s="18" t="s">
        <v>11</v>
      </c>
      <c r="E268" s="59">
        <v>17</v>
      </c>
      <c r="G268" s="31">
        <v>10.52</v>
      </c>
      <c r="H268" s="60">
        <f>IF(G268&lt;=50,'SS MALL'!$C$17,IF(G268&lt;=100,'SS MALL'!$D$17,IF(G268&lt;=150,'SS MALL'!$E$17,IF(G268&lt;=200,'SS MALL'!$F$17,IF(G268&lt;=250,'SS MALL'!$G$17,IF(G268&lt;=300,'SS MALL'!$H$17,IF(G268&lt;=350,'SS MALL'!$I$17,IF(G268&lt;=400,'SS MALL'!$J$17,IF(G268&lt;=450,'SS MALL'!$K$17,IF(G268&lt;=500,'SS MALL'!$L$17,IF(G268&gt;500,'SS MALL'!$M$17)))))))))))</f>
        <v>72200</v>
      </c>
      <c r="I268" s="31" t="str">
        <f t="shared" si="64"/>
        <v>144.374</v>
      </c>
    </row>
    <row r="269" spans="1:9" x14ac:dyDescent="0.25">
      <c r="A269" s="18">
        <f t="shared" si="53"/>
        <v>99</v>
      </c>
      <c r="B269" s="42" t="s">
        <v>67</v>
      </c>
      <c r="C269" s="18" t="s">
        <v>10</v>
      </c>
      <c r="D269" s="18" t="s">
        <v>68</v>
      </c>
      <c r="E269" s="18">
        <v>18</v>
      </c>
      <c r="G269" s="31">
        <v>43.12</v>
      </c>
      <c r="H269" s="60">
        <f>IF(G269&lt;=50,'SS MALL'!$C$5,IF(G269&lt;=100,'SS MALL'!$D$5,IF(G269&lt;=150,'SS MALL'!$E$5,IF(G269&lt;=200,'SS MALL'!$F$5,IF(G269&lt;=250,'SS MALL'!$G$5,IF(G269&lt;=300,'SS MALL'!$H$5,IF(G269&lt;=350,'SS MALL'!$I$5,IF(G269&lt;=400,'SS MALL'!$J$5,IF(G269&lt;=450,'SS MALL'!$K$5,IF(G269&lt;=500,'SS MALL'!$L$5,IF(G269&gt;500,'SS MALL'!$M$5)))))))))))</f>
        <v>144400</v>
      </c>
      <c r="I269" s="31" t="str">
        <f t="shared" si="64"/>
        <v>144.374</v>
      </c>
    </row>
    <row r="270" spans="1:9" x14ac:dyDescent="0.25">
      <c r="A270" s="18">
        <f t="shared" si="53"/>
        <v>100</v>
      </c>
      <c r="B270" s="42" t="s">
        <v>67</v>
      </c>
      <c r="C270" s="18" t="s">
        <v>11</v>
      </c>
      <c r="E270" s="59">
        <v>18</v>
      </c>
      <c r="G270" s="31">
        <v>10.53</v>
      </c>
      <c r="H270" s="60">
        <f>IF(G270&lt;=50,'SS MALL'!$C$17,IF(G270&lt;=100,'SS MALL'!$D$17,IF(G270&lt;=150,'SS MALL'!$E$17,IF(G270&lt;=200,'SS MALL'!$F$17,IF(G270&lt;=250,'SS MALL'!$G$17,IF(G270&lt;=300,'SS MALL'!$H$17,IF(G270&lt;=350,'SS MALL'!$I$17,IF(G270&lt;=400,'SS MALL'!$J$17,IF(G270&lt;=450,'SS MALL'!$K$17,IF(G270&lt;=500,'SS MALL'!$L$17,IF(G270&gt;500,'SS MALL'!$M$17)))))))))))</f>
        <v>72200</v>
      </c>
      <c r="I270" s="31" t="str">
        <f t="shared" si="64"/>
        <v>144.374</v>
      </c>
    </row>
    <row r="271" spans="1:9" x14ac:dyDescent="0.25">
      <c r="A271" s="18">
        <f t="shared" si="53"/>
        <v>101</v>
      </c>
      <c r="B271" s="42" t="s">
        <v>67</v>
      </c>
      <c r="C271" s="18" t="s">
        <v>10</v>
      </c>
      <c r="D271" s="18" t="s">
        <v>68</v>
      </c>
      <c r="E271" s="18">
        <v>19</v>
      </c>
      <c r="G271" s="31">
        <v>32.04</v>
      </c>
      <c r="H271" s="60">
        <f>IF(G271&lt;=50,'SS MALL'!$C$5,IF(G271&lt;=100,'SS MALL'!$D$5,IF(G271&lt;=150,'SS MALL'!$E$5,IF(G271&lt;=200,'SS MALL'!$F$5,IF(G271&lt;=250,'SS MALL'!$G$5,IF(G271&lt;=300,'SS MALL'!$H$5,IF(G271&lt;=350,'SS MALL'!$I$5,IF(G271&lt;=400,'SS MALL'!$J$5,IF(G271&lt;=450,'SS MALL'!$K$5,IF(G271&lt;=500,'SS MALL'!$L$5,IF(G271&gt;500,'SS MALL'!$M$5)))))))))))</f>
        <v>144400</v>
      </c>
      <c r="I271" s="31" t="str">
        <f t="shared" si="64"/>
        <v>144.374</v>
      </c>
    </row>
    <row r="272" spans="1:9" x14ac:dyDescent="0.25">
      <c r="A272" s="18">
        <f t="shared" si="53"/>
        <v>102</v>
      </c>
      <c r="B272" s="42" t="s">
        <v>67</v>
      </c>
      <c r="C272" s="18" t="s">
        <v>11</v>
      </c>
      <c r="E272" s="59">
        <v>19</v>
      </c>
      <c r="G272" s="31">
        <v>7.97</v>
      </c>
      <c r="H272" s="60">
        <f>IF(G272&lt;=50,'SS MALL'!$C$17,IF(G272&lt;=100,'SS MALL'!$D$17,IF(G272&lt;=150,'SS MALL'!$E$17,IF(G272&lt;=200,'SS MALL'!$F$17,IF(G272&lt;=250,'SS MALL'!$G$17,IF(G272&lt;=300,'SS MALL'!$H$17,IF(G272&lt;=350,'SS MALL'!$I$17,IF(G272&lt;=400,'SS MALL'!$J$17,IF(G272&lt;=450,'SS MALL'!$K$17,IF(G272&lt;=500,'SS MALL'!$L$17,IF(G272&gt;500,'SS MALL'!$M$17)))))))))))</f>
        <v>72200</v>
      </c>
      <c r="I272" s="31" t="str">
        <f t="shared" si="64"/>
        <v>144.374</v>
      </c>
    </row>
    <row r="273" spans="1:9" x14ac:dyDescent="0.25">
      <c r="A273" s="18">
        <f t="shared" si="53"/>
        <v>103</v>
      </c>
      <c r="B273" s="42" t="s">
        <v>67</v>
      </c>
      <c r="C273" s="18" t="s">
        <v>10</v>
      </c>
      <c r="D273" s="18" t="s">
        <v>68</v>
      </c>
      <c r="E273" s="18">
        <v>20</v>
      </c>
      <c r="G273" s="31">
        <v>35.869999999999997</v>
      </c>
      <c r="H273" s="60">
        <f>IF(G273&lt;=50,'SS MALL'!$C$5,IF(G273&lt;=100,'SS MALL'!$D$5,IF(G273&lt;=150,'SS MALL'!$E$5,IF(G273&lt;=200,'SS MALL'!$F$5,IF(G273&lt;=250,'SS MALL'!$G$5,IF(G273&lt;=300,'SS MALL'!$H$5,IF(G273&lt;=350,'SS MALL'!$I$5,IF(G273&lt;=400,'SS MALL'!$J$5,IF(G273&lt;=450,'SS MALL'!$K$5,IF(G273&lt;=500,'SS MALL'!$L$5,IF(G273&gt;500,'SS MALL'!$M$5)))))))))))</f>
        <v>144400</v>
      </c>
      <c r="I273" s="31" t="str">
        <f t="shared" si="64"/>
        <v>144.374</v>
      </c>
    </row>
    <row r="274" spans="1:9" x14ac:dyDescent="0.25">
      <c r="A274" s="18">
        <f t="shared" si="53"/>
        <v>104</v>
      </c>
      <c r="B274" s="42" t="s">
        <v>67</v>
      </c>
      <c r="C274" s="18" t="s">
        <v>11</v>
      </c>
      <c r="E274" s="59">
        <v>20</v>
      </c>
      <c r="G274" s="31">
        <v>7.97</v>
      </c>
      <c r="H274" s="60">
        <f>IF(G274&lt;=50,'SS MALL'!$C$17,IF(G274&lt;=100,'SS MALL'!$D$17,IF(G274&lt;=150,'SS MALL'!$E$17,IF(G274&lt;=200,'SS MALL'!$F$17,IF(G274&lt;=250,'SS MALL'!$G$17,IF(G274&lt;=300,'SS MALL'!$H$17,IF(G274&lt;=350,'SS MALL'!$I$17,IF(G274&lt;=400,'SS MALL'!$J$17,IF(G274&lt;=450,'SS MALL'!$K$17,IF(G274&lt;=500,'SS MALL'!$L$17,IF(G274&gt;500,'SS MALL'!$M$17)))))))))))</f>
        <v>72200</v>
      </c>
      <c r="I274" s="31" t="str">
        <f t="shared" si="64"/>
        <v>144.374</v>
      </c>
    </row>
    <row r="275" spans="1:9" x14ac:dyDescent="0.25">
      <c r="A275" s="18">
        <f t="shared" si="53"/>
        <v>105</v>
      </c>
      <c r="B275" s="42" t="s">
        <v>67</v>
      </c>
      <c r="C275" s="18" t="s">
        <v>10</v>
      </c>
      <c r="D275" s="18" t="s">
        <v>68</v>
      </c>
      <c r="E275" s="18">
        <v>21</v>
      </c>
      <c r="G275" s="31">
        <v>619.17999999999995</v>
      </c>
      <c r="H275" s="60">
        <f>IF(G275&lt;=50,'SS MALL'!$C$5,IF(G275&lt;=100,'SS MALL'!$D$5,IF(G275&lt;=150,'SS MALL'!$E$5,IF(G275&lt;=200,'SS MALL'!$F$5,IF(G275&lt;=250,'SS MALL'!$G$5,IF(G275&lt;=300,'SS MALL'!$H$5,IF(G275&lt;=350,'SS MALL'!$I$5,IF(G275&lt;=400,'SS MALL'!$J$5,IF(G275&lt;=450,'SS MALL'!$K$5,IF(G275&lt;=500,'SS MALL'!$L$5,IF(G275&gt;500,'SS MALL'!$M$5)))))))))))</f>
        <v>50907</v>
      </c>
      <c r="I275" s="31" t="str">
        <f t="shared" si="64"/>
        <v>144.374</v>
      </c>
    </row>
    <row r="276" spans="1:9" x14ac:dyDescent="0.25">
      <c r="A276" s="18">
        <f t="shared" si="53"/>
        <v>106</v>
      </c>
      <c r="B276" s="42" t="s">
        <v>67</v>
      </c>
      <c r="C276" s="18" t="s">
        <v>11</v>
      </c>
      <c r="E276" s="59">
        <v>21</v>
      </c>
      <c r="G276" s="31">
        <v>99.13</v>
      </c>
      <c r="H276" s="60">
        <f>IF(G276&lt;=50,'SS MALL'!$C$17,IF(G276&lt;=100,'SS MALL'!$D$17,IF(G276&lt;=150,'SS MALL'!$E$17,IF(G276&lt;=200,'SS MALL'!$F$17,IF(G276&lt;=250,'SS MALL'!$G$17,IF(G276&lt;=300,'SS MALL'!$H$17,IF(G276&lt;=350,'SS MALL'!$I$17,IF(G276&lt;=400,'SS MALL'!$J$17,IF(G276&lt;=450,'SS MALL'!$K$17,IF(G276&lt;=500,'SS MALL'!$L$17,IF(G276&gt;500,'SS MALL'!$M$17)))))))))))</f>
        <v>66785</v>
      </c>
      <c r="I276" s="31" t="str">
        <f t="shared" si="64"/>
        <v>144.374</v>
      </c>
    </row>
  </sheetData>
  <autoFilter ref="A1:J136"/>
  <mergeCells count="34">
    <mergeCell ref="A97:F97"/>
    <mergeCell ref="A98:F98"/>
    <mergeCell ref="A99:F99"/>
    <mergeCell ref="G113:G115"/>
    <mergeCell ref="Q113:Q115"/>
    <mergeCell ref="A136:F136"/>
    <mergeCell ref="A134:F134"/>
    <mergeCell ref="A100:F100"/>
    <mergeCell ref="A132:F132"/>
    <mergeCell ref="A133:F133"/>
    <mergeCell ref="A135:F135"/>
    <mergeCell ref="E139:J139"/>
    <mergeCell ref="E140:J140"/>
    <mergeCell ref="E141:J141"/>
    <mergeCell ref="E142:J142"/>
    <mergeCell ref="E143:J143"/>
    <mergeCell ref="J1:J2"/>
    <mergeCell ref="D1:D2"/>
    <mergeCell ref="F1:F2"/>
    <mergeCell ref="A1:A2"/>
    <mergeCell ref="B1:B2"/>
    <mergeCell ref="C1:C2"/>
    <mergeCell ref="E1:E2"/>
    <mergeCell ref="G1:G2"/>
    <mergeCell ref="A37:F37"/>
    <mergeCell ref="H1:H2"/>
    <mergeCell ref="I1:I2"/>
    <mergeCell ref="A38:F38"/>
    <mergeCell ref="A39:F39"/>
    <mergeCell ref="A96:F96"/>
    <mergeCell ref="A40:F40"/>
    <mergeCell ref="A41:F41"/>
    <mergeCell ref="A94:F94"/>
    <mergeCell ref="A95:F95"/>
  </mergeCells>
  <phoneticPr fontId="3" type="noConversion"/>
  <pageMargins left="0.7" right="0.7" top="0.75" bottom="0.75" header="0.3" footer="0.3"/>
  <pageSetup paperSize="9" scale="7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4"/>
  <sheetViews>
    <sheetView zoomScaleNormal="100" workbookViewId="0">
      <pane ySplit="2" topLeftCell="A66" activePane="bottomLeft" state="frozen"/>
      <selection pane="bottomLeft" activeCell="L161" sqref="L161"/>
    </sheetView>
  </sheetViews>
  <sheetFormatPr defaultColWidth="8.7109375" defaultRowHeight="15" x14ac:dyDescent="0.25"/>
  <cols>
    <col min="1" max="1" width="4.42578125" style="18" customWidth="1"/>
    <col min="2" max="2" width="12.140625" style="42" bestFit="1" customWidth="1"/>
    <col min="3" max="3" width="10.42578125" style="18" bestFit="1" customWidth="1"/>
    <col min="4" max="4" width="11.85546875" style="18" bestFit="1" customWidth="1"/>
    <col min="5" max="5" width="9.42578125" style="18" bestFit="1" customWidth="1"/>
    <col min="6" max="6" width="11.140625" style="18" bestFit="1" customWidth="1"/>
    <col min="7" max="7" width="12.85546875" style="31" bestFit="1" customWidth="1"/>
    <col min="8" max="8" width="14.85546875" style="42" bestFit="1" customWidth="1"/>
    <col min="9" max="9" width="11.5703125" style="42" bestFit="1" customWidth="1"/>
    <col min="10" max="10" width="10.7109375" style="42" bestFit="1" customWidth="1"/>
    <col min="11" max="11" width="5.7109375" style="42" customWidth="1"/>
    <col min="12" max="12" width="11" style="42" customWidth="1"/>
    <col min="13" max="13" width="10.140625" style="42" customWidth="1"/>
    <col min="14" max="19" width="8.7109375" style="42"/>
    <col min="20" max="20" width="9.85546875" style="42" bestFit="1" customWidth="1"/>
    <col min="21" max="21" width="8.7109375" style="51"/>
    <col min="22" max="22" width="15.28515625" style="51" customWidth="1"/>
    <col min="23" max="16384" width="8.7109375" style="42"/>
  </cols>
  <sheetData>
    <row r="1" spans="1:22" s="2" customFormat="1" x14ac:dyDescent="0.25">
      <c r="A1" s="70" t="s">
        <v>0</v>
      </c>
      <c r="B1" s="70" t="s">
        <v>1</v>
      </c>
      <c r="C1" s="70" t="s">
        <v>9</v>
      </c>
      <c r="D1" s="70" t="s">
        <v>66</v>
      </c>
      <c r="E1" s="70" t="s">
        <v>2</v>
      </c>
      <c r="F1" s="70" t="s">
        <v>72</v>
      </c>
      <c r="G1" s="71" t="s">
        <v>3</v>
      </c>
      <c r="H1" s="70" t="s">
        <v>4</v>
      </c>
      <c r="I1" s="70" t="s">
        <v>5</v>
      </c>
      <c r="J1" s="70" t="s">
        <v>6</v>
      </c>
      <c r="U1" s="49"/>
      <c r="V1" s="49"/>
    </row>
    <row r="2" spans="1:22" s="2" customFormat="1" x14ac:dyDescent="0.25">
      <c r="A2" s="70"/>
      <c r="B2" s="70"/>
      <c r="C2" s="70"/>
      <c r="D2" s="70"/>
      <c r="E2" s="70"/>
      <c r="F2" s="70"/>
      <c r="G2" s="71"/>
      <c r="H2" s="70"/>
      <c r="I2" s="70"/>
      <c r="J2" s="70"/>
      <c r="L2" s="2" t="s">
        <v>122</v>
      </c>
      <c r="M2" s="2" t="s">
        <v>123</v>
      </c>
      <c r="N2" s="2" t="s">
        <v>65</v>
      </c>
      <c r="O2" s="2" t="s">
        <v>71</v>
      </c>
      <c r="P2" s="2" t="s">
        <v>64</v>
      </c>
      <c r="Q2" s="2" t="s">
        <v>124</v>
      </c>
      <c r="R2" s="2" t="s">
        <v>125</v>
      </c>
      <c r="S2" s="2" t="s">
        <v>130</v>
      </c>
      <c r="T2" s="2" t="s">
        <v>131</v>
      </c>
      <c r="U2" s="49"/>
      <c r="V2" s="49"/>
    </row>
    <row r="3" spans="1:22" s="24" customFormat="1" ht="14.45" x14ac:dyDescent="0.35">
      <c r="A3" s="22"/>
      <c r="B3" s="22"/>
      <c r="C3" s="22"/>
      <c r="D3" s="22"/>
      <c r="E3" s="22"/>
      <c r="F3" s="22"/>
      <c r="G3" s="23"/>
      <c r="H3" s="22"/>
      <c r="I3" s="22"/>
      <c r="J3" s="22"/>
      <c r="U3" s="50"/>
      <c r="V3" s="50"/>
    </row>
    <row r="4" spans="1:22" x14ac:dyDescent="0.25">
      <c r="A4" s="5">
        <v>1</v>
      </c>
      <c r="B4" s="35" t="s">
        <v>7</v>
      </c>
      <c r="C4" s="5" t="s">
        <v>10</v>
      </c>
      <c r="D4" s="5" t="s">
        <v>68</v>
      </c>
      <c r="E4" s="41">
        <v>1</v>
      </c>
      <c r="F4" s="10" t="s">
        <v>74</v>
      </c>
      <c r="G4" s="25">
        <v>48</v>
      </c>
      <c r="H4" s="26">
        <f>IF(G4&lt;=50,'AA MALL'!$C$3,IF(G4&lt;=100,'AA MALL'!$D$3,IF(G4&lt;=150,'AA MALL'!$E$3,IF(G4&lt;=200,'AA MALL'!$F$3,IF(G4&lt;=250,'AA MALL'!$G$3,IF(G4&lt;=300,'AA MALL'!$H$3,IF(G4&lt;=350,'AA MALL'!$I$3,IF(G4&lt;=400,'AA MALL'!$J$3,IF(G4&lt;=450,'AA MALL'!$K$3,IF(G4&lt;=500,'AA MALL'!$L$3,IF(G4&gt;500,'AA MALL'!$M$3)))))))))))</f>
        <v>160000</v>
      </c>
      <c r="I4" s="25" t="str">
        <f>IF(B4="Ground Floor","165.000",IF(B4="1st Floor","154.000",IF(B4="2nd Floor","144.374")))</f>
        <v>165.000</v>
      </c>
      <c r="J4" s="35"/>
      <c r="L4" s="43">
        <f>G4</f>
        <v>48</v>
      </c>
    </row>
    <row r="5" spans="1:22" x14ac:dyDescent="0.25">
      <c r="A5" s="5">
        <f t="shared" ref="A5:A151" si="0">A4+1</f>
        <v>2</v>
      </c>
      <c r="B5" s="35" t="s">
        <v>7</v>
      </c>
      <c r="C5" s="5" t="s">
        <v>10</v>
      </c>
      <c r="D5" s="5" t="s">
        <v>68</v>
      </c>
      <c r="E5" s="41">
        <v>2</v>
      </c>
      <c r="F5" s="10" t="s">
        <v>74</v>
      </c>
      <c r="G5" s="25">
        <v>122</v>
      </c>
      <c r="H5" s="26">
        <f>IF(G5&lt;=50,'AA MALL'!$C$3,IF(G5&lt;=100,'AA MALL'!$D$3,IF(G5&lt;=150,'AA MALL'!$E$3,IF(G5&lt;=200,'AA MALL'!$F$3,IF(G5&lt;=250,'AA MALL'!$G$3,IF(G5&lt;=300,'AA MALL'!$H$3,IF(G5&lt;=350,'AA MALL'!$I$3,IF(G5&lt;=400,'AA MALL'!$J$3,IF(G5&lt;=450,'AA MALL'!$K$3,IF(G5&lt;=500,'AA MALL'!$L$3,IF(G5&gt;500,'AA MALL'!$M$3)))))))))))</f>
        <v>135494</v>
      </c>
      <c r="I5" s="25" t="str">
        <f t="shared" ref="I5:I8" si="1">IF(B5="Ground Floor","165.000",IF(B5="1st Floor","154.000",IF(B5="2nd Floor","144.374")))</f>
        <v>165.000</v>
      </c>
      <c r="J5" s="35"/>
      <c r="L5" s="43">
        <f t="shared" ref="L5:L13" si="2">G5</f>
        <v>122</v>
      </c>
    </row>
    <row r="6" spans="1:22" x14ac:dyDescent="0.25">
      <c r="A6" s="5">
        <v>2</v>
      </c>
      <c r="B6" s="35" t="s">
        <v>7</v>
      </c>
      <c r="C6" s="5" t="s">
        <v>10</v>
      </c>
      <c r="D6" s="5" t="s">
        <v>68</v>
      </c>
      <c r="E6" s="41">
        <v>3</v>
      </c>
      <c r="F6" s="10" t="s">
        <v>74</v>
      </c>
      <c r="G6" s="25">
        <v>163</v>
      </c>
      <c r="H6" s="26">
        <f>IF(G6&lt;=50,'AA MALL'!$C$3,IF(G6&lt;=100,'AA MALL'!$D$3,IF(G6&lt;=150,'AA MALL'!$E$3,IF(G6&lt;=200,'AA MALL'!$F$3,IF(G6&lt;=250,'AA MALL'!$G$3,IF(G6&lt;=300,'AA MALL'!$H$3,IF(G6&lt;=350,'AA MALL'!$I$3,IF(G6&lt;=400,'AA MALL'!$J$3,IF(G6&lt;=450,'AA MALL'!$K$3,IF(G6&lt;=500,'AA MALL'!$L$3,IF(G6&gt;500,'AA MALL'!$M$3)))))))))))</f>
        <v>122622</v>
      </c>
      <c r="I6" s="25" t="str">
        <f t="shared" si="1"/>
        <v>165.000</v>
      </c>
      <c r="J6" s="35"/>
      <c r="L6" s="43">
        <f t="shared" si="2"/>
        <v>163</v>
      </c>
    </row>
    <row r="7" spans="1:22" x14ac:dyDescent="0.25">
      <c r="A7" s="5">
        <f t="shared" si="0"/>
        <v>3</v>
      </c>
      <c r="B7" s="35" t="s">
        <v>7</v>
      </c>
      <c r="C7" s="5" t="s">
        <v>10</v>
      </c>
      <c r="D7" s="5" t="s">
        <v>68</v>
      </c>
      <c r="E7" s="41">
        <v>4</v>
      </c>
      <c r="F7" s="10" t="s">
        <v>74</v>
      </c>
      <c r="G7" s="25">
        <v>133</v>
      </c>
      <c r="H7" s="26">
        <f>IF(G7&lt;=50,'AA MALL'!$C$3,IF(G7&lt;=100,'AA MALL'!$D$3,IF(G7&lt;=150,'AA MALL'!$E$3,IF(G7&lt;=200,'AA MALL'!$F$3,IF(G7&lt;=250,'AA MALL'!$G$3,IF(G7&lt;=300,'AA MALL'!$H$3,IF(G7&lt;=350,'AA MALL'!$I$3,IF(G7&lt;=400,'AA MALL'!$J$3,IF(G7&lt;=450,'AA MALL'!$K$3,IF(G7&lt;=500,'AA MALL'!$L$3,IF(G7&gt;500,'AA MALL'!$M$3)))))))))))</f>
        <v>135494</v>
      </c>
      <c r="I7" s="25" t="str">
        <f t="shared" si="1"/>
        <v>165.000</v>
      </c>
      <c r="J7" s="35"/>
      <c r="L7" s="43">
        <f t="shared" si="2"/>
        <v>133</v>
      </c>
    </row>
    <row r="8" spans="1:22" x14ac:dyDescent="0.25">
      <c r="A8" s="5">
        <v>3</v>
      </c>
      <c r="B8" s="35" t="s">
        <v>7</v>
      </c>
      <c r="C8" s="5" t="s">
        <v>10</v>
      </c>
      <c r="D8" s="5" t="s">
        <v>68</v>
      </c>
      <c r="E8" s="41">
        <v>5</v>
      </c>
      <c r="F8" s="10" t="s">
        <v>74</v>
      </c>
      <c r="G8" s="25">
        <v>148</v>
      </c>
      <c r="H8" s="26">
        <f>IF(G8&lt;=50,'AA MALL'!$C$3,IF(G8&lt;=100,'AA MALL'!$D$3,IF(G8&lt;=150,'AA MALL'!$E$3,IF(G8&lt;=200,'AA MALL'!$F$3,IF(G8&lt;=250,'AA MALL'!$G$3,IF(G8&lt;=300,'AA MALL'!$H$3,IF(G8&lt;=350,'AA MALL'!$I$3,IF(G8&lt;=400,'AA MALL'!$J$3,IF(G8&lt;=450,'AA MALL'!$K$3,IF(G8&lt;=500,'AA MALL'!$L$3,IF(G8&gt;500,'AA MALL'!$M$3)))))))))))</f>
        <v>135494</v>
      </c>
      <c r="I8" s="25" t="str">
        <f t="shared" si="1"/>
        <v>165.000</v>
      </c>
      <c r="J8" s="35"/>
      <c r="L8" s="43">
        <f t="shared" si="2"/>
        <v>148</v>
      </c>
    </row>
    <row r="9" spans="1:22" x14ac:dyDescent="0.25">
      <c r="A9" s="5">
        <f t="shared" si="0"/>
        <v>4</v>
      </c>
      <c r="B9" s="35" t="s">
        <v>7</v>
      </c>
      <c r="C9" s="5" t="s">
        <v>10</v>
      </c>
      <c r="D9" s="5" t="s">
        <v>68</v>
      </c>
      <c r="E9" s="41">
        <v>6</v>
      </c>
      <c r="F9" s="10" t="s">
        <v>74</v>
      </c>
      <c r="G9" s="25">
        <v>21</v>
      </c>
      <c r="H9" s="26">
        <f>IF(G9&lt;=50,'AA MALL'!$C$3,IF(G9&lt;=100,'AA MALL'!$D$3,IF(G9&lt;=150,'AA MALL'!$E$3,IF(G9&lt;=200,'AA MALL'!$F$3,IF(G9&lt;=250,'AA MALL'!$G$3,IF(G9&lt;=300,'AA MALL'!$H$3,IF(G9&lt;=350,'AA MALL'!$I$3,IF(G9&lt;=400,'AA MALL'!$J$3,IF(G9&lt;=450,'AA MALL'!$K$3,IF(G9&lt;=500,'AA MALL'!$L$3,IF(G9&gt;500,'AA MALL'!$M$3)))))))))))</f>
        <v>160000</v>
      </c>
      <c r="I9" s="25" t="str">
        <f t="shared" ref="I9:I12" si="3">IF(B9="Ground Floor","165.000",IF(B9="1st Floor","154.000",IF(B9="2nd Floor","144.374")))</f>
        <v>165.000</v>
      </c>
      <c r="J9" s="35"/>
      <c r="M9" s="43">
        <f>G9</f>
        <v>21</v>
      </c>
    </row>
    <row r="10" spans="1:22" x14ac:dyDescent="0.25">
      <c r="A10" s="5">
        <v>4</v>
      </c>
      <c r="B10" s="35" t="s">
        <v>7</v>
      </c>
      <c r="C10" s="5" t="s">
        <v>10</v>
      </c>
      <c r="D10" s="5" t="s">
        <v>68</v>
      </c>
      <c r="E10" s="41">
        <v>7</v>
      </c>
      <c r="F10" s="10" t="s">
        <v>74</v>
      </c>
      <c r="G10" s="25">
        <v>18</v>
      </c>
      <c r="H10" s="26">
        <f>IF(G10&lt;=50,'AA MALL'!$C$3,IF(G10&lt;=100,'AA MALL'!$D$3,IF(G10&lt;=150,'AA MALL'!$E$3,IF(G10&lt;=200,'AA MALL'!$F$3,IF(G10&lt;=250,'AA MALL'!$G$3,IF(G10&lt;=300,'AA MALL'!$H$3,IF(G10&lt;=350,'AA MALL'!$I$3,IF(G10&lt;=400,'AA MALL'!$J$3,IF(G10&lt;=450,'AA MALL'!$K$3,IF(G10&lt;=500,'AA MALL'!$L$3,IF(G10&gt;500,'AA MALL'!$M$3)))))))))))</f>
        <v>160000</v>
      </c>
      <c r="I10" s="25" t="str">
        <f t="shared" si="3"/>
        <v>165.000</v>
      </c>
      <c r="J10" s="35"/>
      <c r="L10" s="43">
        <f t="shared" si="2"/>
        <v>18</v>
      </c>
    </row>
    <row r="11" spans="1:22" x14ac:dyDescent="0.25">
      <c r="A11" s="5">
        <f t="shared" si="0"/>
        <v>5</v>
      </c>
      <c r="B11" s="35" t="s">
        <v>7</v>
      </c>
      <c r="C11" s="5" t="s">
        <v>10</v>
      </c>
      <c r="D11" s="5" t="s">
        <v>68</v>
      </c>
      <c r="E11" s="41">
        <v>8</v>
      </c>
      <c r="F11" s="10" t="s">
        <v>74</v>
      </c>
      <c r="G11" s="25">
        <v>48.4</v>
      </c>
      <c r="H11" s="26">
        <f>IF(G11&lt;=50,'AA MALL'!$C$3,IF(G11&lt;=100,'AA MALL'!$D$3,IF(G11&lt;=150,'AA MALL'!$E$3,IF(G11&lt;=200,'AA MALL'!$F$3,IF(G11&lt;=250,'AA MALL'!$G$3,IF(G11&lt;=300,'AA MALL'!$H$3,IF(G11&lt;=350,'AA MALL'!$I$3,IF(G11&lt;=400,'AA MALL'!$J$3,IF(G11&lt;=450,'AA MALL'!$K$3,IF(G11&lt;=500,'AA MALL'!$L$3,IF(G11&gt;500,'AA MALL'!$M$3)))))))))))</f>
        <v>160000</v>
      </c>
      <c r="I11" s="25" t="str">
        <f t="shared" si="3"/>
        <v>165.000</v>
      </c>
      <c r="J11" s="35"/>
      <c r="L11" s="43">
        <f t="shared" si="2"/>
        <v>48.4</v>
      </c>
    </row>
    <row r="12" spans="1:22" x14ac:dyDescent="0.25">
      <c r="A12" s="5">
        <v>5</v>
      </c>
      <c r="B12" s="35" t="s">
        <v>7</v>
      </c>
      <c r="C12" s="5" t="s">
        <v>10</v>
      </c>
      <c r="D12" s="5" t="s">
        <v>68</v>
      </c>
      <c r="E12" s="41">
        <v>9</v>
      </c>
      <c r="F12" s="10" t="s">
        <v>74</v>
      </c>
      <c r="G12" s="25">
        <v>42</v>
      </c>
      <c r="H12" s="26">
        <f>IF(G12&lt;=50,'AA MALL'!$C$3,IF(G12&lt;=100,'AA MALL'!$D$3,IF(G12&lt;=150,'AA MALL'!$E$3,IF(G12&lt;=200,'AA MALL'!$F$3,IF(G12&lt;=250,'AA MALL'!$G$3,IF(G12&lt;=300,'AA MALL'!$H$3,IF(G12&lt;=350,'AA MALL'!$I$3,IF(G12&lt;=400,'AA MALL'!$J$3,IF(G12&lt;=450,'AA MALL'!$K$3,IF(G12&lt;=500,'AA MALL'!$L$3,IF(G12&gt;500,'AA MALL'!$M$3)))))))))))</f>
        <v>160000</v>
      </c>
      <c r="I12" s="25" t="str">
        <f t="shared" si="3"/>
        <v>165.000</v>
      </c>
      <c r="J12" s="35"/>
      <c r="L12" s="43">
        <f t="shared" si="2"/>
        <v>42</v>
      </c>
    </row>
    <row r="13" spans="1:22" x14ac:dyDescent="0.25">
      <c r="A13" s="5">
        <f t="shared" si="0"/>
        <v>6</v>
      </c>
      <c r="B13" s="35" t="s">
        <v>7</v>
      </c>
      <c r="C13" s="5" t="s">
        <v>10</v>
      </c>
      <c r="D13" s="5" t="s">
        <v>68</v>
      </c>
      <c r="E13" s="41">
        <v>10</v>
      </c>
      <c r="F13" s="10" t="s">
        <v>75</v>
      </c>
      <c r="G13" s="25">
        <v>56</v>
      </c>
      <c r="H13" s="26">
        <f>IF(G13&lt;=50,'AA MALL'!$C$3,IF(G13&lt;=100,'AA MALL'!$D$3,IF(G13&lt;=150,'AA MALL'!$E$3,IF(G13&lt;=200,'AA MALL'!$F$3,IF(G13&lt;=250,'AA MALL'!$G$3,IF(G13&lt;=300,'AA MALL'!$H$3,IF(G13&lt;=350,'AA MALL'!$I$3,IF(G13&lt;=400,'AA MALL'!$J$3,IF(G13&lt;=450,'AA MALL'!$K$3,IF(G13&lt;=500,'AA MALL'!$L$3,IF(G13&gt;500,'AA MALL'!$M$3)))))))))))</f>
        <v>148000</v>
      </c>
      <c r="I13" s="25" t="str">
        <f t="shared" ref="I13:I25" si="4">IF(B13="Ground Floor","165.000",IF(B13="1st Floor","154.000",IF(B13="2nd Floor","144.374")))</f>
        <v>165.000</v>
      </c>
      <c r="J13" s="35"/>
      <c r="L13" s="43">
        <f t="shared" si="2"/>
        <v>56</v>
      </c>
    </row>
    <row r="14" spans="1:22" x14ac:dyDescent="0.25">
      <c r="A14" s="5">
        <v>6</v>
      </c>
      <c r="B14" s="35" t="s">
        <v>7</v>
      </c>
      <c r="C14" s="5" t="s">
        <v>11</v>
      </c>
      <c r="D14" s="5" t="s">
        <v>68</v>
      </c>
      <c r="E14" s="41">
        <v>10</v>
      </c>
      <c r="F14" s="10" t="s">
        <v>75</v>
      </c>
      <c r="G14" s="25">
        <v>20</v>
      </c>
      <c r="H14" s="26">
        <f>IF(G14&lt;=50,'AA MALL'!$C$15,IF(G14&lt;=100,'AA MALL'!$D$15,IF(G14&lt;=150,'AA MALL'!$E$15,IF(G14&lt;=200,'AA MALL'!$F$15,IF(G14&lt;=250,'AA MALL'!$G$15,IF(G14&lt;=300,'AA MALL'!$H$15,IF(G14&lt;=350,'AA MALL'!$I$15,IF(G14&lt;=400,'AA MALL'!$J$15,IF(G14&lt;=450,'AA MALL'!$K$15,IF(G14&lt;=500,'AA MALL'!$L$15,IF(G14&gt;500,'AA MALL'!$M$15)))))))))))</f>
        <v>80000</v>
      </c>
      <c r="I14" s="25" t="str">
        <f>IF(B14="Ground Floor","165.000",IF(B14="1st Floor","154.000",IF(B14="2nd Floor","144.374")))</f>
        <v>165.000</v>
      </c>
      <c r="J14" s="35"/>
      <c r="M14" s="43">
        <f>G14</f>
        <v>20</v>
      </c>
    </row>
    <row r="15" spans="1:22" x14ac:dyDescent="0.25">
      <c r="A15" s="5">
        <f t="shared" si="0"/>
        <v>7</v>
      </c>
      <c r="B15" s="35" t="s">
        <v>7</v>
      </c>
      <c r="C15" s="5" t="s">
        <v>10</v>
      </c>
      <c r="D15" s="5" t="s">
        <v>68</v>
      </c>
      <c r="E15" s="41">
        <v>11</v>
      </c>
      <c r="F15" s="10" t="s">
        <v>75</v>
      </c>
      <c r="G15" s="25">
        <v>98</v>
      </c>
      <c r="H15" s="26">
        <f>IF(G15&lt;=50,'AA MALL'!$C$3,IF(G15&lt;=100,'AA MALL'!$D$3,IF(G15&lt;=150,'AA MALL'!$E$3,IF(G15&lt;=200,'AA MALL'!$F$3,IF(G15&lt;=250,'AA MALL'!$G$3,IF(G15&lt;=300,'AA MALL'!$H$3,IF(G15&lt;=350,'AA MALL'!$I$3,IF(G15&lt;=400,'AA MALL'!$J$3,IF(G15&lt;=450,'AA MALL'!$K$3,IF(G15&lt;=500,'AA MALL'!$L$3,IF(G15&gt;500,'AA MALL'!$M$3)))))))))))</f>
        <v>148000</v>
      </c>
      <c r="I15" s="25" t="str">
        <f t="shared" si="4"/>
        <v>165.000</v>
      </c>
      <c r="J15" s="35"/>
      <c r="L15" s="43">
        <f>G15</f>
        <v>98</v>
      </c>
    </row>
    <row r="16" spans="1:22" x14ac:dyDescent="0.25">
      <c r="A16" s="5">
        <v>7</v>
      </c>
      <c r="B16" s="35" t="s">
        <v>7</v>
      </c>
      <c r="C16" s="5" t="s">
        <v>11</v>
      </c>
      <c r="D16" s="5" t="s">
        <v>68</v>
      </c>
      <c r="E16" s="41">
        <v>11</v>
      </c>
      <c r="F16" s="10" t="s">
        <v>75</v>
      </c>
      <c r="G16" s="25">
        <v>21</v>
      </c>
      <c r="H16" s="26">
        <f>IF(G16&lt;=50,'AA MALL'!$C$15,IF(G16&lt;=100,'AA MALL'!$D$15,IF(G16&lt;=150,'AA MALL'!$E$15,IF(G16&lt;=200,'AA MALL'!$F$15,IF(G16&lt;=250,'AA MALL'!$G$15,IF(G16&lt;=300,'AA MALL'!$H$15,IF(G16&lt;=350,'AA MALL'!$I$15,IF(G16&lt;=400,'AA MALL'!$J$15,IF(G16&lt;=450,'AA MALL'!$K$15,IF(G16&lt;=500,'AA MALL'!$L$15,IF(G16&gt;500,'AA MALL'!$M$15)))))))))))</f>
        <v>80000</v>
      </c>
      <c r="I16" s="25" t="str">
        <f>IF(B16="Ground Floor","165.000",IF(B16="1st Floor","154.000",IF(B16="2nd Floor","144.374")))</f>
        <v>165.000</v>
      </c>
      <c r="J16" s="35"/>
      <c r="M16" s="43">
        <f>G16</f>
        <v>21</v>
      </c>
    </row>
    <row r="17" spans="1:14" x14ac:dyDescent="0.25">
      <c r="A17" s="5">
        <f t="shared" si="0"/>
        <v>8</v>
      </c>
      <c r="B17" s="35" t="s">
        <v>7</v>
      </c>
      <c r="C17" s="5" t="s">
        <v>10</v>
      </c>
      <c r="D17" s="5" t="s">
        <v>68</v>
      </c>
      <c r="E17" s="41">
        <v>12</v>
      </c>
      <c r="F17" s="10" t="s">
        <v>74</v>
      </c>
      <c r="G17" s="25">
        <v>40.5</v>
      </c>
      <c r="H17" s="26">
        <f>IF(G17&lt;=50,'AA MALL'!$C$3,IF(G17&lt;=100,'AA MALL'!$D$3,IF(G17&lt;=150,'AA MALL'!$E$3,IF(G17&lt;=200,'AA MALL'!$F$3,IF(G17&lt;=250,'AA MALL'!$G$3,IF(G17&lt;=300,'AA MALL'!$H$3,IF(G17&lt;=350,'AA MALL'!$I$3,IF(G17&lt;=400,'AA MALL'!$J$3,IF(G17&lt;=450,'AA MALL'!$K$3,IF(G17&lt;=500,'AA MALL'!$L$3,IF(G17&gt;500,'AA MALL'!$M$3)))))))))))</f>
        <v>160000</v>
      </c>
      <c r="I17" s="25" t="str">
        <f t="shared" si="4"/>
        <v>165.000</v>
      </c>
      <c r="J17" s="35"/>
      <c r="L17" s="43">
        <f>G17</f>
        <v>40.5</v>
      </c>
    </row>
    <row r="18" spans="1:14" x14ac:dyDescent="0.25">
      <c r="A18" s="5">
        <v>8</v>
      </c>
      <c r="B18" s="35" t="s">
        <v>7</v>
      </c>
      <c r="C18" s="5" t="s">
        <v>11</v>
      </c>
      <c r="D18" s="5" t="s">
        <v>68</v>
      </c>
      <c r="E18" s="41">
        <v>12</v>
      </c>
      <c r="F18" s="10" t="s">
        <v>74</v>
      </c>
      <c r="G18" s="25">
        <v>10</v>
      </c>
      <c r="H18" s="26">
        <f>IF(G18&lt;=50,'AA MALL'!$C$15,IF(G18&lt;=100,'AA MALL'!$D$15,IF(G18&lt;=150,'AA MALL'!$E$15,IF(G18&lt;=200,'AA MALL'!$F$15,IF(G18&lt;=250,'AA MALL'!$G$15,IF(G18&lt;=300,'AA MALL'!$H$15,IF(G18&lt;=350,'AA MALL'!$I$15,IF(G18&lt;=400,'AA MALL'!$J$15,IF(G18&lt;=450,'AA MALL'!$K$15,IF(G18&lt;=500,'AA MALL'!$L$15,IF(G18&gt;500,'AA MALL'!$M$15)))))))))))</f>
        <v>80000</v>
      </c>
      <c r="I18" s="25" t="str">
        <f>IF(B18="Ground Floor","165.000",IF(B18="1st Floor","154.000",IF(B18="2nd Floor","144.374")))</f>
        <v>165.000</v>
      </c>
      <c r="J18" s="35"/>
      <c r="M18" s="43">
        <f>G18</f>
        <v>10</v>
      </c>
    </row>
    <row r="19" spans="1:14" x14ac:dyDescent="0.25">
      <c r="A19" s="5">
        <f t="shared" si="0"/>
        <v>9</v>
      </c>
      <c r="B19" s="35" t="s">
        <v>7</v>
      </c>
      <c r="C19" s="5" t="s">
        <v>10</v>
      </c>
      <c r="D19" s="5" t="s">
        <v>68</v>
      </c>
      <c r="E19" s="41">
        <v>13</v>
      </c>
      <c r="F19" s="10" t="s">
        <v>74</v>
      </c>
      <c r="G19" s="25">
        <v>56.5</v>
      </c>
      <c r="H19" s="26">
        <f>IF(G19&lt;=50,'AA MALL'!$C$3,IF(G19&lt;=100,'AA MALL'!$D$3,IF(G19&lt;=150,'AA MALL'!$E$3,IF(G19&lt;=200,'AA MALL'!$F$3,IF(G19&lt;=250,'AA MALL'!$G$3,IF(G19&lt;=300,'AA MALL'!$H$3,IF(G19&lt;=350,'AA MALL'!$I$3,IF(G19&lt;=400,'AA MALL'!$J$3,IF(G19&lt;=450,'AA MALL'!$K$3,IF(G19&lt;=500,'AA MALL'!$L$3,IF(G19&gt;500,'AA MALL'!$M$3)))))))))))</f>
        <v>148000</v>
      </c>
      <c r="I19" s="25" t="str">
        <f t="shared" si="4"/>
        <v>165.000</v>
      </c>
      <c r="J19" s="35"/>
      <c r="L19" s="43">
        <f>G19</f>
        <v>56.5</v>
      </c>
    </row>
    <row r="20" spans="1:14" x14ac:dyDescent="0.25">
      <c r="A20" s="5">
        <v>9</v>
      </c>
      <c r="B20" s="35" t="s">
        <v>7</v>
      </c>
      <c r="C20" s="5" t="s">
        <v>11</v>
      </c>
      <c r="D20" s="5" t="s">
        <v>68</v>
      </c>
      <c r="E20" s="41">
        <v>13</v>
      </c>
      <c r="F20" s="10" t="s">
        <v>74</v>
      </c>
      <c r="G20" s="25">
        <v>12</v>
      </c>
      <c r="H20" s="26">
        <f>IF(G20&lt;=50,'AA MALL'!$C$15,IF(G20&lt;=100,'AA MALL'!$D$15,IF(G20&lt;=150,'AA MALL'!$E$15,IF(G20&lt;=200,'AA MALL'!$F$15,IF(G20&lt;=250,'AA MALL'!$G$15,IF(G20&lt;=300,'AA MALL'!$H$15,IF(G20&lt;=350,'AA MALL'!$I$15,IF(G20&lt;=400,'AA MALL'!$J$15,IF(G20&lt;=450,'AA MALL'!$K$15,IF(G20&lt;=500,'AA MALL'!$L$15,IF(G20&gt;500,'AA MALL'!$M$15)))))))))))</f>
        <v>80000</v>
      </c>
      <c r="I20" s="25" t="str">
        <f>IF(B20="Ground Floor","165.000",IF(B20="1st Floor","154.000",IF(B20="2nd Floor","144.374")))</f>
        <v>165.000</v>
      </c>
      <c r="J20" s="35"/>
      <c r="M20" s="43">
        <f t="shared" ref="M20:M25" si="5">G20</f>
        <v>12</v>
      </c>
    </row>
    <row r="21" spans="1:14" x14ac:dyDescent="0.25">
      <c r="A21" s="5">
        <f t="shared" si="0"/>
        <v>10</v>
      </c>
      <c r="B21" s="35" t="s">
        <v>7</v>
      </c>
      <c r="C21" s="5" t="s">
        <v>10</v>
      </c>
      <c r="D21" s="5" t="s">
        <v>68</v>
      </c>
      <c r="E21" s="41">
        <v>14</v>
      </c>
      <c r="F21" s="10" t="s">
        <v>74</v>
      </c>
      <c r="G21" s="25">
        <v>98</v>
      </c>
      <c r="H21" s="26">
        <f>IF(G21&lt;=50,'AA MALL'!$C$3,IF(G21&lt;=100,'AA MALL'!$D$3,IF(G21&lt;=150,'AA MALL'!$E$3,IF(G21&lt;=200,'AA MALL'!$F$3,IF(G21&lt;=250,'AA MALL'!$G$3,IF(G21&lt;=300,'AA MALL'!$H$3,IF(G21&lt;=350,'AA MALL'!$I$3,IF(G21&lt;=400,'AA MALL'!$J$3,IF(G21&lt;=450,'AA MALL'!$K$3,IF(G21&lt;=500,'AA MALL'!$L$3,IF(G21&gt;500,'AA MALL'!$M$3)))))))))))</f>
        <v>148000</v>
      </c>
      <c r="I21" s="25" t="str">
        <f t="shared" si="4"/>
        <v>165.000</v>
      </c>
      <c r="J21" s="35"/>
      <c r="M21" s="43">
        <f t="shared" si="5"/>
        <v>98</v>
      </c>
    </row>
    <row r="22" spans="1:14" x14ac:dyDescent="0.25">
      <c r="A22" s="5">
        <v>10</v>
      </c>
      <c r="B22" s="35" t="s">
        <v>7</v>
      </c>
      <c r="C22" s="5" t="s">
        <v>11</v>
      </c>
      <c r="D22" s="5" t="s">
        <v>68</v>
      </c>
      <c r="E22" s="41">
        <v>14</v>
      </c>
      <c r="F22" s="10" t="s">
        <v>74</v>
      </c>
      <c r="G22" s="25">
        <v>21</v>
      </c>
      <c r="H22" s="26">
        <f>IF(G22&lt;=50,'AA MALL'!$C$15,IF(G22&lt;=100,'AA MALL'!$D$15,IF(G22&lt;=150,'AA MALL'!$E$15,IF(G22&lt;=200,'AA MALL'!$F$15,IF(G22&lt;=250,'AA MALL'!$G$15,IF(G22&lt;=300,'AA MALL'!$H$15,IF(G22&lt;=350,'AA MALL'!$I$15,IF(G22&lt;=400,'AA MALL'!$J$15,IF(G22&lt;=450,'AA MALL'!$K$15,IF(G22&lt;=500,'AA MALL'!$L$15,IF(G22&gt;500,'AA MALL'!$M$15)))))))))))</f>
        <v>80000</v>
      </c>
      <c r="I22" s="25" t="str">
        <f>IF(B22="Ground Floor","165.000",IF(B22="1st Floor","154.000",IF(B22="2nd Floor","144.374")))</f>
        <v>165.000</v>
      </c>
      <c r="J22" s="35"/>
      <c r="M22" s="43">
        <f t="shared" si="5"/>
        <v>21</v>
      </c>
    </row>
    <row r="23" spans="1:14" x14ac:dyDescent="0.25">
      <c r="A23" s="5">
        <f t="shared" si="0"/>
        <v>11</v>
      </c>
      <c r="B23" s="35" t="s">
        <v>7</v>
      </c>
      <c r="C23" s="5" t="s">
        <v>10</v>
      </c>
      <c r="D23" s="5" t="s">
        <v>68</v>
      </c>
      <c r="E23" s="41">
        <v>15</v>
      </c>
      <c r="F23" s="10" t="s">
        <v>74</v>
      </c>
      <c r="G23" s="25">
        <v>56</v>
      </c>
      <c r="H23" s="26">
        <f>IF(G23&lt;=50,'AA MALL'!$C$3,IF(G23&lt;=100,'AA MALL'!$D$3,IF(G23&lt;=150,'AA MALL'!$E$3,IF(G23&lt;=200,'AA MALL'!$F$3,IF(G23&lt;=250,'AA MALL'!$G$3,IF(G23&lt;=300,'AA MALL'!$H$3,IF(G23&lt;=350,'AA MALL'!$I$3,IF(G23&lt;=400,'AA MALL'!$J$3,IF(G23&lt;=450,'AA MALL'!$K$3,IF(G23&lt;=500,'AA MALL'!$L$3,IF(G23&gt;500,'AA MALL'!$M$3)))))))))))</f>
        <v>148000</v>
      </c>
      <c r="I23" s="25" t="str">
        <f t="shared" si="4"/>
        <v>165.000</v>
      </c>
      <c r="J23" s="35"/>
      <c r="M23" s="43">
        <f t="shared" si="5"/>
        <v>56</v>
      </c>
    </row>
    <row r="24" spans="1:14" x14ac:dyDescent="0.25">
      <c r="A24" s="5">
        <v>11</v>
      </c>
      <c r="B24" s="35" t="s">
        <v>7</v>
      </c>
      <c r="C24" s="5" t="s">
        <v>11</v>
      </c>
      <c r="D24" s="5" t="s">
        <v>68</v>
      </c>
      <c r="E24" s="41">
        <v>15</v>
      </c>
      <c r="F24" s="10" t="s">
        <v>74</v>
      </c>
      <c r="G24" s="25">
        <v>12</v>
      </c>
      <c r="H24" s="26">
        <f>IF(G24&lt;=50,'AA MALL'!$C$15,IF(G24&lt;=100,'AA MALL'!$D$15,IF(G24&lt;=150,'AA MALL'!$E$15,IF(G24&lt;=200,'AA MALL'!$F$15,IF(G24&lt;=250,'AA MALL'!$G$15,IF(G24&lt;=300,'AA MALL'!$H$15,IF(G24&lt;=350,'AA MALL'!$I$15,IF(G24&lt;=400,'AA MALL'!$J$15,IF(G24&lt;=450,'AA MALL'!$K$15,IF(G24&lt;=500,'AA MALL'!$L$15,IF(G24&gt;500,'AA MALL'!$M$15)))))))))))</f>
        <v>80000</v>
      </c>
      <c r="I24" s="25" t="str">
        <f>IF(B24="Ground Floor","165.000",IF(B24="1st Floor","154.000",IF(B24="2nd Floor","144.374")))</f>
        <v>165.000</v>
      </c>
      <c r="J24" s="35"/>
      <c r="M24" s="43">
        <f t="shared" si="5"/>
        <v>12</v>
      </c>
    </row>
    <row r="25" spans="1:14" x14ac:dyDescent="0.25">
      <c r="A25" s="5">
        <f t="shared" si="0"/>
        <v>12</v>
      </c>
      <c r="B25" s="35" t="s">
        <v>7</v>
      </c>
      <c r="C25" s="5" t="s">
        <v>10</v>
      </c>
      <c r="D25" s="5" t="s">
        <v>68</v>
      </c>
      <c r="E25" s="41">
        <v>16</v>
      </c>
      <c r="F25" s="10" t="s">
        <v>75</v>
      </c>
      <c r="G25" s="25">
        <v>16</v>
      </c>
      <c r="H25" s="26">
        <f>IF(G25&lt;=50,'AA MALL'!$C$3,IF(G25&lt;=100,'AA MALL'!$D$3,IF(G25&lt;=150,'AA MALL'!$E$3,IF(G25&lt;=200,'AA MALL'!$F$3,IF(G25&lt;=250,'AA MALL'!$G$3,IF(G25&lt;=300,'AA MALL'!$H$3,IF(G25&lt;=350,'AA MALL'!$I$3,IF(G25&lt;=400,'AA MALL'!$J$3,IF(G25&lt;=450,'AA MALL'!$K$3,IF(G25&lt;=500,'AA MALL'!$L$3,IF(G25&gt;500,'AA MALL'!$M$3)))))))))))</f>
        <v>160000</v>
      </c>
      <c r="I25" s="25" t="str">
        <f t="shared" si="4"/>
        <v>165.000</v>
      </c>
      <c r="J25" s="35"/>
      <c r="M25" s="43">
        <f t="shared" si="5"/>
        <v>16</v>
      </c>
    </row>
    <row r="26" spans="1:14" ht="14.45" x14ac:dyDescent="0.35">
      <c r="A26" s="5">
        <v>12</v>
      </c>
      <c r="B26" s="35" t="s">
        <v>7</v>
      </c>
      <c r="C26" s="5" t="s">
        <v>10</v>
      </c>
      <c r="D26" s="5" t="s">
        <v>65</v>
      </c>
      <c r="E26" s="41">
        <v>1</v>
      </c>
      <c r="F26" s="41"/>
      <c r="G26" s="25">
        <v>4</v>
      </c>
      <c r="H26" s="26">
        <f>IF(G26&lt;=50,'AA MALL'!$C$3,IF(G26&lt;=100,'AA MALL'!$D$3,IF(G26&lt;=150,'AA MALL'!$E$3,IF(G26&lt;=200,'AA MALL'!$F$3,IF(G26&lt;=250,'AA MALL'!$G$3,IF(G26&lt;=300,'AA MALL'!$H$3,IF(G26&lt;=350,'AA MALL'!$I$3,IF(G26&lt;=400,'AA MALL'!$J$3,IF(G26&lt;=450,'AA MALL'!$K$3,IF(G26&lt;=500,'AA MALL'!$L$3,IF(G26&gt;500,'AA MALL'!$M$3)))))))))))</f>
        <v>160000</v>
      </c>
      <c r="I26" s="25" t="str">
        <f t="shared" ref="I26:I33" si="6">IF(B26="Ground Floor","165.000",IF(B26="1st Floor","154.000",IF(B26="2nd Floor","144.374")))</f>
        <v>165.000</v>
      </c>
      <c r="J26" s="35"/>
      <c r="N26" s="43">
        <f>G26</f>
        <v>4</v>
      </c>
    </row>
    <row r="27" spans="1:14" ht="14.45" x14ac:dyDescent="0.35">
      <c r="A27" s="5">
        <f t="shared" si="0"/>
        <v>13</v>
      </c>
      <c r="B27" s="35" t="s">
        <v>7</v>
      </c>
      <c r="C27" s="5" t="s">
        <v>10</v>
      </c>
      <c r="D27" s="5" t="s">
        <v>65</v>
      </c>
      <c r="E27" s="41">
        <v>2</v>
      </c>
      <c r="F27" s="41"/>
      <c r="G27" s="25">
        <v>4</v>
      </c>
      <c r="H27" s="26">
        <f>IF(G27&lt;=50,'AA MALL'!$C$3,IF(G27&lt;=100,'AA MALL'!$D$3,IF(G27&lt;=150,'AA MALL'!$E$3,IF(G27&lt;=200,'AA MALL'!$F$3,IF(G27&lt;=250,'AA MALL'!$G$3,IF(G27&lt;=300,'AA MALL'!$H$3,IF(G27&lt;=350,'AA MALL'!$I$3,IF(G27&lt;=400,'AA MALL'!$J$3,IF(G27&lt;=450,'AA MALL'!$K$3,IF(G27&lt;=500,'AA MALL'!$L$3,IF(G27&gt;500,'AA MALL'!$M$3)))))))))))</f>
        <v>160000</v>
      </c>
      <c r="I27" s="25" t="str">
        <f t="shared" si="6"/>
        <v>165.000</v>
      </c>
      <c r="J27" s="35"/>
      <c r="N27" s="43">
        <f t="shared" ref="N27:N49" si="7">G27</f>
        <v>4</v>
      </c>
    </row>
    <row r="28" spans="1:14" ht="14.45" x14ac:dyDescent="0.35">
      <c r="A28" s="5">
        <v>13</v>
      </c>
      <c r="B28" s="35" t="s">
        <v>7</v>
      </c>
      <c r="C28" s="5" t="s">
        <v>10</v>
      </c>
      <c r="D28" s="5" t="s">
        <v>65</v>
      </c>
      <c r="E28" s="41">
        <v>3</v>
      </c>
      <c r="F28" s="41"/>
      <c r="G28" s="25">
        <v>4</v>
      </c>
      <c r="H28" s="26">
        <f>IF(G28&lt;=50,'AA MALL'!$C$3,IF(G28&lt;=100,'AA MALL'!$D$3,IF(G28&lt;=150,'AA MALL'!$E$3,IF(G28&lt;=200,'AA MALL'!$F$3,IF(G28&lt;=250,'AA MALL'!$G$3,IF(G28&lt;=300,'AA MALL'!$H$3,IF(G28&lt;=350,'AA MALL'!$I$3,IF(G28&lt;=400,'AA MALL'!$J$3,IF(G28&lt;=450,'AA MALL'!$K$3,IF(G28&lt;=500,'AA MALL'!$L$3,IF(G28&gt;500,'AA MALL'!$M$3)))))))))))</f>
        <v>160000</v>
      </c>
      <c r="I28" s="25" t="str">
        <f t="shared" si="6"/>
        <v>165.000</v>
      </c>
      <c r="J28" s="35"/>
      <c r="N28" s="43">
        <f t="shared" si="7"/>
        <v>4</v>
      </c>
    </row>
    <row r="29" spans="1:14" ht="14.45" x14ac:dyDescent="0.35">
      <c r="A29" s="5">
        <f t="shared" si="0"/>
        <v>14</v>
      </c>
      <c r="B29" s="35" t="s">
        <v>7</v>
      </c>
      <c r="C29" s="5" t="s">
        <v>10</v>
      </c>
      <c r="D29" s="5" t="s">
        <v>65</v>
      </c>
      <c r="E29" s="41">
        <v>4</v>
      </c>
      <c r="F29" s="41"/>
      <c r="G29" s="25">
        <v>4</v>
      </c>
      <c r="H29" s="26">
        <f>IF(G29&lt;=50,'AA MALL'!$C$3,IF(G29&lt;=100,'AA MALL'!$D$3,IF(G29&lt;=150,'AA MALL'!$E$3,IF(G29&lt;=200,'AA MALL'!$F$3,IF(G29&lt;=250,'AA MALL'!$G$3,IF(G29&lt;=300,'AA MALL'!$H$3,IF(G29&lt;=350,'AA MALL'!$I$3,IF(G29&lt;=400,'AA MALL'!$J$3,IF(G29&lt;=450,'AA MALL'!$K$3,IF(G29&lt;=500,'AA MALL'!$L$3,IF(G29&gt;500,'AA MALL'!$M$3)))))))))))</f>
        <v>160000</v>
      </c>
      <c r="I29" s="25" t="str">
        <f t="shared" si="6"/>
        <v>165.000</v>
      </c>
      <c r="J29" s="35"/>
      <c r="N29" s="43">
        <f t="shared" si="7"/>
        <v>4</v>
      </c>
    </row>
    <row r="30" spans="1:14" ht="14.45" x14ac:dyDescent="0.35">
      <c r="A30" s="5">
        <v>14</v>
      </c>
      <c r="B30" s="35" t="s">
        <v>7</v>
      </c>
      <c r="C30" s="5" t="s">
        <v>10</v>
      </c>
      <c r="D30" s="5" t="s">
        <v>65</v>
      </c>
      <c r="E30" s="41">
        <v>5</v>
      </c>
      <c r="F30" s="41"/>
      <c r="G30" s="25">
        <v>4</v>
      </c>
      <c r="H30" s="26">
        <f>IF(G30&lt;=50,'AA MALL'!$C$3,IF(G30&lt;=100,'AA MALL'!$D$3,IF(G30&lt;=150,'AA MALL'!$E$3,IF(G30&lt;=200,'AA MALL'!$F$3,IF(G30&lt;=250,'AA MALL'!$G$3,IF(G30&lt;=300,'AA MALL'!$H$3,IF(G30&lt;=350,'AA MALL'!$I$3,IF(G30&lt;=400,'AA MALL'!$J$3,IF(G30&lt;=450,'AA MALL'!$K$3,IF(G30&lt;=500,'AA MALL'!$L$3,IF(G30&gt;500,'AA MALL'!$M$3)))))))))))</f>
        <v>160000</v>
      </c>
      <c r="I30" s="25" t="str">
        <f t="shared" si="6"/>
        <v>165.000</v>
      </c>
      <c r="J30" s="35"/>
      <c r="N30" s="43">
        <f t="shared" si="7"/>
        <v>4</v>
      </c>
    </row>
    <row r="31" spans="1:14" ht="14.45" x14ac:dyDescent="0.35">
      <c r="A31" s="5">
        <f t="shared" si="0"/>
        <v>15</v>
      </c>
      <c r="B31" s="35" t="s">
        <v>7</v>
      </c>
      <c r="C31" s="5" t="s">
        <v>10</v>
      </c>
      <c r="D31" s="5" t="s">
        <v>65</v>
      </c>
      <c r="E31" s="41">
        <v>6</v>
      </c>
      <c r="F31" s="41"/>
      <c r="G31" s="25">
        <v>4</v>
      </c>
      <c r="H31" s="26">
        <f>IF(G31&lt;=50,'AA MALL'!$C$3,IF(G31&lt;=100,'AA MALL'!$D$3,IF(G31&lt;=150,'AA MALL'!$E$3,IF(G31&lt;=200,'AA MALL'!$F$3,IF(G31&lt;=250,'AA MALL'!$G$3,IF(G31&lt;=300,'AA MALL'!$H$3,IF(G31&lt;=350,'AA MALL'!$I$3,IF(G31&lt;=400,'AA MALL'!$J$3,IF(G31&lt;=450,'AA MALL'!$K$3,IF(G31&lt;=500,'AA MALL'!$L$3,IF(G31&gt;500,'AA MALL'!$M$3)))))))))))</f>
        <v>160000</v>
      </c>
      <c r="I31" s="25" t="str">
        <f t="shared" si="6"/>
        <v>165.000</v>
      </c>
      <c r="J31" s="35"/>
      <c r="N31" s="43">
        <f t="shared" si="7"/>
        <v>4</v>
      </c>
    </row>
    <row r="32" spans="1:14" ht="14.45" x14ac:dyDescent="0.35">
      <c r="A32" s="5">
        <v>15</v>
      </c>
      <c r="B32" s="35" t="s">
        <v>7</v>
      </c>
      <c r="C32" s="5" t="s">
        <v>10</v>
      </c>
      <c r="D32" s="5" t="s">
        <v>65</v>
      </c>
      <c r="E32" s="41">
        <v>7</v>
      </c>
      <c r="F32" s="41"/>
      <c r="G32" s="25">
        <v>4</v>
      </c>
      <c r="H32" s="26">
        <f>IF(G32&lt;=50,'AA MALL'!$C$3,IF(G32&lt;=100,'AA MALL'!$D$3,IF(G32&lt;=150,'AA MALL'!$E$3,IF(G32&lt;=200,'AA MALL'!$F$3,IF(G32&lt;=250,'AA MALL'!$G$3,IF(G32&lt;=300,'AA MALL'!$H$3,IF(G32&lt;=350,'AA MALL'!$I$3,IF(G32&lt;=400,'AA MALL'!$J$3,IF(G32&lt;=450,'AA MALL'!$K$3,IF(G32&lt;=500,'AA MALL'!$L$3,IF(G32&gt;500,'AA MALL'!$M$3)))))))))))</f>
        <v>160000</v>
      </c>
      <c r="I32" s="25" t="str">
        <f t="shared" si="6"/>
        <v>165.000</v>
      </c>
      <c r="J32" s="35"/>
      <c r="N32" s="43">
        <f t="shared" si="7"/>
        <v>4</v>
      </c>
    </row>
    <row r="33" spans="1:14" ht="14.45" x14ac:dyDescent="0.35">
      <c r="A33" s="5">
        <f t="shared" si="0"/>
        <v>16</v>
      </c>
      <c r="B33" s="35" t="s">
        <v>7</v>
      </c>
      <c r="C33" s="5" t="s">
        <v>10</v>
      </c>
      <c r="D33" s="5" t="s">
        <v>65</v>
      </c>
      <c r="E33" s="41">
        <v>8</v>
      </c>
      <c r="F33" s="41"/>
      <c r="G33" s="25">
        <v>4</v>
      </c>
      <c r="H33" s="26">
        <f>IF(G33&lt;=50,'AA MALL'!$C$3,IF(G33&lt;=100,'AA MALL'!$D$3,IF(G33&lt;=150,'AA MALL'!$E$3,IF(G33&lt;=200,'AA MALL'!$F$3,IF(G33&lt;=250,'AA MALL'!$G$3,IF(G33&lt;=300,'AA MALL'!$H$3,IF(G33&lt;=350,'AA MALL'!$I$3,IF(G33&lt;=400,'AA MALL'!$J$3,IF(G33&lt;=450,'AA MALL'!$K$3,IF(G33&lt;=500,'AA MALL'!$L$3,IF(G33&gt;500,'AA MALL'!$M$3)))))))))))</f>
        <v>160000</v>
      </c>
      <c r="I33" s="25" t="str">
        <f t="shared" si="6"/>
        <v>165.000</v>
      </c>
      <c r="J33" s="35"/>
      <c r="N33" s="43">
        <f t="shared" si="7"/>
        <v>4</v>
      </c>
    </row>
    <row r="34" spans="1:14" ht="14.45" x14ac:dyDescent="0.35">
      <c r="A34" s="5">
        <v>16</v>
      </c>
      <c r="B34" s="35" t="s">
        <v>7</v>
      </c>
      <c r="C34" s="5" t="s">
        <v>11</v>
      </c>
      <c r="D34" s="5" t="s">
        <v>65</v>
      </c>
      <c r="E34" s="41">
        <v>9</v>
      </c>
      <c r="F34" s="41"/>
      <c r="G34" s="25">
        <v>5.76</v>
      </c>
      <c r="H34" s="26">
        <f>IF(G34&lt;=50,'AA MALL'!$C$3,IF(G34&lt;=100,'AA MALL'!$D$3,IF(G34&lt;=150,'AA MALL'!$E$3,IF(G34&lt;=200,'AA MALL'!$F$3,IF(G34&lt;=250,'AA MALL'!$G$3,IF(G34&lt;=300,'AA MALL'!$H$3,IF(G34&lt;=350,'AA MALL'!$I$3,IF(G34&lt;=400,'AA MALL'!$J$3,IF(G34&lt;=450,'AA MALL'!$K$3,IF(G34&lt;=500,'AA MALL'!$L$3,IF(G34&gt;500,'AA MALL'!$M$3)))))))))))</f>
        <v>160000</v>
      </c>
      <c r="I34" s="25" t="str">
        <f t="shared" ref="I34" si="8">IF(B34="Ground Floor","165.000",IF(B34="1st Floor","154.000",IF(B34="2nd Floor","144.374")))</f>
        <v>165.000</v>
      </c>
      <c r="J34" s="35"/>
      <c r="N34" s="43">
        <f t="shared" si="7"/>
        <v>5.76</v>
      </c>
    </row>
    <row r="35" spans="1:14" ht="14.45" x14ac:dyDescent="0.35">
      <c r="A35" s="5">
        <f t="shared" si="0"/>
        <v>17</v>
      </c>
      <c r="B35" s="35" t="s">
        <v>7</v>
      </c>
      <c r="C35" s="5" t="s">
        <v>11</v>
      </c>
      <c r="D35" s="5" t="s">
        <v>65</v>
      </c>
      <c r="E35" s="41">
        <v>10</v>
      </c>
      <c r="F35" s="41"/>
      <c r="G35" s="25">
        <v>5.76</v>
      </c>
      <c r="H35" s="26">
        <f>IF(G35&lt;=50,'AA MALL'!$C$3,IF(G35&lt;=100,'AA MALL'!$D$3,IF(G35&lt;=150,'AA MALL'!$E$3,IF(G35&lt;=200,'AA MALL'!$F$3,IF(G35&lt;=250,'AA MALL'!$G$3,IF(G35&lt;=300,'AA MALL'!$H$3,IF(G35&lt;=350,'AA MALL'!$I$3,IF(G35&lt;=400,'AA MALL'!$J$3,IF(G35&lt;=450,'AA MALL'!$K$3,IF(G35&lt;=500,'AA MALL'!$L$3,IF(G35&gt;500,'AA MALL'!$M$3)))))))))))</f>
        <v>160000</v>
      </c>
      <c r="I35" s="25" t="str">
        <f t="shared" ref="I35:I38" si="9">IF(B35="Ground Floor","165.000",IF(B35="1st Floor","154.000",IF(B35="2nd Floor","144.374")))</f>
        <v>165.000</v>
      </c>
      <c r="J35" s="35"/>
      <c r="N35" s="43">
        <f t="shared" si="7"/>
        <v>5.76</v>
      </c>
    </row>
    <row r="36" spans="1:14" ht="14.45" x14ac:dyDescent="0.35">
      <c r="A36" s="5">
        <v>17</v>
      </c>
      <c r="B36" s="35" t="s">
        <v>7</v>
      </c>
      <c r="C36" s="5" t="s">
        <v>11</v>
      </c>
      <c r="D36" s="5" t="s">
        <v>65</v>
      </c>
      <c r="E36" s="41">
        <v>11</v>
      </c>
      <c r="F36" s="41"/>
      <c r="G36" s="25">
        <v>5.76</v>
      </c>
      <c r="H36" s="26">
        <f>IF(G36&lt;=50,'AA MALL'!$C$3,IF(G36&lt;=100,'AA MALL'!$D$3,IF(G36&lt;=150,'AA MALL'!$E$3,IF(G36&lt;=200,'AA MALL'!$F$3,IF(G36&lt;=250,'AA MALL'!$G$3,IF(G36&lt;=300,'AA MALL'!$H$3,IF(G36&lt;=350,'AA MALL'!$I$3,IF(G36&lt;=400,'AA MALL'!$J$3,IF(G36&lt;=450,'AA MALL'!$K$3,IF(G36&lt;=500,'AA MALL'!$L$3,IF(G36&gt;500,'AA MALL'!$M$3)))))))))))</f>
        <v>160000</v>
      </c>
      <c r="I36" s="25" t="str">
        <f t="shared" si="9"/>
        <v>165.000</v>
      </c>
      <c r="J36" s="35"/>
      <c r="N36" s="43">
        <f t="shared" si="7"/>
        <v>5.76</v>
      </c>
    </row>
    <row r="37" spans="1:14" ht="14.45" x14ac:dyDescent="0.35">
      <c r="A37" s="5">
        <f t="shared" si="0"/>
        <v>18</v>
      </c>
      <c r="B37" s="35" t="s">
        <v>7</v>
      </c>
      <c r="C37" s="5" t="s">
        <v>11</v>
      </c>
      <c r="D37" s="5" t="s">
        <v>65</v>
      </c>
      <c r="E37" s="41">
        <v>12</v>
      </c>
      <c r="F37" s="41"/>
      <c r="G37" s="25">
        <v>5.76</v>
      </c>
      <c r="H37" s="26">
        <f>IF(G37&lt;=50,'AA MALL'!$C$3,IF(G37&lt;=100,'AA MALL'!$D$3,IF(G37&lt;=150,'AA MALL'!$E$3,IF(G37&lt;=200,'AA MALL'!$F$3,IF(G37&lt;=250,'AA MALL'!$G$3,IF(G37&lt;=300,'AA MALL'!$H$3,IF(G37&lt;=350,'AA MALL'!$I$3,IF(G37&lt;=400,'AA MALL'!$J$3,IF(G37&lt;=450,'AA MALL'!$K$3,IF(G37&lt;=500,'AA MALL'!$L$3,IF(G37&gt;500,'AA MALL'!$M$3)))))))))))</f>
        <v>160000</v>
      </c>
      <c r="I37" s="25" t="str">
        <f t="shared" si="9"/>
        <v>165.000</v>
      </c>
      <c r="J37" s="35"/>
      <c r="N37" s="43">
        <f t="shared" si="7"/>
        <v>5.76</v>
      </c>
    </row>
    <row r="38" spans="1:14" ht="14.45" x14ac:dyDescent="0.35">
      <c r="A38" s="5">
        <v>18</v>
      </c>
      <c r="B38" s="35" t="s">
        <v>7</v>
      </c>
      <c r="C38" s="5" t="s">
        <v>11</v>
      </c>
      <c r="D38" s="5" t="s">
        <v>65</v>
      </c>
      <c r="E38" s="41">
        <v>13</v>
      </c>
      <c r="F38" s="41"/>
      <c r="G38" s="25">
        <v>4</v>
      </c>
      <c r="H38" s="26">
        <f>IF(G38&lt;=50,'AA MALL'!$C$3,IF(G38&lt;=100,'AA MALL'!$D$3,IF(G38&lt;=150,'AA MALL'!$E$3,IF(G38&lt;=200,'AA MALL'!$F$3,IF(G38&lt;=250,'AA MALL'!$G$3,IF(G38&lt;=300,'AA MALL'!$H$3,IF(G38&lt;=350,'AA MALL'!$I$3,IF(G38&lt;=400,'AA MALL'!$J$3,IF(G38&lt;=450,'AA MALL'!$K$3,IF(G38&lt;=500,'AA MALL'!$L$3,IF(G38&gt;500,'AA MALL'!$M$3)))))))))))</f>
        <v>160000</v>
      </c>
      <c r="I38" s="25" t="str">
        <f t="shared" si="9"/>
        <v>165.000</v>
      </c>
      <c r="J38" s="35"/>
      <c r="N38" s="43">
        <f t="shared" si="7"/>
        <v>4</v>
      </c>
    </row>
    <row r="39" spans="1:14" ht="14.45" x14ac:dyDescent="0.35">
      <c r="A39" s="5">
        <f t="shared" si="0"/>
        <v>19</v>
      </c>
      <c r="B39" s="35" t="s">
        <v>7</v>
      </c>
      <c r="C39" s="5" t="s">
        <v>11</v>
      </c>
      <c r="D39" s="5" t="s">
        <v>65</v>
      </c>
      <c r="E39" s="41">
        <v>14</v>
      </c>
      <c r="F39" s="41"/>
      <c r="G39" s="25">
        <v>4</v>
      </c>
      <c r="H39" s="26">
        <f>IF(G39&lt;=50,'AA MALL'!$C$3,IF(G39&lt;=100,'AA MALL'!$D$3,IF(G39&lt;=150,'AA MALL'!$E$3,IF(G39&lt;=200,'AA MALL'!$F$3,IF(G39&lt;=250,'AA MALL'!$G$3,IF(G39&lt;=300,'AA MALL'!$H$3,IF(G39&lt;=350,'AA MALL'!$I$3,IF(G39&lt;=400,'AA MALL'!$J$3,IF(G39&lt;=450,'AA MALL'!$K$3,IF(G39&lt;=500,'AA MALL'!$L$3,IF(G39&gt;500,'AA MALL'!$M$3)))))))))))</f>
        <v>160000</v>
      </c>
      <c r="I39" s="25" t="str">
        <f t="shared" ref="I39:I42" si="10">IF(B39="Ground Floor","165.000",IF(B39="1st Floor","154.000",IF(B39="2nd Floor","144.374")))</f>
        <v>165.000</v>
      </c>
      <c r="J39" s="35"/>
      <c r="N39" s="43">
        <f t="shared" si="7"/>
        <v>4</v>
      </c>
    </row>
    <row r="40" spans="1:14" ht="14.45" x14ac:dyDescent="0.35">
      <c r="A40" s="5">
        <v>19</v>
      </c>
      <c r="B40" s="35" t="s">
        <v>7</v>
      </c>
      <c r="C40" s="5" t="s">
        <v>11</v>
      </c>
      <c r="D40" s="5" t="s">
        <v>65</v>
      </c>
      <c r="E40" s="41">
        <v>15</v>
      </c>
      <c r="F40" s="41"/>
      <c r="G40" s="25">
        <v>4</v>
      </c>
      <c r="H40" s="26">
        <f>IF(G40&lt;=50,'AA MALL'!$C$3,IF(G40&lt;=100,'AA MALL'!$D$3,IF(G40&lt;=150,'AA MALL'!$E$3,IF(G40&lt;=200,'AA MALL'!$F$3,IF(G40&lt;=250,'AA MALL'!$G$3,IF(G40&lt;=300,'AA MALL'!$H$3,IF(G40&lt;=350,'AA MALL'!$I$3,IF(G40&lt;=400,'AA MALL'!$J$3,IF(G40&lt;=450,'AA MALL'!$K$3,IF(G40&lt;=500,'AA MALL'!$L$3,IF(G40&gt;500,'AA MALL'!$M$3)))))))))))</f>
        <v>160000</v>
      </c>
      <c r="I40" s="25" t="str">
        <f t="shared" si="10"/>
        <v>165.000</v>
      </c>
      <c r="J40" s="35"/>
      <c r="N40" s="43">
        <f t="shared" si="7"/>
        <v>4</v>
      </c>
    </row>
    <row r="41" spans="1:14" ht="14.45" x14ac:dyDescent="0.35">
      <c r="A41" s="5">
        <f t="shared" si="0"/>
        <v>20</v>
      </c>
      <c r="B41" s="35" t="s">
        <v>7</v>
      </c>
      <c r="C41" s="5" t="s">
        <v>11</v>
      </c>
      <c r="D41" s="5" t="s">
        <v>65</v>
      </c>
      <c r="E41" s="41">
        <v>16</v>
      </c>
      <c r="F41" s="41"/>
      <c r="G41" s="25">
        <v>4</v>
      </c>
      <c r="H41" s="26">
        <f>IF(G41&lt;=50,'AA MALL'!$C$3,IF(G41&lt;=100,'AA MALL'!$D$3,IF(G41&lt;=150,'AA MALL'!$E$3,IF(G41&lt;=200,'AA MALL'!$F$3,IF(G41&lt;=250,'AA MALL'!$G$3,IF(G41&lt;=300,'AA MALL'!$H$3,IF(G41&lt;=350,'AA MALL'!$I$3,IF(G41&lt;=400,'AA MALL'!$J$3,IF(G41&lt;=450,'AA MALL'!$K$3,IF(G41&lt;=500,'AA MALL'!$L$3,IF(G41&gt;500,'AA MALL'!$M$3)))))))))))</f>
        <v>160000</v>
      </c>
      <c r="I41" s="25" t="str">
        <f t="shared" si="10"/>
        <v>165.000</v>
      </c>
      <c r="J41" s="35"/>
      <c r="N41" s="43">
        <f t="shared" si="7"/>
        <v>4</v>
      </c>
    </row>
    <row r="42" spans="1:14" ht="14.45" x14ac:dyDescent="0.35">
      <c r="A42" s="5">
        <v>20</v>
      </c>
      <c r="B42" s="35" t="s">
        <v>7</v>
      </c>
      <c r="C42" s="5" t="s">
        <v>11</v>
      </c>
      <c r="D42" s="5" t="s">
        <v>65</v>
      </c>
      <c r="E42" s="41">
        <v>17</v>
      </c>
      <c r="F42" s="41"/>
      <c r="G42" s="25">
        <v>4</v>
      </c>
      <c r="H42" s="26">
        <f>IF(G42&lt;=50,'AA MALL'!$C$3,IF(G42&lt;=100,'AA MALL'!$D$3,IF(G42&lt;=150,'AA MALL'!$E$3,IF(G42&lt;=200,'AA MALL'!$F$3,IF(G42&lt;=250,'AA MALL'!$G$3,IF(G42&lt;=300,'AA MALL'!$H$3,IF(G42&lt;=350,'AA MALL'!$I$3,IF(G42&lt;=400,'AA MALL'!$J$3,IF(G42&lt;=450,'AA MALL'!$K$3,IF(G42&lt;=500,'AA MALL'!$L$3,IF(G42&gt;500,'AA MALL'!$M$3)))))))))))</f>
        <v>160000</v>
      </c>
      <c r="I42" s="25" t="str">
        <f t="shared" si="10"/>
        <v>165.000</v>
      </c>
      <c r="J42" s="35"/>
      <c r="N42" s="43">
        <f t="shared" si="7"/>
        <v>4</v>
      </c>
    </row>
    <row r="43" spans="1:14" ht="14.45" x14ac:dyDescent="0.35">
      <c r="A43" s="5">
        <f t="shared" si="0"/>
        <v>21</v>
      </c>
      <c r="B43" s="35" t="s">
        <v>7</v>
      </c>
      <c r="C43" s="5" t="s">
        <v>11</v>
      </c>
      <c r="D43" s="5" t="s">
        <v>65</v>
      </c>
      <c r="E43" s="41">
        <v>18</v>
      </c>
      <c r="F43" s="41"/>
      <c r="G43" s="25">
        <v>4</v>
      </c>
      <c r="H43" s="26">
        <f>IF(G43&lt;=50,'AA MALL'!$C$3,IF(G43&lt;=100,'AA MALL'!$D$3,IF(G43&lt;=150,'AA MALL'!$E$3,IF(G43&lt;=200,'AA MALL'!$F$3,IF(G43&lt;=250,'AA MALL'!$G$3,IF(G43&lt;=300,'AA MALL'!$H$3,IF(G43&lt;=350,'AA MALL'!$I$3,IF(G43&lt;=400,'AA MALL'!$J$3,IF(G43&lt;=450,'AA MALL'!$K$3,IF(G43&lt;=500,'AA MALL'!$L$3,IF(G43&gt;500,'AA MALL'!$M$3)))))))))))</f>
        <v>160000</v>
      </c>
      <c r="I43" s="25" t="str">
        <f t="shared" ref="I43:I46" si="11">IF(B43="Ground Floor","165.000",IF(B43="1st Floor","154.000",IF(B43="2nd Floor","144.374")))</f>
        <v>165.000</v>
      </c>
      <c r="J43" s="35"/>
      <c r="N43" s="43">
        <f t="shared" si="7"/>
        <v>4</v>
      </c>
    </row>
    <row r="44" spans="1:14" ht="14.45" x14ac:dyDescent="0.35">
      <c r="A44" s="5">
        <v>21</v>
      </c>
      <c r="B44" s="35" t="s">
        <v>7</v>
      </c>
      <c r="C44" s="5" t="s">
        <v>11</v>
      </c>
      <c r="D44" s="5" t="s">
        <v>65</v>
      </c>
      <c r="E44" s="41">
        <v>19</v>
      </c>
      <c r="F44" s="41"/>
      <c r="G44" s="25">
        <v>4</v>
      </c>
      <c r="H44" s="26">
        <f>IF(G44&lt;=50,'AA MALL'!$C$3,IF(G44&lt;=100,'AA MALL'!$D$3,IF(G44&lt;=150,'AA MALL'!$E$3,IF(G44&lt;=200,'AA MALL'!$F$3,IF(G44&lt;=250,'AA MALL'!$G$3,IF(G44&lt;=300,'AA MALL'!$H$3,IF(G44&lt;=350,'AA MALL'!$I$3,IF(G44&lt;=400,'AA MALL'!$J$3,IF(G44&lt;=450,'AA MALL'!$K$3,IF(G44&lt;=500,'AA MALL'!$L$3,IF(G44&gt;500,'AA MALL'!$M$3)))))))))))</f>
        <v>160000</v>
      </c>
      <c r="I44" s="25" t="str">
        <f t="shared" si="11"/>
        <v>165.000</v>
      </c>
      <c r="J44" s="35"/>
      <c r="N44" s="43">
        <f t="shared" si="7"/>
        <v>4</v>
      </c>
    </row>
    <row r="45" spans="1:14" ht="14.45" x14ac:dyDescent="0.35">
      <c r="A45" s="5">
        <f t="shared" si="0"/>
        <v>22</v>
      </c>
      <c r="B45" s="35" t="s">
        <v>7</v>
      </c>
      <c r="C45" s="5" t="s">
        <v>11</v>
      </c>
      <c r="D45" s="5" t="s">
        <v>65</v>
      </c>
      <c r="E45" s="41">
        <v>20</v>
      </c>
      <c r="F45" s="41"/>
      <c r="G45" s="25">
        <v>4</v>
      </c>
      <c r="H45" s="26">
        <f>IF(G45&lt;=50,'AA MALL'!$C$3,IF(G45&lt;=100,'AA MALL'!$D$3,IF(G45&lt;=150,'AA MALL'!$E$3,IF(G45&lt;=200,'AA MALL'!$F$3,IF(G45&lt;=250,'AA MALL'!$G$3,IF(G45&lt;=300,'AA MALL'!$H$3,IF(G45&lt;=350,'AA MALL'!$I$3,IF(G45&lt;=400,'AA MALL'!$J$3,IF(G45&lt;=450,'AA MALL'!$K$3,IF(G45&lt;=500,'AA MALL'!$L$3,IF(G45&gt;500,'AA MALL'!$M$3)))))))))))</f>
        <v>160000</v>
      </c>
      <c r="I45" s="25" t="str">
        <f t="shared" si="11"/>
        <v>165.000</v>
      </c>
      <c r="J45" s="35"/>
      <c r="N45" s="43">
        <f t="shared" si="7"/>
        <v>4</v>
      </c>
    </row>
    <row r="46" spans="1:14" ht="14.45" x14ac:dyDescent="0.35">
      <c r="A46" s="5">
        <v>22</v>
      </c>
      <c r="B46" s="35" t="s">
        <v>7</v>
      </c>
      <c r="C46" s="5" t="s">
        <v>11</v>
      </c>
      <c r="D46" s="5" t="s">
        <v>65</v>
      </c>
      <c r="E46" s="41">
        <v>21</v>
      </c>
      <c r="F46" s="41"/>
      <c r="G46" s="25">
        <v>4</v>
      </c>
      <c r="H46" s="26">
        <f>IF(G46&lt;=50,'AA MALL'!$C$3,IF(G46&lt;=100,'AA MALL'!$D$3,IF(G46&lt;=150,'AA MALL'!$E$3,IF(G46&lt;=200,'AA MALL'!$F$3,IF(G46&lt;=250,'AA MALL'!$G$3,IF(G46&lt;=300,'AA MALL'!$H$3,IF(G46&lt;=350,'AA MALL'!$I$3,IF(G46&lt;=400,'AA MALL'!$J$3,IF(G46&lt;=450,'AA MALL'!$K$3,IF(G46&lt;=500,'AA MALL'!$L$3,IF(G46&gt;500,'AA MALL'!$M$3)))))))))))</f>
        <v>160000</v>
      </c>
      <c r="I46" s="25" t="str">
        <f t="shared" si="11"/>
        <v>165.000</v>
      </c>
      <c r="J46" s="35"/>
      <c r="N46" s="43">
        <f t="shared" si="7"/>
        <v>4</v>
      </c>
    </row>
    <row r="47" spans="1:14" ht="14.45" x14ac:dyDescent="0.35">
      <c r="A47" s="5">
        <f t="shared" si="0"/>
        <v>23</v>
      </c>
      <c r="B47" s="35" t="s">
        <v>7</v>
      </c>
      <c r="C47" s="5" t="s">
        <v>11</v>
      </c>
      <c r="D47" s="5" t="s">
        <v>65</v>
      </c>
      <c r="E47" s="41">
        <v>22</v>
      </c>
      <c r="F47" s="41"/>
      <c r="G47" s="25">
        <v>4</v>
      </c>
      <c r="H47" s="26">
        <f>IF(G47&lt;=50,'AA MALL'!$C$3,IF(G47&lt;=100,'AA MALL'!$D$3,IF(G47&lt;=150,'AA MALL'!$E$3,IF(G47&lt;=200,'AA MALL'!$F$3,IF(G47&lt;=250,'AA MALL'!$G$3,IF(G47&lt;=300,'AA MALL'!$H$3,IF(G47&lt;=350,'AA MALL'!$I$3,IF(G47&lt;=400,'AA MALL'!$J$3,IF(G47&lt;=450,'AA MALL'!$K$3,IF(G47&lt;=500,'AA MALL'!$L$3,IF(G47&gt;500,'AA MALL'!$M$3)))))))))))</f>
        <v>160000</v>
      </c>
      <c r="I47" s="25" t="str">
        <f t="shared" ref="I47:I49" si="12">IF(B47="Ground Floor","165.000",IF(B47="1st Floor","154.000",IF(B47="2nd Floor","144.374")))</f>
        <v>165.000</v>
      </c>
      <c r="J47" s="35"/>
      <c r="N47" s="43">
        <f t="shared" si="7"/>
        <v>4</v>
      </c>
    </row>
    <row r="48" spans="1:14" ht="14.45" x14ac:dyDescent="0.35">
      <c r="A48" s="5">
        <v>23</v>
      </c>
      <c r="B48" s="35" t="s">
        <v>7</v>
      </c>
      <c r="C48" s="5" t="s">
        <v>11</v>
      </c>
      <c r="D48" s="5" t="s">
        <v>65</v>
      </c>
      <c r="E48" s="41">
        <v>23</v>
      </c>
      <c r="F48" s="41"/>
      <c r="G48" s="25">
        <v>4</v>
      </c>
      <c r="H48" s="26">
        <f>IF(G48&lt;=50,'AA MALL'!$C$3,IF(G48&lt;=100,'AA MALL'!$D$3,IF(G48&lt;=150,'AA MALL'!$E$3,IF(G48&lt;=200,'AA MALL'!$F$3,IF(G48&lt;=250,'AA MALL'!$G$3,IF(G48&lt;=300,'AA MALL'!$H$3,IF(G48&lt;=350,'AA MALL'!$I$3,IF(G48&lt;=400,'AA MALL'!$J$3,IF(G48&lt;=450,'AA MALL'!$K$3,IF(G48&lt;=500,'AA MALL'!$L$3,IF(G48&gt;500,'AA MALL'!$M$3)))))))))))</f>
        <v>160000</v>
      </c>
      <c r="I48" s="25" t="str">
        <f t="shared" si="12"/>
        <v>165.000</v>
      </c>
      <c r="J48" s="35"/>
      <c r="N48" s="43">
        <f t="shared" si="7"/>
        <v>4</v>
      </c>
    </row>
    <row r="49" spans="1:20" ht="14.45" x14ac:dyDescent="0.35">
      <c r="A49" s="5">
        <f t="shared" si="0"/>
        <v>24</v>
      </c>
      <c r="B49" s="35" t="s">
        <v>7</v>
      </c>
      <c r="C49" s="5" t="s">
        <v>11</v>
      </c>
      <c r="D49" s="5" t="s">
        <v>65</v>
      </c>
      <c r="E49" s="41">
        <v>24</v>
      </c>
      <c r="F49" s="41"/>
      <c r="G49" s="25">
        <v>4</v>
      </c>
      <c r="H49" s="26">
        <f>IF(G49&lt;=50,'AA MALL'!$C$3,IF(G49&lt;=100,'AA MALL'!$D$3,IF(G49&lt;=150,'AA MALL'!$E$3,IF(G49&lt;=200,'AA MALL'!$F$3,IF(G49&lt;=250,'AA MALL'!$G$3,IF(G49&lt;=300,'AA MALL'!$H$3,IF(G49&lt;=350,'AA MALL'!$I$3,IF(G49&lt;=400,'AA MALL'!$J$3,IF(G49&lt;=450,'AA MALL'!$K$3,IF(G49&lt;=500,'AA MALL'!$L$3,IF(G49&gt;500,'AA MALL'!$M$3)))))))))))</f>
        <v>160000</v>
      </c>
      <c r="I49" s="25" t="str">
        <f t="shared" si="12"/>
        <v>165.000</v>
      </c>
      <c r="J49" s="35"/>
      <c r="N49" s="43">
        <f t="shared" si="7"/>
        <v>4</v>
      </c>
    </row>
    <row r="50" spans="1:20" ht="14.45" x14ac:dyDescent="0.35">
      <c r="A50" s="5">
        <v>24</v>
      </c>
      <c r="B50" s="35" t="s">
        <v>7</v>
      </c>
      <c r="C50" s="5" t="s">
        <v>11</v>
      </c>
      <c r="D50" s="5" t="s">
        <v>71</v>
      </c>
      <c r="E50" s="41">
        <v>1</v>
      </c>
      <c r="F50" s="41"/>
      <c r="G50" s="25">
        <v>15</v>
      </c>
      <c r="H50" s="26"/>
      <c r="I50" s="25"/>
      <c r="J50" s="35"/>
      <c r="O50" s="43">
        <f>G50</f>
        <v>15</v>
      </c>
    </row>
    <row r="51" spans="1:20" ht="14.45" x14ac:dyDescent="0.35">
      <c r="A51" s="5">
        <f t="shared" si="0"/>
        <v>25</v>
      </c>
      <c r="B51" s="35" t="s">
        <v>7</v>
      </c>
      <c r="C51" s="5" t="s">
        <v>11</v>
      </c>
      <c r="D51" s="5" t="s">
        <v>71</v>
      </c>
      <c r="E51" s="41">
        <v>2</v>
      </c>
      <c r="F51" s="41"/>
      <c r="G51" s="25">
        <v>15</v>
      </c>
      <c r="H51" s="26"/>
      <c r="I51" s="25"/>
      <c r="J51" s="35"/>
      <c r="O51" s="43">
        <f>G51</f>
        <v>15</v>
      </c>
    </row>
    <row r="52" spans="1:20" ht="14.45" x14ac:dyDescent="0.35">
      <c r="A52" s="5">
        <v>25</v>
      </c>
      <c r="B52" s="35" t="s">
        <v>7</v>
      </c>
      <c r="C52" s="5" t="s">
        <v>10</v>
      </c>
      <c r="D52" s="5" t="s">
        <v>64</v>
      </c>
      <c r="E52" s="41">
        <v>1</v>
      </c>
      <c r="F52" s="41"/>
      <c r="G52" s="25">
        <v>3</v>
      </c>
      <c r="H52" s="26">
        <f>IF(G52&lt;=50,'AA MALL'!$C$3,IF(G52&lt;=100,'AA MALL'!$D$3,IF(G52&lt;=150,'AA MALL'!$E$3,IF(G52&lt;=200,'AA MALL'!$F$3,IF(G52&lt;=250,'AA MALL'!$G$3,IF(G52&lt;=300,'AA MALL'!$H$3,IF(G52&lt;=350,'AA MALL'!$I$3,IF(G52&lt;=400,'AA MALL'!$J$3,IF(G52&lt;=450,'AA MALL'!$K$3,IF(G52&lt;=500,'AA MALL'!$L$3,IF(G52&gt;500,'AA MALL'!$M$3)))))))))))</f>
        <v>160000</v>
      </c>
      <c r="I52" s="25" t="str">
        <f t="shared" ref="I52" si="13">IF(B52="Ground Floor","165.000",IF(B52="1st Floor","154.000",IF(B52="2nd Floor","144.374")))</f>
        <v>165.000</v>
      </c>
      <c r="J52" s="35"/>
      <c r="P52" s="43">
        <f>G52</f>
        <v>3</v>
      </c>
    </row>
    <row r="53" spans="1:20" ht="14.45" x14ac:dyDescent="0.35">
      <c r="A53" s="5">
        <f t="shared" si="0"/>
        <v>26</v>
      </c>
      <c r="B53" s="35" t="s">
        <v>7</v>
      </c>
      <c r="C53" s="5" t="s">
        <v>10</v>
      </c>
      <c r="D53" s="5" t="s">
        <v>64</v>
      </c>
      <c r="E53" s="41">
        <v>2</v>
      </c>
      <c r="F53" s="41"/>
      <c r="G53" s="25">
        <v>3</v>
      </c>
      <c r="H53" s="26">
        <f>IF(G53&lt;=50,'AA MALL'!$C$3,IF(G53&lt;=100,'AA MALL'!$D$3,IF(G53&lt;=150,'AA MALL'!$E$3,IF(G53&lt;=200,'AA MALL'!$F$3,IF(G53&lt;=250,'AA MALL'!$G$3,IF(G53&lt;=300,'AA MALL'!$H$3,IF(G53&lt;=350,'AA MALL'!$I$3,IF(G53&lt;=400,'AA MALL'!$J$3,IF(G53&lt;=450,'AA MALL'!$K$3,IF(G53&lt;=500,'AA MALL'!$L$3,IF(G53&gt;500,'AA MALL'!$M$3)))))))))))</f>
        <v>160000</v>
      </c>
      <c r="I53" s="25" t="str">
        <f t="shared" ref="I53:I56" si="14">IF(B53="Ground Floor","165.000",IF(B53="1st Floor","154.000",IF(B53="2nd Floor","144.374")))</f>
        <v>165.000</v>
      </c>
      <c r="J53" s="35"/>
      <c r="P53" s="43">
        <f t="shared" ref="P53:P56" si="15">G53</f>
        <v>3</v>
      </c>
    </row>
    <row r="54" spans="1:20" ht="14.45" x14ac:dyDescent="0.35">
      <c r="A54" s="5">
        <v>26</v>
      </c>
      <c r="B54" s="35" t="s">
        <v>7</v>
      </c>
      <c r="C54" s="5" t="s">
        <v>10</v>
      </c>
      <c r="D54" s="5" t="s">
        <v>64</v>
      </c>
      <c r="E54" s="41">
        <v>3</v>
      </c>
      <c r="F54" s="41"/>
      <c r="G54" s="25">
        <v>3</v>
      </c>
      <c r="H54" s="26">
        <f>IF(G54&lt;=50,'AA MALL'!$C$3,IF(G54&lt;=100,'AA MALL'!$D$3,IF(G54&lt;=150,'AA MALL'!$E$3,IF(G54&lt;=200,'AA MALL'!$F$3,IF(G54&lt;=250,'AA MALL'!$G$3,IF(G54&lt;=300,'AA MALL'!$H$3,IF(G54&lt;=350,'AA MALL'!$I$3,IF(G54&lt;=400,'AA MALL'!$J$3,IF(G54&lt;=450,'AA MALL'!$K$3,IF(G54&lt;=500,'AA MALL'!$L$3,IF(G54&gt;500,'AA MALL'!$M$3)))))))))))</f>
        <v>160000</v>
      </c>
      <c r="I54" s="25" t="str">
        <f t="shared" ref="I54" si="16">IF(B54="Ground Floor","165.000",IF(B54="1st Floor","154.000",IF(B54="2nd Floor","144.374")))</f>
        <v>165.000</v>
      </c>
      <c r="J54" s="35"/>
      <c r="P54" s="43">
        <f t="shared" si="15"/>
        <v>3</v>
      </c>
    </row>
    <row r="55" spans="1:20" ht="14.45" x14ac:dyDescent="0.35">
      <c r="A55" s="5">
        <f t="shared" si="0"/>
        <v>27</v>
      </c>
      <c r="B55" s="35" t="s">
        <v>7</v>
      </c>
      <c r="C55" s="5" t="s">
        <v>10</v>
      </c>
      <c r="D55" s="5" t="s">
        <v>64</v>
      </c>
      <c r="E55" s="41">
        <v>4</v>
      </c>
      <c r="F55" s="41"/>
      <c r="G55" s="25">
        <v>3</v>
      </c>
      <c r="H55" s="26">
        <f>IF(G55&lt;=50,'AA MALL'!$C$3,IF(G55&lt;=100,'AA MALL'!$D$3,IF(G55&lt;=150,'AA MALL'!$E$3,IF(G55&lt;=200,'AA MALL'!$F$3,IF(G55&lt;=250,'AA MALL'!$G$3,IF(G55&lt;=300,'AA MALL'!$H$3,IF(G55&lt;=350,'AA MALL'!$I$3,IF(G55&lt;=400,'AA MALL'!$J$3,IF(G55&lt;=450,'AA MALL'!$K$3,IF(G55&lt;=500,'AA MALL'!$L$3,IF(G55&gt;500,'AA MALL'!$M$3)))))))))))</f>
        <v>160000</v>
      </c>
      <c r="I55" s="25" t="str">
        <f t="shared" ref="I55" si="17">IF(B55="Ground Floor","165.000",IF(B55="1st Floor","154.000",IF(B55="2nd Floor","144.374")))</f>
        <v>165.000</v>
      </c>
      <c r="J55" s="35"/>
      <c r="P55" s="43">
        <f t="shared" si="15"/>
        <v>3</v>
      </c>
    </row>
    <row r="56" spans="1:20" ht="14.45" x14ac:dyDescent="0.35">
      <c r="A56" s="5">
        <v>27</v>
      </c>
      <c r="B56" s="35" t="s">
        <v>7</v>
      </c>
      <c r="C56" s="5" t="s">
        <v>10</v>
      </c>
      <c r="D56" s="5" t="s">
        <v>64</v>
      </c>
      <c r="E56" s="41">
        <v>5</v>
      </c>
      <c r="F56" s="41"/>
      <c r="G56" s="25">
        <v>3</v>
      </c>
      <c r="H56" s="26">
        <f>IF(G56&lt;=50,'AA MALL'!$C$3,IF(G56&lt;=100,'AA MALL'!$D$3,IF(G56&lt;=150,'AA MALL'!$E$3,IF(G56&lt;=200,'AA MALL'!$F$3,IF(G56&lt;=250,'AA MALL'!$G$3,IF(G56&lt;=300,'AA MALL'!$H$3,IF(G56&lt;=350,'AA MALL'!$I$3,IF(G56&lt;=400,'AA MALL'!$J$3,IF(G56&lt;=450,'AA MALL'!$K$3,IF(G56&lt;=500,'AA MALL'!$L$3,IF(G56&gt;500,'AA MALL'!$M$3)))))))))))</f>
        <v>160000</v>
      </c>
      <c r="I56" s="25" t="str">
        <f t="shared" si="14"/>
        <v>165.000</v>
      </c>
      <c r="J56" s="35"/>
      <c r="P56" s="43">
        <f t="shared" si="15"/>
        <v>3</v>
      </c>
    </row>
    <row r="57" spans="1:20" ht="14.45" x14ac:dyDescent="0.35">
      <c r="A57" s="68" t="s">
        <v>90</v>
      </c>
      <c r="B57" s="68"/>
      <c r="C57" s="68"/>
      <c r="D57" s="68"/>
      <c r="E57" s="68"/>
      <c r="F57" s="68"/>
      <c r="G57" s="21">
        <f>SUM(G4:G25)</f>
        <v>1260.4000000000001</v>
      </c>
      <c r="H57" s="27"/>
      <c r="I57" s="21"/>
      <c r="J57" s="28"/>
      <c r="L57" s="29">
        <f>SUM(L4:L56)</f>
        <v>973.4</v>
      </c>
      <c r="M57" s="29">
        <f t="shared" ref="M57:T57" si="18">SUM(M4:M56)</f>
        <v>287</v>
      </c>
      <c r="N57" s="29">
        <f t="shared" si="18"/>
        <v>103.03999999999999</v>
      </c>
      <c r="O57" s="29">
        <f t="shared" si="18"/>
        <v>30</v>
      </c>
      <c r="P57" s="29">
        <f t="shared" si="18"/>
        <v>15</v>
      </c>
      <c r="Q57" s="29">
        <f t="shared" si="18"/>
        <v>0</v>
      </c>
      <c r="R57" s="29">
        <f t="shared" si="18"/>
        <v>0</v>
      </c>
      <c r="S57" s="29">
        <f t="shared" si="18"/>
        <v>0</v>
      </c>
      <c r="T57" s="29">
        <f t="shared" si="18"/>
        <v>0</v>
      </c>
    </row>
    <row r="58" spans="1:20" ht="14.45" x14ac:dyDescent="0.35">
      <c r="A58" s="68" t="s">
        <v>91</v>
      </c>
      <c r="B58" s="68"/>
      <c r="C58" s="68"/>
      <c r="D58" s="68"/>
      <c r="E58" s="68"/>
      <c r="F58" s="68"/>
      <c r="G58" s="21">
        <f>SUM(G26:G49)</f>
        <v>103.03999999999999</v>
      </c>
      <c r="H58" s="27"/>
      <c r="I58" s="21"/>
      <c r="J58" s="28"/>
    </row>
    <row r="59" spans="1:20" ht="14.45" x14ac:dyDescent="0.35">
      <c r="A59" s="68" t="s">
        <v>92</v>
      </c>
      <c r="B59" s="68"/>
      <c r="C59" s="68"/>
      <c r="D59" s="68"/>
      <c r="E59" s="68"/>
      <c r="F59" s="68"/>
      <c r="G59" s="21">
        <f>SUM(G50:G51)</f>
        <v>30</v>
      </c>
      <c r="H59" s="27"/>
      <c r="I59" s="21"/>
      <c r="J59" s="28"/>
    </row>
    <row r="60" spans="1:20" ht="14.45" x14ac:dyDescent="0.35">
      <c r="A60" s="68" t="s">
        <v>93</v>
      </c>
      <c r="B60" s="68"/>
      <c r="C60" s="68"/>
      <c r="D60" s="68"/>
      <c r="E60" s="68"/>
      <c r="F60" s="68"/>
      <c r="G60" s="21">
        <f>SUM(G52:G56)</f>
        <v>15</v>
      </c>
      <c r="H60" s="27"/>
      <c r="I60" s="21"/>
      <c r="J60" s="28"/>
    </row>
    <row r="61" spans="1:20" ht="14.45" x14ac:dyDescent="0.35">
      <c r="A61" s="69" t="s">
        <v>136</v>
      </c>
      <c r="B61" s="69"/>
      <c r="C61" s="69"/>
      <c r="D61" s="69"/>
      <c r="E61" s="69"/>
      <c r="F61" s="69"/>
      <c r="G61" s="33">
        <f>SUM(G57:G60)</f>
        <v>1408.44</v>
      </c>
      <c r="H61" s="27"/>
      <c r="I61" s="21"/>
      <c r="J61" s="28"/>
    </row>
    <row r="62" spans="1:20" x14ac:dyDescent="0.25">
      <c r="A62" s="5">
        <v>1</v>
      </c>
      <c r="B62" s="35" t="s">
        <v>46</v>
      </c>
      <c r="C62" s="5" t="s">
        <v>10</v>
      </c>
      <c r="D62" s="5" t="s">
        <v>68</v>
      </c>
      <c r="E62" s="41">
        <v>1</v>
      </c>
      <c r="F62" s="10" t="s">
        <v>74</v>
      </c>
      <c r="G62" s="25">
        <v>40.5</v>
      </c>
      <c r="H62" s="26">
        <f>IF(G62&lt;=50,'AA MALL'!$C$4,IF(G62&lt;=100,'AA MALL'!$D$4,IF(G62&lt;=150,'AA MALL'!$E$4,IF(G62&lt;=200,'AA MALL'!$F$4,IF(G62&lt;=250,'AA MALL'!$G$4,IF(G62&lt;=300,'AA MALL'!$H$4,IF(G62&lt;=350,'AA MALL'!$I$4,IF(G62&lt;=400,'AA MALL'!$J$4,IF(G62&lt;=450,'AA MALL'!$K$4,IF(G62&lt;=500,'AA MALL'!$L$4,IF(G62&gt;500,'AA MALL'!$M$4)))))))))))</f>
        <v>152000</v>
      </c>
      <c r="I62" s="25" t="str">
        <f t="shared" ref="I62:I67" si="19">IF(B62="Ground Floor","165.000",IF(B62="1st Floor","154.000",IF(B62="2nd Floor","144.374")))</f>
        <v>154.000</v>
      </c>
      <c r="J62" s="35"/>
      <c r="M62" s="43">
        <f>G62</f>
        <v>40.5</v>
      </c>
    </row>
    <row r="63" spans="1:20" x14ac:dyDescent="0.25">
      <c r="A63" s="5">
        <v>2</v>
      </c>
      <c r="B63" s="35" t="s">
        <v>46</v>
      </c>
      <c r="C63" s="5" t="s">
        <v>10</v>
      </c>
      <c r="D63" s="5" t="s">
        <v>68</v>
      </c>
      <c r="E63" s="41">
        <v>2</v>
      </c>
      <c r="F63" s="10" t="s">
        <v>75</v>
      </c>
      <c r="G63" s="30">
        <v>164</v>
      </c>
      <c r="H63" s="26">
        <f>IF(G63&lt;=50,'AA MALL'!$C$4,IF(G63&lt;=100,'AA MALL'!$D$4,IF(G63&lt;=150,'AA MALL'!$E$4,IF(G63&lt;=200,'AA MALL'!$F$4,IF(G63&lt;=250,'AA MALL'!$G$4,IF(G63&lt;=300,'AA MALL'!$H$4,IF(G63&lt;=350,'AA MALL'!$I$4,IF(G63&lt;=400,'AA MALL'!$J$4,IF(G63&lt;=450,'AA MALL'!$K$4,IF(G63&lt;=500,'AA MALL'!$L$4,IF(G63&gt;500,'AA MALL'!$M$4)))))))))))</f>
        <v>116491</v>
      </c>
      <c r="I63" s="25" t="str">
        <f t="shared" si="19"/>
        <v>154.000</v>
      </c>
      <c r="J63" s="35"/>
      <c r="L63" s="43">
        <f>G63</f>
        <v>164</v>
      </c>
    </row>
    <row r="64" spans="1:20" x14ac:dyDescent="0.25">
      <c r="A64" s="5">
        <v>3</v>
      </c>
      <c r="B64" s="35" t="s">
        <v>46</v>
      </c>
      <c r="C64" s="5" t="s">
        <v>10</v>
      </c>
      <c r="D64" s="5" t="s">
        <v>68</v>
      </c>
      <c r="E64" s="41">
        <v>3</v>
      </c>
      <c r="F64" s="10" t="s">
        <v>76</v>
      </c>
      <c r="G64" s="30">
        <v>157</v>
      </c>
      <c r="H64" s="26">
        <f>IF(G64&lt;=50,'AA MALL'!$C$4,IF(G64&lt;=100,'AA MALL'!$D$4,IF(G64&lt;=150,'AA MALL'!$E$4,IF(G64&lt;=200,'AA MALL'!$F$4,IF(G64&lt;=250,'AA MALL'!$G$4,IF(G64&lt;=300,'AA MALL'!$H$4,IF(G64&lt;=350,'AA MALL'!$I$4,IF(G64&lt;=400,'AA MALL'!$J$4,IF(G64&lt;=450,'AA MALL'!$K$4,IF(G64&lt;=500,'AA MALL'!$L$4,IF(G64&gt;500,'AA MALL'!$M$4)))))))))))</f>
        <v>116491</v>
      </c>
      <c r="I64" s="25" t="str">
        <f t="shared" si="19"/>
        <v>154.000</v>
      </c>
      <c r="J64" s="35"/>
      <c r="L64" s="43">
        <f t="shared" ref="L64:L65" si="20">G64</f>
        <v>157</v>
      </c>
    </row>
    <row r="65" spans="1:13" x14ac:dyDescent="0.25">
      <c r="A65" s="5">
        <v>4</v>
      </c>
      <c r="B65" s="35" t="s">
        <v>46</v>
      </c>
      <c r="C65" s="5" t="s">
        <v>10</v>
      </c>
      <c r="D65" s="5" t="s">
        <v>68</v>
      </c>
      <c r="E65" s="41">
        <v>4</v>
      </c>
      <c r="F65" s="10" t="s">
        <v>77</v>
      </c>
      <c r="G65" s="30">
        <v>83</v>
      </c>
      <c r="H65" s="26">
        <f>IF(G65&lt;=50,'AA MALL'!$C$4,IF(G65&lt;=100,'AA MALL'!$D$4,IF(G65&lt;=150,'AA MALL'!$E$4,IF(G65&lt;=200,'AA MALL'!$F$4,IF(G65&lt;=250,'AA MALL'!$G$4,IF(G65&lt;=300,'AA MALL'!$H$4,IF(G65&lt;=350,'AA MALL'!$I$4,IF(G65&lt;=400,'AA MALL'!$J$4,IF(G65&lt;=450,'AA MALL'!$K$4,IF(G65&lt;=500,'AA MALL'!$L$4,IF(G65&gt;500,'AA MALL'!$M$4)))))))))))</f>
        <v>140600</v>
      </c>
      <c r="I65" s="25" t="str">
        <f t="shared" si="19"/>
        <v>154.000</v>
      </c>
      <c r="J65" s="35"/>
      <c r="L65" s="43">
        <f t="shared" si="20"/>
        <v>83</v>
      </c>
    </row>
    <row r="66" spans="1:13" x14ac:dyDescent="0.25">
      <c r="A66" s="5">
        <v>5</v>
      </c>
      <c r="B66" s="35" t="s">
        <v>46</v>
      </c>
      <c r="C66" s="5" t="s">
        <v>10</v>
      </c>
      <c r="D66" s="5" t="s">
        <v>68</v>
      </c>
      <c r="E66" s="41">
        <v>5</v>
      </c>
      <c r="F66" s="10" t="s">
        <v>77</v>
      </c>
      <c r="G66" s="30">
        <v>35</v>
      </c>
      <c r="H66" s="26">
        <f>IF(G66&lt;=50,'AA MALL'!$C$4,IF(G66&lt;=100,'AA MALL'!$D$4,IF(G66&lt;=150,'AA MALL'!$E$4,IF(G66&lt;=200,'AA MALL'!$F$4,IF(G66&lt;=250,'AA MALL'!$G$4,IF(G66&lt;=300,'AA MALL'!$H$4,IF(G66&lt;=350,'AA MALL'!$I$4,IF(G66&lt;=400,'AA MALL'!$J$4,IF(G66&lt;=450,'AA MALL'!$K$4,IF(G66&lt;=500,'AA MALL'!$L$4,IF(G66&gt;500,'AA MALL'!$M$4)))))))))))</f>
        <v>152000</v>
      </c>
      <c r="I66" s="25" t="str">
        <f t="shared" si="19"/>
        <v>154.000</v>
      </c>
      <c r="J66" s="35"/>
      <c r="L66" s="43">
        <f>G66</f>
        <v>35</v>
      </c>
    </row>
    <row r="67" spans="1:13" x14ac:dyDescent="0.25">
      <c r="A67" s="5">
        <v>6</v>
      </c>
      <c r="B67" s="35" t="s">
        <v>46</v>
      </c>
      <c r="C67" s="5" t="s">
        <v>10</v>
      </c>
      <c r="D67" s="5" t="s">
        <v>68</v>
      </c>
      <c r="E67" s="41">
        <v>6</v>
      </c>
      <c r="F67" s="10" t="s">
        <v>73</v>
      </c>
      <c r="G67" s="30">
        <v>543</v>
      </c>
      <c r="H67" s="26">
        <f>IF(G67&lt;=50,'AA MALL'!$C$4,IF(G67&lt;=100,'AA MALL'!$D$4,IF(G67&lt;=150,'AA MALL'!$E$4,IF(G67&lt;=200,'AA MALL'!$F$4,IF(G67&lt;=250,'AA MALL'!$G$4,IF(G67&lt;=300,'AA MALL'!$H$4,IF(G67&lt;=350,'AA MALL'!$I$4,IF(G67&lt;=400,'AA MALL'!$J$4,IF(G67&lt;=450,'AA MALL'!$K$4,IF(G67&lt;=500,'AA MALL'!$L$4,IF(G67&gt;500,'AA MALL'!$M$4)))))))))))</f>
        <v>53586</v>
      </c>
      <c r="I67" s="25" t="str">
        <f t="shared" si="19"/>
        <v>154.000</v>
      </c>
      <c r="J67" s="35"/>
      <c r="M67" s="43">
        <f>G67</f>
        <v>543</v>
      </c>
    </row>
    <row r="68" spans="1:13" x14ac:dyDescent="0.25">
      <c r="A68" s="5">
        <v>7</v>
      </c>
      <c r="B68" s="35" t="s">
        <v>46</v>
      </c>
      <c r="C68" s="5" t="s">
        <v>10</v>
      </c>
      <c r="D68" s="5" t="s">
        <v>68</v>
      </c>
      <c r="E68" s="41">
        <v>7</v>
      </c>
      <c r="F68" s="10" t="s">
        <v>73</v>
      </c>
      <c r="G68" s="30">
        <v>52.5</v>
      </c>
      <c r="H68" s="26">
        <f>IF(G68&lt;=50,'AA MALL'!$C$4,IF(G68&lt;=100,'AA MALL'!$D$4,IF(G68&lt;=150,'AA MALL'!$E$4,IF(G68&lt;=200,'AA MALL'!$F$4,IF(G68&lt;=250,'AA MALL'!$G$4,IF(G68&lt;=300,'AA MALL'!$H$4,IF(G68&lt;=350,'AA MALL'!$I$4,IF(G68&lt;=400,'AA MALL'!$J$4,IF(G68&lt;=450,'AA MALL'!$K$4,IF(G68&lt;=500,'AA MALL'!$L$4,IF(G68&gt;500,'AA MALL'!$M$4)))))))))))</f>
        <v>140600</v>
      </c>
      <c r="I68" s="25" t="str">
        <f t="shared" ref="I68:I76" si="21">IF(B68="Ground Floor","165.000",IF(B68="1st Floor","154.000",IF(B68="2nd Floor","144.374")))</f>
        <v>154.000</v>
      </c>
      <c r="J68" s="35"/>
      <c r="L68" s="43">
        <f t="shared" ref="L68:L75" si="22">G68</f>
        <v>52.5</v>
      </c>
    </row>
    <row r="69" spans="1:13" x14ac:dyDescent="0.25">
      <c r="A69" s="5">
        <v>8</v>
      </c>
      <c r="B69" s="35" t="s">
        <v>46</v>
      </c>
      <c r="C69" s="5" t="s">
        <v>10</v>
      </c>
      <c r="D69" s="5" t="s">
        <v>68</v>
      </c>
      <c r="E69" s="41">
        <v>8</v>
      </c>
      <c r="F69" s="10" t="s">
        <v>73</v>
      </c>
      <c r="G69" s="30">
        <v>18.75</v>
      </c>
      <c r="H69" s="26">
        <f>IF(G69&lt;=50,'AA MALL'!$C$4,IF(G69&lt;=100,'AA MALL'!$D$4,IF(G69&lt;=150,'AA MALL'!$E$4,IF(G69&lt;=200,'AA MALL'!$F$4,IF(G69&lt;=250,'AA MALL'!$G$4,IF(G69&lt;=300,'AA MALL'!$H$4,IF(G69&lt;=350,'AA MALL'!$I$4,IF(G69&lt;=400,'AA MALL'!$J$4,IF(G69&lt;=450,'AA MALL'!$K$4,IF(G69&lt;=500,'AA MALL'!$L$4,IF(G69&gt;500,'AA MALL'!$M$4)))))))))))</f>
        <v>152000</v>
      </c>
      <c r="I69" s="25" t="str">
        <f t="shared" si="21"/>
        <v>154.000</v>
      </c>
      <c r="J69" s="35"/>
      <c r="L69" s="43">
        <f t="shared" si="22"/>
        <v>18.75</v>
      </c>
    </row>
    <row r="70" spans="1:13" x14ac:dyDescent="0.25">
      <c r="A70" s="5">
        <v>9</v>
      </c>
      <c r="B70" s="35" t="s">
        <v>46</v>
      </c>
      <c r="C70" s="5" t="s">
        <v>10</v>
      </c>
      <c r="D70" s="5" t="s">
        <v>68</v>
      </c>
      <c r="E70" s="41">
        <v>9</v>
      </c>
      <c r="F70" s="10" t="s">
        <v>73</v>
      </c>
      <c r="G70" s="30">
        <v>159</v>
      </c>
      <c r="H70" s="26">
        <f>IF(G70&lt;=50,'AA MALL'!$C$4,IF(G70&lt;=100,'AA MALL'!$D$4,IF(G70&lt;=150,'AA MALL'!$E$4,IF(G70&lt;=200,'AA MALL'!$F$4,IF(G70&lt;=250,'AA MALL'!$G$4,IF(G70&lt;=300,'AA MALL'!$H$4,IF(G70&lt;=350,'AA MALL'!$I$4,IF(G70&lt;=400,'AA MALL'!$J$4,IF(G70&lt;=450,'AA MALL'!$K$4,IF(G70&lt;=500,'AA MALL'!$L$4,IF(G70&gt;500,'AA MALL'!$M$4)))))))))))</f>
        <v>116491</v>
      </c>
      <c r="I70" s="25" t="str">
        <f t="shared" si="21"/>
        <v>154.000</v>
      </c>
      <c r="J70" s="35"/>
      <c r="L70" s="43">
        <f t="shared" si="22"/>
        <v>159</v>
      </c>
    </row>
    <row r="71" spans="1:13" x14ac:dyDescent="0.25">
      <c r="A71" s="5">
        <v>10</v>
      </c>
      <c r="B71" s="35" t="s">
        <v>46</v>
      </c>
      <c r="C71" s="5" t="s">
        <v>10</v>
      </c>
      <c r="D71" s="5" t="s">
        <v>68</v>
      </c>
      <c r="E71" s="41">
        <v>10</v>
      </c>
      <c r="F71" s="10" t="s">
        <v>73</v>
      </c>
      <c r="G71" s="25">
        <v>230</v>
      </c>
      <c r="H71" s="26">
        <f>IF(G71&lt;=50,'AA MALL'!$C$4,IF(G71&lt;=100,'AA MALL'!$D$4,IF(G71&lt;=150,'AA MALL'!$E$4,IF(G71&lt;=200,'AA MALL'!$F$4,IF(G71&lt;=250,'AA MALL'!$G$4,IF(G71&lt;=300,'AA MALL'!$H$4,IF(G71&lt;=350,'AA MALL'!$I$4,IF(G71&lt;=400,'AA MALL'!$J$4,IF(G71&lt;=450,'AA MALL'!$K$4,IF(G71&lt;=500,'AA MALL'!$L$4,IF(G71&gt;500,'AA MALL'!$M$4)))))))))))</f>
        <v>104259</v>
      </c>
      <c r="I71" s="25" t="str">
        <f t="shared" si="21"/>
        <v>154.000</v>
      </c>
      <c r="J71" s="35"/>
      <c r="M71" s="43">
        <f>G71</f>
        <v>230</v>
      </c>
    </row>
    <row r="72" spans="1:13" x14ac:dyDescent="0.25">
      <c r="A72" s="5">
        <v>11</v>
      </c>
      <c r="B72" s="35" t="s">
        <v>46</v>
      </c>
      <c r="C72" s="5" t="s">
        <v>10</v>
      </c>
      <c r="D72" s="5" t="s">
        <v>68</v>
      </c>
      <c r="E72" s="41">
        <v>11</v>
      </c>
      <c r="F72" s="10" t="s">
        <v>73</v>
      </c>
      <c r="G72" s="25">
        <v>141</v>
      </c>
      <c r="H72" s="26">
        <f>IF(G72&lt;=50,'AA MALL'!$C$4,IF(G72&lt;=100,'AA MALL'!$D$4,IF(G72&lt;=150,'AA MALL'!$E$4,IF(G72&lt;=200,'AA MALL'!$F$4,IF(G72&lt;=250,'AA MALL'!$G$4,IF(G72&lt;=300,'AA MALL'!$H$4,IF(G72&lt;=350,'AA MALL'!$I$4,IF(G72&lt;=400,'AA MALL'!$J$4,IF(G72&lt;=450,'AA MALL'!$K$4,IF(G72&lt;=500,'AA MALL'!$L$4,IF(G72&gt;500,'AA MALL'!$M$4)))))))))))</f>
        <v>128719</v>
      </c>
      <c r="I72" s="25" t="str">
        <f t="shared" ref="I72" si="23">IF(B72="Ground Floor","165.000",IF(B72="1st Floor","154.000",IF(B72="2nd Floor","144.374")))</f>
        <v>154.000</v>
      </c>
      <c r="J72" s="35"/>
      <c r="L72" s="43">
        <f t="shared" si="22"/>
        <v>141</v>
      </c>
    </row>
    <row r="73" spans="1:13" x14ac:dyDescent="0.25">
      <c r="A73" s="5">
        <v>12</v>
      </c>
      <c r="B73" s="35" t="s">
        <v>46</v>
      </c>
      <c r="C73" s="5" t="s">
        <v>10</v>
      </c>
      <c r="D73" s="5" t="s">
        <v>68</v>
      </c>
      <c r="E73" s="41">
        <v>12</v>
      </c>
      <c r="F73" s="10" t="s">
        <v>73</v>
      </c>
      <c r="G73" s="25">
        <v>134</v>
      </c>
      <c r="H73" s="26">
        <f>IF(G73&lt;=50,'AA MALL'!$C$4,IF(G73&lt;=100,'AA MALL'!$D$4,IF(G73&lt;=150,'AA MALL'!$E$4,IF(G73&lt;=200,'AA MALL'!$F$4,IF(G73&lt;=250,'AA MALL'!$G$4,IF(G73&lt;=300,'AA MALL'!$H$4,IF(G73&lt;=350,'AA MALL'!$I$4,IF(G73&lt;=400,'AA MALL'!$J$4,IF(G73&lt;=450,'AA MALL'!$K$4,IF(G73&lt;=500,'AA MALL'!$L$4,IF(G73&gt;500,'AA MALL'!$M$4)))))))))))</f>
        <v>128719</v>
      </c>
      <c r="I73" s="25" t="str">
        <f t="shared" si="21"/>
        <v>154.000</v>
      </c>
      <c r="J73" s="35"/>
      <c r="M73" s="43">
        <f>G73</f>
        <v>134</v>
      </c>
    </row>
    <row r="74" spans="1:13" x14ac:dyDescent="0.25">
      <c r="A74" s="5">
        <v>13</v>
      </c>
      <c r="B74" s="35" t="s">
        <v>46</v>
      </c>
      <c r="C74" s="5" t="s">
        <v>10</v>
      </c>
      <c r="D74" s="5" t="s">
        <v>68</v>
      </c>
      <c r="E74" s="41">
        <v>13</v>
      </c>
      <c r="F74" s="10" t="s">
        <v>73</v>
      </c>
      <c r="G74" s="25">
        <v>161</v>
      </c>
      <c r="H74" s="26">
        <f>IF(G74&lt;=50,'AA MALL'!$C$4,IF(G74&lt;=100,'AA MALL'!$D$4,IF(G74&lt;=150,'AA MALL'!$E$4,IF(G74&lt;=200,'AA MALL'!$F$4,IF(G74&lt;=250,'AA MALL'!$G$4,IF(G74&lt;=300,'AA MALL'!$H$4,IF(G74&lt;=350,'AA MALL'!$I$4,IF(G74&lt;=400,'AA MALL'!$J$4,IF(G74&lt;=450,'AA MALL'!$K$4,IF(G74&lt;=500,'AA MALL'!$L$4,IF(G74&gt;500,'AA MALL'!$M$4)))))))))))</f>
        <v>116491</v>
      </c>
      <c r="I74" s="25" t="str">
        <f t="shared" si="21"/>
        <v>154.000</v>
      </c>
      <c r="J74" s="35"/>
      <c r="L74" s="43">
        <f t="shared" si="22"/>
        <v>161</v>
      </c>
    </row>
    <row r="75" spans="1:13" x14ac:dyDescent="0.25">
      <c r="A75" s="5">
        <v>14</v>
      </c>
      <c r="B75" s="35" t="s">
        <v>46</v>
      </c>
      <c r="C75" s="5" t="s">
        <v>10</v>
      </c>
      <c r="D75" s="5" t="s">
        <v>68</v>
      </c>
      <c r="E75" s="41">
        <v>14</v>
      </c>
      <c r="F75" s="10" t="s">
        <v>73</v>
      </c>
      <c r="G75" s="25">
        <v>124</v>
      </c>
      <c r="H75" s="26">
        <f>IF(G75&lt;=50,'AA MALL'!$C$4,IF(G75&lt;=100,'AA MALL'!$D$4,IF(G75&lt;=150,'AA MALL'!$E$4,IF(G75&lt;=200,'AA MALL'!$F$4,IF(G75&lt;=250,'AA MALL'!$G$4,IF(G75&lt;=300,'AA MALL'!$H$4,IF(G75&lt;=350,'AA MALL'!$I$4,IF(G75&lt;=400,'AA MALL'!$J$4,IF(G75&lt;=450,'AA MALL'!$K$4,IF(G75&lt;=500,'AA MALL'!$L$4,IF(G75&gt;500,'AA MALL'!$M$4)))))))))))</f>
        <v>128719</v>
      </c>
      <c r="I75" s="25" t="str">
        <f t="shared" si="21"/>
        <v>154.000</v>
      </c>
      <c r="J75" s="35"/>
      <c r="L75" s="43">
        <f t="shared" si="22"/>
        <v>124</v>
      </c>
    </row>
    <row r="76" spans="1:13" x14ac:dyDescent="0.25">
      <c r="A76" s="5">
        <v>15</v>
      </c>
      <c r="B76" s="35" t="s">
        <v>46</v>
      </c>
      <c r="C76" s="5" t="s">
        <v>10</v>
      </c>
      <c r="D76" s="5" t="s">
        <v>68</v>
      </c>
      <c r="E76" s="41">
        <v>15</v>
      </c>
      <c r="F76" s="10" t="s">
        <v>73</v>
      </c>
      <c r="G76" s="25">
        <v>88</v>
      </c>
      <c r="H76" s="26">
        <f>IF(G76&lt;=50,'AA MALL'!$C$4,IF(G76&lt;=100,'AA MALL'!$D$4,IF(G76&lt;=150,'AA MALL'!$E$4,IF(G76&lt;=200,'AA MALL'!$F$4,IF(G76&lt;=250,'AA MALL'!$G$4,IF(G76&lt;=300,'AA MALL'!$H$4,IF(G76&lt;=350,'AA MALL'!$I$4,IF(G76&lt;=400,'AA MALL'!$J$4,IF(G76&lt;=450,'AA MALL'!$K$4,IF(G76&lt;=500,'AA MALL'!$L$4,IF(G76&gt;500,'AA MALL'!$M$4)))))))))))</f>
        <v>140600</v>
      </c>
      <c r="I76" s="25" t="str">
        <f t="shared" si="21"/>
        <v>154.000</v>
      </c>
      <c r="J76" s="35"/>
      <c r="M76" s="43">
        <f t="shared" ref="M76:M80" si="24">G76</f>
        <v>88</v>
      </c>
    </row>
    <row r="77" spans="1:13" x14ac:dyDescent="0.25">
      <c r="A77" s="5">
        <v>16</v>
      </c>
      <c r="B77" s="35" t="s">
        <v>46</v>
      </c>
      <c r="C77" s="5" t="s">
        <v>10</v>
      </c>
      <c r="D77" s="5" t="s">
        <v>68</v>
      </c>
      <c r="E77" s="41">
        <v>16</v>
      </c>
      <c r="F77" s="10" t="s">
        <v>73</v>
      </c>
      <c r="G77" s="25">
        <v>34</v>
      </c>
      <c r="H77" s="26">
        <f>IF(G77&lt;=50,'AA MALL'!$C$4,IF(G77&lt;=100,'AA MALL'!$D$4,IF(G77&lt;=150,'AA MALL'!$E$4,IF(G77&lt;=200,'AA MALL'!$F$4,IF(G77&lt;=250,'AA MALL'!$G$4,IF(G77&lt;=300,'AA MALL'!$H$4,IF(G77&lt;=350,'AA MALL'!$I$4,IF(G77&lt;=400,'AA MALL'!$J$4,IF(G77&lt;=450,'AA MALL'!$K$4,IF(G77&lt;=500,'AA MALL'!$L$4,IF(G77&gt;500,'AA MALL'!$M$4)))))))))))</f>
        <v>152000</v>
      </c>
      <c r="I77" s="25" t="str">
        <f t="shared" ref="I77:I79" si="25">IF(B77="Ground Floor","165.000",IF(B77="1st Floor","154.000",IF(B77="2nd Floor","144.374")))</f>
        <v>154.000</v>
      </c>
      <c r="J77" s="35"/>
      <c r="M77" s="43">
        <f t="shared" si="24"/>
        <v>34</v>
      </c>
    </row>
    <row r="78" spans="1:13" x14ac:dyDescent="0.25">
      <c r="A78" s="5">
        <v>17</v>
      </c>
      <c r="B78" s="35" t="s">
        <v>46</v>
      </c>
      <c r="C78" s="5" t="s">
        <v>10</v>
      </c>
      <c r="D78" s="5" t="s">
        <v>68</v>
      </c>
      <c r="E78" s="41">
        <v>17</v>
      </c>
      <c r="F78" s="10" t="s">
        <v>73</v>
      </c>
      <c r="G78" s="25">
        <v>34</v>
      </c>
      <c r="H78" s="26">
        <f>IF(G78&lt;=50,'AA MALL'!$C$4,IF(G78&lt;=100,'AA MALL'!$D$4,IF(G78&lt;=150,'AA MALL'!$E$4,IF(G78&lt;=200,'AA MALL'!$F$4,IF(G78&lt;=250,'AA MALL'!$G$4,IF(G78&lt;=300,'AA MALL'!$H$4,IF(G78&lt;=350,'AA MALL'!$I$4,IF(G78&lt;=400,'AA MALL'!$J$4,IF(G78&lt;=450,'AA MALL'!$K$4,IF(G78&lt;=500,'AA MALL'!$L$4,IF(G78&gt;500,'AA MALL'!$M$4)))))))))))</f>
        <v>152000</v>
      </c>
      <c r="I78" s="25" t="str">
        <f t="shared" si="25"/>
        <v>154.000</v>
      </c>
      <c r="J78" s="35"/>
      <c r="M78" s="43">
        <f t="shared" si="24"/>
        <v>34</v>
      </c>
    </row>
    <row r="79" spans="1:13" x14ac:dyDescent="0.25">
      <c r="A79" s="5">
        <v>18</v>
      </c>
      <c r="B79" s="35" t="s">
        <v>46</v>
      </c>
      <c r="C79" s="5" t="s">
        <v>10</v>
      </c>
      <c r="D79" s="5" t="s">
        <v>68</v>
      </c>
      <c r="E79" s="41">
        <v>18</v>
      </c>
      <c r="F79" s="10" t="s">
        <v>73</v>
      </c>
      <c r="G79" s="25">
        <v>34</v>
      </c>
      <c r="H79" s="26">
        <f>IF(G79&lt;=50,'AA MALL'!$C$4,IF(G79&lt;=100,'AA MALL'!$D$4,IF(G79&lt;=150,'AA MALL'!$E$4,IF(G79&lt;=200,'AA MALL'!$F$4,IF(G79&lt;=250,'AA MALL'!$G$4,IF(G79&lt;=300,'AA MALL'!$H$4,IF(G79&lt;=350,'AA MALL'!$I$4,IF(G79&lt;=400,'AA MALL'!$J$4,IF(G79&lt;=450,'AA MALL'!$K$4,IF(G79&lt;=500,'AA MALL'!$L$4,IF(G79&gt;500,'AA MALL'!$M$4)))))))))))</f>
        <v>152000</v>
      </c>
      <c r="I79" s="25" t="str">
        <f t="shared" si="25"/>
        <v>154.000</v>
      </c>
      <c r="J79" s="35"/>
      <c r="M79" s="43">
        <f t="shared" si="24"/>
        <v>34</v>
      </c>
    </row>
    <row r="80" spans="1:13" x14ac:dyDescent="0.25">
      <c r="A80" s="5">
        <v>19</v>
      </c>
      <c r="B80" s="35" t="s">
        <v>46</v>
      </c>
      <c r="C80" s="5" t="s">
        <v>10</v>
      </c>
      <c r="D80" s="5" t="s">
        <v>68</v>
      </c>
      <c r="E80" s="41">
        <v>19</v>
      </c>
      <c r="F80" s="10" t="s">
        <v>73</v>
      </c>
      <c r="G80" s="25">
        <v>34</v>
      </c>
      <c r="H80" s="26">
        <f>IF(G80&lt;=50,'AA MALL'!$C$4,IF(G80&lt;=100,'AA MALL'!$D$4,IF(G80&lt;=150,'AA MALL'!$E$4,IF(G80&lt;=200,'AA MALL'!$F$4,IF(G80&lt;=250,'AA MALL'!$G$4,IF(G80&lt;=300,'AA MALL'!$H$4,IF(G80&lt;=350,'AA MALL'!$I$4,IF(G80&lt;=400,'AA MALL'!$J$4,IF(G80&lt;=450,'AA MALL'!$K$4,IF(G80&lt;=500,'AA MALL'!$L$4,IF(G80&gt;500,'AA MALL'!$M$4)))))))))))</f>
        <v>152000</v>
      </c>
      <c r="I80" s="25" t="str">
        <f t="shared" ref="I80:I81" si="26">IF(B80="Ground Floor","165.000",IF(B80="1st Floor","154.000",IF(B80="2nd Floor","144.374")))</f>
        <v>154.000</v>
      </c>
      <c r="J80" s="35"/>
      <c r="M80" s="43">
        <f t="shared" si="24"/>
        <v>34</v>
      </c>
    </row>
    <row r="81" spans="1:14" x14ac:dyDescent="0.25">
      <c r="A81" s="5">
        <v>20</v>
      </c>
      <c r="B81" s="35" t="s">
        <v>46</v>
      </c>
      <c r="C81" s="5" t="s">
        <v>10</v>
      </c>
      <c r="D81" s="5" t="s">
        <v>68</v>
      </c>
      <c r="E81" s="41">
        <v>20</v>
      </c>
      <c r="F81" s="10" t="s">
        <v>73</v>
      </c>
      <c r="G81" s="25">
        <v>142</v>
      </c>
      <c r="H81" s="26">
        <f>IF(G81&lt;=50,'AA MALL'!$C$4,IF(G81&lt;=100,'AA MALL'!$D$4,IF(G81&lt;=150,'AA MALL'!$E$4,IF(G81&lt;=200,'AA MALL'!$F$4,IF(G81&lt;=250,'AA MALL'!$G$4,IF(G81&lt;=300,'AA MALL'!$H$4,IF(G81&lt;=350,'AA MALL'!$I$4,IF(G81&lt;=400,'AA MALL'!$J$4,IF(G81&lt;=450,'AA MALL'!$K$4,IF(G81&lt;=500,'AA MALL'!$L$4,IF(G81&gt;500,'AA MALL'!$M$4)))))))))))</f>
        <v>128719</v>
      </c>
      <c r="I81" s="25" t="str">
        <f t="shared" si="26"/>
        <v>154.000</v>
      </c>
      <c r="J81" s="35"/>
      <c r="L81" s="43">
        <f t="shared" ref="L81" si="27">G81</f>
        <v>142</v>
      </c>
    </row>
    <row r="82" spans="1:14" ht="14.45" x14ac:dyDescent="0.35">
      <c r="A82" s="5">
        <v>21</v>
      </c>
      <c r="B82" s="35" t="s">
        <v>46</v>
      </c>
      <c r="C82" s="5" t="s">
        <v>10</v>
      </c>
      <c r="D82" s="5" t="s">
        <v>65</v>
      </c>
      <c r="E82" s="5">
        <v>1</v>
      </c>
      <c r="F82" s="5"/>
      <c r="G82" s="25">
        <v>4</v>
      </c>
      <c r="H82" s="26">
        <f>IF(G82&lt;=50,'AA MALL'!$C$4,IF(G82&lt;=100,'AA MALL'!$D$4,IF(G82&lt;=150,'AA MALL'!$E$4,IF(G82&lt;=200,'AA MALL'!$F$4,IF(G82&lt;=250,'AA MALL'!$G$4,IF(G82&lt;=300,'AA MALL'!$H$4,IF(G82&lt;=350,'AA MALL'!$I$4,IF(G82&lt;=400,'AA MALL'!$J$4,IF(G82&lt;=450,'AA MALL'!$K$4,IF(G82&lt;=500,'AA MALL'!$L$4,IF(G82&gt;500,'AA MALL'!$M$4)))))))))))</f>
        <v>152000</v>
      </c>
      <c r="I82" s="25" t="str">
        <f t="shared" ref="I82:I97" si="28">IF(B82="Ground Floor","165.000",IF(B82="1st Floor","154.000",IF(B82="2nd Floor","144.374")))</f>
        <v>154.000</v>
      </c>
      <c r="J82" s="35"/>
      <c r="N82" s="43">
        <f>G82</f>
        <v>4</v>
      </c>
    </row>
    <row r="83" spans="1:14" ht="14.45" x14ac:dyDescent="0.35">
      <c r="A83" s="5">
        <v>22</v>
      </c>
      <c r="B83" s="35" t="s">
        <v>46</v>
      </c>
      <c r="C83" s="5" t="s">
        <v>10</v>
      </c>
      <c r="D83" s="5" t="s">
        <v>65</v>
      </c>
      <c r="E83" s="5">
        <v>2</v>
      </c>
      <c r="F83" s="5"/>
      <c r="G83" s="25">
        <v>4</v>
      </c>
      <c r="H83" s="26">
        <f>IF(G83&lt;=50,'AA MALL'!$C$4,IF(G83&lt;=100,'AA MALL'!$D$4,IF(G83&lt;=150,'AA MALL'!$E$4,IF(G83&lt;=200,'AA MALL'!$F$4,IF(G83&lt;=250,'AA MALL'!$G$4,IF(G83&lt;=300,'AA MALL'!$H$4,IF(G83&lt;=350,'AA MALL'!$I$4,IF(G83&lt;=400,'AA MALL'!$J$4,IF(G83&lt;=450,'AA MALL'!$K$4,IF(G83&lt;=500,'AA MALL'!$L$4,IF(G83&gt;500,'AA MALL'!$M$4)))))))))))</f>
        <v>152000</v>
      </c>
      <c r="I83" s="25" t="str">
        <f t="shared" si="28"/>
        <v>154.000</v>
      </c>
      <c r="J83" s="35"/>
      <c r="N83" s="43">
        <f t="shared" ref="N83:N97" si="29">G83</f>
        <v>4</v>
      </c>
    </row>
    <row r="84" spans="1:14" ht="14.45" x14ac:dyDescent="0.35">
      <c r="A84" s="5">
        <v>23</v>
      </c>
      <c r="B84" s="35" t="s">
        <v>46</v>
      </c>
      <c r="C84" s="5" t="s">
        <v>10</v>
      </c>
      <c r="D84" s="5" t="s">
        <v>65</v>
      </c>
      <c r="E84" s="5">
        <v>3</v>
      </c>
      <c r="F84" s="5"/>
      <c r="G84" s="25">
        <v>4</v>
      </c>
      <c r="H84" s="26">
        <f>IF(G84&lt;=50,'AA MALL'!$C$4,IF(G84&lt;=100,'AA MALL'!$D$4,IF(G84&lt;=150,'AA MALL'!$E$4,IF(G84&lt;=200,'AA MALL'!$F$4,IF(G84&lt;=250,'AA MALL'!$G$4,IF(G84&lt;=300,'AA MALL'!$H$4,IF(G84&lt;=350,'AA MALL'!$I$4,IF(G84&lt;=400,'AA MALL'!$J$4,IF(G84&lt;=450,'AA MALL'!$K$4,IF(G84&lt;=500,'AA MALL'!$L$4,IF(G84&gt;500,'AA MALL'!$M$4)))))))))))</f>
        <v>152000</v>
      </c>
      <c r="I84" s="25" t="str">
        <f t="shared" si="28"/>
        <v>154.000</v>
      </c>
      <c r="J84" s="35"/>
      <c r="N84" s="43">
        <f t="shared" si="29"/>
        <v>4</v>
      </c>
    </row>
    <row r="85" spans="1:14" ht="14.45" x14ac:dyDescent="0.35">
      <c r="A85" s="5">
        <v>24</v>
      </c>
      <c r="B85" s="35" t="s">
        <v>46</v>
      </c>
      <c r="C85" s="5" t="s">
        <v>10</v>
      </c>
      <c r="D85" s="5" t="s">
        <v>65</v>
      </c>
      <c r="E85" s="5">
        <v>4</v>
      </c>
      <c r="F85" s="5"/>
      <c r="G85" s="25">
        <v>4</v>
      </c>
      <c r="H85" s="26">
        <f>IF(G85&lt;=50,'AA MALL'!$C$4,IF(G85&lt;=100,'AA MALL'!$D$4,IF(G85&lt;=150,'AA MALL'!$E$4,IF(G85&lt;=200,'AA MALL'!$F$4,IF(G85&lt;=250,'AA MALL'!$G$4,IF(G85&lt;=300,'AA MALL'!$H$4,IF(G85&lt;=350,'AA MALL'!$I$4,IF(G85&lt;=400,'AA MALL'!$J$4,IF(G85&lt;=450,'AA MALL'!$K$4,IF(G85&lt;=500,'AA MALL'!$L$4,IF(G85&gt;500,'AA MALL'!$M$4)))))))))))</f>
        <v>152000</v>
      </c>
      <c r="I85" s="25" t="str">
        <f t="shared" si="28"/>
        <v>154.000</v>
      </c>
      <c r="J85" s="35"/>
      <c r="N85" s="43">
        <f t="shared" si="29"/>
        <v>4</v>
      </c>
    </row>
    <row r="86" spans="1:14" ht="14.45" x14ac:dyDescent="0.35">
      <c r="A86" s="5">
        <v>25</v>
      </c>
      <c r="B86" s="35" t="s">
        <v>46</v>
      </c>
      <c r="C86" s="5" t="s">
        <v>10</v>
      </c>
      <c r="D86" s="5" t="s">
        <v>65</v>
      </c>
      <c r="E86" s="5">
        <v>5</v>
      </c>
      <c r="F86" s="5"/>
      <c r="G86" s="25">
        <v>4</v>
      </c>
      <c r="H86" s="26">
        <f>IF(G86&lt;=50,'AA MALL'!$C$4,IF(G86&lt;=100,'AA MALL'!$D$4,IF(G86&lt;=150,'AA MALL'!$E$4,IF(G86&lt;=200,'AA MALL'!$F$4,IF(G86&lt;=250,'AA MALL'!$G$4,IF(G86&lt;=300,'AA MALL'!$H$4,IF(G86&lt;=350,'AA MALL'!$I$4,IF(G86&lt;=400,'AA MALL'!$J$4,IF(G86&lt;=450,'AA MALL'!$K$4,IF(G86&lt;=500,'AA MALL'!$L$4,IF(G86&gt;500,'AA MALL'!$M$4)))))))))))</f>
        <v>152000</v>
      </c>
      <c r="I86" s="25" t="str">
        <f t="shared" si="28"/>
        <v>154.000</v>
      </c>
      <c r="J86" s="35"/>
      <c r="N86" s="43">
        <f t="shared" si="29"/>
        <v>4</v>
      </c>
    </row>
    <row r="87" spans="1:14" ht="14.45" x14ac:dyDescent="0.35">
      <c r="A87" s="5">
        <v>26</v>
      </c>
      <c r="B87" s="35" t="s">
        <v>46</v>
      </c>
      <c r="C87" s="5" t="s">
        <v>10</v>
      </c>
      <c r="D87" s="5" t="s">
        <v>65</v>
      </c>
      <c r="E87" s="5">
        <v>6</v>
      </c>
      <c r="F87" s="5"/>
      <c r="G87" s="25">
        <v>4</v>
      </c>
      <c r="H87" s="26">
        <f>IF(G87&lt;=50,'AA MALL'!$C$4,IF(G87&lt;=100,'AA MALL'!$D$4,IF(G87&lt;=150,'AA MALL'!$E$4,IF(G87&lt;=200,'AA MALL'!$F$4,IF(G87&lt;=250,'AA MALL'!$G$4,IF(G87&lt;=300,'AA MALL'!$H$4,IF(G87&lt;=350,'AA MALL'!$I$4,IF(G87&lt;=400,'AA MALL'!$J$4,IF(G87&lt;=450,'AA MALL'!$K$4,IF(G87&lt;=500,'AA MALL'!$L$4,IF(G87&gt;500,'AA MALL'!$M$4)))))))))))</f>
        <v>152000</v>
      </c>
      <c r="I87" s="25" t="str">
        <f t="shared" si="28"/>
        <v>154.000</v>
      </c>
      <c r="J87" s="35"/>
      <c r="N87" s="43">
        <f t="shared" si="29"/>
        <v>4</v>
      </c>
    </row>
    <row r="88" spans="1:14" ht="14.45" x14ac:dyDescent="0.35">
      <c r="A88" s="5">
        <v>27</v>
      </c>
      <c r="B88" s="35" t="s">
        <v>46</v>
      </c>
      <c r="C88" s="5" t="s">
        <v>10</v>
      </c>
      <c r="D88" s="5" t="s">
        <v>65</v>
      </c>
      <c r="E88" s="5">
        <v>7</v>
      </c>
      <c r="F88" s="5"/>
      <c r="G88" s="25">
        <v>4</v>
      </c>
      <c r="H88" s="26">
        <f>IF(G88&lt;=50,'AA MALL'!$C$4,IF(G88&lt;=100,'AA MALL'!$D$4,IF(G88&lt;=150,'AA MALL'!$E$4,IF(G88&lt;=200,'AA MALL'!$F$4,IF(G88&lt;=250,'AA MALL'!$G$4,IF(G88&lt;=300,'AA MALL'!$H$4,IF(G88&lt;=350,'AA MALL'!$I$4,IF(G88&lt;=400,'AA MALL'!$J$4,IF(G88&lt;=450,'AA MALL'!$K$4,IF(G88&lt;=500,'AA MALL'!$L$4,IF(G88&gt;500,'AA MALL'!$M$4)))))))))))</f>
        <v>152000</v>
      </c>
      <c r="I88" s="25" t="str">
        <f t="shared" si="28"/>
        <v>154.000</v>
      </c>
      <c r="J88" s="35"/>
      <c r="N88" s="43">
        <f t="shared" si="29"/>
        <v>4</v>
      </c>
    </row>
    <row r="89" spans="1:14" ht="14.45" x14ac:dyDescent="0.35">
      <c r="A89" s="5">
        <v>28</v>
      </c>
      <c r="B89" s="35" t="s">
        <v>46</v>
      </c>
      <c r="C89" s="5" t="s">
        <v>10</v>
      </c>
      <c r="D89" s="5" t="s">
        <v>65</v>
      </c>
      <c r="E89" s="5">
        <v>8</v>
      </c>
      <c r="F89" s="5"/>
      <c r="G89" s="25">
        <v>4</v>
      </c>
      <c r="H89" s="26">
        <f>IF(G89&lt;=50,'AA MALL'!$C$4,IF(G89&lt;=100,'AA MALL'!$D$4,IF(G89&lt;=150,'AA MALL'!$E$4,IF(G89&lt;=200,'AA MALL'!$F$4,IF(G89&lt;=250,'AA MALL'!$G$4,IF(G89&lt;=300,'AA MALL'!$H$4,IF(G89&lt;=350,'AA MALL'!$I$4,IF(G89&lt;=400,'AA MALL'!$J$4,IF(G89&lt;=450,'AA MALL'!$K$4,IF(G89&lt;=500,'AA MALL'!$L$4,IF(G89&gt;500,'AA MALL'!$M$4)))))))))))</f>
        <v>152000</v>
      </c>
      <c r="I89" s="25" t="str">
        <f t="shared" si="28"/>
        <v>154.000</v>
      </c>
      <c r="J89" s="35"/>
      <c r="N89" s="43">
        <f t="shared" si="29"/>
        <v>4</v>
      </c>
    </row>
    <row r="90" spans="1:14" ht="14.45" x14ac:dyDescent="0.35">
      <c r="A90" s="5">
        <v>29</v>
      </c>
      <c r="B90" s="35" t="s">
        <v>46</v>
      </c>
      <c r="C90" s="5" t="s">
        <v>10</v>
      </c>
      <c r="D90" s="5" t="s">
        <v>65</v>
      </c>
      <c r="E90" s="5">
        <v>9</v>
      </c>
      <c r="F90" s="5"/>
      <c r="G90" s="25">
        <v>4</v>
      </c>
      <c r="H90" s="26">
        <f>IF(G90&lt;=50,'AA MALL'!$C$4,IF(G90&lt;=100,'AA MALL'!$D$4,IF(G90&lt;=150,'AA MALL'!$E$4,IF(G90&lt;=200,'AA MALL'!$F$4,IF(G90&lt;=250,'AA MALL'!$G$4,IF(G90&lt;=300,'AA MALL'!$H$4,IF(G90&lt;=350,'AA MALL'!$I$4,IF(G90&lt;=400,'AA MALL'!$J$4,IF(G90&lt;=450,'AA MALL'!$K$4,IF(G90&lt;=500,'AA MALL'!$L$4,IF(G90&gt;500,'AA MALL'!$M$4)))))))))))</f>
        <v>152000</v>
      </c>
      <c r="I90" s="25" t="str">
        <f t="shared" si="28"/>
        <v>154.000</v>
      </c>
      <c r="J90" s="35"/>
      <c r="N90" s="43">
        <f t="shared" si="29"/>
        <v>4</v>
      </c>
    </row>
    <row r="91" spans="1:14" ht="14.45" x14ac:dyDescent="0.35">
      <c r="A91" s="5">
        <v>30</v>
      </c>
      <c r="B91" s="35" t="s">
        <v>46</v>
      </c>
      <c r="C91" s="5" t="s">
        <v>10</v>
      </c>
      <c r="D91" s="5" t="s">
        <v>65</v>
      </c>
      <c r="E91" s="5">
        <v>10</v>
      </c>
      <c r="F91" s="5"/>
      <c r="G91" s="25">
        <v>4</v>
      </c>
      <c r="H91" s="26">
        <f>IF(G91&lt;=50,'AA MALL'!$C$4,IF(G91&lt;=100,'AA MALL'!$D$4,IF(G91&lt;=150,'AA MALL'!$E$4,IF(G91&lt;=200,'AA MALL'!$F$4,IF(G91&lt;=250,'AA MALL'!$G$4,IF(G91&lt;=300,'AA MALL'!$H$4,IF(G91&lt;=350,'AA MALL'!$I$4,IF(G91&lt;=400,'AA MALL'!$J$4,IF(G91&lt;=450,'AA MALL'!$K$4,IF(G91&lt;=500,'AA MALL'!$L$4,IF(G91&gt;500,'AA MALL'!$M$4)))))))))))</f>
        <v>152000</v>
      </c>
      <c r="I91" s="25" t="str">
        <f t="shared" si="28"/>
        <v>154.000</v>
      </c>
      <c r="J91" s="35"/>
      <c r="N91" s="43">
        <f t="shared" si="29"/>
        <v>4</v>
      </c>
    </row>
    <row r="92" spans="1:14" ht="14.45" x14ac:dyDescent="0.35">
      <c r="A92" s="5">
        <v>31</v>
      </c>
      <c r="B92" s="35" t="s">
        <v>46</v>
      </c>
      <c r="C92" s="5" t="s">
        <v>10</v>
      </c>
      <c r="D92" s="5" t="s">
        <v>65</v>
      </c>
      <c r="E92" s="5">
        <v>11</v>
      </c>
      <c r="F92" s="5"/>
      <c r="G92" s="25">
        <v>4</v>
      </c>
      <c r="H92" s="26">
        <f>IF(G92&lt;=50,'AA MALL'!$C$4,IF(G92&lt;=100,'AA MALL'!$D$4,IF(G92&lt;=150,'AA MALL'!$E$4,IF(G92&lt;=200,'AA MALL'!$F$4,IF(G92&lt;=250,'AA MALL'!$G$4,IF(G92&lt;=300,'AA MALL'!$H$4,IF(G92&lt;=350,'AA MALL'!$I$4,IF(G92&lt;=400,'AA MALL'!$J$4,IF(G92&lt;=450,'AA MALL'!$K$4,IF(G92&lt;=500,'AA MALL'!$L$4,IF(G92&gt;500,'AA MALL'!$M$4)))))))))))</f>
        <v>152000</v>
      </c>
      <c r="I92" s="25" t="str">
        <f t="shared" si="28"/>
        <v>154.000</v>
      </c>
      <c r="J92" s="35"/>
      <c r="N92" s="43">
        <f t="shared" si="29"/>
        <v>4</v>
      </c>
    </row>
    <row r="93" spans="1:14" ht="14.45" x14ac:dyDescent="0.35">
      <c r="A93" s="5">
        <v>32</v>
      </c>
      <c r="B93" s="35" t="s">
        <v>46</v>
      </c>
      <c r="C93" s="5" t="s">
        <v>10</v>
      </c>
      <c r="D93" s="5" t="s">
        <v>65</v>
      </c>
      <c r="E93" s="5">
        <v>12</v>
      </c>
      <c r="F93" s="5"/>
      <c r="G93" s="25">
        <v>4</v>
      </c>
      <c r="H93" s="26">
        <f>IF(G93&lt;=50,'AA MALL'!$C$4,IF(G93&lt;=100,'AA MALL'!$D$4,IF(G93&lt;=150,'AA MALL'!$E$4,IF(G93&lt;=200,'AA MALL'!$F$4,IF(G93&lt;=250,'AA MALL'!$G$4,IF(G93&lt;=300,'AA MALL'!$H$4,IF(G93&lt;=350,'AA MALL'!$I$4,IF(G93&lt;=400,'AA MALL'!$J$4,IF(G93&lt;=450,'AA MALL'!$K$4,IF(G93&lt;=500,'AA MALL'!$L$4,IF(G93&gt;500,'AA MALL'!$M$4)))))))))))</f>
        <v>152000</v>
      </c>
      <c r="I93" s="25" t="str">
        <f t="shared" si="28"/>
        <v>154.000</v>
      </c>
      <c r="J93" s="35"/>
      <c r="N93" s="43">
        <f t="shared" si="29"/>
        <v>4</v>
      </c>
    </row>
    <row r="94" spans="1:14" ht="14.45" x14ac:dyDescent="0.35">
      <c r="A94" s="5">
        <v>33</v>
      </c>
      <c r="B94" s="35" t="s">
        <v>46</v>
      </c>
      <c r="C94" s="5" t="s">
        <v>10</v>
      </c>
      <c r="D94" s="5" t="s">
        <v>65</v>
      </c>
      <c r="E94" s="5">
        <v>13</v>
      </c>
      <c r="F94" s="5"/>
      <c r="G94" s="25">
        <v>4</v>
      </c>
      <c r="H94" s="26">
        <f>IF(G94&lt;=50,'AA MALL'!$C$4,IF(G94&lt;=100,'AA MALL'!$D$4,IF(G94&lt;=150,'AA MALL'!$E$4,IF(G94&lt;=200,'AA MALL'!$F$4,IF(G94&lt;=250,'AA MALL'!$G$4,IF(G94&lt;=300,'AA MALL'!$H$4,IF(G94&lt;=350,'AA MALL'!$I$4,IF(G94&lt;=400,'AA MALL'!$J$4,IF(G94&lt;=450,'AA MALL'!$K$4,IF(G94&lt;=500,'AA MALL'!$L$4,IF(G94&gt;500,'AA MALL'!$M$4)))))))))))</f>
        <v>152000</v>
      </c>
      <c r="I94" s="25" t="str">
        <f t="shared" si="28"/>
        <v>154.000</v>
      </c>
      <c r="J94" s="35"/>
      <c r="N94" s="43">
        <f t="shared" si="29"/>
        <v>4</v>
      </c>
    </row>
    <row r="95" spans="1:14" ht="14.45" x14ac:dyDescent="0.35">
      <c r="A95" s="5">
        <v>34</v>
      </c>
      <c r="B95" s="35" t="s">
        <v>46</v>
      </c>
      <c r="C95" s="5" t="s">
        <v>10</v>
      </c>
      <c r="D95" s="5" t="s">
        <v>65</v>
      </c>
      <c r="E95" s="5">
        <v>14</v>
      </c>
      <c r="F95" s="5"/>
      <c r="G95" s="25">
        <v>4</v>
      </c>
      <c r="H95" s="26">
        <f>IF(G95&lt;=50,'AA MALL'!$C$4,IF(G95&lt;=100,'AA MALL'!$D$4,IF(G95&lt;=150,'AA MALL'!$E$4,IF(G95&lt;=200,'AA MALL'!$F$4,IF(G95&lt;=250,'AA MALL'!$G$4,IF(G95&lt;=300,'AA MALL'!$H$4,IF(G95&lt;=350,'AA MALL'!$I$4,IF(G95&lt;=400,'AA MALL'!$J$4,IF(G95&lt;=450,'AA MALL'!$K$4,IF(G95&lt;=500,'AA MALL'!$L$4,IF(G95&gt;500,'AA MALL'!$M$4)))))))))))</f>
        <v>152000</v>
      </c>
      <c r="I95" s="25" t="str">
        <f t="shared" si="28"/>
        <v>154.000</v>
      </c>
      <c r="J95" s="35"/>
      <c r="N95" s="43">
        <f t="shared" si="29"/>
        <v>4</v>
      </c>
    </row>
    <row r="96" spans="1:14" ht="14.45" x14ac:dyDescent="0.35">
      <c r="A96" s="5">
        <v>35</v>
      </c>
      <c r="B96" s="35" t="s">
        <v>46</v>
      </c>
      <c r="C96" s="5" t="s">
        <v>10</v>
      </c>
      <c r="D96" s="5" t="s">
        <v>65</v>
      </c>
      <c r="E96" s="5">
        <v>15</v>
      </c>
      <c r="F96" s="5"/>
      <c r="G96" s="25">
        <v>4</v>
      </c>
      <c r="H96" s="26">
        <f>IF(G96&lt;=50,'AA MALL'!$C$4,IF(G96&lt;=100,'AA MALL'!$D$4,IF(G96&lt;=150,'AA MALL'!$E$4,IF(G96&lt;=200,'AA MALL'!$F$4,IF(G96&lt;=250,'AA MALL'!$G$4,IF(G96&lt;=300,'AA MALL'!$H$4,IF(G96&lt;=350,'AA MALL'!$I$4,IF(G96&lt;=400,'AA MALL'!$J$4,IF(G96&lt;=450,'AA MALL'!$K$4,IF(G96&lt;=500,'AA MALL'!$L$4,IF(G96&gt;500,'AA MALL'!$M$4)))))))))))</f>
        <v>152000</v>
      </c>
      <c r="I96" s="25" t="str">
        <f t="shared" si="28"/>
        <v>154.000</v>
      </c>
      <c r="J96" s="35"/>
      <c r="N96" s="43">
        <f t="shared" si="29"/>
        <v>4</v>
      </c>
    </row>
    <row r="97" spans="1:20" ht="14.45" x14ac:dyDescent="0.35">
      <c r="A97" s="5">
        <v>36</v>
      </c>
      <c r="B97" s="35" t="s">
        <v>46</v>
      </c>
      <c r="C97" s="5" t="s">
        <v>10</v>
      </c>
      <c r="D97" s="5" t="s">
        <v>65</v>
      </c>
      <c r="E97" s="5">
        <v>16</v>
      </c>
      <c r="F97" s="5"/>
      <c r="G97" s="25">
        <v>4</v>
      </c>
      <c r="H97" s="26">
        <f>IF(G97&lt;=50,'AA MALL'!$C$4,IF(G97&lt;=100,'AA MALL'!$D$4,IF(G97&lt;=150,'AA MALL'!$E$4,IF(G97&lt;=200,'AA MALL'!$F$4,IF(G97&lt;=250,'AA MALL'!$G$4,IF(G97&lt;=300,'AA MALL'!$H$4,IF(G97&lt;=350,'AA MALL'!$I$4,IF(G97&lt;=400,'AA MALL'!$J$4,IF(G97&lt;=450,'AA MALL'!$K$4,IF(G97&lt;=500,'AA MALL'!$L$4,IF(G97&gt;500,'AA MALL'!$M$4)))))))))))</f>
        <v>152000</v>
      </c>
      <c r="I97" s="25" t="str">
        <f t="shared" si="28"/>
        <v>154.000</v>
      </c>
      <c r="J97" s="35"/>
      <c r="N97" s="43">
        <f t="shared" si="29"/>
        <v>4</v>
      </c>
    </row>
    <row r="98" spans="1:20" ht="14.45" x14ac:dyDescent="0.35">
      <c r="A98" s="5">
        <v>37</v>
      </c>
      <c r="B98" s="35" t="s">
        <v>46</v>
      </c>
      <c r="C98" s="5" t="s">
        <v>10</v>
      </c>
      <c r="D98" s="5" t="s">
        <v>127</v>
      </c>
      <c r="E98" s="5">
        <v>1</v>
      </c>
      <c r="F98" s="5"/>
      <c r="G98" s="25">
        <v>314</v>
      </c>
      <c r="H98" s="26"/>
      <c r="I98" s="25"/>
      <c r="J98" s="35"/>
      <c r="N98" s="43"/>
      <c r="T98" s="43">
        <f>G98</f>
        <v>314</v>
      </c>
    </row>
    <row r="99" spans="1:20" x14ac:dyDescent="0.25">
      <c r="A99" s="5">
        <v>38</v>
      </c>
      <c r="B99" s="35" t="s">
        <v>46</v>
      </c>
      <c r="C99" s="5" t="s">
        <v>10</v>
      </c>
      <c r="D99" s="5" t="s">
        <v>128</v>
      </c>
      <c r="E99" s="5">
        <v>1</v>
      </c>
      <c r="F99" s="5"/>
      <c r="G99" s="25">
        <v>702.22</v>
      </c>
      <c r="H99" s="26"/>
      <c r="I99" s="25"/>
      <c r="J99" s="35"/>
      <c r="T99" s="43">
        <f>G99</f>
        <v>702.22</v>
      </c>
    </row>
    <row r="100" spans="1:20" x14ac:dyDescent="0.25">
      <c r="A100" s="68" t="s">
        <v>113</v>
      </c>
      <c r="B100" s="68"/>
      <c r="C100" s="68"/>
      <c r="D100" s="68"/>
      <c r="E100" s="68"/>
      <c r="F100" s="68"/>
      <c r="G100" s="21">
        <f>SUM(G62:G81)</f>
        <v>2408.75</v>
      </c>
      <c r="H100" s="21"/>
      <c r="I100" s="21"/>
      <c r="J100" s="21"/>
      <c r="L100" s="29">
        <f t="shared" ref="L100:T100" si="30">SUM(L62:L99)</f>
        <v>1237.25</v>
      </c>
      <c r="M100" s="29">
        <f t="shared" si="30"/>
        <v>1171.5</v>
      </c>
      <c r="N100" s="29">
        <f t="shared" si="30"/>
        <v>64</v>
      </c>
      <c r="O100" s="29">
        <f t="shared" si="30"/>
        <v>0</v>
      </c>
      <c r="P100" s="29">
        <f t="shared" si="30"/>
        <v>0</v>
      </c>
      <c r="Q100" s="29">
        <f t="shared" si="30"/>
        <v>0</v>
      </c>
      <c r="R100" s="29">
        <f t="shared" si="30"/>
        <v>0</v>
      </c>
      <c r="S100" s="29">
        <f t="shared" si="30"/>
        <v>0</v>
      </c>
      <c r="T100" s="29">
        <f t="shared" si="30"/>
        <v>1016.22</v>
      </c>
    </row>
    <row r="101" spans="1:20" x14ac:dyDescent="0.25">
      <c r="A101" s="68" t="s">
        <v>114</v>
      </c>
      <c r="B101" s="68"/>
      <c r="C101" s="68"/>
      <c r="D101" s="68"/>
      <c r="E101" s="68"/>
      <c r="F101" s="68"/>
      <c r="G101" s="21">
        <f>SUM(G82:G97)</f>
        <v>64</v>
      </c>
      <c r="H101" s="21"/>
      <c r="I101" s="21"/>
      <c r="J101" s="21"/>
    </row>
    <row r="102" spans="1:20" x14ac:dyDescent="0.25">
      <c r="A102" s="68" t="s">
        <v>137</v>
      </c>
      <c r="B102" s="68"/>
      <c r="C102" s="68"/>
      <c r="D102" s="68"/>
      <c r="E102" s="68"/>
      <c r="F102" s="68"/>
      <c r="G102" s="21"/>
      <c r="H102" s="21"/>
      <c r="I102" s="21"/>
      <c r="J102" s="21"/>
    </row>
    <row r="103" spans="1:20" x14ac:dyDescent="0.25">
      <c r="A103" s="68" t="s">
        <v>115</v>
      </c>
      <c r="B103" s="68"/>
      <c r="C103" s="68"/>
      <c r="D103" s="68"/>
      <c r="E103" s="68"/>
      <c r="F103" s="68"/>
      <c r="G103" s="21"/>
      <c r="H103" s="21"/>
      <c r="I103" s="21"/>
      <c r="J103" s="21"/>
    </row>
    <row r="104" spans="1:20" x14ac:dyDescent="0.25">
      <c r="A104" s="68" t="s">
        <v>139</v>
      </c>
      <c r="B104" s="68"/>
      <c r="C104" s="68"/>
      <c r="D104" s="68"/>
      <c r="E104" s="68"/>
      <c r="F104" s="68"/>
      <c r="G104" s="21">
        <f>SUM(G98:G99)</f>
        <v>1016.22</v>
      </c>
      <c r="H104" s="21"/>
      <c r="I104" s="21"/>
      <c r="J104" s="21"/>
    </row>
    <row r="105" spans="1:20" x14ac:dyDescent="0.25">
      <c r="A105" s="81" t="s">
        <v>94</v>
      </c>
      <c r="B105" s="82"/>
      <c r="C105" s="82"/>
      <c r="D105" s="82"/>
      <c r="E105" s="82"/>
      <c r="F105" s="83"/>
      <c r="G105" s="33">
        <f>SUM(G100:J104)</f>
        <v>3488.9700000000003</v>
      </c>
      <c r="H105" s="21"/>
      <c r="I105" s="21"/>
      <c r="J105" s="21"/>
    </row>
    <row r="106" spans="1:20" x14ac:dyDescent="0.25">
      <c r="A106" s="5">
        <v>1</v>
      </c>
      <c r="B106" s="35" t="s">
        <v>67</v>
      </c>
      <c r="C106" s="5" t="s">
        <v>10</v>
      </c>
      <c r="D106" s="5" t="s">
        <v>68</v>
      </c>
      <c r="E106" s="5">
        <v>1</v>
      </c>
      <c r="F106" s="10" t="s">
        <v>74</v>
      </c>
      <c r="G106" s="25">
        <v>125.5</v>
      </c>
      <c r="H106" s="26">
        <f>IF(G106&lt;=50,'AA MALL'!$C$5,IF(G106&lt;=100,'AA MALL'!$D$5,IF(G106&lt;=150,'AA MALL'!$E$5,IF(G106&lt;=200,'AA MALL'!$F$5,IF(G106&lt;=250,'AA MALL'!$G$5,IF(G106&lt;=300,'AA MALL'!$H$5,IF(G106&lt;=350,'AA MALL'!$I$5,IF(G106&lt;=400,'AA MALL'!$J$5,IF(G106&lt;=450,'AA MALL'!$K$5,IF(G106&lt;=500,'AA MALL'!$L$5,IF(G106&gt;500,'AA MALL'!$M$5)))))))))))</f>
        <v>122283</v>
      </c>
      <c r="I106" s="25" t="str">
        <f t="shared" ref="I106" si="31">IF(B106="Ground Floor","165.000",IF(B106="1st Floor","154.000",IF(B106="2nd Floor","144.374")))</f>
        <v>144.374</v>
      </c>
      <c r="J106" s="35"/>
      <c r="L106" s="43">
        <f>G106</f>
        <v>125.5</v>
      </c>
    </row>
    <row r="107" spans="1:20" x14ac:dyDescent="0.25">
      <c r="A107" s="5">
        <f t="shared" si="0"/>
        <v>2</v>
      </c>
      <c r="B107" s="35" t="s">
        <v>67</v>
      </c>
      <c r="C107" s="5" t="s">
        <v>10</v>
      </c>
      <c r="D107" s="5" t="s">
        <v>68</v>
      </c>
      <c r="E107" s="5">
        <v>2</v>
      </c>
      <c r="F107" s="10" t="s">
        <v>75</v>
      </c>
      <c r="G107" s="25">
        <v>176</v>
      </c>
      <c r="H107" s="26">
        <f>IF(G107&lt;=50,'AA MALL'!$C$5,IF(G107&lt;=100,'AA MALL'!$D$5,IF(G107&lt;=150,'AA MALL'!$E$5,IF(G107&lt;=200,'AA MALL'!$F$5,IF(G107&lt;=250,'AA MALL'!$G$5,IF(G107&lt;=300,'AA MALL'!$H$5,IF(G107&lt;=350,'AA MALL'!$I$5,IF(G107&lt;=400,'AA MALL'!$J$5,IF(G107&lt;=450,'AA MALL'!$K$5,IF(G107&lt;=500,'AA MALL'!$L$5,IF(G107&gt;500,'AA MALL'!$M$5)))))))))))</f>
        <v>110666</v>
      </c>
      <c r="I107" s="25" t="str">
        <f t="shared" ref="I107:I132" si="32">IF(B107="Ground Floor","165.000",IF(B107="1st Floor","154.000",IF(B107="2nd Floor","144.374")))</f>
        <v>144.374</v>
      </c>
      <c r="J107" s="35"/>
      <c r="L107" s="43">
        <f t="shared" ref="L107:L121" si="33">G107</f>
        <v>176</v>
      </c>
    </row>
    <row r="108" spans="1:20" x14ac:dyDescent="0.25">
      <c r="A108" s="5">
        <v>2</v>
      </c>
      <c r="B108" s="35" t="s">
        <v>67</v>
      </c>
      <c r="C108" s="5" t="s">
        <v>10</v>
      </c>
      <c r="D108" s="5" t="s">
        <v>68</v>
      </c>
      <c r="E108" s="5">
        <v>3</v>
      </c>
      <c r="F108" s="10" t="s">
        <v>76</v>
      </c>
      <c r="G108" s="25">
        <v>80</v>
      </c>
      <c r="H108" s="26">
        <f>IF(G108&lt;=50,'AA MALL'!$C$5,IF(G108&lt;=100,'AA MALL'!$D$5,IF(G108&lt;=150,'AA MALL'!$E$5,IF(G108&lt;=200,'AA MALL'!$F$5,IF(G108&lt;=250,'AA MALL'!$G$5,IF(G108&lt;=300,'AA MALL'!$H$5,IF(G108&lt;=350,'AA MALL'!$I$5,IF(G108&lt;=400,'AA MALL'!$J$5,IF(G108&lt;=450,'AA MALL'!$K$5,IF(G108&lt;=500,'AA MALL'!$L$5,IF(G108&gt;500,'AA MALL'!$M$5)))))))))))</f>
        <v>133570</v>
      </c>
      <c r="I108" s="25" t="str">
        <f t="shared" si="32"/>
        <v>144.374</v>
      </c>
      <c r="J108" s="35"/>
      <c r="L108" s="43">
        <f t="shared" si="33"/>
        <v>80</v>
      </c>
    </row>
    <row r="109" spans="1:20" x14ac:dyDescent="0.25">
      <c r="A109" s="5">
        <f t="shared" si="0"/>
        <v>3</v>
      </c>
      <c r="B109" s="35" t="s">
        <v>67</v>
      </c>
      <c r="C109" s="5" t="s">
        <v>10</v>
      </c>
      <c r="D109" s="5" t="s">
        <v>68</v>
      </c>
      <c r="E109" s="5">
        <v>4</v>
      </c>
      <c r="F109" s="10" t="s">
        <v>77</v>
      </c>
      <c r="G109" s="25">
        <v>12</v>
      </c>
      <c r="H109" s="26">
        <f>IF(G109&lt;=50,'AA MALL'!$C$5,IF(G109&lt;=100,'AA MALL'!$D$5,IF(G109&lt;=150,'AA MALL'!$E$5,IF(G109&lt;=200,'AA MALL'!$F$5,IF(G109&lt;=250,'AA MALL'!$G$5,IF(G109&lt;=300,'AA MALL'!$H$5,IF(G109&lt;=350,'AA MALL'!$I$5,IF(G109&lt;=400,'AA MALL'!$J$5,IF(G109&lt;=450,'AA MALL'!$K$5,IF(G109&lt;=500,'AA MALL'!$L$5,IF(G109&gt;500,'AA MALL'!$M$5)))))))))))</f>
        <v>144400</v>
      </c>
      <c r="I109" s="25" t="str">
        <f t="shared" si="32"/>
        <v>144.374</v>
      </c>
      <c r="J109" s="35"/>
      <c r="L109" s="43">
        <f t="shared" si="33"/>
        <v>12</v>
      </c>
    </row>
    <row r="110" spans="1:20" x14ac:dyDescent="0.25">
      <c r="A110" s="5">
        <v>3</v>
      </c>
      <c r="B110" s="35" t="s">
        <v>67</v>
      </c>
      <c r="C110" s="5" t="s">
        <v>10</v>
      </c>
      <c r="D110" s="5" t="s">
        <v>68</v>
      </c>
      <c r="E110" s="5">
        <v>5</v>
      </c>
      <c r="F110" s="10" t="s">
        <v>73</v>
      </c>
      <c r="G110" s="25">
        <v>210</v>
      </c>
      <c r="H110" s="26">
        <f>IF(G110&lt;=50,'AA MALL'!$C$5,IF(G110&lt;=100,'AA MALL'!$D$5,IF(G110&lt;=150,'AA MALL'!$E$5,IF(G110&lt;=200,'AA MALL'!$F$5,IF(G110&lt;=250,'AA MALL'!$G$5,IF(G110&lt;=300,'AA MALL'!$H$5,IF(G110&lt;=350,'AA MALL'!$I$5,IF(G110&lt;=400,'AA MALL'!$J$5,IF(G110&lt;=450,'AA MALL'!$K$5,IF(G110&lt;=500,'AA MALL'!$L$5,IF(G110&gt;500,'AA MALL'!$M$5)))))))))))</f>
        <v>99046</v>
      </c>
      <c r="I110" s="25" t="str">
        <f t="shared" si="32"/>
        <v>144.374</v>
      </c>
      <c r="J110" s="35"/>
      <c r="L110" s="43">
        <f t="shared" si="33"/>
        <v>210</v>
      </c>
    </row>
    <row r="111" spans="1:20" x14ac:dyDescent="0.25">
      <c r="A111" s="5">
        <f t="shared" si="0"/>
        <v>4</v>
      </c>
      <c r="B111" s="35" t="s">
        <v>67</v>
      </c>
      <c r="C111" s="5" t="s">
        <v>10</v>
      </c>
      <c r="D111" s="5" t="s">
        <v>68</v>
      </c>
      <c r="E111" s="5">
        <v>6</v>
      </c>
      <c r="F111" s="10" t="s">
        <v>74</v>
      </c>
      <c r="G111" s="25">
        <v>173</v>
      </c>
      <c r="H111" s="26">
        <f>IF(G111&lt;=50,'AA MALL'!$C$5,IF(G111&lt;=100,'AA MALL'!$D$5,IF(G111&lt;=150,'AA MALL'!$E$5,IF(G111&lt;=200,'AA MALL'!$F$5,IF(G111&lt;=250,'AA MALL'!$G$5,IF(G111&lt;=300,'AA MALL'!$H$5,IF(G111&lt;=350,'AA MALL'!$I$5,IF(G111&lt;=400,'AA MALL'!$J$5,IF(G111&lt;=450,'AA MALL'!$K$5,IF(G111&lt;=500,'AA MALL'!$L$5,IF(G111&gt;500,'AA MALL'!$M$5)))))))))))</f>
        <v>110666</v>
      </c>
      <c r="I111" s="25" t="str">
        <f t="shared" si="32"/>
        <v>144.374</v>
      </c>
      <c r="J111" s="35"/>
      <c r="L111" s="43">
        <f t="shared" si="33"/>
        <v>173</v>
      </c>
    </row>
    <row r="112" spans="1:20" x14ac:dyDescent="0.25">
      <c r="A112" s="5">
        <v>4</v>
      </c>
      <c r="B112" s="35" t="s">
        <v>67</v>
      </c>
      <c r="C112" s="5" t="s">
        <v>10</v>
      </c>
      <c r="D112" s="5" t="s">
        <v>68</v>
      </c>
      <c r="E112" s="5">
        <v>7</v>
      </c>
      <c r="F112" s="10" t="s">
        <v>75</v>
      </c>
      <c r="G112" s="25">
        <v>38.5</v>
      </c>
      <c r="H112" s="26">
        <f>IF(G112&lt;=50,'AA MALL'!$C$5,IF(G112&lt;=100,'AA MALL'!$D$5,IF(G112&lt;=150,'AA MALL'!$E$5,IF(G112&lt;=200,'AA MALL'!$F$5,IF(G112&lt;=250,'AA MALL'!$G$5,IF(G112&lt;=300,'AA MALL'!$H$5,IF(G112&lt;=350,'AA MALL'!$I$5,IF(G112&lt;=400,'AA MALL'!$J$5,IF(G112&lt;=450,'AA MALL'!$K$5,IF(G112&lt;=500,'AA MALL'!$L$5,IF(G112&gt;500,'AA MALL'!$M$5)))))))))))</f>
        <v>144400</v>
      </c>
      <c r="I112" s="25" t="str">
        <f t="shared" ref="I112:I121" si="34">IF(B112="Ground Floor","165.000",IF(B112="1st Floor","154.000",IF(B112="2nd Floor","144.374")))</f>
        <v>144.374</v>
      </c>
      <c r="J112" s="35"/>
      <c r="L112" s="43">
        <f t="shared" si="33"/>
        <v>38.5</v>
      </c>
    </row>
    <row r="113" spans="1:21" x14ac:dyDescent="0.25">
      <c r="A113" s="5">
        <f t="shared" si="0"/>
        <v>5</v>
      </c>
      <c r="B113" s="35" t="s">
        <v>67</v>
      </c>
      <c r="C113" s="5" t="s">
        <v>10</v>
      </c>
      <c r="D113" s="5" t="s">
        <v>68</v>
      </c>
      <c r="E113" s="5">
        <v>8</v>
      </c>
      <c r="F113" s="10" t="s">
        <v>76</v>
      </c>
      <c r="G113" s="25">
        <v>21</v>
      </c>
      <c r="H113" s="26">
        <f>IF(G113&lt;=50,'AA MALL'!$C$5,IF(G113&lt;=100,'AA MALL'!$D$5,IF(G113&lt;=150,'AA MALL'!$E$5,IF(G113&lt;=200,'AA MALL'!$F$5,IF(G113&lt;=250,'AA MALL'!$G$5,IF(G113&lt;=300,'AA MALL'!$H$5,IF(G113&lt;=350,'AA MALL'!$I$5,IF(G113&lt;=400,'AA MALL'!$J$5,IF(G113&lt;=450,'AA MALL'!$K$5,IF(G113&lt;=500,'AA MALL'!$L$5,IF(G113&gt;500,'AA MALL'!$M$5)))))))))))</f>
        <v>144400</v>
      </c>
      <c r="I113" s="25" t="str">
        <f t="shared" si="34"/>
        <v>144.374</v>
      </c>
      <c r="J113" s="35"/>
      <c r="L113" s="43">
        <f t="shared" si="33"/>
        <v>21</v>
      </c>
    </row>
    <row r="114" spans="1:21" ht="45" x14ac:dyDescent="0.25">
      <c r="A114" s="5">
        <v>5</v>
      </c>
      <c r="B114" s="35" t="s">
        <v>67</v>
      </c>
      <c r="C114" s="5" t="s">
        <v>10</v>
      </c>
      <c r="D114" s="36" t="s">
        <v>132</v>
      </c>
      <c r="E114" s="5">
        <v>9</v>
      </c>
      <c r="F114" s="10" t="s">
        <v>77</v>
      </c>
      <c r="G114" s="25">
        <v>200</v>
      </c>
      <c r="H114" s="26">
        <f>IF(G114&lt;=50,'AA MALL'!$C$5,IF(G114&lt;=100,'AA MALL'!$D$5,IF(G114&lt;=150,'AA MALL'!$E$5,IF(G114&lt;=200,'AA MALL'!$F$5,IF(G114&lt;=250,'AA MALL'!$G$5,IF(G114&lt;=300,'AA MALL'!$H$5,IF(G114&lt;=350,'AA MALL'!$I$5,IF(G114&lt;=400,'AA MALL'!$J$5,IF(G114&lt;=450,'AA MALL'!$K$5,IF(G114&lt;=500,'AA MALL'!$L$5,IF(G114&gt;500,'AA MALL'!$M$5)))))))))))</f>
        <v>110666</v>
      </c>
      <c r="I114" s="25" t="str">
        <f t="shared" si="34"/>
        <v>144.374</v>
      </c>
      <c r="J114" s="35"/>
      <c r="M114" s="43">
        <v>327.5</v>
      </c>
      <c r="U114" s="25"/>
    </row>
    <row r="115" spans="1:21" x14ac:dyDescent="0.25">
      <c r="A115" s="5">
        <f t="shared" si="0"/>
        <v>6</v>
      </c>
      <c r="B115" s="35" t="s">
        <v>67</v>
      </c>
      <c r="C115" s="5" t="s">
        <v>10</v>
      </c>
      <c r="D115" s="5" t="s">
        <v>68</v>
      </c>
      <c r="E115" s="5">
        <v>10</v>
      </c>
      <c r="F115" s="10" t="s">
        <v>73</v>
      </c>
      <c r="G115" s="25">
        <v>486</v>
      </c>
      <c r="H115" s="26">
        <f>IF(G115&lt;=50,'AA MALL'!$C$5,IF(G115&lt;=100,'AA MALL'!$D$5,IF(G115&lt;=150,'AA MALL'!$E$5,IF(G115&lt;=200,'AA MALL'!$F$5,IF(G115&lt;=250,'AA MALL'!$G$5,IF(G115&lt;=300,'AA MALL'!$H$5,IF(G115&lt;=350,'AA MALL'!$I$5,IF(G115&lt;=400,'AA MALL'!$J$5,IF(G115&lt;=450,'AA MALL'!$K$5,IF(G115&lt;=500,'AA MALL'!$L$5,IF(G115&gt;500,'AA MALL'!$M$5)))))))))))</f>
        <v>56879</v>
      </c>
      <c r="I115" s="25" t="str">
        <f t="shared" si="34"/>
        <v>144.374</v>
      </c>
      <c r="J115" s="35"/>
      <c r="L115" s="43">
        <v>358.5</v>
      </c>
      <c r="U115" s="25"/>
    </row>
    <row r="116" spans="1:21" x14ac:dyDescent="0.25">
      <c r="A116" s="5">
        <v>6</v>
      </c>
      <c r="B116" s="35" t="s">
        <v>67</v>
      </c>
      <c r="C116" s="5" t="s">
        <v>10</v>
      </c>
      <c r="D116" s="5" t="s">
        <v>68</v>
      </c>
      <c r="E116" s="5">
        <v>11</v>
      </c>
      <c r="F116" s="10" t="s">
        <v>74</v>
      </c>
      <c r="G116" s="25">
        <v>18</v>
      </c>
      <c r="H116" s="26">
        <f>IF(G116&lt;=50,'AA MALL'!$C$5,IF(G116&lt;=100,'AA MALL'!$D$5,IF(G116&lt;=150,'AA MALL'!$E$5,IF(G116&lt;=200,'AA MALL'!$F$5,IF(G116&lt;=250,'AA MALL'!$G$5,IF(G116&lt;=300,'AA MALL'!$H$5,IF(G116&lt;=350,'AA MALL'!$I$5,IF(G116&lt;=400,'AA MALL'!$J$5,IF(G116&lt;=450,'AA MALL'!$K$5,IF(G116&lt;=500,'AA MALL'!$L$5,IF(G116&gt;500,'AA MALL'!$M$5)))))))))))</f>
        <v>144400</v>
      </c>
      <c r="I116" s="25" t="str">
        <f t="shared" si="34"/>
        <v>144.374</v>
      </c>
      <c r="J116" s="35"/>
      <c r="L116" s="43">
        <f t="shared" si="33"/>
        <v>18</v>
      </c>
    </row>
    <row r="117" spans="1:21" x14ac:dyDescent="0.25">
      <c r="A117" s="5">
        <f t="shared" si="0"/>
        <v>7</v>
      </c>
      <c r="B117" s="35" t="s">
        <v>67</v>
      </c>
      <c r="C117" s="5" t="s">
        <v>10</v>
      </c>
      <c r="D117" s="5" t="s">
        <v>68</v>
      </c>
      <c r="E117" s="5">
        <v>12</v>
      </c>
      <c r="F117" s="10" t="s">
        <v>75</v>
      </c>
      <c r="G117" s="25">
        <v>460</v>
      </c>
      <c r="H117" s="26">
        <f>IF(G117&lt;=50,'AA MALL'!$C$5,IF(G117&lt;=100,'AA MALL'!$D$5,IF(G117&lt;=150,'AA MALL'!$E$5,IF(G117&lt;=200,'AA MALL'!$F$5,IF(G117&lt;=250,'AA MALL'!$G$5,IF(G117&lt;=300,'AA MALL'!$H$5,IF(G117&lt;=350,'AA MALL'!$I$5,IF(G117&lt;=400,'AA MALL'!$J$5,IF(G117&lt;=450,'AA MALL'!$K$5,IF(G117&lt;=500,'AA MALL'!$L$5,IF(G117&gt;500,'AA MALL'!$M$5)))))))))))</f>
        <v>56879</v>
      </c>
      <c r="I117" s="25" t="str">
        <f t="shared" si="34"/>
        <v>144.374</v>
      </c>
      <c r="J117" s="35"/>
      <c r="L117" s="43">
        <f t="shared" si="33"/>
        <v>460</v>
      </c>
    </row>
    <row r="118" spans="1:21" x14ac:dyDescent="0.25">
      <c r="A118" s="5">
        <v>7</v>
      </c>
      <c r="B118" s="35" t="s">
        <v>67</v>
      </c>
      <c r="C118" s="5" t="s">
        <v>10</v>
      </c>
      <c r="D118" s="5" t="s">
        <v>68</v>
      </c>
      <c r="E118" s="5">
        <v>13</v>
      </c>
      <c r="F118" s="10" t="s">
        <v>76</v>
      </c>
      <c r="G118" s="25">
        <v>225</v>
      </c>
      <c r="H118" s="26">
        <f>IF(G118&lt;=50,'AA MALL'!$C$5,IF(G118&lt;=100,'AA MALL'!$D$5,IF(G118&lt;=150,'AA MALL'!$E$5,IF(G118&lt;=200,'AA MALL'!$F$5,IF(G118&lt;=250,'AA MALL'!$G$5,IF(G118&lt;=300,'AA MALL'!$H$5,IF(G118&lt;=350,'AA MALL'!$I$5,IF(G118&lt;=400,'AA MALL'!$J$5,IF(G118&lt;=450,'AA MALL'!$K$5,IF(G118&lt;=500,'AA MALL'!$L$5,IF(G118&gt;500,'AA MALL'!$M$5)))))))))))</f>
        <v>99046</v>
      </c>
      <c r="I118" s="25" t="str">
        <f t="shared" si="34"/>
        <v>144.374</v>
      </c>
      <c r="J118" s="35"/>
      <c r="L118" s="43">
        <f t="shared" si="33"/>
        <v>225</v>
      </c>
    </row>
    <row r="119" spans="1:21" x14ac:dyDescent="0.25">
      <c r="A119" s="5">
        <f t="shared" si="0"/>
        <v>8</v>
      </c>
      <c r="B119" s="35" t="s">
        <v>67</v>
      </c>
      <c r="C119" s="5" t="s">
        <v>10</v>
      </c>
      <c r="D119" s="5" t="s">
        <v>68</v>
      </c>
      <c r="E119" s="5">
        <v>14</v>
      </c>
      <c r="F119" s="10" t="s">
        <v>77</v>
      </c>
      <c r="G119" s="25">
        <v>203.5</v>
      </c>
      <c r="H119" s="26">
        <f>IF(G119&lt;=50,'AA MALL'!$C$5,IF(G119&lt;=100,'AA MALL'!$D$5,IF(G119&lt;=150,'AA MALL'!$E$5,IF(G119&lt;=200,'AA MALL'!$F$5,IF(G119&lt;=250,'AA MALL'!$G$5,IF(G119&lt;=300,'AA MALL'!$H$5,IF(G119&lt;=350,'AA MALL'!$I$5,IF(G119&lt;=400,'AA MALL'!$J$5,IF(G119&lt;=450,'AA MALL'!$K$5,IF(G119&lt;=500,'AA MALL'!$L$5,IF(G119&gt;500,'AA MALL'!$M$5)))))))))))</f>
        <v>99046</v>
      </c>
      <c r="I119" s="25" t="str">
        <f t="shared" si="34"/>
        <v>144.374</v>
      </c>
      <c r="J119" s="35"/>
      <c r="L119" s="43">
        <f t="shared" si="33"/>
        <v>203.5</v>
      </c>
    </row>
    <row r="120" spans="1:21" x14ac:dyDescent="0.25">
      <c r="A120" s="5">
        <v>8</v>
      </c>
      <c r="B120" s="35" t="s">
        <v>67</v>
      </c>
      <c r="C120" s="5" t="s">
        <v>10</v>
      </c>
      <c r="D120" s="5" t="s">
        <v>68</v>
      </c>
      <c r="E120" s="5">
        <v>15</v>
      </c>
      <c r="F120" s="10" t="s">
        <v>73</v>
      </c>
      <c r="G120" s="25">
        <v>33</v>
      </c>
      <c r="H120" s="26">
        <f>IF(G120&lt;=50,'AA MALL'!$C$5,IF(G120&lt;=100,'AA MALL'!$D$5,IF(G120&lt;=150,'AA MALL'!$E$5,IF(G120&lt;=200,'AA MALL'!$F$5,IF(G120&lt;=250,'AA MALL'!$G$5,IF(G120&lt;=300,'AA MALL'!$H$5,IF(G120&lt;=350,'AA MALL'!$I$5,IF(G120&lt;=400,'AA MALL'!$J$5,IF(G120&lt;=450,'AA MALL'!$K$5,IF(G120&lt;=500,'AA MALL'!$L$5,IF(G120&gt;500,'AA MALL'!$M$5)))))))))))</f>
        <v>144400</v>
      </c>
      <c r="I120" s="25" t="str">
        <f t="shared" si="34"/>
        <v>144.374</v>
      </c>
      <c r="J120" s="35"/>
      <c r="L120" s="43">
        <f t="shared" si="33"/>
        <v>33</v>
      </c>
    </row>
    <row r="121" spans="1:21" x14ac:dyDescent="0.25">
      <c r="A121" s="5">
        <f t="shared" si="0"/>
        <v>9</v>
      </c>
      <c r="B121" s="35" t="s">
        <v>67</v>
      </c>
      <c r="C121" s="5" t="s">
        <v>10</v>
      </c>
      <c r="D121" s="5" t="s">
        <v>68</v>
      </c>
      <c r="E121" s="5">
        <v>16</v>
      </c>
      <c r="F121" s="10" t="s">
        <v>74</v>
      </c>
      <c r="G121" s="25">
        <v>17.5</v>
      </c>
      <c r="H121" s="26">
        <f>IF(G121&lt;=50,'AA MALL'!$C$5,IF(G121&lt;=100,'AA MALL'!$D$5,IF(G121&lt;=150,'AA MALL'!$E$5,IF(G121&lt;=200,'AA MALL'!$F$5,IF(G121&lt;=250,'AA MALL'!$G$5,IF(G121&lt;=300,'AA MALL'!$H$5,IF(G121&lt;=350,'AA MALL'!$I$5,IF(G121&lt;=400,'AA MALL'!$J$5,IF(G121&lt;=450,'AA MALL'!$K$5,IF(G121&lt;=500,'AA MALL'!$L$5,IF(G121&gt;500,'AA MALL'!$M$5)))))))))))</f>
        <v>144400</v>
      </c>
      <c r="I121" s="25" t="str">
        <f t="shared" si="34"/>
        <v>144.374</v>
      </c>
      <c r="J121" s="35"/>
      <c r="L121" s="43">
        <f t="shared" si="33"/>
        <v>17.5</v>
      </c>
    </row>
    <row r="122" spans="1:21" x14ac:dyDescent="0.25">
      <c r="A122" s="5">
        <v>9</v>
      </c>
      <c r="B122" s="35" t="s">
        <v>67</v>
      </c>
      <c r="C122" s="5" t="s">
        <v>10</v>
      </c>
      <c r="D122" s="5" t="s">
        <v>68</v>
      </c>
      <c r="E122" s="5">
        <v>17</v>
      </c>
      <c r="F122" s="10" t="s">
        <v>75</v>
      </c>
      <c r="G122" s="25">
        <v>184.5</v>
      </c>
      <c r="H122" s="26">
        <f>IF(G122&lt;=50,'AA MALL'!$C$5,IF(G122&lt;=100,'AA MALL'!$D$5,IF(G122&lt;=150,'AA MALL'!$E$5,IF(G122&lt;=200,'AA MALL'!$F$5,IF(G122&lt;=250,'AA MALL'!$G$5,IF(G122&lt;=300,'AA MALL'!$H$5,IF(G122&lt;=350,'AA MALL'!$I$5,IF(G122&lt;=400,'AA MALL'!$J$5,IF(G122&lt;=450,'AA MALL'!$K$5,IF(G122&lt;=500,'AA MALL'!$L$5,IF(G122&gt;500,'AA MALL'!$M$5)))))))))))</f>
        <v>110666</v>
      </c>
      <c r="I122" s="25" t="str">
        <f t="shared" ref="I122:I130" si="35">IF(B122="Ground Floor","165.000",IF(B122="1st Floor","154.000",IF(B122="2nd Floor","144.374")))</f>
        <v>144.374</v>
      </c>
      <c r="J122" s="35"/>
      <c r="M122" s="43">
        <f t="shared" ref="M122:M131" si="36">G122</f>
        <v>184.5</v>
      </c>
    </row>
    <row r="123" spans="1:21" x14ac:dyDescent="0.25">
      <c r="A123" s="5">
        <f t="shared" si="0"/>
        <v>10</v>
      </c>
      <c r="B123" s="35" t="s">
        <v>67</v>
      </c>
      <c r="C123" s="5" t="s">
        <v>10</v>
      </c>
      <c r="D123" s="5" t="s">
        <v>68</v>
      </c>
      <c r="E123" s="5">
        <v>18</v>
      </c>
      <c r="F123" s="10" t="s">
        <v>76</v>
      </c>
      <c r="G123" s="25">
        <v>155.5</v>
      </c>
      <c r="H123" s="26">
        <f>IF(G123&lt;=50,'AA MALL'!$C$5,IF(G123&lt;=100,'AA MALL'!$D$5,IF(G123&lt;=150,'AA MALL'!$E$5,IF(G123&lt;=200,'AA MALL'!$F$5,IF(G123&lt;=250,'AA MALL'!$G$5,IF(G123&lt;=300,'AA MALL'!$H$5,IF(G123&lt;=350,'AA MALL'!$I$5,IF(G123&lt;=400,'AA MALL'!$J$5,IF(G123&lt;=450,'AA MALL'!$K$5,IF(G123&lt;=500,'AA MALL'!$L$5,IF(G123&gt;500,'AA MALL'!$M$5)))))))))))</f>
        <v>110666</v>
      </c>
      <c r="I123" s="25" t="str">
        <f t="shared" si="35"/>
        <v>144.374</v>
      </c>
      <c r="J123" s="35"/>
      <c r="M123" s="43">
        <f t="shared" si="36"/>
        <v>155.5</v>
      </c>
    </row>
    <row r="124" spans="1:21" x14ac:dyDescent="0.25">
      <c r="A124" s="5">
        <v>10</v>
      </c>
      <c r="B124" s="35" t="s">
        <v>67</v>
      </c>
      <c r="C124" s="5" t="s">
        <v>10</v>
      </c>
      <c r="D124" s="5" t="s">
        <v>68</v>
      </c>
      <c r="E124" s="5">
        <v>19</v>
      </c>
      <c r="F124" s="10" t="s">
        <v>77</v>
      </c>
      <c r="G124" s="25">
        <v>50.5</v>
      </c>
      <c r="H124" s="26">
        <f>IF(G124&lt;=50,'AA MALL'!$C$5,IF(G124&lt;=100,'AA MALL'!$D$5,IF(G124&lt;=150,'AA MALL'!$E$5,IF(G124&lt;=200,'AA MALL'!$F$5,IF(G124&lt;=250,'AA MALL'!$G$5,IF(G124&lt;=300,'AA MALL'!$H$5,IF(G124&lt;=350,'AA MALL'!$I$5,IF(G124&lt;=400,'AA MALL'!$J$5,IF(G124&lt;=450,'AA MALL'!$K$5,IF(G124&lt;=500,'AA MALL'!$L$5,IF(G124&gt;500,'AA MALL'!$M$5)))))))))))</f>
        <v>133570</v>
      </c>
      <c r="I124" s="25" t="str">
        <f t="shared" si="35"/>
        <v>144.374</v>
      </c>
      <c r="J124" s="35"/>
      <c r="M124" s="43">
        <f t="shared" si="36"/>
        <v>50.5</v>
      </c>
    </row>
    <row r="125" spans="1:21" x14ac:dyDescent="0.25">
      <c r="A125" s="5">
        <f t="shared" si="0"/>
        <v>11</v>
      </c>
      <c r="B125" s="35" t="s">
        <v>67</v>
      </c>
      <c r="C125" s="5" t="s">
        <v>10</v>
      </c>
      <c r="D125" s="5" t="s">
        <v>68</v>
      </c>
      <c r="E125" s="5">
        <v>20</v>
      </c>
      <c r="F125" s="10" t="s">
        <v>73</v>
      </c>
      <c r="G125" s="25">
        <v>50.5</v>
      </c>
      <c r="H125" s="26">
        <f>IF(G125&lt;=50,'AA MALL'!$C$5,IF(G125&lt;=100,'AA MALL'!$D$5,IF(G125&lt;=150,'AA MALL'!$E$5,IF(G125&lt;=200,'AA MALL'!$F$5,IF(G125&lt;=250,'AA MALL'!$G$5,IF(G125&lt;=300,'AA MALL'!$H$5,IF(G125&lt;=350,'AA MALL'!$I$5,IF(G125&lt;=400,'AA MALL'!$J$5,IF(G125&lt;=450,'AA MALL'!$K$5,IF(G125&lt;=500,'AA MALL'!$L$5,IF(G125&gt;500,'AA MALL'!$M$5)))))))))))</f>
        <v>133570</v>
      </c>
      <c r="I125" s="25" t="str">
        <f t="shared" si="35"/>
        <v>144.374</v>
      </c>
      <c r="J125" s="35"/>
      <c r="M125" s="43">
        <f t="shared" si="36"/>
        <v>50.5</v>
      </c>
    </row>
    <row r="126" spans="1:21" x14ac:dyDescent="0.25">
      <c r="A126" s="5">
        <v>11</v>
      </c>
      <c r="B126" s="35" t="s">
        <v>67</v>
      </c>
      <c r="C126" s="5" t="s">
        <v>10</v>
      </c>
      <c r="D126" s="5" t="s">
        <v>68</v>
      </c>
      <c r="E126" s="5">
        <v>21</v>
      </c>
      <c r="F126" s="10" t="s">
        <v>74</v>
      </c>
      <c r="G126" s="25">
        <v>55</v>
      </c>
      <c r="H126" s="26">
        <f>IF(G126&lt;=50,'AA MALL'!$C$5,IF(G126&lt;=100,'AA MALL'!$D$5,IF(G126&lt;=150,'AA MALL'!$E$5,IF(G126&lt;=200,'AA MALL'!$F$5,IF(G126&lt;=250,'AA MALL'!$G$5,IF(G126&lt;=300,'AA MALL'!$H$5,IF(G126&lt;=350,'AA MALL'!$I$5,IF(G126&lt;=400,'AA MALL'!$J$5,IF(G126&lt;=450,'AA MALL'!$K$5,IF(G126&lt;=500,'AA MALL'!$L$5,IF(G126&gt;500,'AA MALL'!$M$5)))))))))))</f>
        <v>133570</v>
      </c>
      <c r="I126" s="25" t="str">
        <f t="shared" si="35"/>
        <v>144.374</v>
      </c>
      <c r="J126" s="35"/>
      <c r="M126" s="43">
        <f t="shared" si="36"/>
        <v>55</v>
      </c>
    </row>
    <row r="127" spans="1:21" x14ac:dyDescent="0.25">
      <c r="A127" s="5">
        <f t="shared" si="0"/>
        <v>12</v>
      </c>
      <c r="B127" s="35" t="s">
        <v>67</v>
      </c>
      <c r="C127" s="5" t="s">
        <v>10</v>
      </c>
      <c r="D127" s="5" t="s">
        <v>68</v>
      </c>
      <c r="E127" s="5">
        <v>22</v>
      </c>
      <c r="F127" s="10" t="s">
        <v>75</v>
      </c>
      <c r="G127" s="25">
        <v>55</v>
      </c>
      <c r="H127" s="26">
        <f>IF(G127&lt;=50,'AA MALL'!$C$5,IF(G127&lt;=100,'AA MALL'!$D$5,IF(G127&lt;=150,'AA MALL'!$E$5,IF(G127&lt;=200,'AA MALL'!$F$5,IF(G127&lt;=250,'AA MALL'!$G$5,IF(G127&lt;=300,'AA MALL'!$H$5,IF(G127&lt;=350,'AA MALL'!$I$5,IF(G127&lt;=400,'AA MALL'!$J$5,IF(G127&lt;=450,'AA MALL'!$K$5,IF(G127&lt;=500,'AA MALL'!$L$5,IF(G127&gt;500,'AA MALL'!$M$5)))))))))))</f>
        <v>133570</v>
      </c>
      <c r="I127" s="25" t="str">
        <f t="shared" si="35"/>
        <v>144.374</v>
      </c>
      <c r="J127" s="35"/>
      <c r="M127" s="43">
        <f t="shared" si="36"/>
        <v>55</v>
      </c>
    </row>
    <row r="128" spans="1:21" x14ac:dyDescent="0.25">
      <c r="A128" s="5">
        <v>12</v>
      </c>
      <c r="B128" s="35" t="s">
        <v>67</v>
      </c>
      <c r="C128" s="5" t="s">
        <v>10</v>
      </c>
      <c r="D128" s="5" t="s">
        <v>68</v>
      </c>
      <c r="E128" s="5">
        <v>23</v>
      </c>
      <c r="F128" s="10" t="s">
        <v>76</v>
      </c>
      <c r="G128" s="25">
        <v>81</v>
      </c>
      <c r="H128" s="26">
        <f>IF(G128&lt;=50,'AA MALL'!$C$5,IF(G128&lt;=100,'AA MALL'!$D$5,IF(G128&lt;=150,'AA MALL'!$E$5,IF(G128&lt;=200,'AA MALL'!$F$5,IF(G128&lt;=250,'AA MALL'!$G$5,IF(G128&lt;=300,'AA MALL'!$H$5,IF(G128&lt;=350,'AA MALL'!$I$5,IF(G128&lt;=400,'AA MALL'!$J$5,IF(G128&lt;=450,'AA MALL'!$K$5,IF(G128&lt;=500,'AA MALL'!$L$5,IF(G128&gt;500,'AA MALL'!$M$5)))))))))))</f>
        <v>133570</v>
      </c>
      <c r="I128" s="25" t="str">
        <f t="shared" si="35"/>
        <v>144.374</v>
      </c>
      <c r="J128" s="35"/>
      <c r="M128" s="43">
        <f t="shared" si="36"/>
        <v>81</v>
      </c>
    </row>
    <row r="129" spans="1:14" x14ac:dyDescent="0.25">
      <c r="A129" s="5">
        <f t="shared" si="0"/>
        <v>13</v>
      </c>
      <c r="B129" s="35" t="s">
        <v>67</v>
      </c>
      <c r="C129" s="5" t="s">
        <v>10</v>
      </c>
      <c r="D129" s="5" t="s">
        <v>68</v>
      </c>
      <c r="E129" s="5">
        <v>24</v>
      </c>
      <c r="F129" s="10" t="s">
        <v>77</v>
      </c>
      <c r="G129" s="25">
        <v>93.5</v>
      </c>
      <c r="H129" s="26">
        <f>IF(G129&lt;=50,'AA MALL'!$C$5,IF(G129&lt;=100,'AA MALL'!$D$5,IF(G129&lt;=150,'AA MALL'!$E$5,IF(G129&lt;=200,'AA MALL'!$F$5,IF(G129&lt;=250,'AA MALL'!$G$5,IF(G129&lt;=300,'AA MALL'!$H$5,IF(G129&lt;=350,'AA MALL'!$I$5,IF(G129&lt;=400,'AA MALL'!$J$5,IF(G129&lt;=450,'AA MALL'!$K$5,IF(G129&lt;=500,'AA MALL'!$L$5,IF(G129&gt;500,'AA MALL'!$M$5)))))))))))</f>
        <v>133570</v>
      </c>
      <c r="I129" s="25" t="str">
        <f t="shared" si="35"/>
        <v>144.374</v>
      </c>
      <c r="J129" s="35"/>
      <c r="M129" s="43">
        <f t="shared" si="36"/>
        <v>93.5</v>
      </c>
    </row>
    <row r="130" spans="1:14" x14ac:dyDescent="0.25">
      <c r="A130" s="5">
        <v>13</v>
      </c>
      <c r="B130" s="35" t="s">
        <v>67</v>
      </c>
      <c r="C130" s="5" t="s">
        <v>10</v>
      </c>
      <c r="D130" s="5" t="s">
        <v>68</v>
      </c>
      <c r="E130" s="5">
        <v>25</v>
      </c>
      <c r="F130" s="10" t="s">
        <v>73</v>
      </c>
      <c r="G130" s="25">
        <v>149.5</v>
      </c>
      <c r="H130" s="26">
        <f>IF(G130&lt;=50,'AA MALL'!$C$5,IF(G130&lt;=100,'AA MALL'!$D$5,IF(G130&lt;=150,'AA MALL'!$E$5,IF(G130&lt;=200,'AA MALL'!$F$5,IF(G130&lt;=250,'AA MALL'!$G$5,IF(G130&lt;=300,'AA MALL'!$H$5,IF(G130&lt;=350,'AA MALL'!$I$5,IF(G130&lt;=400,'AA MALL'!$J$5,IF(G130&lt;=450,'AA MALL'!$K$5,IF(G130&lt;=500,'AA MALL'!$L$5,IF(G130&gt;500,'AA MALL'!$M$5)))))))))))</f>
        <v>122283</v>
      </c>
      <c r="I130" s="25" t="str">
        <f t="shared" si="35"/>
        <v>144.374</v>
      </c>
      <c r="J130" s="35"/>
      <c r="M130" s="43">
        <f t="shared" si="36"/>
        <v>149.5</v>
      </c>
    </row>
    <row r="131" spans="1:14" x14ac:dyDescent="0.25">
      <c r="A131" s="5">
        <f t="shared" si="0"/>
        <v>14</v>
      </c>
      <c r="B131" s="35" t="s">
        <v>67</v>
      </c>
      <c r="C131" s="5" t="s">
        <v>10</v>
      </c>
      <c r="D131" s="5" t="s">
        <v>68</v>
      </c>
      <c r="E131" s="5">
        <v>26</v>
      </c>
      <c r="F131" s="10" t="s">
        <v>73</v>
      </c>
      <c r="G131" s="25">
        <v>40</v>
      </c>
      <c r="H131" s="26">
        <f>IF(G131&lt;=50,'AA MALL'!$C$5,IF(G131&lt;=100,'AA MALL'!$D$5,IF(G131&lt;=150,'AA MALL'!$E$5,IF(G131&lt;=200,'AA MALL'!$F$5,IF(G131&lt;=250,'AA MALL'!$G$5,IF(G131&lt;=300,'AA MALL'!$H$5,IF(G131&lt;=350,'AA MALL'!$I$5,IF(G131&lt;=400,'AA MALL'!$J$5,IF(G131&lt;=450,'AA MALL'!$K$5,IF(G131&lt;=500,'AA MALL'!$L$5,IF(G131&gt;500,'AA MALL'!$M$5)))))))))))</f>
        <v>144400</v>
      </c>
      <c r="I131" s="25" t="str">
        <f t="shared" ref="I131" si="37">IF(B131="Ground Floor","165.000",IF(B131="1st Floor","154.000",IF(B131="2nd Floor","144.374")))</f>
        <v>144.374</v>
      </c>
      <c r="J131" s="35"/>
      <c r="M131" s="43">
        <f t="shared" si="36"/>
        <v>40</v>
      </c>
    </row>
    <row r="132" spans="1:14" x14ac:dyDescent="0.25">
      <c r="A132" s="5">
        <v>14</v>
      </c>
      <c r="B132" s="35" t="s">
        <v>67</v>
      </c>
      <c r="C132" s="5" t="s">
        <v>10</v>
      </c>
      <c r="D132" s="5" t="s">
        <v>65</v>
      </c>
      <c r="E132" s="5">
        <v>1</v>
      </c>
      <c r="F132" s="5"/>
      <c r="G132" s="25">
        <v>4</v>
      </c>
      <c r="H132" s="26"/>
      <c r="I132" s="25" t="str">
        <f t="shared" si="32"/>
        <v>144.374</v>
      </c>
      <c r="J132" s="35"/>
      <c r="N132" s="43">
        <f t="shared" ref="N132:N152" si="38">G132</f>
        <v>4</v>
      </c>
    </row>
    <row r="133" spans="1:14" x14ac:dyDescent="0.25">
      <c r="A133" s="5">
        <f t="shared" si="0"/>
        <v>15</v>
      </c>
      <c r="B133" s="35" t="s">
        <v>67</v>
      </c>
      <c r="C133" s="5" t="s">
        <v>10</v>
      </c>
      <c r="D133" s="5" t="s">
        <v>65</v>
      </c>
      <c r="E133" s="5">
        <v>2</v>
      </c>
      <c r="F133" s="5"/>
      <c r="G133" s="25">
        <v>4</v>
      </c>
      <c r="H133" s="26"/>
      <c r="I133" s="25" t="str">
        <f t="shared" ref="I133:I134" si="39">IF(B133="Ground Floor","165.000",IF(B133="1st Floor","154.000",IF(B133="2nd Floor","144.374")))</f>
        <v>144.374</v>
      </c>
      <c r="J133" s="35"/>
      <c r="N133" s="43">
        <f t="shared" si="38"/>
        <v>4</v>
      </c>
    </row>
    <row r="134" spans="1:14" x14ac:dyDescent="0.25">
      <c r="A134" s="5">
        <v>15</v>
      </c>
      <c r="B134" s="35" t="s">
        <v>67</v>
      </c>
      <c r="C134" s="5" t="s">
        <v>10</v>
      </c>
      <c r="D134" s="5" t="s">
        <v>65</v>
      </c>
      <c r="E134" s="5">
        <v>3</v>
      </c>
      <c r="F134" s="5"/>
      <c r="G134" s="25">
        <v>4</v>
      </c>
      <c r="H134" s="26"/>
      <c r="I134" s="25" t="str">
        <f t="shared" si="39"/>
        <v>144.374</v>
      </c>
      <c r="J134" s="35"/>
      <c r="N134" s="43">
        <f t="shared" si="38"/>
        <v>4</v>
      </c>
    </row>
    <row r="135" spans="1:14" x14ac:dyDescent="0.25">
      <c r="A135" s="5">
        <f t="shared" si="0"/>
        <v>16</v>
      </c>
      <c r="B135" s="35" t="s">
        <v>67</v>
      </c>
      <c r="C135" s="5" t="s">
        <v>10</v>
      </c>
      <c r="D135" s="5" t="s">
        <v>65</v>
      </c>
      <c r="E135" s="5">
        <v>4</v>
      </c>
      <c r="F135" s="5"/>
      <c r="G135" s="25">
        <v>4</v>
      </c>
      <c r="H135" s="26"/>
      <c r="I135" s="25" t="str">
        <f t="shared" ref="I135:I138" si="40">IF(B135="Ground Floor","165.000",IF(B135="1st Floor","154.000",IF(B135="2nd Floor","144.374")))</f>
        <v>144.374</v>
      </c>
      <c r="J135" s="35"/>
      <c r="N135" s="43">
        <f t="shared" si="38"/>
        <v>4</v>
      </c>
    </row>
    <row r="136" spans="1:14" x14ac:dyDescent="0.25">
      <c r="A136" s="5">
        <v>16</v>
      </c>
      <c r="B136" s="35" t="s">
        <v>67</v>
      </c>
      <c r="C136" s="5" t="s">
        <v>10</v>
      </c>
      <c r="D136" s="5" t="s">
        <v>65</v>
      </c>
      <c r="E136" s="5">
        <v>5</v>
      </c>
      <c r="F136" s="5"/>
      <c r="G136" s="25">
        <v>4</v>
      </c>
      <c r="H136" s="26"/>
      <c r="I136" s="25" t="str">
        <f t="shared" si="40"/>
        <v>144.374</v>
      </c>
      <c r="J136" s="35"/>
      <c r="N136" s="43">
        <f t="shared" si="38"/>
        <v>4</v>
      </c>
    </row>
    <row r="137" spans="1:14" x14ac:dyDescent="0.25">
      <c r="A137" s="5">
        <f t="shared" si="0"/>
        <v>17</v>
      </c>
      <c r="B137" s="35" t="s">
        <v>67</v>
      </c>
      <c r="C137" s="5" t="s">
        <v>10</v>
      </c>
      <c r="D137" s="5" t="s">
        <v>65</v>
      </c>
      <c r="E137" s="5">
        <v>6</v>
      </c>
      <c r="F137" s="5"/>
      <c r="G137" s="25">
        <v>4</v>
      </c>
      <c r="H137" s="26"/>
      <c r="I137" s="25" t="str">
        <f t="shared" si="40"/>
        <v>144.374</v>
      </c>
      <c r="J137" s="35"/>
      <c r="N137" s="43">
        <f t="shared" si="38"/>
        <v>4</v>
      </c>
    </row>
    <row r="138" spans="1:14" x14ac:dyDescent="0.25">
      <c r="A138" s="5">
        <v>17</v>
      </c>
      <c r="B138" s="35" t="s">
        <v>67</v>
      </c>
      <c r="C138" s="5" t="s">
        <v>10</v>
      </c>
      <c r="D138" s="5" t="s">
        <v>65</v>
      </c>
      <c r="E138" s="5">
        <v>7</v>
      </c>
      <c r="F138" s="5"/>
      <c r="G138" s="25">
        <v>4</v>
      </c>
      <c r="H138" s="26"/>
      <c r="I138" s="25" t="str">
        <f t="shared" si="40"/>
        <v>144.374</v>
      </c>
      <c r="J138" s="35"/>
      <c r="N138" s="43">
        <f t="shared" si="38"/>
        <v>4</v>
      </c>
    </row>
    <row r="139" spans="1:14" x14ac:dyDescent="0.25">
      <c r="A139" s="5">
        <f t="shared" si="0"/>
        <v>18</v>
      </c>
      <c r="B139" s="35" t="s">
        <v>67</v>
      </c>
      <c r="C139" s="5" t="s">
        <v>10</v>
      </c>
      <c r="D139" s="5" t="s">
        <v>65</v>
      </c>
      <c r="E139" s="5">
        <v>8</v>
      </c>
      <c r="F139" s="5"/>
      <c r="G139" s="25">
        <v>4</v>
      </c>
      <c r="H139" s="26"/>
      <c r="I139" s="25" t="str">
        <f t="shared" ref="I139:I146" si="41">IF(B139="Ground Floor","165.000",IF(B139="1st Floor","154.000",IF(B139="2nd Floor","144.374")))</f>
        <v>144.374</v>
      </c>
      <c r="J139" s="35"/>
      <c r="N139" s="43">
        <f t="shared" si="38"/>
        <v>4</v>
      </c>
    </row>
    <row r="140" spans="1:14" x14ac:dyDescent="0.25">
      <c r="A140" s="5">
        <v>18</v>
      </c>
      <c r="B140" s="35" t="s">
        <v>67</v>
      </c>
      <c r="C140" s="5" t="s">
        <v>10</v>
      </c>
      <c r="D140" s="5" t="s">
        <v>65</v>
      </c>
      <c r="E140" s="5">
        <v>9</v>
      </c>
      <c r="F140" s="5"/>
      <c r="G140" s="25">
        <v>4</v>
      </c>
      <c r="H140" s="26"/>
      <c r="I140" s="25" t="str">
        <f t="shared" si="41"/>
        <v>144.374</v>
      </c>
      <c r="J140" s="35"/>
      <c r="N140" s="43">
        <f t="shared" si="38"/>
        <v>4</v>
      </c>
    </row>
    <row r="141" spans="1:14" x14ac:dyDescent="0.25">
      <c r="A141" s="5">
        <f t="shared" si="0"/>
        <v>19</v>
      </c>
      <c r="B141" s="35" t="s">
        <v>67</v>
      </c>
      <c r="C141" s="5" t="s">
        <v>10</v>
      </c>
      <c r="D141" s="5" t="s">
        <v>65</v>
      </c>
      <c r="E141" s="5">
        <v>10</v>
      </c>
      <c r="F141" s="5"/>
      <c r="G141" s="25">
        <v>4</v>
      </c>
      <c r="H141" s="26"/>
      <c r="I141" s="25" t="str">
        <f t="shared" si="41"/>
        <v>144.374</v>
      </c>
      <c r="J141" s="35"/>
      <c r="N141" s="43">
        <f t="shared" si="38"/>
        <v>4</v>
      </c>
    </row>
    <row r="142" spans="1:14" x14ac:dyDescent="0.25">
      <c r="A142" s="5">
        <v>19</v>
      </c>
      <c r="B142" s="35" t="s">
        <v>67</v>
      </c>
      <c r="C142" s="5" t="s">
        <v>10</v>
      </c>
      <c r="D142" s="5" t="s">
        <v>65</v>
      </c>
      <c r="E142" s="5">
        <v>11</v>
      </c>
      <c r="F142" s="5"/>
      <c r="G142" s="25">
        <v>4</v>
      </c>
      <c r="H142" s="26"/>
      <c r="I142" s="25" t="str">
        <f t="shared" si="41"/>
        <v>144.374</v>
      </c>
      <c r="J142" s="35"/>
      <c r="N142" s="43">
        <f t="shared" si="38"/>
        <v>4</v>
      </c>
    </row>
    <row r="143" spans="1:14" x14ac:dyDescent="0.25">
      <c r="A143" s="5">
        <f t="shared" si="0"/>
        <v>20</v>
      </c>
      <c r="B143" s="35" t="s">
        <v>67</v>
      </c>
      <c r="C143" s="5" t="s">
        <v>10</v>
      </c>
      <c r="D143" s="5" t="s">
        <v>65</v>
      </c>
      <c r="E143" s="5">
        <v>12</v>
      </c>
      <c r="F143" s="5"/>
      <c r="G143" s="25">
        <v>4</v>
      </c>
      <c r="H143" s="26"/>
      <c r="I143" s="25" t="str">
        <f t="shared" si="41"/>
        <v>144.374</v>
      </c>
      <c r="J143" s="35"/>
      <c r="N143" s="43">
        <f t="shared" si="38"/>
        <v>4</v>
      </c>
    </row>
    <row r="144" spans="1:14" x14ac:dyDescent="0.25">
      <c r="A144" s="5">
        <v>20</v>
      </c>
      <c r="B144" s="35" t="s">
        <v>67</v>
      </c>
      <c r="C144" s="5" t="s">
        <v>10</v>
      </c>
      <c r="D144" s="5" t="s">
        <v>65</v>
      </c>
      <c r="E144" s="5">
        <v>13</v>
      </c>
      <c r="F144" s="5"/>
      <c r="G144" s="25">
        <v>4</v>
      </c>
      <c r="H144" s="26"/>
      <c r="I144" s="25" t="str">
        <f t="shared" si="41"/>
        <v>144.374</v>
      </c>
      <c r="J144" s="35"/>
      <c r="N144" s="43">
        <f t="shared" si="38"/>
        <v>4</v>
      </c>
    </row>
    <row r="145" spans="1:20" x14ac:dyDescent="0.25">
      <c r="A145" s="5">
        <f t="shared" si="0"/>
        <v>21</v>
      </c>
      <c r="B145" s="35" t="s">
        <v>67</v>
      </c>
      <c r="C145" s="5" t="s">
        <v>10</v>
      </c>
      <c r="D145" s="5" t="s">
        <v>65</v>
      </c>
      <c r="E145" s="5">
        <v>14</v>
      </c>
      <c r="F145" s="5"/>
      <c r="G145" s="25">
        <v>4</v>
      </c>
      <c r="H145" s="26"/>
      <c r="I145" s="25" t="str">
        <f t="shared" si="41"/>
        <v>144.374</v>
      </c>
      <c r="J145" s="35"/>
      <c r="N145" s="43">
        <f t="shared" si="38"/>
        <v>4</v>
      </c>
    </row>
    <row r="146" spans="1:20" x14ac:dyDescent="0.25">
      <c r="A146" s="5">
        <v>21</v>
      </c>
      <c r="B146" s="35" t="s">
        <v>67</v>
      </c>
      <c r="C146" s="5" t="s">
        <v>10</v>
      </c>
      <c r="D146" s="5" t="s">
        <v>65</v>
      </c>
      <c r="E146" s="5">
        <v>15</v>
      </c>
      <c r="F146" s="5"/>
      <c r="G146" s="25">
        <v>4</v>
      </c>
      <c r="H146" s="26"/>
      <c r="I146" s="25" t="str">
        <f t="shared" si="41"/>
        <v>144.374</v>
      </c>
      <c r="J146" s="35"/>
      <c r="N146" s="43">
        <f t="shared" si="38"/>
        <v>4</v>
      </c>
    </row>
    <row r="147" spans="1:20" x14ac:dyDescent="0.25">
      <c r="A147" s="5">
        <f t="shared" si="0"/>
        <v>22</v>
      </c>
      <c r="B147" s="35" t="s">
        <v>67</v>
      </c>
      <c r="C147" s="5" t="s">
        <v>10</v>
      </c>
      <c r="D147" s="5" t="s">
        <v>65</v>
      </c>
      <c r="E147" s="5">
        <v>16</v>
      </c>
      <c r="F147" s="5"/>
      <c r="G147" s="25">
        <v>4</v>
      </c>
      <c r="H147" s="26"/>
      <c r="I147" s="25" t="str">
        <f t="shared" ref="I147:I152" si="42">IF(B147="Ground Floor","165.000",IF(B147="1st Floor","154.000",IF(B147="2nd Floor","144.374")))</f>
        <v>144.374</v>
      </c>
      <c r="J147" s="35"/>
      <c r="N147" s="43">
        <f t="shared" si="38"/>
        <v>4</v>
      </c>
    </row>
    <row r="148" spans="1:20" x14ac:dyDescent="0.25">
      <c r="A148" s="5">
        <v>22</v>
      </c>
      <c r="B148" s="35" t="s">
        <v>67</v>
      </c>
      <c r="C148" s="5" t="s">
        <v>10</v>
      </c>
      <c r="D148" s="5" t="s">
        <v>65</v>
      </c>
      <c r="E148" s="5">
        <v>17</v>
      </c>
      <c r="F148" s="5"/>
      <c r="G148" s="25">
        <v>4</v>
      </c>
      <c r="H148" s="26"/>
      <c r="I148" s="25" t="str">
        <f t="shared" si="42"/>
        <v>144.374</v>
      </c>
      <c r="J148" s="35"/>
      <c r="N148" s="43">
        <f t="shared" si="38"/>
        <v>4</v>
      </c>
    </row>
    <row r="149" spans="1:20" x14ac:dyDescent="0.25">
      <c r="A149" s="5">
        <f t="shared" si="0"/>
        <v>23</v>
      </c>
      <c r="B149" s="35" t="s">
        <v>67</v>
      </c>
      <c r="C149" s="5" t="s">
        <v>10</v>
      </c>
      <c r="D149" s="5" t="s">
        <v>65</v>
      </c>
      <c r="E149" s="5">
        <v>18</v>
      </c>
      <c r="F149" s="5"/>
      <c r="G149" s="25">
        <v>4</v>
      </c>
      <c r="H149" s="26"/>
      <c r="I149" s="25" t="str">
        <f t="shared" si="42"/>
        <v>144.374</v>
      </c>
      <c r="J149" s="35"/>
      <c r="N149" s="43">
        <f t="shared" si="38"/>
        <v>4</v>
      </c>
    </row>
    <row r="150" spans="1:20" x14ac:dyDescent="0.25">
      <c r="A150" s="5">
        <v>23</v>
      </c>
      <c r="B150" s="35" t="s">
        <v>67</v>
      </c>
      <c r="C150" s="5" t="s">
        <v>10</v>
      </c>
      <c r="D150" s="5" t="s">
        <v>65</v>
      </c>
      <c r="E150" s="5">
        <v>19</v>
      </c>
      <c r="F150" s="5"/>
      <c r="G150" s="25">
        <v>4</v>
      </c>
      <c r="H150" s="26"/>
      <c r="I150" s="25" t="str">
        <f t="shared" si="42"/>
        <v>144.374</v>
      </c>
      <c r="J150" s="35"/>
      <c r="N150" s="43">
        <f t="shared" si="38"/>
        <v>4</v>
      </c>
    </row>
    <row r="151" spans="1:20" x14ac:dyDescent="0.25">
      <c r="A151" s="5">
        <f t="shared" si="0"/>
        <v>24</v>
      </c>
      <c r="B151" s="35" t="s">
        <v>67</v>
      </c>
      <c r="C151" s="5" t="s">
        <v>10</v>
      </c>
      <c r="D151" s="5" t="s">
        <v>65</v>
      </c>
      <c r="E151" s="5">
        <v>20</v>
      </c>
      <c r="F151" s="5"/>
      <c r="G151" s="25">
        <v>4</v>
      </c>
      <c r="H151" s="26"/>
      <c r="I151" s="25" t="str">
        <f t="shared" si="42"/>
        <v>144.374</v>
      </c>
      <c r="J151" s="35"/>
      <c r="N151" s="43">
        <f t="shared" si="38"/>
        <v>4</v>
      </c>
    </row>
    <row r="152" spans="1:20" x14ac:dyDescent="0.25">
      <c r="A152" s="5">
        <v>24</v>
      </c>
      <c r="B152" s="35" t="s">
        <v>67</v>
      </c>
      <c r="C152" s="5" t="s">
        <v>10</v>
      </c>
      <c r="D152" s="5" t="s">
        <v>65</v>
      </c>
      <c r="E152" s="5">
        <v>21</v>
      </c>
      <c r="F152" s="5"/>
      <c r="G152" s="25">
        <v>4</v>
      </c>
      <c r="H152" s="26"/>
      <c r="I152" s="25" t="str">
        <f t="shared" si="42"/>
        <v>144.374</v>
      </c>
      <c r="J152" s="35"/>
      <c r="N152" s="43">
        <f t="shared" si="38"/>
        <v>4</v>
      </c>
    </row>
    <row r="153" spans="1:20" x14ac:dyDescent="0.25">
      <c r="A153" s="68" t="s">
        <v>116</v>
      </c>
      <c r="B153" s="68"/>
      <c r="C153" s="68"/>
      <c r="D153" s="68"/>
      <c r="E153" s="68"/>
      <c r="F153" s="68"/>
      <c r="G153" s="21">
        <f>SUM(G106:G131)</f>
        <v>3394</v>
      </c>
      <c r="H153" s="21"/>
      <c r="I153" s="21"/>
      <c r="J153" s="21"/>
      <c r="L153" s="29">
        <f t="shared" ref="L153:R153" si="43">SUM(L106:L152)</f>
        <v>2151.5</v>
      </c>
      <c r="M153" s="29">
        <f t="shared" si="43"/>
        <v>1242.5</v>
      </c>
      <c r="N153" s="29">
        <f t="shared" si="43"/>
        <v>84</v>
      </c>
      <c r="O153" s="29">
        <f t="shared" si="43"/>
        <v>0</v>
      </c>
      <c r="P153" s="29">
        <f t="shared" si="43"/>
        <v>0</v>
      </c>
      <c r="Q153" s="29">
        <f t="shared" si="43"/>
        <v>0</v>
      </c>
      <c r="R153" s="29">
        <f t="shared" si="43"/>
        <v>0</v>
      </c>
      <c r="S153" s="29">
        <f t="shared" ref="S153" si="44">SUM(S106:S152)</f>
        <v>0</v>
      </c>
      <c r="T153" s="29">
        <f t="shared" ref="T153" si="45">SUM(T106:T152)</f>
        <v>0</v>
      </c>
    </row>
    <row r="154" spans="1:20" x14ac:dyDescent="0.25">
      <c r="A154" s="68" t="s">
        <v>91</v>
      </c>
      <c r="B154" s="68"/>
      <c r="C154" s="68"/>
      <c r="D154" s="68"/>
      <c r="E154" s="68"/>
      <c r="F154" s="68"/>
      <c r="G154" s="21">
        <f>SUM(G132:G152)</f>
        <v>84</v>
      </c>
      <c r="H154" s="21"/>
      <c r="I154" s="21"/>
      <c r="J154" s="21"/>
    </row>
    <row r="155" spans="1:20" x14ac:dyDescent="0.25">
      <c r="A155" s="68" t="s">
        <v>118</v>
      </c>
      <c r="B155" s="68"/>
      <c r="C155" s="68"/>
      <c r="D155" s="68"/>
      <c r="E155" s="68"/>
      <c r="F155" s="68"/>
      <c r="G155" s="21">
        <v>0</v>
      </c>
      <c r="H155" s="21"/>
      <c r="I155" s="21"/>
      <c r="J155" s="21"/>
    </row>
    <row r="156" spans="1:20" x14ac:dyDescent="0.25">
      <c r="A156" s="81" t="s">
        <v>94</v>
      </c>
      <c r="B156" s="82"/>
      <c r="C156" s="82"/>
      <c r="D156" s="82"/>
      <c r="E156" s="82"/>
      <c r="F156" s="83"/>
      <c r="G156" s="33">
        <f>SUM(G153:G155)</f>
        <v>3478</v>
      </c>
      <c r="H156" s="21"/>
      <c r="I156" s="21"/>
      <c r="J156" s="21"/>
    </row>
    <row r="158" spans="1:20" x14ac:dyDescent="0.25">
      <c r="B158" s="42" t="s">
        <v>101</v>
      </c>
    </row>
    <row r="160" spans="1:20" ht="30" x14ac:dyDescent="0.25">
      <c r="B160" s="35" t="s">
        <v>104</v>
      </c>
      <c r="C160" s="36" t="s">
        <v>102</v>
      </c>
      <c r="D160" s="36" t="s">
        <v>103</v>
      </c>
      <c r="E160" s="72" t="s">
        <v>109</v>
      </c>
      <c r="F160" s="72"/>
      <c r="G160" s="72"/>
      <c r="H160" s="72"/>
      <c r="I160" s="72"/>
      <c r="J160" s="72"/>
    </row>
    <row r="161" spans="2:10" ht="24" customHeight="1" x14ac:dyDescent="0.25">
      <c r="B161" s="37" t="s">
        <v>105</v>
      </c>
      <c r="C161" s="38">
        <v>1246.75</v>
      </c>
      <c r="D161" s="44">
        <f>G61</f>
        <v>1408.44</v>
      </c>
      <c r="E161" s="72" t="s">
        <v>110</v>
      </c>
      <c r="F161" s="72"/>
      <c r="G161" s="72"/>
      <c r="H161" s="72"/>
      <c r="I161" s="72"/>
      <c r="J161" s="72"/>
    </row>
    <row r="162" spans="2:10" ht="33.950000000000003" customHeight="1" x14ac:dyDescent="0.25">
      <c r="B162" s="37" t="s">
        <v>106</v>
      </c>
      <c r="C162" s="38">
        <v>2353.5</v>
      </c>
      <c r="D162" s="44">
        <f>G105</f>
        <v>3488.9700000000003</v>
      </c>
      <c r="E162" s="72" t="s">
        <v>144</v>
      </c>
      <c r="F162" s="72"/>
      <c r="G162" s="72"/>
      <c r="H162" s="72"/>
      <c r="I162" s="72"/>
      <c r="J162" s="72"/>
    </row>
    <row r="163" spans="2:10" ht="24.6" customHeight="1" x14ac:dyDescent="0.25">
      <c r="B163" s="37" t="s">
        <v>107</v>
      </c>
      <c r="C163" s="38">
        <v>3397</v>
      </c>
      <c r="D163" s="44">
        <f>G156</f>
        <v>3478</v>
      </c>
      <c r="E163" s="72" t="s">
        <v>145</v>
      </c>
      <c r="F163" s="72"/>
      <c r="G163" s="72"/>
      <c r="H163" s="72"/>
      <c r="I163" s="72"/>
      <c r="J163" s="72"/>
    </row>
    <row r="164" spans="2:10" x14ac:dyDescent="0.25">
      <c r="B164" s="39" t="s">
        <v>108</v>
      </c>
      <c r="C164" s="40">
        <v>6997.25</v>
      </c>
      <c r="D164" s="34">
        <f>SUM(D161:D163)</f>
        <v>8375.41</v>
      </c>
      <c r="E164" s="72"/>
      <c r="F164" s="72"/>
      <c r="G164" s="72"/>
      <c r="H164" s="72"/>
      <c r="I164" s="72"/>
      <c r="J164" s="72"/>
    </row>
  </sheetData>
  <autoFilter ref="A1:J2"/>
  <mergeCells count="30">
    <mergeCell ref="E161:J161"/>
    <mergeCell ref="E162:J162"/>
    <mergeCell ref="E163:J163"/>
    <mergeCell ref="E164:J164"/>
    <mergeCell ref="A154:F154"/>
    <mergeCell ref="A155:F155"/>
    <mergeCell ref="A156:F156"/>
    <mergeCell ref="E160:J160"/>
    <mergeCell ref="I1:I2"/>
    <mergeCell ref="J1:J2"/>
    <mergeCell ref="A1:A2"/>
    <mergeCell ref="B1:B2"/>
    <mergeCell ref="C1:C2"/>
    <mergeCell ref="D1:D2"/>
    <mergeCell ref="E1:E2"/>
    <mergeCell ref="F1:F2"/>
    <mergeCell ref="A57:F57"/>
    <mergeCell ref="A100:F100"/>
    <mergeCell ref="A153:F153"/>
    <mergeCell ref="G1:G2"/>
    <mergeCell ref="H1:H2"/>
    <mergeCell ref="A58:F58"/>
    <mergeCell ref="A59:F59"/>
    <mergeCell ref="A60:F60"/>
    <mergeCell ref="A61:F61"/>
    <mergeCell ref="A101:F101"/>
    <mergeCell ref="A102:F102"/>
    <mergeCell ref="A103:F103"/>
    <mergeCell ref="A105:F105"/>
    <mergeCell ref="A104:F104"/>
  </mergeCells>
  <pageMargins left="0.7" right="0.7" top="0.75" bottom="0.75" header="0.3" footer="0.3"/>
  <pageSetup paperSize="9" scale="7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3"/>
  <sheetViews>
    <sheetView zoomScale="70" zoomScaleNormal="70" workbookViewId="0">
      <pane ySplit="2" topLeftCell="A3" activePane="bottomLeft" state="frozen"/>
      <selection pane="bottomLeft" activeCell="P37" sqref="P37"/>
    </sheetView>
  </sheetViews>
  <sheetFormatPr defaultColWidth="8.7109375" defaultRowHeight="15" x14ac:dyDescent="0.25"/>
  <cols>
    <col min="1" max="1" width="8.5703125" style="18" bestFit="1" customWidth="1"/>
    <col min="2" max="2" width="12.140625" style="42" bestFit="1" customWidth="1"/>
    <col min="3" max="3" width="10.42578125" style="18" bestFit="1" customWidth="1"/>
    <col min="4" max="4" width="11.85546875" style="18" bestFit="1" customWidth="1"/>
    <col min="5" max="5" width="16.42578125" style="18" customWidth="1"/>
    <col min="6" max="6" width="9.42578125" style="18" customWidth="1"/>
    <col min="7" max="7" width="12.7109375" style="31" bestFit="1" customWidth="1"/>
    <col min="8" max="8" width="14.5703125" style="42" bestFit="1" customWidth="1"/>
    <col min="9" max="9" width="11.5703125" style="42" bestFit="1" customWidth="1"/>
    <col min="10" max="10" width="10.7109375" style="42" bestFit="1" customWidth="1"/>
    <col min="11" max="17" width="8.7109375" style="42"/>
    <col min="18" max="18" width="13.7109375" style="42" bestFit="1" customWidth="1"/>
    <col min="19" max="16384" width="8.7109375" style="42"/>
  </cols>
  <sheetData>
    <row r="1" spans="1:16" s="2" customFormat="1" x14ac:dyDescent="0.25">
      <c r="A1" s="70" t="s">
        <v>0</v>
      </c>
      <c r="B1" s="70" t="s">
        <v>1</v>
      </c>
      <c r="C1" s="70" t="s">
        <v>9</v>
      </c>
      <c r="D1" s="70" t="s">
        <v>66</v>
      </c>
      <c r="E1" s="70" t="s">
        <v>2</v>
      </c>
      <c r="F1" s="70" t="s">
        <v>72</v>
      </c>
      <c r="G1" s="71" t="s">
        <v>3</v>
      </c>
      <c r="H1" s="70" t="s">
        <v>4</v>
      </c>
      <c r="I1" s="70" t="s">
        <v>5</v>
      </c>
      <c r="J1" s="70" t="s">
        <v>6</v>
      </c>
    </row>
    <row r="2" spans="1:16" s="2" customFormat="1" x14ac:dyDescent="0.25">
      <c r="A2" s="70"/>
      <c r="B2" s="70"/>
      <c r="C2" s="70"/>
      <c r="D2" s="70"/>
      <c r="E2" s="70"/>
      <c r="F2" s="70"/>
      <c r="G2" s="71"/>
      <c r="H2" s="70"/>
      <c r="I2" s="70"/>
      <c r="J2" s="70"/>
      <c r="L2" s="2" t="s">
        <v>122</v>
      </c>
      <c r="M2" s="2" t="s">
        <v>123</v>
      </c>
      <c r="N2" s="2" t="s">
        <v>65</v>
      </c>
      <c r="O2" s="2" t="s">
        <v>133</v>
      </c>
      <c r="P2" s="2" t="s">
        <v>64</v>
      </c>
    </row>
    <row r="3" spans="1:16" s="24" customFormat="1" ht="14.45" x14ac:dyDescent="0.35">
      <c r="A3" s="22"/>
      <c r="B3" s="22"/>
      <c r="C3" s="22"/>
      <c r="D3" s="22"/>
      <c r="E3" s="22"/>
      <c r="F3" s="22"/>
      <c r="G3" s="23"/>
      <c r="H3" s="22"/>
      <c r="I3" s="22"/>
      <c r="J3" s="22"/>
    </row>
    <row r="4" spans="1:16" x14ac:dyDescent="0.25">
      <c r="A4" s="5">
        <v>1</v>
      </c>
      <c r="B4" s="35" t="s">
        <v>7</v>
      </c>
      <c r="C4" s="5" t="s">
        <v>10</v>
      </c>
      <c r="D4" s="5" t="s">
        <v>68</v>
      </c>
      <c r="E4" s="41">
        <v>1</v>
      </c>
      <c r="F4" s="10" t="s">
        <v>74</v>
      </c>
      <c r="G4" s="25">
        <v>33</v>
      </c>
      <c r="H4" s="26">
        <f>IF(G4&lt;=50,'AA MALL'!$C$3,IF(G4&lt;=100,'AA MALL'!$D$3,IF(G4&lt;=150,'AA MALL'!$E$3,IF(G4&lt;=200,'AA MALL'!$F$3,IF(G4&lt;=250,'AA MALL'!$G$3,IF(G4&lt;=300,'AA MALL'!$H$3,IF(G4&lt;=350,'AA MALL'!$I$3,IF(G4&lt;=400,'AA MALL'!$J$3,IF(G4&lt;=450,'AA MALL'!$K$3,IF(G4&lt;=500,'AA MALL'!$L$3,IF(G4&gt;500,'AA MALL'!$M$3)))))))))))</f>
        <v>160000</v>
      </c>
      <c r="I4" s="25" t="str">
        <f>IF(B4="Ground Floor","165.000",IF(B4="1st Floor","154.000",IF(B4="2nd Floor","144.374")))</f>
        <v>165.000</v>
      </c>
      <c r="J4" s="35"/>
      <c r="M4" s="43">
        <f>G4</f>
        <v>33</v>
      </c>
    </row>
    <row r="5" spans="1:16" x14ac:dyDescent="0.25">
      <c r="A5" s="5">
        <v>2</v>
      </c>
      <c r="B5" s="35" t="s">
        <v>7</v>
      </c>
      <c r="C5" s="5" t="s">
        <v>10</v>
      </c>
      <c r="D5" s="5" t="s">
        <v>68</v>
      </c>
      <c r="E5" s="41">
        <v>2</v>
      </c>
      <c r="F5" s="10" t="s">
        <v>74</v>
      </c>
      <c r="G5" s="25">
        <v>64</v>
      </c>
      <c r="H5" s="26">
        <f>IF(G5&lt;=50,'AA MALL'!$C$3,IF(G5&lt;=100,'AA MALL'!$D$3,IF(G5&lt;=150,'AA MALL'!$E$3,IF(G5&lt;=200,'AA MALL'!$F$3,IF(G5&lt;=250,'AA MALL'!$G$3,IF(G5&lt;=300,'AA MALL'!$H$3,IF(G5&lt;=350,'AA MALL'!$I$3,IF(G5&lt;=400,'AA MALL'!$J$3,IF(G5&lt;=450,'AA MALL'!$K$3,IF(G5&lt;=500,'AA MALL'!$L$3,IF(G5&gt;500,'AA MALL'!$M$3)))))))))))</f>
        <v>148000</v>
      </c>
      <c r="I5" s="25" t="str">
        <f>IF(B5="Ground Floor","165.000",IF(B5="1st Floor","154.000",IF(B5="2nd Floor","144.374")))</f>
        <v>165.000</v>
      </c>
      <c r="J5" s="35"/>
      <c r="M5" s="43">
        <f>G5</f>
        <v>64</v>
      </c>
    </row>
    <row r="6" spans="1:16" x14ac:dyDescent="0.25">
      <c r="A6" s="5">
        <v>3</v>
      </c>
      <c r="B6" s="35" t="s">
        <v>7</v>
      </c>
      <c r="C6" s="5" t="s">
        <v>10</v>
      </c>
      <c r="D6" s="5" t="s">
        <v>68</v>
      </c>
      <c r="E6" s="41">
        <v>3</v>
      </c>
      <c r="F6" s="10" t="s">
        <v>74</v>
      </c>
      <c r="G6" s="25">
        <v>216</v>
      </c>
      <c r="H6" s="26">
        <f>IF(G6&lt;=50,'AA MALL'!$C$3,IF(G6&lt;=100,'AA MALL'!$D$3,IF(G6&lt;=150,'AA MALL'!$E$3,IF(G6&lt;=200,'AA MALL'!$F$3,IF(G6&lt;=250,'AA MALL'!$G$3,IF(G6&lt;=300,'AA MALL'!$H$3,IF(G6&lt;=350,'AA MALL'!$I$3,IF(G6&lt;=400,'AA MALL'!$J$3,IF(G6&lt;=450,'AA MALL'!$K$3,IF(G6&lt;=500,'AA MALL'!$L$3,IF(G6&gt;500,'AA MALL'!$M$3)))))))))))</f>
        <v>109747</v>
      </c>
      <c r="I6" s="25" t="str">
        <f t="shared" ref="I6:I13" si="0">IF(B6="Ground Floor","165.000",IF(B6="1st Floor","154.000",IF(B6="2nd Floor","144.374")))</f>
        <v>165.000</v>
      </c>
      <c r="J6" s="35"/>
      <c r="L6" s="43">
        <f>G6</f>
        <v>216</v>
      </c>
    </row>
    <row r="7" spans="1:16" x14ac:dyDescent="0.25">
      <c r="A7" s="5">
        <v>4</v>
      </c>
      <c r="B7" s="35" t="s">
        <v>7</v>
      </c>
      <c r="C7" s="5" t="s">
        <v>10</v>
      </c>
      <c r="D7" s="5" t="s">
        <v>68</v>
      </c>
      <c r="E7" s="41">
        <v>4</v>
      </c>
      <c r="F7" s="10" t="s">
        <v>74</v>
      </c>
      <c r="G7" s="25">
        <v>255.36</v>
      </c>
      <c r="H7" s="26">
        <f>IF(G7&lt;=50,'AA MALL'!$C$3,IF(G7&lt;=100,'AA MALL'!$D$3,IF(G7&lt;=150,'AA MALL'!$E$3,IF(G7&lt;=200,'AA MALL'!$F$3,IF(G7&lt;=250,'AA MALL'!$G$3,IF(G7&lt;=300,'AA MALL'!$H$3,IF(G7&lt;=350,'AA MALL'!$I$3,IF(G7&lt;=400,'AA MALL'!$J$3,IF(G7&lt;=450,'AA MALL'!$K$3,IF(G7&lt;=500,'AA MALL'!$L$3,IF(G7&gt;500,'AA MALL'!$M$3)))))))))))</f>
        <v>98223</v>
      </c>
      <c r="I7" s="25" t="str">
        <f t="shared" si="0"/>
        <v>165.000</v>
      </c>
      <c r="J7" s="35"/>
      <c r="L7" s="43">
        <f>G7</f>
        <v>255.36</v>
      </c>
    </row>
    <row r="8" spans="1:16" x14ac:dyDescent="0.25">
      <c r="A8" s="5">
        <v>5</v>
      </c>
      <c r="B8" s="35" t="s">
        <v>7</v>
      </c>
      <c r="C8" s="5" t="s">
        <v>10</v>
      </c>
      <c r="D8" s="5" t="s">
        <v>68</v>
      </c>
      <c r="E8" s="41">
        <v>5</v>
      </c>
      <c r="F8" s="10" t="s">
        <v>74</v>
      </c>
      <c r="G8" s="25">
        <v>46.43</v>
      </c>
      <c r="H8" s="26">
        <f>IF(G8&lt;=50,'AA MALL'!$C$3,IF(G8&lt;=100,'AA MALL'!$D$3,IF(G8&lt;=150,'AA MALL'!$E$3,IF(G8&lt;=200,'AA MALL'!$F$3,IF(G8&lt;=250,'AA MALL'!$G$3,IF(G8&lt;=300,'AA MALL'!$H$3,IF(G8&lt;=350,'AA MALL'!$I$3,IF(G8&lt;=400,'AA MALL'!$J$3,IF(G8&lt;=450,'AA MALL'!$K$3,IF(G8&lt;=500,'AA MALL'!$L$3,IF(G8&gt;500,'AA MALL'!$M$3)))))))))))</f>
        <v>160000</v>
      </c>
      <c r="I8" s="25" t="str">
        <f t="shared" si="0"/>
        <v>165.000</v>
      </c>
      <c r="J8" s="35"/>
      <c r="M8" s="43">
        <f>G8</f>
        <v>46.43</v>
      </c>
    </row>
    <row r="9" spans="1:16" x14ac:dyDescent="0.25">
      <c r="A9" s="5">
        <v>6</v>
      </c>
      <c r="B9" s="35" t="s">
        <v>7</v>
      </c>
      <c r="C9" s="5" t="s">
        <v>10</v>
      </c>
      <c r="D9" s="5" t="s">
        <v>68</v>
      </c>
      <c r="E9" s="41">
        <v>6</v>
      </c>
      <c r="F9" s="10" t="s">
        <v>74</v>
      </c>
      <c r="G9" s="25">
        <v>142.30000000000001</v>
      </c>
      <c r="H9" s="26">
        <f>IF(G9&lt;=50,'AA MALL'!$C$3,IF(G9&lt;=100,'AA MALL'!$D$3,IF(G9&lt;=150,'AA MALL'!$E$3,IF(G9&lt;=200,'AA MALL'!$F$3,IF(G9&lt;=250,'AA MALL'!$G$3,IF(G9&lt;=300,'AA MALL'!$H$3,IF(G9&lt;=350,'AA MALL'!$I$3,IF(G9&lt;=400,'AA MALL'!$J$3,IF(G9&lt;=450,'AA MALL'!$K$3,IF(G9&lt;=500,'AA MALL'!$L$3,IF(G9&gt;500,'AA MALL'!$M$3)))))))))))</f>
        <v>135494</v>
      </c>
      <c r="I9" s="25" t="str">
        <f t="shared" ref="I9:I12" si="1">IF(B9="Ground Floor","165.000",IF(B9="1st Floor","154.000",IF(B9="2nd Floor","144.374")))</f>
        <v>165.000</v>
      </c>
      <c r="J9" s="35"/>
      <c r="M9" s="43">
        <f>G9</f>
        <v>142.30000000000001</v>
      </c>
    </row>
    <row r="10" spans="1:16" x14ac:dyDescent="0.25">
      <c r="A10" s="5">
        <v>7</v>
      </c>
      <c r="B10" s="35" t="s">
        <v>7</v>
      </c>
      <c r="C10" s="5" t="s">
        <v>10</v>
      </c>
      <c r="D10" s="5" t="s">
        <v>68</v>
      </c>
      <c r="E10" s="41">
        <v>7</v>
      </c>
      <c r="F10" s="10" t="s">
        <v>74</v>
      </c>
      <c r="G10" s="25">
        <v>144</v>
      </c>
      <c r="H10" s="26">
        <f>IF(G10&lt;=50,'AA MALL'!$C$3,IF(G10&lt;=100,'AA MALL'!$D$3,IF(G10&lt;=150,'AA MALL'!$E$3,IF(G10&lt;=200,'AA MALL'!$F$3,IF(G10&lt;=250,'AA MALL'!$G$3,IF(G10&lt;=300,'AA MALL'!$H$3,IF(G10&lt;=350,'AA MALL'!$I$3,IF(G10&lt;=400,'AA MALL'!$J$3,IF(G10&lt;=450,'AA MALL'!$K$3,IF(G10&lt;=500,'AA MALL'!$L$3,IF(G10&gt;500,'AA MALL'!$M$3)))))))))))</f>
        <v>135494</v>
      </c>
      <c r="I10" s="25" t="str">
        <f t="shared" si="1"/>
        <v>165.000</v>
      </c>
      <c r="J10" s="35"/>
      <c r="M10" s="43">
        <f>G10</f>
        <v>144</v>
      </c>
    </row>
    <row r="11" spans="1:16" x14ac:dyDescent="0.25">
      <c r="A11" s="5">
        <v>8</v>
      </c>
      <c r="B11" s="35" t="s">
        <v>7</v>
      </c>
      <c r="C11" s="5" t="s">
        <v>10</v>
      </c>
      <c r="D11" s="5" t="s">
        <v>68</v>
      </c>
      <c r="E11" s="41">
        <v>8</v>
      </c>
      <c r="F11" s="10" t="s">
        <v>74</v>
      </c>
      <c r="G11" s="25">
        <v>68.86</v>
      </c>
      <c r="H11" s="26">
        <f>IF(G11&lt;=50,'AA MALL'!$C$3,IF(G11&lt;=100,'AA MALL'!$D$3,IF(G11&lt;=150,'AA MALL'!$E$3,IF(G11&lt;=200,'AA MALL'!$F$3,IF(G11&lt;=250,'AA MALL'!$G$3,IF(G11&lt;=300,'AA MALL'!$H$3,IF(G11&lt;=350,'AA MALL'!$I$3,IF(G11&lt;=400,'AA MALL'!$J$3,IF(G11&lt;=450,'AA MALL'!$K$3,IF(G11&lt;=500,'AA MALL'!$L$3,IF(G11&gt;500,'AA MALL'!$M$3)))))))))))</f>
        <v>148000</v>
      </c>
      <c r="I11" s="25" t="str">
        <f t="shared" si="1"/>
        <v>165.000</v>
      </c>
      <c r="J11" s="35"/>
      <c r="M11" s="43">
        <f>G11</f>
        <v>68.86</v>
      </c>
    </row>
    <row r="12" spans="1:16" x14ac:dyDescent="0.25">
      <c r="A12" s="5">
        <v>9</v>
      </c>
      <c r="B12" s="35" t="s">
        <v>7</v>
      </c>
      <c r="C12" s="5" t="s">
        <v>10</v>
      </c>
      <c r="D12" s="5" t="s">
        <v>68</v>
      </c>
      <c r="E12" s="41">
        <v>9</v>
      </c>
      <c r="F12" s="10" t="s">
        <v>74</v>
      </c>
      <c r="G12" s="25">
        <v>64</v>
      </c>
      <c r="H12" s="26">
        <f>IF(G12&lt;=50,'AA MALL'!$C$3,IF(G12&lt;=100,'AA MALL'!$D$3,IF(G12&lt;=150,'AA MALL'!$E$3,IF(G12&lt;=200,'AA MALL'!$F$3,IF(G12&lt;=250,'AA MALL'!$G$3,IF(G12&lt;=300,'AA MALL'!$H$3,IF(G12&lt;=350,'AA MALL'!$I$3,IF(G12&lt;=400,'AA MALL'!$J$3,IF(G12&lt;=450,'AA MALL'!$K$3,IF(G12&lt;=500,'AA MALL'!$L$3,IF(G12&gt;500,'AA MALL'!$M$3)))))))))))</f>
        <v>148000</v>
      </c>
      <c r="I12" s="25" t="str">
        <f t="shared" si="1"/>
        <v>165.000</v>
      </c>
      <c r="J12" s="35"/>
      <c r="M12" s="43">
        <f>G12</f>
        <v>64</v>
      </c>
    </row>
    <row r="13" spans="1:16" x14ac:dyDescent="0.25">
      <c r="A13" s="5">
        <v>10</v>
      </c>
      <c r="B13" s="35" t="s">
        <v>7</v>
      </c>
      <c r="C13" s="5" t="s">
        <v>10</v>
      </c>
      <c r="D13" s="5" t="s">
        <v>68</v>
      </c>
      <c r="E13" s="41">
        <v>10</v>
      </c>
      <c r="F13" s="10" t="s">
        <v>74</v>
      </c>
      <c r="G13" s="25">
        <v>33</v>
      </c>
      <c r="H13" s="26">
        <f>IF(G13&lt;=50,'AA MALL'!$C$3,IF(G13&lt;=100,'AA MALL'!$D$3,IF(G13&lt;=150,'AA MALL'!$E$3,IF(G13&lt;=200,'AA MALL'!$F$3,IF(G13&lt;=250,'AA MALL'!$G$3,IF(G13&lt;=300,'AA MALL'!$H$3,IF(G13&lt;=350,'AA MALL'!$I$3,IF(G13&lt;=400,'AA MALL'!$J$3,IF(G13&lt;=450,'AA MALL'!$K$3,IF(G13&lt;=500,'AA MALL'!$L$3,IF(G13&gt;500,'AA MALL'!$M$3)))))))))))</f>
        <v>160000</v>
      </c>
      <c r="I13" s="25" t="str">
        <f t="shared" si="0"/>
        <v>165.000</v>
      </c>
      <c r="J13" s="35"/>
      <c r="L13" s="43">
        <f>G13</f>
        <v>33</v>
      </c>
    </row>
    <row r="14" spans="1:16" x14ac:dyDescent="0.25">
      <c r="A14" s="5">
        <v>11</v>
      </c>
      <c r="B14" s="35" t="s">
        <v>7</v>
      </c>
      <c r="C14" s="5" t="s">
        <v>10</v>
      </c>
      <c r="D14" s="5" t="s">
        <v>68</v>
      </c>
      <c r="E14" s="41">
        <v>11</v>
      </c>
      <c r="F14" s="10" t="s">
        <v>74</v>
      </c>
      <c r="G14" s="25">
        <v>31.6</v>
      </c>
      <c r="H14" s="26">
        <f>IF(G14&lt;=50,'AA MALL'!$C$3,IF(G14&lt;=100,'AA MALL'!$D$3,IF(G14&lt;=150,'AA MALL'!$E$3,IF(G14&lt;=200,'AA MALL'!$F$3,IF(G14&lt;=250,'AA MALL'!$G$3,IF(G14&lt;=300,'AA MALL'!$H$3,IF(G14&lt;=350,'AA MALL'!$I$3,IF(G14&lt;=400,'AA MALL'!$J$3,IF(G14&lt;=450,'AA MALL'!$K$3,IF(G14&lt;=500,'AA MALL'!$L$3,IF(G14&gt;500,'AA MALL'!$M$3)))))))))))</f>
        <v>160000</v>
      </c>
      <c r="I14" s="25" t="str">
        <f t="shared" ref="I14" si="2">IF(B14="Ground Floor","165.000",IF(B14="1st Floor","154.000",IF(B14="2nd Floor","144.374")))</f>
        <v>165.000</v>
      </c>
      <c r="J14" s="35"/>
      <c r="L14" s="43">
        <f>G14</f>
        <v>31.6</v>
      </c>
    </row>
    <row r="15" spans="1:16" x14ac:dyDescent="0.25">
      <c r="A15" s="5">
        <v>12</v>
      </c>
      <c r="B15" s="35" t="s">
        <v>7</v>
      </c>
      <c r="C15" s="5" t="s">
        <v>10</v>
      </c>
      <c r="D15" s="5" t="s">
        <v>68</v>
      </c>
      <c r="E15" s="41">
        <v>12</v>
      </c>
      <c r="F15" s="10" t="s">
        <v>74</v>
      </c>
      <c r="G15" s="25">
        <v>12</v>
      </c>
      <c r="H15" s="26">
        <f>IF(G15&lt;=50,'AA MALL'!$C$3,IF(G15&lt;=100,'AA MALL'!$D$3,IF(G15&lt;=150,'AA MALL'!$E$3,IF(G15&lt;=200,'AA MALL'!$F$3,IF(G15&lt;=250,'AA MALL'!$G$3,IF(G15&lt;=300,'AA MALL'!$H$3,IF(G15&lt;=350,'AA MALL'!$I$3,IF(G15&lt;=400,'AA MALL'!$J$3,IF(G15&lt;=450,'AA MALL'!$K$3,IF(G15&lt;=500,'AA MALL'!$L$3,IF(G15&gt;500,'AA MALL'!$M$3)))))))))))</f>
        <v>160000</v>
      </c>
      <c r="I15" s="25" t="str">
        <f t="shared" ref="I15" si="3">IF(B15="Ground Floor","165.000",IF(B15="1st Floor","154.000",IF(B15="2nd Floor","144.374")))</f>
        <v>165.000</v>
      </c>
      <c r="J15" s="35"/>
      <c r="M15" s="43">
        <f>G15</f>
        <v>12</v>
      </c>
    </row>
    <row r="16" spans="1:16" ht="29.1" x14ac:dyDescent="0.35">
      <c r="A16" s="5">
        <v>13</v>
      </c>
      <c r="B16" s="35" t="s">
        <v>7</v>
      </c>
      <c r="C16" s="5" t="s">
        <v>10</v>
      </c>
      <c r="D16" s="5" t="s">
        <v>68</v>
      </c>
      <c r="E16" s="45" t="s">
        <v>140</v>
      </c>
      <c r="F16" s="41"/>
      <c r="G16" s="25">
        <v>14.56</v>
      </c>
      <c r="H16" s="26">
        <f>IF(G16&lt;=50,'AA MALL'!$C$15,IF(G16&lt;=100,'AA MALL'!$D$15,IF(G16&lt;=150,'AA MALL'!$E$15,IF(G16&lt;=200,'AA MALL'!$F$15,IF(G16&lt;=250,'AA MALL'!$G$15,IF(G16&lt;=300,'AA MALL'!$H$15,IF(G16&lt;=350,'AA MALL'!$I$15,IF(G16&lt;=400,'AA MALL'!$J$15,IF(G16&lt;=450,'AA MALL'!$K$15,IF(G16&lt;=500,'AA MALL'!$L$15,IF(G16&gt;500,'AA MALL'!$M$15)))))))))))</f>
        <v>80000</v>
      </c>
      <c r="I16" s="25" t="str">
        <f>IF(B16="Ground Floor","165.000",IF(B16="1st Floor","154.000",IF(B16="2nd Floor","144.374")))</f>
        <v>165.000</v>
      </c>
      <c r="J16" s="35"/>
      <c r="O16" s="43">
        <f>G16</f>
        <v>14.56</v>
      </c>
    </row>
    <row r="17" spans="1:16" ht="14.45" x14ac:dyDescent="0.35">
      <c r="A17" s="5">
        <v>14</v>
      </c>
      <c r="B17" s="35" t="s">
        <v>7</v>
      </c>
      <c r="C17" s="5" t="s">
        <v>10</v>
      </c>
      <c r="D17" s="5" t="s">
        <v>68</v>
      </c>
      <c r="E17" s="45" t="s">
        <v>141</v>
      </c>
      <c r="F17" s="41"/>
      <c r="G17" s="25">
        <v>48.72</v>
      </c>
      <c r="H17" s="26">
        <f>IF(G17&lt;=50,'AA MALL'!$C$15,IF(G17&lt;=100,'AA MALL'!$D$15,IF(G17&lt;=150,'AA MALL'!$E$15,IF(G17&lt;=200,'AA MALL'!$F$15,IF(G17&lt;=250,'AA MALL'!$G$15,IF(G17&lt;=300,'AA MALL'!$H$15,IF(G17&lt;=350,'AA MALL'!$I$15,IF(G17&lt;=400,'AA MALL'!$J$15,IF(G17&lt;=450,'AA MALL'!$K$15,IF(G17&lt;=500,'AA MALL'!$L$15,IF(G17&gt;500,'AA MALL'!$M$15)))))))))))</f>
        <v>80000</v>
      </c>
      <c r="I17" s="25" t="str">
        <f t="shared" ref="I17" si="4">IF(B17="Ground Floor","165.000",IF(B17="1st Floor","154.000",IF(B17="2nd Floor","144.374")))</f>
        <v>165.000</v>
      </c>
      <c r="J17" s="35"/>
      <c r="O17" s="43">
        <f>G17</f>
        <v>48.72</v>
      </c>
    </row>
    <row r="18" spans="1:16" ht="14.45" x14ac:dyDescent="0.35">
      <c r="A18" s="5">
        <v>15</v>
      </c>
      <c r="B18" s="35" t="s">
        <v>7</v>
      </c>
      <c r="C18" s="5" t="s">
        <v>10</v>
      </c>
      <c r="D18" s="5" t="s">
        <v>68</v>
      </c>
      <c r="E18" s="45" t="s">
        <v>142</v>
      </c>
      <c r="F18" s="41"/>
      <c r="G18" s="25">
        <v>25</v>
      </c>
      <c r="H18" s="26">
        <f>IF(G18&lt;=50,'AA MALL'!$C$15,IF(G18&lt;=100,'AA MALL'!$D$15,IF(G18&lt;=150,'AA MALL'!$E$15,IF(G18&lt;=200,'AA MALL'!$F$15,IF(G18&lt;=250,'AA MALL'!$G$15,IF(G18&lt;=300,'AA MALL'!$H$15,IF(G18&lt;=350,'AA MALL'!$I$15,IF(G18&lt;=400,'AA MALL'!$J$15,IF(G18&lt;=450,'AA MALL'!$K$15,IF(G18&lt;=500,'AA MALL'!$L$15,IF(G18&gt;500,'AA MALL'!$M$15)))))))))))</f>
        <v>80000</v>
      </c>
      <c r="I18" s="25" t="str">
        <f>IF(B18="Ground Floor","165.000",IF(B18="1st Floor","154.000",IF(B18="2nd Floor","144.374")))</f>
        <v>165.000</v>
      </c>
      <c r="J18" s="35"/>
      <c r="O18" s="43">
        <f>G18</f>
        <v>25</v>
      </c>
    </row>
    <row r="19" spans="1:16" ht="14.45" x14ac:dyDescent="0.35">
      <c r="A19" s="5">
        <v>16</v>
      </c>
      <c r="B19" s="35" t="s">
        <v>7</v>
      </c>
      <c r="C19" s="5" t="s">
        <v>11</v>
      </c>
      <c r="D19" s="5" t="s">
        <v>65</v>
      </c>
      <c r="E19" s="41">
        <v>1</v>
      </c>
      <c r="F19" s="41"/>
      <c r="G19" s="25">
        <v>4</v>
      </c>
      <c r="H19" s="26"/>
      <c r="I19" s="25"/>
      <c r="J19" s="35"/>
      <c r="N19" s="43">
        <f>G19</f>
        <v>4</v>
      </c>
    </row>
    <row r="20" spans="1:16" ht="14.45" x14ac:dyDescent="0.35">
      <c r="A20" s="5">
        <v>17</v>
      </c>
      <c r="B20" s="35" t="s">
        <v>7</v>
      </c>
      <c r="C20" s="5" t="s">
        <v>11</v>
      </c>
      <c r="D20" s="5" t="s">
        <v>65</v>
      </c>
      <c r="E20" s="41">
        <v>2</v>
      </c>
      <c r="F20" s="41"/>
      <c r="G20" s="25">
        <v>4</v>
      </c>
      <c r="H20" s="26"/>
      <c r="I20" s="25"/>
      <c r="J20" s="35"/>
      <c r="N20" s="43">
        <f t="shared" ref="N20:N30" si="5">G20</f>
        <v>4</v>
      </c>
    </row>
    <row r="21" spans="1:16" ht="14.45" x14ac:dyDescent="0.35">
      <c r="A21" s="5">
        <v>18</v>
      </c>
      <c r="B21" s="35" t="s">
        <v>7</v>
      </c>
      <c r="C21" s="5" t="s">
        <v>11</v>
      </c>
      <c r="D21" s="5" t="s">
        <v>65</v>
      </c>
      <c r="E21" s="41">
        <v>3</v>
      </c>
      <c r="F21" s="41"/>
      <c r="G21" s="25">
        <v>4</v>
      </c>
      <c r="H21" s="26"/>
      <c r="I21" s="25"/>
      <c r="J21" s="35"/>
      <c r="N21" s="43">
        <f t="shared" si="5"/>
        <v>4</v>
      </c>
    </row>
    <row r="22" spans="1:16" ht="14.45" x14ac:dyDescent="0.35">
      <c r="A22" s="5">
        <v>19</v>
      </c>
      <c r="B22" s="35" t="s">
        <v>7</v>
      </c>
      <c r="C22" s="5" t="s">
        <v>11</v>
      </c>
      <c r="D22" s="5" t="s">
        <v>65</v>
      </c>
      <c r="E22" s="41">
        <v>4</v>
      </c>
      <c r="F22" s="41"/>
      <c r="G22" s="25">
        <v>4</v>
      </c>
      <c r="H22" s="26"/>
      <c r="I22" s="25"/>
      <c r="J22" s="35"/>
      <c r="N22" s="43">
        <f t="shared" si="5"/>
        <v>4</v>
      </c>
    </row>
    <row r="23" spans="1:16" ht="14.45" x14ac:dyDescent="0.35">
      <c r="A23" s="5">
        <v>20</v>
      </c>
      <c r="B23" s="35" t="s">
        <v>7</v>
      </c>
      <c r="C23" s="5" t="s">
        <v>11</v>
      </c>
      <c r="D23" s="5" t="s">
        <v>65</v>
      </c>
      <c r="E23" s="41">
        <v>5</v>
      </c>
      <c r="F23" s="41"/>
      <c r="G23" s="25">
        <v>4</v>
      </c>
      <c r="H23" s="26"/>
      <c r="I23" s="25"/>
      <c r="J23" s="35"/>
      <c r="N23" s="43">
        <f t="shared" si="5"/>
        <v>4</v>
      </c>
    </row>
    <row r="24" spans="1:16" ht="14.45" x14ac:dyDescent="0.35">
      <c r="A24" s="5">
        <v>21</v>
      </c>
      <c r="B24" s="35" t="s">
        <v>7</v>
      </c>
      <c r="C24" s="5" t="s">
        <v>11</v>
      </c>
      <c r="D24" s="5" t="s">
        <v>65</v>
      </c>
      <c r="E24" s="41">
        <v>6</v>
      </c>
      <c r="F24" s="41"/>
      <c r="G24" s="25">
        <v>4</v>
      </c>
      <c r="H24" s="26"/>
      <c r="I24" s="25"/>
      <c r="J24" s="35"/>
      <c r="N24" s="43">
        <f t="shared" si="5"/>
        <v>4</v>
      </c>
    </row>
    <row r="25" spans="1:16" ht="14.45" x14ac:dyDescent="0.35">
      <c r="A25" s="5">
        <v>22</v>
      </c>
      <c r="B25" s="35" t="s">
        <v>7</v>
      </c>
      <c r="C25" s="5" t="s">
        <v>11</v>
      </c>
      <c r="D25" s="5" t="s">
        <v>65</v>
      </c>
      <c r="E25" s="41">
        <v>7</v>
      </c>
      <c r="F25" s="41"/>
      <c r="G25" s="25">
        <v>4</v>
      </c>
      <c r="H25" s="26"/>
      <c r="I25" s="25"/>
      <c r="J25" s="35"/>
      <c r="N25" s="43">
        <f t="shared" si="5"/>
        <v>4</v>
      </c>
    </row>
    <row r="26" spans="1:16" ht="14.45" x14ac:dyDescent="0.35">
      <c r="A26" s="5">
        <v>23</v>
      </c>
      <c r="B26" s="35" t="s">
        <v>7</v>
      </c>
      <c r="C26" s="5" t="s">
        <v>11</v>
      </c>
      <c r="D26" s="5" t="s">
        <v>65</v>
      </c>
      <c r="E26" s="41">
        <v>8</v>
      </c>
      <c r="F26" s="41"/>
      <c r="G26" s="25">
        <v>4</v>
      </c>
      <c r="H26" s="26"/>
      <c r="I26" s="25"/>
      <c r="J26" s="35"/>
      <c r="N26" s="43">
        <f t="shared" si="5"/>
        <v>4</v>
      </c>
    </row>
    <row r="27" spans="1:16" ht="14.45" x14ac:dyDescent="0.35">
      <c r="A27" s="5">
        <v>24</v>
      </c>
      <c r="B27" s="35" t="s">
        <v>7</v>
      </c>
      <c r="C27" s="5" t="s">
        <v>11</v>
      </c>
      <c r="D27" s="5" t="s">
        <v>65</v>
      </c>
      <c r="E27" s="41">
        <v>9</v>
      </c>
      <c r="F27" s="41"/>
      <c r="G27" s="25">
        <v>4</v>
      </c>
      <c r="H27" s="26"/>
      <c r="I27" s="25"/>
      <c r="J27" s="35"/>
      <c r="N27" s="43">
        <f t="shared" si="5"/>
        <v>4</v>
      </c>
    </row>
    <row r="28" spans="1:16" ht="14.45" x14ac:dyDescent="0.35">
      <c r="A28" s="5">
        <v>25</v>
      </c>
      <c r="B28" s="35" t="s">
        <v>7</v>
      </c>
      <c r="C28" s="5" t="s">
        <v>11</v>
      </c>
      <c r="D28" s="5" t="s">
        <v>65</v>
      </c>
      <c r="E28" s="41">
        <v>10</v>
      </c>
      <c r="F28" s="41"/>
      <c r="G28" s="25">
        <v>4</v>
      </c>
      <c r="H28" s="26"/>
      <c r="I28" s="25"/>
      <c r="J28" s="35"/>
      <c r="N28" s="43">
        <f t="shared" si="5"/>
        <v>4</v>
      </c>
    </row>
    <row r="29" spans="1:16" ht="14.45" x14ac:dyDescent="0.35">
      <c r="A29" s="5">
        <v>26</v>
      </c>
      <c r="B29" s="35" t="s">
        <v>7</v>
      </c>
      <c r="C29" s="5" t="s">
        <v>11</v>
      </c>
      <c r="D29" s="5" t="s">
        <v>65</v>
      </c>
      <c r="E29" s="41">
        <v>11</v>
      </c>
      <c r="F29" s="41"/>
      <c r="G29" s="25">
        <v>4</v>
      </c>
      <c r="H29" s="26"/>
      <c r="I29" s="25"/>
      <c r="J29" s="35"/>
      <c r="N29" s="43">
        <f t="shared" si="5"/>
        <v>4</v>
      </c>
    </row>
    <row r="30" spans="1:16" ht="14.45" x14ac:dyDescent="0.35">
      <c r="A30" s="5">
        <v>27</v>
      </c>
      <c r="B30" s="35" t="s">
        <v>7</v>
      </c>
      <c r="C30" s="5" t="s">
        <v>11</v>
      </c>
      <c r="D30" s="5" t="s">
        <v>65</v>
      </c>
      <c r="E30" s="41">
        <v>12</v>
      </c>
      <c r="F30" s="41"/>
      <c r="G30" s="25">
        <v>4</v>
      </c>
      <c r="H30" s="26"/>
      <c r="I30" s="25"/>
      <c r="J30" s="35"/>
      <c r="N30" s="43">
        <f t="shared" si="5"/>
        <v>4</v>
      </c>
    </row>
    <row r="31" spans="1:16" ht="14.45" x14ac:dyDescent="0.35">
      <c r="A31" s="5">
        <v>28</v>
      </c>
      <c r="B31" s="35" t="s">
        <v>7</v>
      </c>
      <c r="C31" s="5" t="s">
        <v>11</v>
      </c>
      <c r="D31" s="5" t="s">
        <v>64</v>
      </c>
      <c r="E31" s="41">
        <v>1</v>
      </c>
      <c r="F31" s="41"/>
      <c r="G31" s="25"/>
      <c r="H31" s="26">
        <f>IF(G31&lt;=50,'AA MALL'!$C$3,IF(G31&lt;=100,'AA MALL'!$D$3,IF(G31&lt;=150,'AA MALL'!$E$3,IF(G31&lt;=200,'AA MALL'!$F$3,IF(G31&lt;=250,'AA MALL'!$G$3,IF(G31&lt;=300,'AA MALL'!$H$3,IF(G31&lt;=350,'AA MALL'!$I$3,IF(G31&lt;=400,'AA MALL'!$J$3,IF(G31&lt;=450,'AA MALL'!$K$3,IF(G31&lt;=500,'AA MALL'!$L$3,IF(G31&gt;500,'AA MALL'!$M$3)))))))))))</f>
        <v>160000</v>
      </c>
      <c r="I31" s="25" t="str">
        <f>IF(B31="Ground Floor","165.000",IF(B31="1st Floor","154.000",IF(B31="2nd Floor","144.374")))</f>
        <v>165.000</v>
      </c>
      <c r="J31" s="35"/>
    </row>
    <row r="32" spans="1:16" ht="14.45" x14ac:dyDescent="0.35">
      <c r="A32" s="68" t="s">
        <v>90</v>
      </c>
      <c r="B32" s="68"/>
      <c r="C32" s="68"/>
      <c r="D32" s="68"/>
      <c r="E32" s="68"/>
      <c r="F32" s="68"/>
      <c r="G32" s="21">
        <f>SUM(G4:G15)</f>
        <v>1110.5499999999997</v>
      </c>
      <c r="H32" s="27"/>
      <c r="I32" s="21"/>
      <c r="J32" s="28"/>
      <c r="L32" s="29">
        <f>SUM(L4:L31)</f>
        <v>535.96</v>
      </c>
      <c r="M32" s="29">
        <f>SUM(M4:M31)</f>
        <v>574.59</v>
      </c>
      <c r="N32" s="29">
        <f>SUM(N4:N31)</f>
        <v>48</v>
      </c>
      <c r="O32" s="29">
        <f>SUM(O4:O31)</f>
        <v>88.28</v>
      </c>
      <c r="P32" s="29">
        <f>SUM(P4:P31)</f>
        <v>0</v>
      </c>
    </row>
    <row r="33" spans="1:20" ht="14.45" x14ac:dyDescent="0.35">
      <c r="A33" s="68" t="s">
        <v>91</v>
      </c>
      <c r="B33" s="68"/>
      <c r="C33" s="68"/>
      <c r="D33" s="68"/>
      <c r="E33" s="68"/>
      <c r="F33" s="68"/>
      <c r="G33" s="21">
        <f>SUM(G19:G30)</f>
        <v>48</v>
      </c>
      <c r="H33" s="27"/>
      <c r="I33" s="21"/>
      <c r="J33" s="28"/>
      <c r="L33" s="32"/>
      <c r="M33" s="32"/>
      <c r="N33" s="32"/>
      <c r="O33" s="32"/>
      <c r="P33" s="32"/>
      <c r="Q33" s="32"/>
      <c r="R33" s="32"/>
      <c r="S33" s="32"/>
      <c r="T33" s="32"/>
    </row>
    <row r="34" spans="1:20" ht="14.45" x14ac:dyDescent="0.35">
      <c r="A34" s="68" t="s">
        <v>143</v>
      </c>
      <c r="B34" s="68"/>
      <c r="C34" s="68"/>
      <c r="D34" s="68"/>
      <c r="E34" s="68"/>
      <c r="F34" s="68"/>
      <c r="G34" s="21">
        <f>SUM(G16:G18)</f>
        <v>88.28</v>
      </c>
      <c r="H34" s="27"/>
      <c r="I34" s="21"/>
      <c r="J34" s="28"/>
      <c r="L34" s="32"/>
      <c r="M34" s="32"/>
      <c r="N34" s="32"/>
      <c r="O34" s="32"/>
      <c r="P34" s="32"/>
      <c r="Q34" s="32"/>
      <c r="R34" s="32"/>
      <c r="S34" s="32"/>
      <c r="T34" s="32"/>
    </row>
    <row r="35" spans="1:20" ht="14.45" x14ac:dyDescent="0.35">
      <c r="A35" s="81" t="s">
        <v>94</v>
      </c>
      <c r="B35" s="82"/>
      <c r="C35" s="82"/>
      <c r="D35" s="82"/>
      <c r="E35" s="82"/>
      <c r="F35" s="83"/>
      <c r="G35" s="33">
        <f>SUM(G32:J34)</f>
        <v>1246.8299999999997</v>
      </c>
      <c r="H35" s="27"/>
      <c r="I35" s="21"/>
      <c r="J35" s="28"/>
    </row>
    <row r="36" spans="1:20" ht="14.45" x14ac:dyDescent="0.35">
      <c r="A36" s="42"/>
      <c r="C36" s="42"/>
      <c r="D36" s="42"/>
      <c r="E36" s="42"/>
      <c r="F36" s="42"/>
      <c r="G36" s="42"/>
      <c r="H36" s="27"/>
      <c r="I36" s="21"/>
      <c r="J36" s="28"/>
    </row>
    <row r="37" spans="1:20" x14ac:dyDescent="0.25">
      <c r="A37" s="5">
        <v>1</v>
      </c>
      <c r="B37" s="35" t="s">
        <v>46</v>
      </c>
      <c r="C37" s="5" t="s">
        <v>10</v>
      </c>
      <c r="D37" s="5" t="s">
        <v>68</v>
      </c>
      <c r="E37" s="41">
        <v>1</v>
      </c>
      <c r="F37" s="10" t="s">
        <v>74</v>
      </c>
      <c r="G37" s="25">
        <v>192</v>
      </c>
      <c r="H37" s="26">
        <f>IF(G37&lt;=50,'AA MALL'!$C$4,IF(G37&lt;=100,'AA MALL'!$D$4,IF(G37&lt;=150,'AA MALL'!$E$4,IF(G37&lt;=200,'AA MALL'!$F$4,IF(G37&lt;=250,'AA MALL'!$G$4,IF(G37&lt;=300,'AA MALL'!$H$4,IF(G37&lt;=350,'AA MALL'!$I$4,IF(G37&lt;=400,'AA MALL'!$J$4,IF(G37&lt;=450,'AA MALL'!$K$4,IF(G37&lt;=500,'AA MALL'!$L$4,IF(G37&gt;500,'AA MALL'!$M$4)))))))))))</f>
        <v>116491</v>
      </c>
      <c r="I37" s="25" t="str">
        <f>IF(B37="Ground Floor","165.000",IF(B37="1st Floor","154.000",IF(B37="2nd Floor","144.374")))</f>
        <v>154.000</v>
      </c>
      <c r="J37" s="35"/>
      <c r="L37" s="43">
        <f>G37</f>
        <v>192</v>
      </c>
      <c r="Q37" s="51"/>
      <c r="R37" s="51">
        <f>Q37*G37</f>
        <v>0</v>
      </c>
    </row>
    <row r="38" spans="1:20" x14ac:dyDescent="0.25">
      <c r="A38" s="5">
        <f t="shared" ref="A38:A54" si="6">A37+1</f>
        <v>2</v>
      </c>
      <c r="B38" s="35" t="s">
        <v>46</v>
      </c>
      <c r="C38" s="5" t="s">
        <v>10</v>
      </c>
      <c r="D38" s="5" t="s">
        <v>68</v>
      </c>
      <c r="E38" s="41">
        <v>2</v>
      </c>
      <c r="F38" s="10" t="s">
        <v>74</v>
      </c>
      <c r="G38" s="25">
        <v>32</v>
      </c>
      <c r="H38" s="26">
        <f>IF(G38&lt;=50,'AA MALL'!$C$4,IF(G38&lt;=100,'AA MALL'!$D$4,IF(G38&lt;=150,'AA MALL'!$E$4,IF(G38&lt;=200,'AA MALL'!$F$4,IF(G38&lt;=250,'AA MALL'!$G$4,IF(G38&lt;=300,'AA MALL'!$H$4,IF(G38&lt;=350,'AA MALL'!$I$4,IF(G38&lt;=400,'AA MALL'!$J$4,IF(G38&lt;=450,'AA MALL'!$K$4,IF(G38&lt;=500,'AA MALL'!$L$4,IF(G38&gt;500,'AA MALL'!$M$4)))))))))))</f>
        <v>152000</v>
      </c>
      <c r="I38" s="25" t="str">
        <f t="shared" ref="I38:I40" si="7">IF(B38="Ground Floor","165.000",IF(B38="1st Floor","154.000",IF(B38="2nd Floor","144.374")))</f>
        <v>154.000</v>
      </c>
      <c r="J38" s="35"/>
      <c r="M38" s="43">
        <f>G38</f>
        <v>32</v>
      </c>
    </row>
    <row r="39" spans="1:20" x14ac:dyDescent="0.25">
      <c r="A39" s="5">
        <v>2</v>
      </c>
      <c r="B39" s="35" t="s">
        <v>46</v>
      </c>
      <c r="C39" s="5" t="s">
        <v>10</v>
      </c>
      <c r="D39" s="5" t="s">
        <v>68</v>
      </c>
      <c r="E39" s="41">
        <v>3</v>
      </c>
      <c r="F39" s="10" t="s">
        <v>74</v>
      </c>
      <c r="G39" s="25">
        <v>31.69</v>
      </c>
      <c r="H39" s="26">
        <f>IF(G39&lt;=50,'AA MALL'!$C$4,IF(G39&lt;=100,'AA MALL'!$D$4,IF(G39&lt;=150,'AA MALL'!$E$4,IF(G39&lt;=200,'AA MALL'!$F$4,IF(G39&lt;=250,'AA MALL'!$G$4,IF(G39&lt;=300,'AA MALL'!$H$4,IF(G39&lt;=350,'AA MALL'!$I$4,IF(G39&lt;=400,'AA MALL'!$J$4,IF(G39&lt;=450,'AA MALL'!$K$4,IF(G39&lt;=500,'AA MALL'!$L$4,IF(G39&gt;500,'AA MALL'!$M$4)))))))))))</f>
        <v>152000</v>
      </c>
      <c r="I39" s="25" t="str">
        <f t="shared" si="7"/>
        <v>154.000</v>
      </c>
      <c r="J39" s="35"/>
      <c r="M39" s="43">
        <f>G39</f>
        <v>31.69</v>
      </c>
    </row>
    <row r="40" spans="1:20" x14ac:dyDescent="0.25">
      <c r="A40" s="5">
        <f t="shared" si="6"/>
        <v>3</v>
      </c>
      <c r="B40" s="35" t="s">
        <v>46</v>
      </c>
      <c r="C40" s="5" t="s">
        <v>10</v>
      </c>
      <c r="D40" s="5" t="s">
        <v>68</v>
      </c>
      <c r="E40" s="41">
        <v>4</v>
      </c>
      <c r="F40" s="10" t="s">
        <v>74</v>
      </c>
      <c r="G40" s="25">
        <v>32</v>
      </c>
      <c r="H40" s="26">
        <f>IF(G40&lt;=50,'AA MALL'!$C$4,IF(G40&lt;=100,'AA MALL'!$D$4,IF(G40&lt;=150,'AA MALL'!$E$4,IF(G40&lt;=200,'AA MALL'!$F$4,IF(G40&lt;=250,'AA MALL'!$G$4,IF(G40&lt;=300,'AA MALL'!$H$4,IF(G40&lt;=350,'AA MALL'!$I$4,IF(G40&lt;=400,'AA MALL'!$J$4,IF(G40&lt;=450,'AA MALL'!$K$4,IF(G40&lt;=500,'AA MALL'!$L$4,IF(G40&gt;500,'AA MALL'!$M$4)))))))))))</f>
        <v>152000</v>
      </c>
      <c r="I40" s="25" t="str">
        <f t="shared" si="7"/>
        <v>154.000</v>
      </c>
      <c r="J40" s="35"/>
      <c r="M40" s="43">
        <f>G40</f>
        <v>32</v>
      </c>
    </row>
    <row r="41" spans="1:20" x14ac:dyDescent="0.25">
      <c r="A41" s="5">
        <v>3</v>
      </c>
      <c r="B41" s="35" t="s">
        <v>46</v>
      </c>
      <c r="C41" s="5" t="s">
        <v>10</v>
      </c>
      <c r="D41" s="5" t="s">
        <v>68</v>
      </c>
      <c r="E41" s="41">
        <v>5</v>
      </c>
      <c r="F41" s="10" t="s">
        <v>74</v>
      </c>
      <c r="G41" s="25">
        <v>128</v>
      </c>
      <c r="H41" s="26">
        <f>IF(G41&lt;=50,'AA MALL'!$C$4,IF(G41&lt;=100,'AA MALL'!$D$4,IF(G41&lt;=150,'AA MALL'!$E$4,IF(G41&lt;=200,'AA MALL'!$F$4,IF(G41&lt;=250,'AA MALL'!$G$4,IF(G41&lt;=300,'AA MALL'!$H$4,IF(G41&lt;=350,'AA MALL'!$I$4,IF(G41&lt;=400,'AA MALL'!$J$4,IF(G41&lt;=450,'AA MALL'!$K$4,IF(G41&lt;=500,'AA MALL'!$L$4,IF(G41&gt;500,'AA MALL'!$M$4)))))))))))</f>
        <v>128719</v>
      </c>
      <c r="I41" s="25" t="str">
        <f>IF(B41="Ground Floor","165.000",IF(B41="1st Floor","154.000",IF(B41="2nd Floor","144.374")))</f>
        <v>154.000</v>
      </c>
      <c r="J41" s="35"/>
      <c r="L41" s="43">
        <f t="shared" ref="L41:L50" si="8">G41</f>
        <v>128</v>
      </c>
    </row>
    <row r="42" spans="1:20" x14ac:dyDescent="0.25">
      <c r="A42" s="5">
        <f t="shared" si="6"/>
        <v>4</v>
      </c>
      <c r="B42" s="35" t="s">
        <v>46</v>
      </c>
      <c r="C42" s="5" t="s">
        <v>10</v>
      </c>
      <c r="D42" s="5" t="s">
        <v>68</v>
      </c>
      <c r="E42" s="41">
        <v>6</v>
      </c>
      <c r="F42" s="10" t="s">
        <v>74</v>
      </c>
      <c r="G42" s="25">
        <v>32</v>
      </c>
      <c r="H42" s="26">
        <f>IF(G42&lt;=50,'AA MALL'!$C$4,IF(G42&lt;=100,'AA MALL'!$D$4,IF(G42&lt;=150,'AA MALL'!$E$4,IF(G42&lt;=200,'AA MALL'!$F$4,IF(G42&lt;=250,'AA MALL'!$G$4,IF(G42&lt;=300,'AA MALL'!$H$4,IF(G42&lt;=350,'AA MALL'!$I$4,IF(G42&lt;=400,'AA MALL'!$J$4,IF(G42&lt;=450,'AA MALL'!$K$4,IF(G42&lt;=500,'AA MALL'!$L$4,IF(G42&gt;500,'AA MALL'!$M$4)))))))))))</f>
        <v>152000</v>
      </c>
      <c r="I42" s="25" t="str">
        <f t="shared" ref="I42:I44" si="9">IF(B42="Ground Floor","165.000",IF(B42="1st Floor","154.000",IF(B42="2nd Floor","144.374")))</f>
        <v>154.000</v>
      </c>
      <c r="J42" s="35"/>
      <c r="L42" s="43">
        <f t="shared" si="8"/>
        <v>32</v>
      </c>
    </row>
    <row r="43" spans="1:20" x14ac:dyDescent="0.25">
      <c r="A43" s="5">
        <v>4</v>
      </c>
      <c r="B43" s="35" t="s">
        <v>46</v>
      </c>
      <c r="C43" s="5" t="s">
        <v>10</v>
      </c>
      <c r="D43" s="5" t="s">
        <v>68</v>
      </c>
      <c r="E43" s="41">
        <v>7</v>
      </c>
      <c r="F43" s="10" t="s">
        <v>74</v>
      </c>
      <c r="G43" s="25">
        <v>32</v>
      </c>
      <c r="H43" s="26">
        <f>IF(G43&lt;=50,'AA MALL'!$C$4,IF(G43&lt;=100,'AA MALL'!$D$4,IF(G43&lt;=150,'AA MALL'!$E$4,IF(G43&lt;=200,'AA MALL'!$F$4,IF(G43&lt;=250,'AA MALL'!$G$4,IF(G43&lt;=300,'AA MALL'!$H$4,IF(G43&lt;=350,'AA MALL'!$I$4,IF(G43&lt;=400,'AA MALL'!$J$4,IF(G43&lt;=450,'AA MALL'!$K$4,IF(G43&lt;=500,'AA MALL'!$L$4,IF(G43&gt;500,'AA MALL'!$M$4)))))))))))</f>
        <v>152000</v>
      </c>
      <c r="I43" s="25" t="str">
        <f t="shared" si="9"/>
        <v>154.000</v>
      </c>
      <c r="J43" s="35"/>
      <c r="L43" s="43">
        <f t="shared" si="8"/>
        <v>32</v>
      </c>
    </row>
    <row r="44" spans="1:20" x14ac:dyDescent="0.25">
      <c r="A44" s="5">
        <f t="shared" si="6"/>
        <v>5</v>
      </c>
      <c r="B44" s="35" t="s">
        <v>46</v>
      </c>
      <c r="C44" s="5" t="s">
        <v>10</v>
      </c>
      <c r="D44" s="5" t="s">
        <v>68</v>
      </c>
      <c r="E44" s="41">
        <v>8</v>
      </c>
      <c r="F44" s="10" t="s">
        <v>74</v>
      </c>
      <c r="G44" s="25">
        <v>159</v>
      </c>
      <c r="H44" s="26">
        <f>IF(G44&lt;=50,'AA MALL'!$C$4,IF(G44&lt;=100,'AA MALL'!$D$4,IF(G44&lt;=150,'AA MALL'!$E$4,IF(G44&lt;=200,'AA MALL'!$F$4,IF(G44&lt;=250,'AA MALL'!$G$4,IF(G44&lt;=300,'AA MALL'!$H$4,IF(G44&lt;=350,'AA MALL'!$I$4,IF(G44&lt;=400,'AA MALL'!$J$4,IF(G44&lt;=450,'AA MALL'!$K$4,IF(G44&lt;=500,'AA MALL'!$L$4,IF(G44&gt;500,'AA MALL'!$M$4)))))))))))</f>
        <v>116491</v>
      </c>
      <c r="I44" s="25" t="str">
        <f t="shared" si="9"/>
        <v>154.000</v>
      </c>
      <c r="J44" s="35"/>
      <c r="M44" s="43">
        <f>G44</f>
        <v>159</v>
      </c>
    </row>
    <row r="45" spans="1:20" x14ac:dyDescent="0.25">
      <c r="A45" s="5">
        <v>5</v>
      </c>
      <c r="B45" s="35" t="s">
        <v>46</v>
      </c>
      <c r="C45" s="5" t="s">
        <v>10</v>
      </c>
      <c r="D45" s="5" t="s">
        <v>68</v>
      </c>
      <c r="E45" s="41">
        <v>9</v>
      </c>
      <c r="F45" s="10" t="s">
        <v>74</v>
      </c>
      <c r="G45" s="25">
        <v>127.28</v>
      </c>
      <c r="H45" s="26">
        <f>IF(G45&lt;=50,'AA MALL'!$C$4,IF(G45&lt;=100,'AA MALL'!$D$4,IF(G45&lt;=150,'AA MALL'!$E$4,IF(G45&lt;=200,'AA MALL'!$F$4,IF(G45&lt;=250,'AA MALL'!$G$4,IF(G45&lt;=300,'AA MALL'!$H$4,IF(G45&lt;=350,'AA MALL'!$I$4,IF(G45&lt;=400,'AA MALL'!$J$4,IF(G45&lt;=450,'AA MALL'!$K$4,IF(G45&lt;=500,'AA MALL'!$L$4,IF(G45&gt;500,'AA MALL'!$M$4)))))))))))</f>
        <v>128719</v>
      </c>
      <c r="I45" s="25" t="str">
        <f>IF(B45="Ground Floor","165.000",IF(B45="1st Floor","154.000",IF(B45="2nd Floor","144.374")))</f>
        <v>154.000</v>
      </c>
      <c r="J45" s="35"/>
      <c r="L45" s="43">
        <f t="shared" si="8"/>
        <v>127.28</v>
      </c>
      <c r="Q45" s="51"/>
      <c r="R45" s="51">
        <f>Q45*G45</f>
        <v>0</v>
      </c>
    </row>
    <row r="46" spans="1:20" x14ac:dyDescent="0.25">
      <c r="A46" s="5">
        <f t="shared" si="6"/>
        <v>6</v>
      </c>
      <c r="B46" s="35" t="s">
        <v>46</v>
      </c>
      <c r="C46" s="5" t="s">
        <v>10</v>
      </c>
      <c r="D46" s="5" t="s">
        <v>68</v>
      </c>
      <c r="E46" s="41">
        <v>10</v>
      </c>
      <c r="F46" s="10" t="s">
        <v>74</v>
      </c>
      <c r="G46" s="25">
        <v>102</v>
      </c>
      <c r="H46" s="26">
        <f>IF(G46&lt;=50,'AA MALL'!$C$4,IF(G46&lt;=100,'AA MALL'!$D$4,IF(G46&lt;=150,'AA MALL'!$E$4,IF(G46&lt;=200,'AA MALL'!$F$4,IF(G46&lt;=250,'AA MALL'!$G$4,IF(G46&lt;=300,'AA MALL'!$H$4,IF(G46&lt;=350,'AA MALL'!$I$4,IF(G46&lt;=400,'AA MALL'!$J$4,IF(G46&lt;=450,'AA MALL'!$K$4,IF(G46&lt;=500,'AA MALL'!$L$4,IF(G46&gt;500,'AA MALL'!$M$4)))))))))))</f>
        <v>128719</v>
      </c>
      <c r="I46" s="25" t="str">
        <f t="shared" ref="I46:I48" si="10">IF(B46="Ground Floor","165.000",IF(B46="1st Floor","154.000",IF(B46="2nd Floor","144.374")))</f>
        <v>154.000</v>
      </c>
      <c r="J46" s="35"/>
      <c r="M46" s="43">
        <f>G46</f>
        <v>102</v>
      </c>
      <c r="Q46" s="51"/>
      <c r="R46" s="51">
        <f>Q46*G46</f>
        <v>0</v>
      </c>
    </row>
    <row r="47" spans="1:20" x14ac:dyDescent="0.25">
      <c r="A47" s="5">
        <v>6</v>
      </c>
      <c r="B47" s="35" t="s">
        <v>46</v>
      </c>
      <c r="C47" s="5" t="s">
        <v>10</v>
      </c>
      <c r="D47" s="5" t="s">
        <v>68</v>
      </c>
      <c r="E47" s="41">
        <v>11</v>
      </c>
      <c r="F47" s="10" t="s">
        <v>74</v>
      </c>
      <c r="G47" s="25">
        <v>37</v>
      </c>
      <c r="H47" s="26">
        <f>IF(G47&lt;=50,'AA MALL'!$C$4,IF(G47&lt;=100,'AA MALL'!$D$4,IF(G47&lt;=150,'AA MALL'!$E$4,IF(G47&lt;=200,'AA MALL'!$F$4,IF(G47&lt;=250,'AA MALL'!$G$4,IF(G47&lt;=300,'AA MALL'!$H$4,IF(G47&lt;=350,'AA MALL'!$I$4,IF(G47&lt;=400,'AA MALL'!$J$4,IF(G47&lt;=450,'AA MALL'!$K$4,IF(G47&lt;=500,'AA MALL'!$L$4,IF(G47&gt;500,'AA MALL'!$M$4)))))))))))</f>
        <v>152000</v>
      </c>
      <c r="I47" s="25" t="str">
        <f t="shared" si="10"/>
        <v>154.000</v>
      </c>
      <c r="J47" s="35"/>
      <c r="M47" s="43">
        <f>G47</f>
        <v>37</v>
      </c>
      <c r="Q47" s="43"/>
      <c r="R47" s="51">
        <f>Q47*425</f>
        <v>0</v>
      </c>
    </row>
    <row r="48" spans="1:20" x14ac:dyDescent="0.25">
      <c r="A48" s="5">
        <f t="shared" si="6"/>
        <v>7</v>
      </c>
      <c r="B48" s="35" t="s">
        <v>46</v>
      </c>
      <c r="C48" s="5" t="s">
        <v>10</v>
      </c>
      <c r="D48" s="5" t="s">
        <v>68</v>
      </c>
      <c r="E48" s="41">
        <v>12</v>
      </c>
      <c r="F48" s="10" t="s">
        <v>74</v>
      </c>
      <c r="G48" s="25">
        <v>37</v>
      </c>
      <c r="H48" s="26">
        <f>IF(G48&lt;=50,'AA MALL'!$C$4,IF(G48&lt;=100,'AA MALL'!$D$4,IF(G48&lt;=150,'AA MALL'!$E$4,IF(G48&lt;=200,'AA MALL'!$F$4,IF(G48&lt;=250,'AA MALL'!$G$4,IF(G48&lt;=300,'AA MALL'!$H$4,IF(G48&lt;=350,'AA MALL'!$I$4,IF(G48&lt;=400,'AA MALL'!$J$4,IF(G48&lt;=450,'AA MALL'!$K$4,IF(G48&lt;=500,'AA MALL'!$L$4,IF(G48&gt;500,'AA MALL'!$M$4)))))))))))</f>
        <v>152000</v>
      </c>
      <c r="I48" s="25" t="str">
        <f t="shared" si="10"/>
        <v>154.000</v>
      </c>
      <c r="J48" s="35"/>
      <c r="M48" s="43">
        <f>G48</f>
        <v>37</v>
      </c>
    </row>
    <row r="49" spans="1:16" x14ac:dyDescent="0.25">
      <c r="A49" s="5">
        <v>7</v>
      </c>
      <c r="B49" s="35" t="s">
        <v>46</v>
      </c>
      <c r="C49" s="5" t="s">
        <v>10</v>
      </c>
      <c r="D49" s="5" t="s">
        <v>68</v>
      </c>
      <c r="E49" s="41">
        <v>13</v>
      </c>
      <c r="F49" s="10" t="s">
        <v>74</v>
      </c>
      <c r="G49" s="25">
        <v>36</v>
      </c>
      <c r="H49" s="26">
        <f>IF(G49&lt;=50,'AA MALL'!$C$4,IF(G49&lt;=100,'AA MALL'!$D$4,IF(G49&lt;=150,'AA MALL'!$E$4,IF(G49&lt;=200,'AA MALL'!$F$4,IF(G49&lt;=250,'AA MALL'!$G$4,IF(G49&lt;=300,'AA MALL'!$H$4,IF(G49&lt;=350,'AA MALL'!$I$4,IF(G49&lt;=400,'AA MALL'!$J$4,IF(G49&lt;=450,'AA MALL'!$K$4,IF(G49&lt;=500,'AA MALL'!$L$4,IF(G49&gt;500,'AA MALL'!$M$4)))))))))))</f>
        <v>152000</v>
      </c>
      <c r="I49" s="25" t="str">
        <f>IF(B49="Ground Floor","165.000",IF(B49="1st Floor","154.000",IF(B49="2nd Floor","144.374")))</f>
        <v>154.000</v>
      </c>
      <c r="J49" s="35"/>
      <c r="M49" s="43">
        <f>G49</f>
        <v>36</v>
      </c>
    </row>
    <row r="50" spans="1:16" x14ac:dyDescent="0.25">
      <c r="A50" s="5">
        <f t="shared" si="6"/>
        <v>8</v>
      </c>
      <c r="B50" s="35" t="s">
        <v>46</v>
      </c>
      <c r="C50" s="5" t="s">
        <v>10</v>
      </c>
      <c r="D50" s="5" t="s">
        <v>68</v>
      </c>
      <c r="E50" s="41">
        <v>14</v>
      </c>
      <c r="F50" s="10" t="s">
        <v>74</v>
      </c>
      <c r="G50" s="25">
        <v>56</v>
      </c>
      <c r="H50" s="26">
        <f>IF(G50&lt;=50,'AA MALL'!$C$4,IF(G50&lt;=100,'AA MALL'!$D$4,IF(G50&lt;=150,'AA MALL'!$E$4,IF(G50&lt;=200,'AA MALL'!$F$4,IF(G50&lt;=250,'AA MALL'!$G$4,IF(G50&lt;=300,'AA MALL'!$H$4,IF(G50&lt;=350,'AA MALL'!$I$4,IF(G50&lt;=400,'AA MALL'!$J$4,IF(G50&lt;=450,'AA MALL'!$K$4,IF(G50&lt;=500,'AA MALL'!$L$4,IF(G50&gt;500,'AA MALL'!$M$4)))))))))))</f>
        <v>140600</v>
      </c>
      <c r="I50" s="25" t="str">
        <f t="shared" ref="I50:I51" si="11">IF(B50="Ground Floor","165.000",IF(B50="1st Floor","154.000",IF(B50="2nd Floor","144.374")))</f>
        <v>154.000</v>
      </c>
      <c r="J50" s="35"/>
      <c r="L50" s="43">
        <f t="shared" si="8"/>
        <v>56</v>
      </c>
    </row>
    <row r="51" spans="1:16" x14ac:dyDescent="0.25">
      <c r="A51" s="5">
        <v>8</v>
      </c>
      <c r="B51" s="35" t="s">
        <v>46</v>
      </c>
      <c r="C51" s="5" t="s">
        <v>10</v>
      </c>
      <c r="D51" s="5" t="s">
        <v>68</v>
      </c>
      <c r="E51" s="41">
        <v>15</v>
      </c>
      <c r="F51" s="10" t="s">
        <v>74</v>
      </c>
      <c r="G51" s="25">
        <v>58</v>
      </c>
      <c r="H51" s="26">
        <f>IF(G51&lt;=50,'AA MALL'!$C$4,IF(G51&lt;=100,'AA MALL'!$D$4,IF(G51&lt;=150,'AA MALL'!$E$4,IF(G51&lt;=200,'AA MALL'!$F$4,IF(G51&lt;=250,'AA MALL'!$G$4,IF(G51&lt;=300,'AA MALL'!$H$4,IF(G51&lt;=350,'AA MALL'!$I$4,IF(G51&lt;=400,'AA MALL'!$J$4,IF(G51&lt;=450,'AA MALL'!$K$4,IF(G51&lt;=500,'AA MALL'!$L$4,IF(G51&gt;500,'AA MALL'!$M$4)))))))))))</f>
        <v>140600</v>
      </c>
      <c r="I51" s="25" t="str">
        <f t="shared" si="11"/>
        <v>154.000</v>
      </c>
      <c r="J51" s="35"/>
      <c r="M51" s="43">
        <f>G51</f>
        <v>58</v>
      </c>
    </row>
    <row r="52" spans="1:16" x14ac:dyDescent="0.25">
      <c r="A52" s="5">
        <f t="shared" si="6"/>
        <v>9</v>
      </c>
      <c r="B52" s="35" t="s">
        <v>46</v>
      </c>
      <c r="C52" s="5" t="s">
        <v>11</v>
      </c>
      <c r="D52" s="5" t="s">
        <v>68</v>
      </c>
      <c r="E52" s="5">
        <v>1</v>
      </c>
      <c r="F52" s="5"/>
      <c r="G52" s="25"/>
      <c r="H52" s="26">
        <f>IF(G52&lt;=50,'AA MALL'!$C$4,IF(G52&lt;=100,'AA MALL'!$D$4,IF(G52&lt;=150,'AA MALL'!$E$4,IF(G52&lt;=200,'AA MALL'!$F$4,IF(G52&lt;=250,'AA MALL'!$G$4,IF(G52&lt;=300,'AA MALL'!$H$4,IF(G52&lt;=350,'AA MALL'!$I$4,IF(G52&lt;=400,'AA MALL'!$J$4,IF(G52&lt;=450,'AA MALL'!$K$4,IF(G52&lt;=500,'AA MALL'!$L$4,IF(G52&gt;500,'AA MALL'!$M$4)))))))))))</f>
        <v>152000</v>
      </c>
      <c r="I52" s="25" t="str">
        <f>IF(B52="Ground Floor","165.000",IF(B52="1st Floor","154.000",IF(B52="2nd Floor","144.374")))</f>
        <v>154.000</v>
      </c>
      <c r="J52" s="35"/>
      <c r="L52" s="43"/>
    </row>
    <row r="53" spans="1:16" x14ac:dyDescent="0.25">
      <c r="A53" s="5">
        <v>9</v>
      </c>
      <c r="B53" s="35" t="s">
        <v>46</v>
      </c>
      <c r="C53" s="5" t="s">
        <v>11</v>
      </c>
      <c r="D53" s="5" t="s">
        <v>65</v>
      </c>
      <c r="E53" s="41">
        <v>1</v>
      </c>
      <c r="F53" s="41"/>
      <c r="G53" s="25"/>
      <c r="H53" s="26"/>
      <c r="I53" s="25"/>
      <c r="J53" s="35"/>
    </row>
    <row r="54" spans="1:16" x14ac:dyDescent="0.25">
      <c r="A54" s="5">
        <f t="shared" si="6"/>
        <v>10</v>
      </c>
      <c r="B54" s="35" t="s">
        <v>46</v>
      </c>
      <c r="C54" s="5" t="s">
        <v>64</v>
      </c>
      <c r="D54" s="5" t="s">
        <v>65</v>
      </c>
      <c r="E54" s="5">
        <v>1</v>
      </c>
      <c r="F54" s="5"/>
      <c r="G54" s="25"/>
      <c r="H54" s="26">
        <f>IF(G54&lt;=50,'AA MALL'!$C$4,IF(G54&lt;=100,'AA MALL'!$D$4,IF(G54&lt;=150,'AA MALL'!$E$4,IF(G54&lt;=200,'AA MALL'!$F$4,IF(G54&lt;=250,'AA MALL'!$G$4,IF(G54&lt;=300,'AA MALL'!$H$4,IF(G54&lt;=350,'AA MALL'!$I$4,IF(G54&lt;=400,'AA MALL'!$J$4,IF(G54&lt;=450,'AA MALL'!$K$4,IF(G54&lt;=500,'AA MALL'!$L$4,IF(G54&gt;500,'AA MALL'!$M$4)))))))))))</f>
        <v>152000</v>
      </c>
      <c r="I54" s="25" t="str">
        <f>IF(B54="Ground Floor","165.000",IF(B54="1st Floor","154.000",IF(B54="2nd Floor","144.374")))</f>
        <v>154.000</v>
      </c>
      <c r="J54" s="35"/>
    </row>
    <row r="55" spans="1:16" x14ac:dyDescent="0.25">
      <c r="A55" s="68" t="s">
        <v>113</v>
      </c>
      <c r="B55" s="68"/>
      <c r="C55" s="68"/>
      <c r="D55" s="68"/>
      <c r="E55" s="68"/>
      <c r="F55" s="68"/>
      <c r="G55" s="21">
        <f>SUM(G37:G51)</f>
        <v>1091.97</v>
      </c>
      <c r="H55" s="21"/>
      <c r="I55" s="21"/>
      <c r="J55" s="21"/>
      <c r="L55" s="29">
        <f>SUM(L37:L54)</f>
        <v>567.28</v>
      </c>
      <c r="M55" s="29">
        <f>SUM(M37:M54)</f>
        <v>524.69000000000005</v>
      </c>
      <c r="N55" s="29">
        <f>SUM(N37:N54)</f>
        <v>0</v>
      </c>
      <c r="O55" s="29">
        <f>SUM(O37:O54)</f>
        <v>0</v>
      </c>
      <c r="P55" s="29">
        <f>SUM(P37:P54)</f>
        <v>0</v>
      </c>
    </row>
    <row r="56" spans="1:16" x14ac:dyDescent="0.25">
      <c r="A56" s="68" t="s">
        <v>114</v>
      </c>
      <c r="B56" s="68"/>
      <c r="C56" s="68"/>
      <c r="D56" s="68"/>
      <c r="E56" s="68"/>
      <c r="F56" s="68"/>
      <c r="G56" s="46"/>
    </row>
    <row r="57" spans="1:16" x14ac:dyDescent="0.25">
      <c r="A57" s="81" t="s">
        <v>94</v>
      </c>
      <c r="B57" s="82"/>
      <c r="C57" s="82"/>
      <c r="D57" s="82"/>
      <c r="E57" s="82"/>
      <c r="F57" s="83"/>
      <c r="G57" s="33">
        <f>SUM(G55:G56)</f>
        <v>1091.97</v>
      </c>
    </row>
    <row r="60" spans="1:16" ht="30" x14ac:dyDescent="0.25">
      <c r="B60" s="35" t="s">
        <v>104</v>
      </c>
      <c r="C60" s="36" t="s">
        <v>102</v>
      </c>
      <c r="D60" s="36" t="s">
        <v>103</v>
      </c>
      <c r="E60" s="72" t="s">
        <v>109</v>
      </c>
      <c r="F60" s="72"/>
      <c r="G60" s="72"/>
      <c r="H60" s="72"/>
      <c r="I60" s="72"/>
      <c r="J60" s="72"/>
    </row>
    <row r="61" spans="1:16" x14ac:dyDescent="0.25">
      <c r="B61" s="37" t="s">
        <v>105</v>
      </c>
      <c r="C61" s="48">
        <v>1209.83</v>
      </c>
      <c r="D61" s="44">
        <f>G35</f>
        <v>1246.8299999999997</v>
      </c>
      <c r="E61" s="72"/>
      <c r="F61" s="72"/>
      <c r="G61" s="72"/>
      <c r="H61" s="72"/>
      <c r="I61" s="72"/>
      <c r="J61" s="72"/>
    </row>
    <row r="62" spans="1:16" x14ac:dyDescent="0.25">
      <c r="B62" s="37" t="s">
        <v>106</v>
      </c>
      <c r="C62" s="48">
        <v>1052.97</v>
      </c>
      <c r="D62" s="44">
        <f>G57</f>
        <v>1091.97</v>
      </c>
      <c r="E62" s="72"/>
      <c r="F62" s="72"/>
      <c r="G62" s="72"/>
      <c r="H62" s="72"/>
      <c r="I62" s="72"/>
      <c r="J62" s="72"/>
    </row>
    <row r="63" spans="1:16" x14ac:dyDescent="0.25">
      <c r="B63" s="39" t="s">
        <v>108</v>
      </c>
      <c r="C63" s="47">
        <v>2262.8000000000002</v>
      </c>
      <c r="D63" s="34">
        <f>SUM(D61:D62)</f>
        <v>2338.7999999999997</v>
      </c>
      <c r="E63" s="72"/>
      <c r="F63" s="72"/>
      <c r="G63" s="72"/>
      <c r="H63" s="72"/>
      <c r="I63" s="72"/>
      <c r="J63" s="72"/>
    </row>
  </sheetData>
  <autoFilter ref="A1:J2"/>
  <mergeCells count="21">
    <mergeCell ref="E60:J60"/>
    <mergeCell ref="E61:J61"/>
    <mergeCell ref="E62:J62"/>
    <mergeCell ref="E63:J63"/>
    <mergeCell ref="H1:H2"/>
    <mergeCell ref="I1:I2"/>
    <mergeCell ref="J1:J2"/>
    <mergeCell ref="F1:F2"/>
    <mergeCell ref="A32:F32"/>
    <mergeCell ref="A1:A2"/>
    <mergeCell ref="B1:B2"/>
    <mergeCell ref="C1:C2"/>
    <mergeCell ref="D1:D2"/>
    <mergeCell ref="E1:E2"/>
    <mergeCell ref="A35:F35"/>
    <mergeCell ref="A55:F55"/>
    <mergeCell ref="A57:F57"/>
    <mergeCell ref="A56:F56"/>
    <mergeCell ref="G1:G2"/>
    <mergeCell ref="A33:F33"/>
    <mergeCell ref="A34:F34"/>
  </mergeCells>
  <pageMargins left="0.7" right="0.7" top="0.75" bottom="0.75" header="0.3" footer="0.3"/>
  <pageSetup paperSize="9" scale="7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7" sqref="C7"/>
    </sheetView>
  </sheetViews>
  <sheetFormatPr defaultRowHeight="15" x14ac:dyDescent="0.25"/>
  <cols>
    <col min="1" max="1" width="9" bestFit="1" customWidth="1"/>
    <col min="2" max="2" width="9" customWidth="1"/>
  </cols>
  <sheetData>
    <row r="1" spans="1:13" x14ac:dyDescent="0.25">
      <c r="A1" t="s">
        <v>9</v>
      </c>
      <c r="C1" t="s">
        <v>27</v>
      </c>
    </row>
    <row r="2" spans="1:13" x14ac:dyDescent="0.25"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</row>
    <row r="3" spans="1:13" x14ac:dyDescent="0.25">
      <c r="A3" t="s">
        <v>13</v>
      </c>
      <c r="B3">
        <v>1</v>
      </c>
      <c r="C3" s="84">
        <v>160000</v>
      </c>
      <c r="D3" s="84">
        <v>148000</v>
      </c>
      <c r="E3" s="84">
        <v>135494</v>
      </c>
      <c r="F3" s="84">
        <v>122622</v>
      </c>
      <c r="G3" s="84">
        <v>109747</v>
      </c>
      <c r="H3" s="84">
        <v>98223</v>
      </c>
      <c r="I3" s="84">
        <v>87910</v>
      </c>
      <c r="J3" s="84">
        <v>78679</v>
      </c>
      <c r="K3" s="84">
        <v>70418</v>
      </c>
      <c r="L3" s="84">
        <v>63024</v>
      </c>
      <c r="M3" s="84">
        <v>56407</v>
      </c>
    </row>
    <row r="4" spans="1:13" x14ac:dyDescent="0.25">
      <c r="A4" t="s">
        <v>14</v>
      </c>
      <c r="B4">
        <v>2</v>
      </c>
      <c r="C4" s="84">
        <v>152000</v>
      </c>
      <c r="D4" s="84">
        <v>140600</v>
      </c>
      <c r="E4" s="84">
        <v>128719</v>
      </c>
      <c r="F4" s="84">
        <v>116491</v>
      </c>
      <c r="G4" s="84">
        <v>104259</v>
      </c>
      <c r="H4" s="84">
        <v>93312</v>
      </c>
      <c r="I4" s="84">
        <v>83514</v>
      </c>
      <c r="J4" s="84">
        <v>74745</v>
      </c>
      <c r="K4" s="84">
        <v>66897</v>
      </c>
      <c r="L4" s="84">
        <v>59873</v>
      </c>
      <c r="M4" s="84">
        <v>53586</v>
      </c>
    </row>
    <row r="5" spans="1:13" x14ac:dyDescent="0.25">
      <c r="A5" t="s">
        <v>15</v>
      </c>
      <c r="B5">
        <v>3</v>
      </c>
      <c r="C5" s="84">
        <v>144400</v>
      </c>
      <c r="D5" s="84">
        <v>133570</v>
      </c>
      <c r="E5" s="84">
        <v>122283</v>
      </c>
      <c r="F5" s="84">
        <v>110666</v>
      </c>
      <c r="G5" s="84">
        <v>99046</v>
      </c>
      <c r="H5" s="84">
        <v>88647</v>
      </c>
      <c r="I5" s="84">
        <v>79339</v>
      </c>
      <c r="J5" s="84">
        <v>71008</v>
      </c>
      <c r="K5" s="84">
        <v>63552</v>
      </c>
      <c r="L5" s="84">
        <v>56879</v>
      </c>
      <c r="M5" s="84">
        <v>50907</v>
      </c>
    </row>
    <row r="7" spans="1:13" x14ac:dyDescent="0.25">
      <c r="C7" t="str">
        <f>"INSERT INTO public.lantai_loo_detil(
 lantai_loo_id, awal, akhir, nilai, lokasi_loo_id)
 VALUES ("&amp;$B3&amp;", 0, 50, "&amp;C3&amp;", 1);"</f>
        <v>INSERT INTO public.lantai_loo_detil(
 lantai_loo_id, awal, akhir, nilai, lokasi_loo_id)
 VALUES (1, 0, 50, 160000, 1);</v>
      </c>
      <c r="D7" t="str">
        <f>"INSERT INTO public.lantai_loo_detil(
 lantai_loo_id, awal, akhir, nilai, lokasi_loo_id)
 VALUES ("&amp;$B3&amp;", 50, 100, "&amp;D3&amp;", 1);"</f>
        <v>INSERT INTO public.lantai_loo_detil(
 lantai_loo_id, awal, akhir, nilai, lokasi_loo_id)
 VALUES (1, 50, 100, 148000, 1);</v>
      </c>
      <c r="E7" t="str">
        <f>"INSERT INTO public.lantai_loo_detil(
 lantai_loo_id, awal, akhir, nilai, lokasi_loo_id)
 VALUES ("&amp;$B3&amp;", 100, 150, "&amp;E3&amp;", 1);"</f>
        <v>INSERT INTO public.lantai_loo_detil(
 lantai_loo_id, awal, akhir, nilai, lokasi_loo_id)
 VALUES (1, 100, 150, 135494, 1);</v>
      </c>
    </row>
    <row r="8" spans="1:13" x14ac:dyDescent="0.25">
      <c r="C8" t="str">
        <f t="shared" ref="C8:D9" si="0">"INSERT INTO public.lantai_loo_detil(
 lantai_loo_id, awal, akhir, nilai, lokasi_loo_id)
 VALUES ("&amp;$B4&amp;", 0, 50, "&amp;C4&amp;", 1);"</f>
        <v>INSERT INTO public.lantai_loo_detil(
 lantai_loo_id, awal, akhir, nilai, lokasi_loo_id)
 VALUES (2, 0, 50, 152000, 1);</v>
      </c>
      <c r="D8" t="str">
        <f t="shared" ref="D8:D9" si="1">"INSERT INTO public.lantai_loo_detil(
 lantai_loo_id, awal, akhir, nilai, lokasi_loo_id)
 VALUES ("&amp;$B4&amp;", 50, 100, "&amp;D4&amp;", 1);"</f>
        <v>INSERT INTO public.lantai_loo_detil(
 lantai_loo_id, awal, akhir, nilai, lokasi_loo_id)
 VALUES (2, 50, 100, 140600, 1);</v>
      </c>
      <c r="E8" t="str">
        <f t="shared" ref="E8:E9" si="2">"INSERT INTO public.lantai_loo_detil(
 lantai_loo_id, awal, akhir, nilai, lokasi_loo_id)
 VALUES ("&amp;$B4&amp;", 100, 150, "&amp;E4&amp;", 1);"</f>
        <v>INSERT INTO public.lantai_loo_detil(
 lantai_loo_id, awal, akhir, nilai, lokasi_loo_id)
 VALUES (2, 100, 150, 128719, 1);</v>
      </c>
    </row>
    <row r="9" spans="1:13" x14ac:dyDescent="0.25">
      <c r="C9" t="str">
        <f t="shared" si="0"/>
        <v>INSERT INTO public.lantai_loo_detil(
 lantai_loo_id, awal, akhir, nilai, lokasi_loo_id)
 VALUES (3, 0, 50, 144400, 1);</v>
      </c>
      <c r="D9" t="str">
        <f t="shared" si="1"/>
        <v>INSERT INTO public.lantai_loo_detil(
 lantai_loo_id, awal, akhir, nilai, lokasi_loo_id)
 VALUES (3, 50, 100, 133570, 1);</v>
      </c>
      <c r="E9" t="str">
        <f t="shared" si="2"/>
        <v>INSERT INTO public.lantai_loo_detil(
 lantai_loo_id, awal, akhir, nilai, lokasi_loo_id)
 VALUES (3, 100, 150, 122283,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 MALL</vt:lpstr>
      <vt:lpstr>AA MALL</vt:lpstr>
      <vt:lpstr>MLB</vt:lpstr>
      <vt:lpstr>Kriteria</vt:lpstr>
      <vt:lpstr>Master SS</vt:lpstr>
      <vt:lpstr>Master AA</vt:lpstr>
      <vt:lpstr>Master MLB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IFPRO</dc:creator>
  <cp:lastModifiedBy>Valsix</cp:lastModifiedBy>
  <cp:lastPrinted>2024-05-06T01:51:35Z</cp:lastPrinted>
  <dcterms:created xsi:type="dcterms:W3CDTF">2024-04-24T06:30:23Z</dcterms:created>
  <dcterms:modified xsi:type="dcterms:W3CDTF">2024-05-29T06:32:56Z</dcterms:modified>
</cp:coreProperties>
</file>