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valverde/Research/ORISS/Ringle_Data_Plots/"/>
    </mc:Choice>
  </mc:AlternateContent>
  <xr:revisionPtr revIDLastSave="0" documentId="13_ncr:1_{184D48D5-840C-BD4A-91CC-0501EF38126F}" xr6:coauthVersionLast="45" xr6:coauthVersionMax="45" xr10:uidLastSave="{00000000-0000-0000-0000-000000000000}"/>
  <bookViews>
    <workbookView xWindow="33600" yWindow="460" windowWidth="25760" windowHeight="18460" xr2:uid="{B1252398-7948-4B4A-B449-CA6E8E0866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T9" i="1"/>
  <c r="T7" i="1"/>
  <c r="M21" i="1"/>
  <c r="M20" i="1"/>
  <c r="M19" i="1"/>
  <c r="O17" i="1"/>
  <c r="L17" i="1"/>
  <c r="G17" i="1"/>
  <c r="D17" i="1"/>
  <c r="O15" i="1"/>
  <c r="O3" i="1"/>
  <c r="O4" i="1"/>
  <c r="O5" i="1"/>
  <c r="O6" i="1"/>
  <c r="O7" i="1"/>
  <c r="O8" i="1"/>
  <c r="O9" i="1"/>
  <c r="O10" i="1"/>
  <c r="O11" i="1"/>
  <c r="O12" i="1"/>
  <c r="O2" i="1"/>
  <c r="L15" i="1"/>
  <c r="L3" i="1"/>
  <c r="L4" i="1"/>
  <c r="L5" i="1"/>
  <c r="L6" i="1"/>
  <c r="L7" i="1"/>
  <c r="L8" i="1"/>
  <c r="L9" i="1"/>
  <c r="L10" i="1"/>
  <c r="L11" i="1"/>
  <c r="L12" i="1"/>
  <c r="L2" i="1"/>
  <c r="G15" i="1"/>
  <c r="G3" i="1"/>
  <c r="G4" i="1"/>
  <c r="G5" i="1"/>
  <c r="G6" i="1"/>
  <c r="G7" i="1"/>
  <c r="G8" i="1"/>
  <c r="G9" i="1"/>
  <c r="G10" i="1"/>
  <c r="G11" i="1"/>
  <c r="G12" i="1"/>
  <c r="G2" i="1"/>
  <c r="D10" i="1"/>
  <c r="D2" i="1"/>
  <c r="N3" i="1"/>
  <c r="N4" i="1"/>
  <c r="N5" i="1"/>
  <c r="N6" i="1"/>
  <c r="N7" i="1"/>
  <c r="N8" i="1"/>
  <c r="N9" i="1"/>
  <c r="N10" i="1"/>
  <c r="N11" i="1"/>
  <c r="N12" i="1"/>
  <c r="N2" i="1"/>
  <c r="K3" i="1"/>
  <c r="K4" i="1"/>
  <c r="K5" i="1"/>
  <c r="K6" i="1"/>
  <c r="K7" i="1"/>
  <c r="K8" i="1"/>
  <c r="K9" i="1"/>
  <c r="K10" i="1"/>
  <c r="K11" i="1"/>
  <c r="K12" i="1"/>
  <c r="K2" i="1"/>
  <c r="F3" i="1"/>
  <c r="F4" i="1"/>
  <c r="F5" i="1"/>
  <c r="F6" i="1"/>
  <c r="F7" i="1"/>
  <c r="F8" i="1"/>
  <c r="F9" i="1"/>
  <c r="F10" i="1"/>
  <c r="F11" i="1"/>
  <c r="F12" i="1"/>
  <c r="F2" i="1"/>
  <c r="C10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1" i="1"/>
  <c r="D11" i="1" s="1"/>
  <c r="C12" i="1"/>
  <c r="D12" i="1" s="1"/>
  <c r="C2" i="1"/>
  <c r="M16" i="1"/>
  <c r="J16" i="1"/>
  <c r="I16" i="1"/>
  <c r="H16" i="1"/>
  <c r="E16" i="1"/>
  <c r="B16" i="1"/>
  <c r="M15" i="1"/>
  <c r="J15" i="1"/>
  <c r="I15" i="1"/>
  <c r="H15" i="1"/>
  <c r="E15" i="1"/>
  <c r="B15" i="1"/>
  <c r="T5" i="1"/>
  <c r="D15" i="1" l="1"/>
</calcChain>
</file>

<file path=xl/sharedStrings.xml><?xml version="1.0" encoding="utf-8"?>
<sst xmlns="http://schemas.openxmlformats.org/spreadsheetml/2006/main" count="27" uniqueCount="27">
  <si>
    <t>t(s)</t>
  </si>
  <si>
    <t>x(m)</t>
  </si>
  <si>
    <t>vx(m/s)</t>
  </si>
  <si>
    <t>z(m)</t>
  </si>
  <si>
    <t>vz(m/s)</t>
  </si>
  <si>
    <t>y(m)</t>
  </si>
  <si>
    <t>vy(m/s)</t>
  </si>
  <si>
    <t>average</t>
  </si>
  <si>
    <t>stdev</t>
  </si>
  <si>
    <t xml:space="preserve">mass </t>
  </si>
  <si>
    <t>dvx</t>
  </si>
  <si>
    <t>dx</t>
  </si>
  <si>
    <t>dz</t>
  </si>
  <si>
    <t>dvz</t>
  </si>
  <si>
    <t xml:space="preserve">sigma </t>
  </si>
  <si>
    <t>dx-squared</t>
  </si>
  <si>
    <t>dvx-squared</t>
  </si>
  <si>
    <t>dz-squared</t>
  </si>
  <si>
    <t>dvz-squared</t>
  </si>
  <si>
    <t xml:space="preserve">Longitudinal Energy </t>
  </si>
  <si>
    <t>[joules]</t>
  </si>
  <si>
    <t>[eV]</t>
  </si>
  <si>
    <t>[KeV]</t>
  </si>
  <si>
    <t>Kb</t>
  </si>
  <si>
    <t>Temperature</t>
  </si>
  <si>
    <t>jperev</t>
  </si>
  <si>
    <t>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</si>
</sst>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94A8-9FC9-D244-B5C3-966F002D50A3}">
  <dimension ref="A1:T24"/>
  <sheetViews>
    <sheetView tabSelected="1" topLeftCell="B1" workbookViewId="0">
      <selection activeCell="H24" sqref="H24"/>
    </sheetView>
  </sheetViews>
  <sheetFormatPr baseColWidth="10" defaultRowHeight="16" x14ac:dyDescent="0.2"/>
  <cols>
    <col min="1" max="1" width="19" customWidth="1"/>
    <col min="13" max="13" width="12.1640625" bestFit="1" customWidth="1"/>
    <col min="20" max="20" width="12.1640625" bestFit="1" customWidth="1"/>
  </cols>
  <sheetData>
    <row r="1" spans="1:20" x14ac:dyDescent="0.2">
      <c r="A1" t="s">
        <v>0</v>
      </c>
      <c r="B1" t="s">
        <v>1</v>
      </c>
      <c r="C1" t="s">
        <v>11</v>
      </c>
      <c r="D1" t="s">
        <v>15</v>
      </c>
      <c r="E1" t="s">
        <v>2</v>
      </c>
      <c r="F1" t="s">
        <v>10</v>
      </c>
      <c r="G1" t="s">
        <v>16</v>
      </c>
      <c r="H1" t="s">
        <v>5</v>
      </c>
      <c r="I1" t="s">
        <v>6</v>
      </c>
      <c r="J1" t="s">
        <v>3</v>
      </c>
      <c r="K1" t="s">
        <v>12</v>
      </c>
      <c r="L1" t="s">
        <v>17</v>
      </c>
      <c r="M1" t="s">
        <v>4</v>
      </c>
      <c r="N1" t="s">
        <v>13</v>
      </c>
      <c r="O1" t="s">
        <v>18</v>
      </c>
    </row>
    <row r="2" spans="1:20" x14ac:dyDescent="0.2">
      <c r="A2">
        <v>0</v>
      </c>
      <c r="B2">
        <v>-5</v>
      </c>
      <c r="C2">
        <f>B2-$B$15</f>
        <v>-5</v>
      </c>
      <c r="D2">
        <f>C2^2</f>
        <v>25</v>
      </c>
      <c r="E2">
        <v>25</v>
      </c>
      <c r="F2">
        <f>E2-$E$15</f>
        <v>5</v>
      </c>
      <c r="G2">
        <f>F2^2</f>
        <v>25</v>
      </c>
      <c r="H2">
        <v>-5</v>
      </c>
      <c r="I2">
        <v>25</v>
      </c>
      <c r="J2">
        <v>-0.5</v>
      </c>
      <c r="K2">
        <f>J2-$J$15</f>
        <v>-0.5</v>
      </c>
      <c r="L2">
        <f>K2^2</f>
        <v>0.25</v>
      </c>
      <c r="M2">
        <v>38</v>
      </c>
      <c r="N2">
        <f>M2-$M$15</f>
        <v>5</v>
      </c>
      <c r="O2">
        <f>N2^2</f>
        <v>25</v>
      </c>
    </row>
    <row r="3" spans="1:20" x14ac:dyDescent="0.2">
      <c r="A3">
        <v>0</v>
      </c>
      <c r="B3">
        <v>-4</v>
      </c>
      <c r="C3">
        <f t="shared" ref="C3:C12" si="0">B3-$B$15</f>
        <v>-4</v>
      </c>
      <c r="D3">
        <f t="shared" ref="D3:D12" si="1">C3^2</f>
        <v>16</v>
      </c>
      <c r="E3">
        <v>24</v>
      </c>
      <c r="F3">
        <f t="shared" ref="F3:F12" si="2">E3-$E$15</f>
        <v>4</v>
      </c>
      <c r="G3">
        <f t="shared" ref="G3:G12" si="3">F3^2</f>
        <v>16</v>
      </c>
      <c r="H3">
        <v>-4</v>
      </c>
      <c r="I3">
        <v>24</v>
      </c>
      <c r="J3">
        <v>-0.4</v>
      </c>
      <c r="K3">
        <f t="shared" ref="K3:K12" si="4">J3-$J$15</f>
        <v>-0.4</v>
      </c>
      <c r="L3">
        <f t="shared" ref="L3:L12" si="5">K3^2</f>
        <v>0.16000000000000003</v>
      </c>
      <c r="M3">
        <v>37</v>
      </c>
      <c r="N3">
        <f t="shared" ref="N3:N12" si="6">M3-$M$15</f>
        <v>4</v>
      </c>
      <c r="O3">
        <f t="shared" ref="O3:O12" si="7">N3^2</f>
        <v>16</v>
      </c>
    </row>
    <row r="4" spans="1:20" x14ac:dyDescent="0.2">
      <c r="A4">
        <v>0</v>
      </c>
      <c r="B4">
        <v>-3</v>
      </c>
      <c r="C4">
        <f t="shared" si="0"/>
        <v>-3</v>
      </c>
      <c r="D4">
        <f t="shared" si="1"/>
        <v>9</v>
      </c>
      <c r="E4">
        <v>23</v>
      </c>
      <c r="F4">
        <f t="shared" si="2"/>
        <v>3</v>
      </c>
      <c r="G4">
        <f t="shared" si="3"/>
        <v>9</v>
      </c>
      <c r="H4">
        <v>-3</v>
      </c>
      <c r="I4">
        <v>23</v>
      </c>
      <c r="J4">
        <v>-0.3</v>
      </c>
      <c r="K4">
        <f t="shared" si="4"/>
        <v>-0.3</v>
      </c>
      <c r="L4">
        <f t="shared" si="5"/>
        <v>0.09</v>
      </c>
      <c r="M4">
        <v>36</v>
      </c>
      <c r="N4">
        <f t="shared" si="6"/>
        <v>3</v>
      </c>
      <c r="O4">
        <f t="shared" si="7"/>
        <v>9</v>
      </c>
      <c r="T4" t="s">
        <v>9</v>
      </c>
    </row>
    <row r="5" spans="1:20" x14ac:dyDescent="0.2">
      <c r="A5">
        <v>0</v>
      </c>
      <c r="B5">
        <v>-2</v>
      </c>
      <c r="C5">
        <f t="shared" si="0"/>
        <v>-2</v>
      </c>
      <c r="D5">
        <f t="shared" si="1"/>
        <v>4</v>
      </c>
      <c r="E5">
        <v>22</v>
      </c>
      <c r="F5">
        <f t="shared" si="2"/>
        <v>2</v>
      </c>
      <c r="G5">
        <f t="shared" si="3"/>
        <v>4</v>
      </c>
      <c r="H5">
        <v>-2</v>
      </c>
      <c r="I5">
        <v>22</v>
      </c>
      <c r="J5">
        <v>-0.2</v>
      </c>
      <c r="K5">
        <f t="shared" si="4"/>
        <v>-0.2</v>
      </c>
      <c r="L5">
        <f t="shared" si="5"/>
        <v>4.0000000000000008E-2</v>
      </c>
      <c r="M5">
        <v>35</v>
      </c>
      <c r="N5">
        <f t="shared" si="6"/>
        <v>2</v>
      </c>
      <c r="O5">
        <f t="shared" si="7"/>
        <v>4</v>
      </c>
      <c r="T5">
        <f>3.95256269378206E-25</f>
        <v>3.9525626937820599E-25</v>
      </c>
    </row>
    <row r="6" spans="1:20" x14ac:dyDescent="0.2">
      <c r="A6">
        <v>0</v>
      </c>
      <c r="B6">
        <v>-1</v>
      </c>
      <c r="C6">
        <f t="shared" si="0"/>
        <v>-1</v>
      </c>
      <c r="D6">
        <f t="shared" si="1"/>
        <v>1</v>
      </c>
      <c r="E6">
        <v>21</v>
      </c>
      <c r="F6">
        <f t="shared" si="2"/>
        <v>1</v>
      </c>
      <c r="G6">
        <f t="shared" si="3"/>
        <v>1</v>
      </c>
      <c r="H6">
        <v>-1</v>
      </c>
      <c r="I6">
        <v>21</v>
      </c>
      <c r="J6">
        <v>-0.1</v>
      </c>
      <c r="K6">
        <f t="shared" si="4"/>
        <v>-0.1</v>
      </c>
      <c r="L6">
        <f t="shared" si="5"/>
        <v>1.0000000000000002E-2</v>
      </c>
      <c r="M6">
        <v>34</v>
      </c>
      <c r="N6">
        <f t="shared" si="6"/>
        <v>1</v>
      </c>
      <c r="O6">
        <f t="shared" si="7"/>
        <v>1</v>
      </c>
      <c r="T6" t="s">
        <v>23</v>
      </c>
    </row>
    <row r="7" spans="1:20" x14ac:dyDescent="0.2">
      <c r="A7">
        <v>0</v>
      </c>
      <c r="B7">
        <v>0</v>
      </c>
      <c r="C7">
        <f t="shared" si="0"/>
        <v>0</v>
      </c>
      <c r="D7">
        <f t="shared" si="1"/>
        <v>0</v>
      </c>
      <c r="E7">
        <v>20</v>
      </c>
      <c r="F7">
        <f t="shared" si="2"/>
        <v>0</v>
      </c>
      <c r="G7">
        <f t="shared" si="3"/>
        <v>0</v>
      </c>
      <c r="H7">
        <v>0</v>
      </c>
      <c r="I7">
        <v>20</v>
      </c>
      <c r="J7">
        <v>0</v>
      </c>
      <c r="K7">
        <f t="shared" si="4"/>
        <v>0</v>
      </c>
      <c r="L7">
        <f t="shared" si="5"/>
        <v>0</v>
      </c>
      <c r="M7">
        <v>33</v>
      </c>
      <c r="N7">
        <f t="shared" si="6"/>
        <v>0</v>
      </c>
      <c r="O7">
        <f t="shared" si="7"/>
        <v>0</v>
      </c>
      <c r="T7">
        <f>1.3806488E-23</f>
        <v>1.3806488E-23</v>
      </c>
    </row>
    <row r="8" spans="1:20" x14ac:dyDescent="0.2">
      <c r="A8">
        <v>0</v>
      </c>
      <c r="B8">
        <v>1</v>
      </c>
      <c r="C8">
        <f t="shared" si="0"/>
        <v>1</v>
      </c>
      <c r="D8">
        <f t="shared" si="1"/>
        <v>1</v>
      </c>
      <c r="E8">
        <v>19</v>
      </c>
      <c r="F8">
        <f t="shared" si="2"/>
        <v>-1</v>
      </c>
      <c r="G8">
        <f t="shared" si="3"/>
        <v>1</v>
      </c>
      <c r="H8">
        <v>1</v>
      </c>
      <c r="I8">
        <v>19</v>
      </c>
      <c r="J8">
        <v>0.1</v>
      </c>
      <c r="K8">
        <f t="shared" si="4"/>
        <v>0.1</v>
      </c>
      <c r="L8">
        <f t="shared" si="5"/>
        <v>1.0000000000000002E-2</v>
      </c>
      <c r="M8">
        <v>32</v>
      </c>
      <c r="N8">
        <f t="shared" si="6"/>
        <v>-1</v>
      </c>
      <c r="O8">
        <f t="shared" si="7"/>
        <v>1</v>
      </c>
      <c r="T8" t="s">
        <v>25</v>
      </c>
    </row>
    <row r="9" spans="1:20" x14ac:dyDescent="0.2">
      <c r="A9">
        <v>0</v>
      </c>
      <c r="B9">
        <v>2</v>
      </c>
      <c r="C9">
        <f t="shared" si="0"/>
        <v>2</v>
      </c>
      <c r="D9">
        <f t="shared" si="1"/>
        <v>4</v>
      </c>
      <c r="E9">
        <v>18</v>
      </c>
      <c r="F9">
        <f t="shared" si="2"/>
        <v>-2</v>
      </c>
      <c r="G9">
        <f t="shared" si="3"/>
        <v>4</v>
      </c>
      <c r="H9">
        <v>2</v>
      </c>
      <c r="I9">
        <v>18</v>
      </c>
      <c r="J9">
        <v>0.2</v>
      </c>
      <c r="K9">
        <f t="shared" si="4"/>
        <v>0.2</v>
      </c>
      <c r="L9">
        <f t="shared" si="5"/>
        <v>4.0000000000000008E-2</v>
      </c>
      <c r="M9">
        <v>31</v>
      </c>
      <c r="N9">
        <f t="shared" si="6"/>
        <v>-2</v>
      </c>
      <c r="O9">
        <f t="shared" si="7"/>
        <v>4</v>
      </c>
      <c r="T9" s="1">
        <f>1.602E-19</f>
        <v>1.602E-19</v>
      </c>
    </row>
    <row r="10" spans="1:20" x14ac:dyDescent="0.2">
      <c r="A10">
        <v>0</v>
      </c>
      <c r="B10">
        <v>3</v>
      </c>
      <c r="C10">
        <f>B10-$B$15</f>
        <v>3</v>
      </c>
      <c r="D10">
        <f t="shared" si="1"/>
        <v>9</v>
      </c>
      <c r="E10">
        <v>17</v>
      </c>
      <c r="F10">
        <f t="shared" si="2"/>
        <v>-3</v>
      </c>
      <c r="G10">
        <f t="shared" si="3"/>
        <v>9</v>
      </c>
      <c r="H10">
        <v>3</v>
      </c>
      <c r="I10">
        <v>17</v>
      </c>
      <c r="J10">
        <v>0.3</v>
      </c>
      <c r="K10">
        <f t="shared" si="4"/>
        <v>0.3</v>
      </c>
      <c r="L10">
        <f t="shared" si="5"/>
        <v>0.09</v>
      </c>
      <c r="M10">
        <v>30</v>
      </c>
      <c r="N10">
        <f t="shared" si="6"/>
        <v>-3</v>
      </c>
      <c r="O10">
        <f t="shared" si="7"/>
        <v>9</v>
      </c>
    </row>
    <row r="11" spans="1:20" x14ac:dyDescent="0.2">
      <c r="A11">
        <v>0</v>
      </c>
      <c r="B11">
        <v>4</v>
      </c>
      <c r="C11">
        <f t="shared" si="0"/>
        <v>4</v>
      </c>
      <c r="D11">
        <f t="shared" si="1"/>
        <v>16</v>
      </c>
      <c r="E11">
        <v>16</v>
      </c>
      <c r="F11">
        <f t="shared" si="2"/>
        <v>-4</v>
      </c>
      <c r="G11">
        <f t="shared" si="3"/>
        <v>16</v>
      </c>
      <c r="H11">
        <v>4</v>
      </c>
      <c r="I11">
        <v>16</v>
      </c>
      <c r="J11">
        <v>0.4</v>
      </c>
      <c r="K11">
        <f t="shared" si="4"/>
        <v>0.4</v>
      </c>
      <c r="L11">
        <f t="shared" si="5"/>
        <v>0.16000000000000003</v>
      </c>
      <c r="M11">
        <v>29</v>
      </c>
      <c r="N11">
        <f t="shared" si="6"/>
        <v>-4</v>
      </c>
      <c r="O11">
        <f t="shared" si="7"/>
        <v>16</v>
      </c>
    </row>
    <row r="12" spans="1:20" x14ac:dyDescent="0.2">
      <c r="A12">
        <v>0</v>
      </c>
      <c r="B12">
        <v>5</v>
      </c>
      <c r="C12">
        <f t="shared" si="0"/>
        <v>5</v>
      </c>
      <c r="D12">
        <f t="shared" si="1"/>
        <v>25</v>
      </c>
      <c r="E12">
        <v>15</v>
      </c>
      <c r="F12">
        <f t="shared" si="2"/>
        <v>-5</v>
      </c>
      <c r="G12">
        <f t="shared" si="3"/>
        <v>25</v>
      </c>
      <c r="H12">
        <v>5</v>
      </c>
      <c r="I12">
        <v>15</v>
      </c>
      <c r="J12">
        <v>0.5</v>
      </c>
      <c r="K12">
        <f t="shared" si="4"/>
        <v>0.5</v>
      </c>
      <c r="L12">
        <f t="shared" si="5"/>
        <v>0.25</v>
      </c>
      <c r="M12">
        <v>28</v>
      </c>
      <c r="N12">
        <f t="shared" si="6"/>
        <v>-5</v>
      </c>
      <c r="O12">
        <f t="shared" si="7"/>
        <v>25</v>
      </c>
    </row>
    <row r="15" spans="1:20" x14ac:dyDescent="0.2">
      <c r="A15" t="s">
        <v>7</v>
      </c>
      <c r="B15">
        <f>AVERAGE(B2:B12)</f>
        <v>0</v>
      </c>
      <c r="D15">
        <f>AVERAGE(D2:D12)</f>
        <v>10</v>
      </c>
      <c r="E15">
        <f>AVERAGE(E2:E12)</f>
        <v>20</v>
      </c>
      <c r="G15">
        <f>AVERAGE(G2:G12)</f>
        <v>10</v>
      </c>
      <c r="H15">
        <f>AVERAGE(H2:H12)</f>
        <v>0</v>
      </c>
      <c r="I15">
        <f>AVERAGE(I2:I12)</f>
        <v>20</v>
      </c>
      <c r="J15">
        <f>AVERAGE(J2:J12)</f>
        <v>0</v>
      </c>
      <c r="L15">
        <f>AVERAGE(L2:L12)</f>
        <v>0.1</v>
      </c>
      <c r="M15">
        <f>AVERAGE(M2:M12)</f>
        <v>33</v>
      </c>
      <c r="O15">
        <f>AVERAGE(O2:O12)</f>
        <v>10</v>
      </c>
    </row>
    <row r="16" spans="1:20" x14ac:dyDescent="0.2">
      <c r="A16" t="s">
        <v>8</v>
      </c>
      <c r="B16">
        <f>STDEV(B2:B12)</f>
        <v>3.3166247903553998</v>
      </c>
      <c r="E16">
        <f>STDEV(E2:E12)</f>
        <v>3.3166247903553998</v>
      </c>
      <c r="H16">
        <f>STDEV(H2:H12)</f>
        <v>3.3166247903553998</v>
      </c>
      <c r="I16">
        <f>STDEV(I2:I12)</f>
        <v>3.3166247903553998</v>
      </c>
      <c r="J16">
        <f>STDEV(J2:J12)</f>
        <v>0.33166247903554003</v>
      </c>
      <c r="M16">
        <f>STDEV(M2:M12)</f>
        <v>3.3166247903553998</v>
      </c>
    </row>
    <row r="17" spans="1:15" x14ac:dyDescent="0.2">
      <c r="A17" t="s">
        <v>14</v>
      </c>
      <c r="D17">
        <f>SQRT(D15)</f>
        <v>3.1622776601683795</v>
      </c>
      <c r="G17">
        <f>SQRT(G15)</f>
        <v>3.1622776601683795</v>
      </c>
      <c r="L17">
        <f>SQRT(L15)</f>
        <v>0.31622776601683794</v>
      </c>
      <c r="O17">
        <f>SQRT(O15)</f>
        <v>3.1622776601683795</v>
      </c>
    </row>
    <row r="19" spans="1:15" x14ac:dyDescent="0.2">
      <c r="A19" t="s">
        <v>19</v>
      </c>
      <c r="M19">
        <f>T5*M15^2/2</f>
        <v>2.1521703867643318E-22</v>
      </c>
      <c r="N19" t="s">
        <v>20</v>
      </c>
    </row>
    <row r="20" spans="1:15" x14ac:dyDescent="0.2">
      <c r="M20">
        <f>M19/1.602E-19</f>
        <v>1.3434272077180599E-3</v>
      </c>
      <c r="N20" t="s">
        <v>21</v>
      </c>
    </row>
    <row r="21" spans="1:15" x14ac:dyDescent="0.2">
      <c r="M21">
        <f>M20/1000</f>
        <v>1.3434272077180599E-6</v>
      </c>
      <c r="N21" t="s">
        <v>22</v>
      </c>
    </row>
    <row r="24" spans="1:15" x14ac:dyDescent="0.2">
      <c r="A24" t="s">
        <v>24</v>
      </c>
      <c r="G24">
        <f>T5*G15/2/T7</f>
        <v>0.1431414960047066</v>
      </c>
      <c r="H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2020-03-30T16:30:50Z</dcterms:created>
  <dcterms:modified xsi:type="dcterms:W3CDTF">2020-04-02T20:25:30Z</dcterms:modified>
</cp:coreProperties>
</file>