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istência Referência" sheetId="1" r:id="rId4"/>
    <sheet state="visible" name="Projeto AmpOp" sheetId="2" r:id="rId5"/>
    <sheet state="visible" name="Simulaçao AmpOp " sheetId="3" r:id="rId6"/>
  </sheets>
  <definedNames/>
  <calcPr/>
</workbook>
</file>

<file path=xl/sharedStrings.xml><?xml version="1.0" encoding="utf-8"?>
<sst xmlns="http://schemas.openxmlformats.org/spreadsheetml/2006/main" count="42" uniqueCount="28">
  <si>
    <t>Limite Inferior (Ohm)</t>
  </si>
  <si>
    <t>Limite Superior (Ohm)</t>
  </si>
  <si>
    <t>Vss (V)</t>
  </si>
  <si>
    <t>Rs</t>
  </si>
  <si>
    <t>R1 Otimo Teorico</t>
  </si>
  <si>
    <t>Ref</t>
  </si>
  <si>
    <t>Vmax</t>
  </si>
  <si>
    <t>Vmin</t>
  </si>
  <si>
    <t>Vmax calc</t>
  </si>
  <si>
    <t>Vmin calc</t>
  </si>
  <si>
    <t>Vmin calc 2</t>
  </si>
  <si>
    <t>Vmax calc2</t>
  </si>
  <si>
    <t>R1</t>
  </si>
  <si>
    <t>A</t>
  </si>
  <si>
    <t>Vcc</t>
  </si>
  <si>
    <t>R2</t>
  </si>
  <si>
    <t>Voffset</t>
  </si>
  <si>
    <t>Rx</t>
  </si>
  <si>
    <t>R3</t>
  </si>
  <si>
    <t>V1</t>
  </si>
  <si>
    <t>Ry</t>
  </si>
  <si>
    <t>R4</t>
  </si>
  <si>
    <t>Real</t>
  </si>
  <si>
    <t>Teorico</t>
  </si>
  <si>
    <t>Vin</t>
  </si>
  <si>
    <t>Vout</t>
  </si>
  <si>
    <t>Real A</t>
  </si>
  <si>
    <t>Real Voffset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</si>
</sst>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sz val="10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horizontal="right" readingOrder="0"/>
    </xf>
    <xf borderId="0" fillId="3" fontId="3" numFmtId="0" xfId="0" applyAlignment="1" applyFill="1" applyFont="1">
      <alignment horizontal="right" readingOrder="0"/>
    </xf>
    <xf borderId="0" fillId="0" fontId="1" numFmtId="0" xfId="0" applyFont="1"/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14"/>
    <col customWidth="1" min="3" max="3" width="20.29"/>
    <col customWidth="1" min="4" max="4" width="15.86"/>
  </cols>
  <sheetData>
    <row r="1">
      <c r="B1" s="1" t="s">
        <v>0</v>
      </c>
      <c r="C1" s="1" t="s">
        <v>1</v>
      </c>
      <c r="D1" s="2" t="s">
        <v>2</v>
      </c>
    </row>
    <row r="2">
      <c r="A2" s="3" t="s">
        <v>3</v>
      </c>
      <c r="B2" s="1">
        <v>155370.0</v>
      </c>
      <c r="C2" s="1">
        <v>359820.0</v>
      </c>
      <c r="D2" s="1">
        <v>4.95</v>
      </c>
    </row>
    <row r="3">
      <c r="A3" s="4" t="s">
        <v>4</v>
      </c>
      <c r="B3" s="5">
        <f>SQRT(B2*C2)</f>
        <v>236442.8756</v>
      </c>
      <c r="C3" s="1"/>
    </row>
    <row r="5">
      <c r="B5" s="1" t="s">
        <v>5</v>
      </c>
      <c r="C5" s="1">
        <v>200000.0</v>
      </c>
    </row>
    <row r="6">
      <c r="B6" s="1" t="s">
        <v>6</v>
      </c>
      <c r="C6" s="6">
        <v>3.4</v>
      </c>
    </row>
    <row r="7">
      <c r="B7" s="1" t="s">
        <v>7</v>
      </c>
      <c r="C7" s="7">
        <v>1.5</v>
      </c>
    </row>
    <row r="8">
      <c r="B8" s="1" t="s">
        <v>8</v>
      </c>
      <c r="C8" s="8">
        <f>(C2/(C2+C5))*D2</f>
        <v>3.181574435</v>
      </c>
    </row>
    <row r="9">
      <c r="B9" s="1" t="s">
        <v>9</v>
      </c>
      <c r="C9" s="8">
        <f>(B2/(B2+C5))*D2</f>
        <v>2.164171146</v>
      </c>
    </row>
    <row r="10">
      <c r="B10" s="1" t="s">
        <v>10</v>
      </c>
      <c r="C10" s="8">
        <f>(C5/(C2+C5))*D2</f>
        <v>1.768425565</v>
      </c>
    </row>
    <row r="11">
      <c r="B11" s="1" t="s">
        <v>11</v>
      </c>
      <c r="C11" s="8">
        <f>(C5/(B2+C5))*D2</f>
        <v>2.785828854</v>
      </c>
    </row>
    <row r="28">
      <c r="D28" s="1">
        <v>1.19</v>
      </c>
    </row>
    <row r="29">
      <c r="D29" s="1">
        <v>2000000.0</v>
      </c>
      <c r="E29" s="9">
        <f>(D28*D29)/(D2-D28)</f>
        <v>632978.7234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12</v>
      </c>
      <c r="B2" s="1">
        <v>1000.0</v>
      </c>
      <c r="E2" s="1" t="s">
        <v>13</v>
      </c>
      <c r="F2" s="10">
        <f>5/('Resistência Referência'!C6-'Resistência Referência'!C7)</f>
        <v>2.631578947</v>
      </c>
      <c r="H2" s="1" t="s">
        <v>14</v>
      </c>
      <c r="I2" s="1">
        <v>9.95</v>
      </c>
      <c r="J2" s="1">
        <v>10.6</v>
      </c>
    </row>
    <row r="3">
      <c r="A3" s="1" t="s">
        <v>15</v>
      </c>
      <c r="B3" s="9">
        <f>B5*(((B2+B4)/(F2*B2))-1)</f>
        <v>3101.507538</v>
      </c>
      <c r="E3" s="1" t="s">
        <v>16</v>
      </c>
      <c r="F3" s="10">
        <f>5-F2*'Resistência Referência'!C6</f>
        <v>-3.947368421</v>
      </c>
      <c r="H3" s="1" t="s">
        <v>17</v>
      </c>
      <c r="I3" s="1">
        <f>59900-8200</f>
        <v>51700</v>
      </c>
      <c r="K3" s="1">
        <v>560.0</v>
      </c>
    </row>
    <row r="4">
      <c r="A4" s="1" t="s">
        <v>18</v>
      </c>
      <c r="B4" s="9">
        <f>(F3/-F4)*B2</f>
        <v>2447.765141</v>
      </c>
      <c r="E4" s="1" t="s">
        <v>19</v>
      </c>
      <c r="F4" s="11">
        <f>I2*(I4/(I4+I3))</f>
        <v>1.612641815</v>
      </c>
      <c r="H4" s="1" t="s">
        <v>20</v>
      </c>
      <c r="I4" s="1">
        <v>10000.0</v>
      </c>
      <c r="K4" s="1">
        <v>100.0</v>
      </c>
    </row>
    <row r="5">
      <c r="A5" s="1" t="s">
        <v>21</v>
      </c>
      <c r="B5" s="1">
        <v>10000.0</v>
      </c>
    </row>
    <row r="6">
      <c r="D6" s="3" t="s">
        <v>22</v>
      </c>
      <c r="E6" s="3" t="s">
        <v>23</v>
      </c>
    </row>
    <row r="7">
      <c r="C7" s="1" t="s">
        <v>24</v>
      </c>
      <c r="D7" s="1">
        <v>1.5</v>
      </c>
      <c r="E7" s="1"/>
    </row>
    <row r="8">
      <c r="C8" s="1" t="s">
        <v>25</v>
      </c>
      <c r="D8" s="10">
        <f>-F4*(B4/B2)+D7*(B5/(B3+B5))*((B2+B4)/B2)</f>
        <v>0</v>
      </c>
      <c r="E8" s="10">
        <f>F2*D7+F3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12</v>
      </c>
      <c r="B2" s="1">
        <v>1000.0</v>
      </c>
      <c r="E2" s="1" t="s">
        <v>13</v>
      </c>
      <c r="F2" s="10">
        <f>5/('Resistência Referência'!C6-'Resistência Referência'!C7)</f>
        <v>2.631578947</v>
      </c>
      <c r="H2" s="1" t="s">
        <v>14</v>
      </c>
      <c r="I2" s="1">
        <v>9.95</v>
      </c>
      <c r="J2" s="1">
        <v>10.6</v>
      </c>
    </row>
    <row r="3">
      <c r="A3" s="1" t="s">
        <v>15</v>
      </c>
      <c r="B3" s="12">
        <v>3300.0</v>
      </c>
      <c r="E3" s="1" t="s">
        <v>16</v>
      </c>
      <c r="F3" s="10">
        <f>5-F2*'Resistência Referência'!C6</f>
        <v>-3.947368421</v>
      </c>
      <c r="H3" s="1" t="s">
        <v>17</v>
      </c>
      <c r="I3" s="1">
        <f>59900-8200</f>
        <v>51700</v>
      </c>
    </row>
    <row r="4">
      <c r="A4" s="1" t="s">
        <v>18</v>
      </c>
      <c r="B4" s="12">
        <v>2500.0</v>
      </c>
      <c r="E4" s="1" t="s">
        <v>19</v>
      </c>
      <c r="F4" s="11">
        <f>I2*(I4/(I4+I3))</f>
        <v>1.612641815</v>
      </c>
      <c r="H4" s="1" t="s">
        <v>20</v>
      </c>
      <c r="I4" s="1">
        <v>10000.0</v>
      </c>
    </row>
    <row r="5">
      <c r="A5" s="1" t="s">
        <v>21</v>
      </c>
      <c r="B5" s="1">
        <v>10000.0</v>
      </c>
    </row>
    <row r="6">
      <c r="D6" s="3" t="s">
        <v>22</v>
      </c>
      <c r="E6" s="3" t="s">
        <v>23</v>
      </c>
    </row>
    <row r="7">
      <c r="C7" s="1" t="s">
        <v>24</v>
      </c>
      <c r="D7" s="1">
        <v>3.4</v>
      </c>
    </row>
    <row r="8">
      <c r="C8" s="1" t="s">
        <v>25</v>
      </c>
      <c r="D8" s="10">
        <f>-F4*(B4/B2)+D7*(B5/(B3+B5))*((B2+B4)/B2)</f>
        <v>4.915763883</v>
      </c>
      <c r="E8" s="10">
        <f>F2*D7+F3</f>
        <v>5</v>
      </c>
    </row>
    <row r="12">
      <c r="E12" s="1" t="s">
        <v>26</v>
      </c>
      <c r="F12" s="8">
        <f>(B5/(B3+B5))*((B2+B4)/B2)</f>
        <v>2.631578947</v>
      </c>
    </row>
    <row r="13">
      <c r="E13" s="1" t="s">
        <v>27</v>
      </c>
      <c r="F13" s="8">
        <f>F4*(B4/B2)</f>
        <v>4.031604538</v>
      </c>
    </row>
  </sheetData>
  <drawing r:id="rId1"/>
</worksheet>
</file>