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\Desktop\Soziale Marktwirtschaft\4. Soz. M.__Mag. SECHSeck__Finanzierung__Netto\"/>
    </mc:Choice>
  </mc:AlternateContent>
  <xr:revisionPtr revIDLastSave="0" documentId="13_ncr:1_{6F3BA52D-2758-4559-9CA2-71F9AFF6EACC}" xr6:coauthVersionLast="36" xr6:coauthVersionMax="36" xr10:uidLastSave="{00000000-0000-0000-0000-000000000000}"/>
  <bookViews>
    <workbookView xWindow="480" yWindow="110" windowWidth="14120" windowHeight="2900" xr2:uid="{00000000-000D-0000-FFFF-FFFF00000000}"/>
  </bookViews>
  <sheets>
    <sheet name="Tabelle1" sheetId="1" r:id="rId1"/>
    <sheet name="Unterschied" sheetId="2" r:id="rId2"/>
    <sheet name="Tabelle3" sheetId="3" r:id="rId3"/>
  </sheets>
  <calcPr calcId="191029"/>
</workbook>
</file>

<file path=xl/calcChain.xml><?xml version="1.0" encoding="utf-8"?>
<calcChain xmlns="http://schemas.openxmlformats.org/spreadsheetml/2006/main">
  <c r="I12" i="1" l="1"/>
  <c r="K12" i="1" s="1"/>
  <c r="D12" i="1"/>
  <c r="F12" i="1" s="1"/>
  <c r="D13" i="1"/>
  <c r="E11" i="2"/>
  <c r="I13" i="1" l="1"/>
  <c r="K11" i="1" l="1"/>
  <c r="K13" i="1"/>
  <c r="I11" i="1"/>
  <c r="K10" i="1"/>
  <c r="I10" i="1"/>
  <c r="F11" i="1"/>
  <c r="F13" i="1"/>
  <c r="F10" i="1"/>
  <c r="D11" i="1"/>
  <c r="D10" i="1"/>
  <c r="E10" i="2" l="1"/>
  <c r="B11" i="2"/>
  <c r="F11" i="2" l="1"/>
  <c r="F6" i="2"/>
  <c r="F10" i="2"/>
  <c r="F9" i="2"/>
  <c r="E8" i="2"/>
  <c r="F8" i="2" s="1"/>
  <c r="C11" i="2"/>
  <c r="C10" i="2"/>
  <c r="C9" i="2"/>
  <c r="B8" i="2"/>
  <c r="C8" i="2" s="1"/>
  <c r="F12" i="2" l="1"/>
  <c r="F14" i="2" s="1"/>
  <c r="C12" i="2"/>
  <c r="C14" i="2" s="1"/>
  <c r="J13" i="1"/>
  <c r="L13" i="1"/>
  <c r="L12" i="1"/>
  <c r="J12" i="1"/>
  <c r="L11" i="1"/>
  <c r="J11" i="1"/>
  <c r="L10" i="1"/>
  <c r="J10" i="1"/>
  <c r="J14" i="1" l="1"/>
  <c r="J16" i="1" s="1"/>
  <c r="L17" i="1"/>
  <c r="L18" i="1" s="1"/>
  <c r="E13" i="1"/>
  <c r="G13" i="1" l="1"/>
  <c r="G10" i="1"/>
  <c r="E12" i="1"/>
  <c r="E10" i="1"/>
  <c r="G11" i="1"/>
  <c r="G12" i="1"/>
  <c r="G17" i="1" l="1"/>
  <c r="G18" i="1" s="1"/>
  <c r="E11" i="1"/>
  <c r="E14" i="1" s="1"/>
  <c r="E16" i="1" l="1"/>
</calcChain>
</file>

<file path=xl/sharedStrings.xml><?xml version="1.0" encoding="utf-8"?>
<sst xmlns="http://schemas.openxmlformats.org/spreadsheetml/2006/main" count="46" uniqueCount="35">
  <si>
    <t>Bruttogehalt</t>
  </si>
  <si>
    <t>AN- Anteil</t>
  </si>
  <si>
    <t>AG- Anteil</t>
  </si>
  <si>
    <t>NETTO</t>
  </si>
  <si>
    <t>AG Beitrag</t>
  </si>
  <si>
    <t>AG  Gesamt</t>
  </si>
  <si>
    <t>Soz.vers.Beiträge Gesamt  (vom Brutto)</t>
  </si>
  <si>
    <t>Yannik Müller</t>
  </si>
  <si>
    <t>VL</t>
  </si>
  <si>
    <t>Auszahlung</t>
  </si>
  <si>
    <t>Solidaritätszuschlag 
(5,5 % von der Lohnsteuer)</t>
  </si>
  <si>
    <t>Kirchensteuer 
(in BaWü 8 % von der Lohnsteuer)</t>
  </si>
  <si>
    <t>Lohnsteuer</t>
  </si>
  <si>
    <t>5,5% (Kinderfreibetrag)</t>
  </si>
  <si>
    <t>8%
(Kinderfreibetrag)</t>
  </si>
  <si>
    <t>Steffen Schmidt</t>
  </si>
  <si>
    <t>Katholisch, aus BW</t>
  </si>
  <si>
    <t>Kirche ausgetreten, aus BW</t>
  </si>
  <si>
    <t>Kl. 6; 0 Kinder</t>
  </si>
  <si>
    <t>Kl. 3; 3 Kinder</t>
  </si>
  <si>
    <t>Rentenv.   18,6%</t>
  </si>
  <si>
    <t>Ledig, keine Kinder: Steuerklasse 1</t>
  </si>
  <si>
    <t>Verheiratet, Frau studiert, 1 Kind: Steuerklasse 3</t>
  </si>
  <si>
    <t>8%
Kirche ausgetreten</t>
  </si>
  <si>
    <t>Gesantsatz</t>
  </si>
  <si>
    <t xml:space="preserve">Rentenv. </t>
  </si>
  <si>
    <t xml:space="preserve">Arbeistslosenv. </t>
  </si>
  <si>
    <t>Krankenv.    14,6 % 
(+1,3% Zusatzbeitrag AN)</t>
  </si>
  <si>
    <t>Arbeistslosenv.   2,4%</t>
  </si>
  <si>
    <t>Pflegev.  3,05 %  
(+Kinderlosenzuschlag 0,35% AN)</t>
  </si>
  <si>
    <t>Zusatz</t>
  </si>
  <si>
    <t>Pflegev. (+Kinderlosenzuschlag AN)</t>
  </si>
  <si>
    <r>
      <t xml:space="preserve">Solidaritätszuschlag  seit 2021 nur noch ab 75000€   </t>
    </r>
    <r>
      <rPr>
        <sz val="11"/>
        <color rgb="FFFF0000"/>
        <rFont val="Arial Black"/>
        <family val="2"/>
      </rPr>
      <t>(5,5 % von der Lohnsteuer)</t>
    </r>
  </si>
  <si>
    <t>Krankenv.    (+ Durchschnitts Zusatzbeitrag AN)</t>
  </si>
  <si>
    <r>
      <t xml:space="preserve">Lohnsteuer </t>
    </r>
    <r>
      <rPr>
        <sz val="11"/>
        <color theme="1"/>
        <rFont val="Arial Black"/>
        <family val="2"/>
      </rPr>
      <t>(siehe Lohnsteuertabelle)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</si>
</sst>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0.000"/>
    <numFmt numFmtId="165" formatCode="0.0%"/>
  </numFmts>
  <fonts count="20" x14ac:knownFonts="1"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Arial Black"/>
      <family val="2"/>
    </font>
    <font>
      <sz val="14"/>
      <color theme="1"/>
      <name val="Arial Black"/>
      <family val="2"/>
    </font>
    <font>
      <sz val="14"/>
      <color rgb="FFFF0000"/>
      <name val="Arial Black"/>
      <family val="2"/>
    </font>
    <font>
      <b/>
      <sz val="14"/>
      <color rgb="FFFF0000"/>
      <name val="Arial Black"/>
      <family val="2"/>
    </font>
    <font>
      <sz val="14"/>
      <color rgb="FF00B050"/>
      <name val="Arial Black"/>
      <family val="2"/>
    </font>
    <font>
      <b/>
      <sz val="18"/>
      <color rgb="FF0070C0"/>
      <name val="Arial Black"/>
      <family val="2"/>
    </font>
    <font>
      <b/>
      <sz val="18"/>
      <color rgb="FFFF0000"/>
      <name val="Arial Black"/>
      <family val="2"/>
    </font>
    <font>
      <b/>
      <sz val="16"/>
      <color rgb="FFFF0000"/>
      <name val="Arial Black"/>
      <family val="2"/>
    </font>
    <font>
      <b/>
      <sz val="16"/>
      <color rgb="FF0070C0"/>
      <name val="Arial Black"/>
      <family val="2"/>
    </font>
    <font>
      <sz val="12"/>
      <color theme="1"/>
      <name val="Arial Black"/>
      <family val="2"/>
    </font>
    <font>
      <b/>
      <sz val="12"/>
      <color theme="1"/>
      <name val="Arial Black"/>
      <family val="2"/>
    </font>
    <font>
      <b/>
      <sz val="12"/>
      <color rgb="FFFFC000"/>
      <name val="Arial Black"/>
      <family val="2"/>
    </font>
    <font>
      <sz val="12"/>
      <color rgb="FFFFC000"/>
      <name val="Arial Black"/>
      <family val="2"/>
    </font>
    <font>
      <sz val="12"/>
      <color rgb="FFFF0000"/>
      <name val="Arial Black"/>
      <family val="2"/>
    </font>
    <font>
      <sz val="11"/>
      <color rgb="FFFF0000"/>
      <name val="Arial Black"/>
      <family val="2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8" fontId="2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0" fillId="0" borderId="0" xfId="0" applyBorder="1"/>
    <xf numFmtId="8" fontId="1" fillId="0" borderId="0" xfId="0" applyNumberFormat="1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8" fontId="6" fillId="0" borderId="6" xfId="0" applyNumberFormat="1" applyFont="1" applyBorder="1" applyAlignment="1">
      <alignment vertical="center" wrapText="1"/>
    </xf>
    <xf numFmtId="8" fontId="8" fillId="0" borderId="6" xfId="0" applyNumberFormat="1" applyFont="1" applyBorder="1" applyAlignment="1">
      <alignment vertical="center" wrapText="1"/>
    </xf>
    <xf numFmtId="164" fontId="5" fillId="0" borderId="6" xfId="0" applyNumberFormat="1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8" fontId="7" fillId="0" borderId="6" xfId="0" applyNumberFormat="1" applyFont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5" fillId="0" borderId="6" xfId="0" applyFont="1" applyBorder="1"/>
    <xf numFmtId="8" fontId="8" fillId="0" borderId="6" xfId="0" applyNumberFormat="1" applyFont="1" applyBorder="1"/>
    <xf numFmtId="0" fontId="5" fillId="0" borderId="0" xfId="0" applyFont="1"/>
    <xf numFmtId="9" fontId="5" fillId="0" borderId="6" xfId="0" applyNumberFormat="1" applyFont="1" applyBorder="1" applyAlignment="1">
      <alignment vertical="center" wrapText="1"/>
    </xf>
    <xf numFmtId="165" fontId="5" fillId="0" borderId="6" xfId="0" applyNumberFormat="1" applyFont="1" applyBorder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8" fontId="10" fillId="0" borderId="6" xfId="0" applyNumberFormat="1" applyFont="1" applyBorder="1" applyAlignment="1">
      <alignment vertical="center" wrapText="1"/>
    </xf>
    <xf numFmtId="8" fontId="6" fillId="0" borderId="6" xfId="0" applyNumberFormat="1" applyFont="1" applyBorder="1" applyAlignment="1">
      <alignment vertical="center" wrapText="1"/>
    </xf>
    <xf numFmtId="8" fontId="9" fillId="0" borderId="6" xfId="0" applyNumberFormat="1" applyFont="1" applyBorder="1" applyAlignment="1">
      <alignment vertical="center" wrapText="1"/>
    </xf>
    <xf numFmtId="8" fontId="0" fillId="0" borderId="0" xfId="0" applyNumberFormat="1"/>
    <xf numFmtId="8" fontId="9" fillId="0" borderId="6" xfId="0" applyNumberFormat="1" applyFont="1" applyBorder="1" applyAlignment="1">
      <alignment vertical="center" wrapText="1"/>
    </xf>
    <xf numFmtId="8" fontId="6" fillId="0" borderId="6" xfId="0" applyNumberFormat="1" applyFont="1" applyBorder="1" applyAlignment="1">
      <alignment vertical="center" wrapText="1"/>
    </xf>
    <xf numFmtId="8" fontId="11" fillId="0" borderId="6" xfId="0" applyNumberFormat="1" applyFont="1" applyBorder="1" applyAlignment="1">
      <alignment vertical="center" wrapText="1"/>
    </xf>
    <xf numFmtId="8" fontId="12" fillId="0" borderId="6" xfId="0" applyNumberFormat="1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165" fontId="13" fillId="0" borderId="6" xfId="0" applyNumberFormat="1" applyFont="1" applyBorder="1" applyAlignment="1">
      <alignment vertical="center" wrapText="1"/>
    </xf>
    <xf numFmtId="9" fontId="13" fillId="0" borderId="6" xfId="0" applyNumberFormat="1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15" fillId="0" borderId="6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vertical="center" wrapText="1"/>
    </xf>
    <xf numFmtId="8" fontId="9" fillId="0" borderId="6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8" fontId="9" fillId="0" borderId="6" xfId="0" applyNumberFormat="1" applyFont="1" applyBorder="1" applyAlignment="1">
      <alignment vertical="center" wrapText="1"/>
    </xf>
    <xf numFmtId="8" fontId="6" fillId="0" borderId="6" xfId="0" applyNumberFormat="1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="70" zoomScaleNormal="70" workbookViewId="0">
      <selection activeCell="J7" sqref="J7:L7"/>
    </sheetView>
  </sheetViews>
  <sheetFormatPr baseColWidth="10" defaultRowHeight="14.5" x14ac:dyDescent="0.35"/>
  <cols>
    <col min="1" max="1" width="50" bestFit="1" customWidth="1"/>
    <col min="2" max="2" width="10.1796875" customWidth="1"/>
    <col min="3" max="3" width="14.81640625" bestFit="1" customWidth="1"/>
    <col min="4" max="4" width="10.453125" bestFit="1" customWidth="1"/>
    <col min="5" max="5" width="20.26953125" customWidth="1"/>
    <col min="6" max="6" width="12.1796875" customWidth="1"/>
    <col min="7" max="7" width="16.1796875" bestFit="1" customWidth="1"/>
    <col min="8" max="8" width="6.54296875" customWidth="1"/>
    <col min="9" max="9" width="26.453125" customWidth="1"/>
    <col min="10" max="10" width="20.453125" bestFit="1" customWidth="1"/>
    <col min="11" max="11" width="11" customWidth="1"/>
    <col min="12" max="12" width="20.453125" customWidth="1"/>
  </cols>
  <sheetData>
    <row r="1" spans="1:12" ht="18.75" customHeight="1" x14ac:dyDescent="0.35">
      <c r="A1" s="36" t="s">
        <v>7</v>
      </c>
      <c r="B1" s="37"/>
      <c r="C1" s="37"/>
      <c r="D1" s="37"/>
      <c r="E1" s="37"/>
      <c r="F1" s="37"/>
      <c r="G1" s="41"/>
      <c r="I1" s="36" t="s">
        <v>15</v>
      </c>
      <c r="J1" s="37"/>
      <c r="K1" s="37"/>
      <c r="L1" s="37"/>
    </row>
    <row r="2" spans="1:12" ht="15.75" customHeight="1" x14ac:dyDescent="0.35">
      <c r="A2" s="42" t="s">
        <v>21</v>
      </c>
      <c r="B2" s="43"/>
      <c r="C2" s="43"/>
      <c r="D2" s="43"/>
      <c r="E2" s="43"/>
      <c r="F2" s="43"/>
      <c r="G2" s="44"/>
      <c r="I2" s="45" t="s">
        <v>22</v>
      </c>
      <c r="J2" s="46"/>
      <c r="K2" s="46"/>
      <c r="L2" s="46"/>
    </row>
    <row r="3" spans="1:12" ht="15.75" customHeight="1" x14ac:dyDescent="0.35">
      <c r="A3" s="42" t="s">
        <v>16</v>
      </c>
      <c r="B3" s="43"/>
      <c r="C3" s="43"/>
      <c r="D3" s="43"/>
      <c r="E3" s="43"/>
      <c r="F3" s="43"/>
      <c r="G3" s="44"/>
      <c r="I3" s="45" t="s">
        <v>17</v>
      </c>
      <c r="J3" s="46"/>
      <c r="K3" s="46"/>
      <c r="L3" s="46"/>
    </row>
    <row r="4" spans="1:12" ht="16.5" customHeight="1" x14ac:dyDescent="0.35">
      <c r="A4" s="49"/>
      <c r="B4" s="50"/>
      <c r="C4" s="50"/>
      <c r="D4" s="50"/>
      <c r="E4" s="50"/>
      <c r="F4" s="50"/>
      <c r="G4" s="51"/>
    </row>
    <row r="5" spans="1:12" ht="28" x14ac:dyDescent="0.35">
      <c r="A5" s="5" t="s">
        <v>0</v>
      </c>
      <c r="B5" s="5"/>
      <c r="C5" s="5"/>
      <c r="D5" s="5"/>
      <c r="E5" s="38">
        <v>3193.76</v>
      </c>
      <c r="F5" s="38"/>
      <c r="G5" s="38"/>
      <c r="I5" s="5"/>
      <c r="J5" s="38">
        <v>3193.76</v>
      </c>
      <c r="K5" s="38"/>
      <c r="L5" s="38"/>
    </row>
    <row r="6" spans="1:12" ht="22" x14ac:dyDescent="0.35">
      <c r="A6" s="6" t="s">
        <v>34</v>
      </c>
      <c r="B6" s="6"/>
      <c r="C6" s="6"/>
      <c r="D6" s="6"/>
      <c r="E6" s="39">
        <v>390.66</v>
      </c>
      <c r="F6" s="39"/>
      <c r="G6" s="39"/>
      <c r="I6" s="6"/>
      <c r="J6" s="39">
        <v>122</v>
      </c>
      <c r="K6" s="39"/>
      <c r="L6" s="39"/>
    </row>
    <row r="7" spans="1:12" ht="36" x14ac:dyDescent="0.35">
      <c r="A7" s="34" t="s">
        <v>32</v>
      </c>
      <c r="B7" s="34"/>
      <c r="C7" s="27"/>
      <c r="D7" s="17">
        <v>5.5E-2</v>
      </c>
      <c r="E7" s="39">
        <v>0</v>
      </c>
      <c r="F7" s="39"/>
      <c r="G7" s="40"/>
      <c r="I7" s="29" t="s">
        <v>13</v>
      </c>
      <c r="J7" s="39">
        <v>0</v>
      </c>
      <c r="K7" s="39"/>
      <c r="L7" s="40"/>
    </row>
    <row r="8" spans="1:12" ht="36" x14ac:dyDescent="0.35">
      <c r="A8" s="27" t="s">
        <v>11</v>
      </c>
      <c r="B8" s="27"/>
      <c r="C8" s="27"/>
      <c r="D8" s="16">
        <v>0.08</v>
      </c>
      <c r="E8" s="39">
        <v>31.25</v>
      </c>
      <c r="F8" s="39"/>
      <c r="G8" s="40"/>
      <c r="I8" s="30" t="s">
        <v>23</v>
      </c>
      <c r="J8" s="39">
        <v>0</v>
      </c>
      <c r="K8" s="39"/>
      <c r="L8" s="40"/>
    </row>
    <row r="9" spans="1:12" ht="22" x14ac:dyDescent="0.35">
      <c r="A9" s="28" t="s">
        <v>6</v>
      </c>
      <c r="B9" s="28"/>
      <c r="C9" s="32" t="s">
        <v>24</v>
      </c>
      <c r="D9" s="47" t="s">
        <v>1</v>
      </c>
      <c r="E9" s="48"/>
      <c r="F9" s="47" t="s">
        <v>2</v>
      </c>
      <c r="G9" s="48"/>
      <c r="I9" s="47" t="s">
        <v>1</v>
      </c>
      <c r="J9" s="48"/>
      <c r="K9" s="47" t="s">
        <v>2</v>
      </c>
      <c r="L9" s="48"/>
    </row>
    <row r="10" spans="1:12" ht="22" x14ac:dyDescent="0.35">
      <c r="A10" s="27" t="s">
        <v>25</v>
      </c>
      <c r="B10" s="27"/>
      <c r="C10" s="33">
        <v>18.600000000000001</v>
      </c>
      <c r="D10" s="6">
        <f>C10/2</f>
        <v>9.3000000000000007</v>
      </c>
      <c r="E10" s="7">
        <f>D10/100*E5</f>
        <v>297.01968000000005</v>
      </c>
      <c r="F10" s="6">
        <f>C10/2</f>
        <v>9.3000000000000007</v>
      </c>
      <c r="G10" s="8">
        <f>F10/100*E5</f>
        <v>297.01968000000005</v>
      </c>
      <c r="H10" s="2"/>
      <c r="I10" s="6">
        <f>C10/2</f>
        <v>9.3000000000000007</v>
      </c>
      <c r="J10" s="20">
        <f>I10/100*J5</f>
        <v>297.01968000000005</v>
      </c>
      <c r="K10" s="6">
        <f>C10/2</f>
        <v>9.3000000000000007</v>
      </c>
      <c r="L10" s="8">
        <f>K10/100*J5</f>
        <v>297.01968000000005</v>
      </c>
    </row>
    <row r="11" spans="1:12" ht="22" x14ac:dyDescent="0.35">
      <c r="A11" s="27" t="s">
        <v>26</v>
      </c>
      <c r="B11" s="27" t="s">
        <v>30</v>
      </c>
      <c r="C11" s="33">
        <v>2.6</v>
      </c>
      <c r="D11" s="6">
        <f t="shared" ref="D11" si="0">C11/2</f>
        <v>1.3</v>
      </c>
      <c r="E11" s="7">
        <f>D11/100*E5</f>
        <v>41.51888000000001</v>
      </c>
      <c r="F11" s="6">
        <f t="shared" ref="F11:F13" si="1">C11/2</f>
        <v>1.3</v>
      </c>
      <c r="G11" s="8">
        <f>F11/100*E5</f>
        <v>41.51888000000001</v>
      </c>
      <c r="H11" s="3"/>
      <c r="I11" s="6">
        <f t="shared" ref="I11" si="2">C11/2</f>
        <v>1.3</v>
      </c>
      <c r="J11" s="20">
        <f>I11/100*J5</f>
        <v>41.51888000000001</v>
      </c>
      <c r="K11" s="6">
        <f t="shared" ref="K11:K13" si="3">C11/2</f>
        <v>1.3</v>
      </c>
      <c r="L11" s="8">
        <f>K11/100*J5</f>
        <v>41.51888000000001</v>
      </c>
    </row>
    <row r="12" spans="1:12" ht="36" x14ac:dyDescent="0.35">
      <c r="A12" s="27" t="s">
        <v>33</v>
      </c>
      <c r="B12" s="27">
        <v>1.6</v>
      </c>
      <c r="C12" s="33">
        <v>14.6</v>
      </c>
      <c r="D12" s="6">
        <f>C12/2+B12/2</f>
        <v>8.1</v>
      </c>
      <c r="E12" s="7">
        <f>D12/100*E5</f>
        <v>258.69456000000002</v>
      </c>
      <c r="F12" s="6">
        <f>D12</f>
        <v>8.1</v>
      </c>
      <c r="G12" s="8">
        <f>F12/100*E5</f>
        <v>258.69456000000002</v>
      </c>
      <c r="H12" s="4"/>
      <c r="I12" s="6">
        <f>C12/2+B12/2</f>
        <v>8.1</v>
      </c>
      <c r="J12" s="20">
        <f>I12/100*J5</f>
        <v>258.69456000000002</v>
      </c>
      <c r="K12" s="6">
        <f>I12</f>
        <v>8.1</v>
      </c>
      <c r="L12" s="8">
        <f>K12/100*J5</f>
        <v>258.69456000000002</v>
      </c>
    </row>
    <row r="13" spans="1:12" ht="22" x14ac:dyDescent="0.35">
      <c r="A13" s="27" t="s">
        <v>31</v>
      </c>
      <c r="B13" s="27">
        <v>0.6</v>
      </c>
      <c r="C13" s="33">
        <v>3.4</v>
      </c>
      <c r="D13" s="6">
        <f>C13/2+B13</f>
        <v>2.2999999999999998</v>
      </c>
      <c r="E13" s="7">
        <f>(D13)/100*E5</f>
        <v>73.456479999999999</v>
      </c>
      <c r="F13" s="6">
        <f t="shared" si="1"/>
        <v>1.7</v>
      </c>
      <c r="G13" s="8">
        <f>F13/100*E5</f>
        <v>54.293920000000007</v>
      </c>
      <c r="H13" s="4"/>
      <c r="I13" s="6">
        <f>C13/2</f>
        <v>1.7</v>
      </c>
      <c r="J13" s="20">
        <f>(I13)/100*J5</f>
        <v>54.293920000000007</v>
      </c>
      <c r="K13" s="6">
        <f t="shared" si="3"/>
        <v>1.7</v>
      </c>
      <c r="L13" s="8">
        <f>K13/100*J5</f>
        <v>54.293920000000007</v>
      </c>
    </row>
    <row r="14" spans="1:12" ht="28" x14ac:dyDescent="0.35">
      <c r="A14" s="10" t="s">
        <v>3</v>
      </c>
      <c r="B14" s="10"/>
      <c r="C14" s="10"/>
      <c r="D14" s="10"/>
      <c r="E14" s="26">
        <f>E5-(E6+E7+E8+E10+E11+E12+E13)</f>
        <v>2101.1604000000002</v>
      </c>
      <c r="F14" s="11"/>
      <c r="G14" s="11"/>
      <c r="H14" s="1"/>
      <c r="I14" s="10"/>
      <c r="J14" s="35">
        <f>J5-(J6+J7+J8+J10+J11+J12+J13)</f>
        <v>2420.2329600000003</v>
      </c>
      <c r="K14" s="11"/>
      <c r="L14" s="11"/>
    </row>
    <row r="15" spans="1:12" ht="28" x14ac:dyDescent="0.35">
      <c r="A15" s="10" t="s">
        <v>8</v>
      </c>
      <c r="B15" s="10"/>
      <c r="C15" s="10"/>
      <c r="D15" s="10"/>
      <c r="E15" s="25">
        <v>40</v>
      </c>
      <c r="F15" s="11"/>
      <c r="G15" s="11"/>
      <c r="H15" s="1"/>
      <c r="I15" s="10"/>
      <c r="J15" s="19">
        <v>40</v>
      </c>
      <c r="K15" s="11"/>
      <c r="L15" s="11"/>
    </row>
    <row r="16" spans="1:12" ht="28" x14ac:dyDescent="0.35">
      <c r="A16" s="10" t="s">
        <v>9</v>
      </c>
      <c r="B16" s="10"/>
      <c r="C16" s="10"/>
      <c r="D16" s="10"/>
      <c r="E16" s="26">
        <f>E14-E15</f>
        <v>2061.1604000000002</v>
      </c>
      <c r="F16" s="11"/>
      <c r="G16" s="11"/>
      <c r="H16" s="1"/>
      <c r="I16" s="10"/>
      <c r="J16" s="21">
        <f>J14-J15</f>
        <v>2380.2329600000003</v>
      </c>
      <c r="K16" s="11"/>
      <c r="L16" s="11"/>
    </row>
    <row r="17" spans="1:12" ht="22" x14ac:dyDescent="0.65">
      <c r="A17" s="12" t="s">
        <v>4</v>
      </c>
      <c r="B17" s="12"/>
      <c r="C17" s="12"/>
      <c r="D17" s="12"/>
      <c r="E17" s="13"/>
      <c r="F17" s="13"/>
      <c r="G17" s="14">
        <f>SUM(G10:G13)</f>
        <v>651.52704000000006</v>
      </c>
      <c r="H17" s="3"/>
      <c r="I17" s="12"/>
      <c r="J17" s="13"/>
      <c r="K17" s="13"/>
      <c r="L17" s="14">
        <f>SUM(L10:L13)</f>
        <v>651.52704000000006</v>
      </c>
    </row>
    <row r="18" spans="1:12" ht="22" x14ac:dyDescent="0.65">
      <c r="A18" s="18" t="s">
        <v>5</v>
      </c>
      <c r="B18" s="31"/>
      <c r="C18" s="31"/>
      <c r="D18" s="15"/>
      <c r="E18" s="15"/>
      <c r="F18" s="15"/>
      <c r="G18" s="14">
        <f>G17+E5</f>
        <v>3845.2870400000002</v>
      </c>
      <c r="I18" s="15"/>
      <c r="J18" s="15"/>
      <c r="K18" s="15"/>
      <c r="L18" s="14">
        <f>L17+J5</f>
        <v>3845.2870400000002</v>
      </c>
    </row>
    <row r="19" spans="1:12" x14ac:dyDescent="0.35">
      <c r="E19" s="22"/>
    </row>
  </sheetData>
  <mergeCells count="19">
    <mergeCell ref="J8:L8"/>
    <mergeCell ref="I2:L2"/>
    <mergeCell ref="I3:L3"/>
    <mergeCell ref="D9:E9"/>
    <mergeCell ref="F9:G9"/>
    <mergeCell ref="I9:J9"/>
    <mergeCell ref="K9:L9"/>
    <mergeCell ref="E8:G8"/>
    <mergeCell ref="E5:G5"/>
    <mergeCell ref="E6:G6"/>
    <mergeCell ref="E7:G7"/>
    <mergeCell ref="A4:G4"/>
    <mergeCell ref="I1:L1"/>
    <mergeCell ref="J5:L5"/>
    <mergeCell ref="J6:L6"/>
    <mergeCell ref="J7:L7"/>
    <mergeCell ref="A1:G1"/>
    <mergeCell ref="A2:G2"/>
    <mergeCell ref="A3:G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zoomScale="70" zoomScaleNormal="70" workbookViewId="0">
      <selection activeCell="F4" sqref="F4"/>
    </sheetView>
  </sheetViews>
  <sheetFormatPr baseColWidth="10" defaultRowHeight="14.5" x14ac:dyDescent="0.35"/>
  <cols>
    <col min="1" max="1" width="39.1796875" customWidth="1"/>
    <col min="2" max="2" width="12.1796875" bestFit="1" customWidth="1"/>
    <col min="3" max="3" width="20.453125" bestFit="1" customWidth="1"/>
    <col min="6" max="6" width="20.453125" bestFit="1" customWidth="1"/>
  </cols>
  <sheetData>
    <row r="1" spans="1:6" ht="21" customHeight="1" x14ac:dyDescent="0.35">
      <c r="B1" s="45" t="s">
        <v>19</v>
      </c>
      <c r="C1" s="46"/>
      <c r="E1" s="45" t="s">
        <v>18</v>
      </c>
      <c r="F1" s="46"/>
    </row>
    <row r="3" spans="1:6" ht="34.75" customHeight="1" x14ac:dyDescent="0.35">
      <c r="A3" s="5" t="s">
        <v>0</v>
      </c>
      <c r="B3" s="5"/>
      <c r="C3" s="23">
        <v>3192</v>
      </c>
      <c r="E3" s="5"/>
      <c r="F3" s="23">
        <v>3192</v>
      </c>
    </row>
    <row r="4" spans="1:6" ht="26.5" customHeight="1" x14ac:dyDescent="0.35">
      <c r="A4" s="6" t="s">
        <v>12</v>
      </c>
      <c r="B4" s="6"/>
      <c r="C4" s="24">
        <v>184.16</v>
      </c>
      <c r="E4" s="6"/>
      <c r="F4" s="24">
        <v>822</v>
      </c>
    </row>
    <row r="5" spans="1:6" ht="54" x14ac:dyDescent="0.35">
      <c r="A5" s="27" t="s">
        <v>10</v>
      </c>
      <c r="B5" s="29" t="s">
        <v>13</v>
      </c>
      <c r="C5" s="24">
        <v>0</v>
      </c>
      <c r="E5" s="29">
        <v>5.5E-2</v>
      </c>
      <c r="F5" s="24"/>
    </row>
    <row r="6" spans="1:6" ht="54" x14ac:dyDescent="0.35">
      <c r="A6" s="27" t="s">
        <v>11</v>
      </c>
      <c r="B6" s="30" t="s">
        <v>14</v>
      </c>
      <c r="C6" s="24">
        <v>0</v>
      </c>
      <c r="E6" s="30">
        <v>0.08</v>
      </c>
      <c r="F6" s="24">
        <f>E6*F4</f>
        <v>65.760000000000005</v>
      </c>
    </row>
    <row r="7" spans="1:6" ht="36" x14ac:dyDescent="0.35">
      <c r="A7" s="28" t="s">
        <v>6</v>
      </c>
      <c r="B7" s="6"/>
      <c r="C7" s="5" t="s">
        <v>1</v>
      </c>
      <c r="E7" s="6"/>
      <c r="F7" s="5" t="s">
        <v>1</v>
      </c>
    </row>
    <row r="8" spans="1:6" ht="22" x14ac:dyDescent="0.35">
      <c r="A8" s="27" t="s">
        <v>20</v>
      </c>
      <c r="B8" s="6">
        <f>18.6/2</f>
        <v>9.3000000000000007</v>
      </c>
      <c r="C8" s="24">
        <f>B8/100*C3</f>
        <v>296.85600000000005</v>
      </c>
      <c r="E8" s="6">
        <f>18.6/2</f>
        <v>9.3000000000000007</v>
      </c>
      <c r="F8" s="24">
        <f>E8/100*F3</f>
        <v>296.85600000000005</v>
      </c>
    </row>
    <row r="9" spans="1:6" ht="22" x14ac:dyDescent="0.35">
      <c r="A9" s="27" t="s">
        <v>28</v>
      </c>
      <c r="B9" s="6">
        <v>1.2</v>
      </c>
      <c r="C9" s="24">
        <f>B9/100*C3</f>
        <v>38.304000000000002</v>
      </c>
      <c r="E9" s="6">
        <v>1.2</v>
      </c>
      <c r="F9" s="24">
        <f>E9/100*F3</f>
        <v>38.304000000000002</v>
      </c>
    </row>
    <row r="10" spans="1:6" ht="36" x14ac:dyDescent="0.35">
      <c r="A10" s="27" t="s">
        <v>27</v>
      </c>
      <c r="B10" s="6">
        <v>7.75</v>
      </c>
      <c r="C10" s="24">
        <f>B10/100*C3</f>
        <v>247.38</v>
      </c>
      <c r="E10" s="6">
        <f>14.6/2+1.5/2</f>
        <v>8.0500000000000007</v>
      </c>
      <c r="F10" s="24">
        <f>E10/100*F3</f>
        <v>256.95600000000002</v>
      </c>
    </row>
    <row r="11" spans="1:6" ht="54" x14ac:dyDescent="0.35">
      <c r="A11" s="27" t="s">
        <v>29</v>
      </c>
      <c r="B11" s="9">
        <f>3.05/2</f>
        <v>1.5249999999999999</v>
      </c>
      <c r="C11" s="24">
        <f>(B11)/100*C3</f>
        <v>48.677999999999997</v>
      </c>
      <c r="E11" s="9">
        <f>3.05/2+0.35</f>
        <v>1.875</v>
      </c>
      <c r="F11" s="24">
        <f>(E11)/100*F3</f>
        <v>59.849999999999994</v>
      </c>
    </row>
    <row r="12" spans="1:6" ht="28" x14ac:dyDescent="0.35">
      <c r="A12" s="10" t="s">
        <v>3</v>
      </c>
      <c r="B12" s="10"/>
      <c r="C12" s="19">
        <f>C3-(C4+C5+C6+C8+C9+C10+C11)</f>
        <v>2376.6219999999998</v>
      </c>
      <c r="E12" s="10"/>
      <c r="F12" s="19">
        <f>F3-(F4+F5+F6+F8+F9+F10+F11)</f>
        <v>1652.2739999999999</v>
      </c>
    </row>
    <row r="13" spans="1:6" ht="28" x14ac:dyDescent="0.35">
      <c r="A13" s="10" t="s">
        <v>8</v>
      </c>
      <c r="B13" s="10"/>
      <c r="C13" s="19">
        <v>40</v>
      </c>
      <c r="E13" s="10"/>
      <c r="F13" s="19">
        <v>40</v>
      </c>
    </row>
    <row r="14" spans="1:6" ht="28" x14ac:dyDescent="0.35">
      <c r="A14" s="10" t="s">
        <v>9</v>
      </c>
      <c r="B14" s="10"/>
      <c r="C14" s="23">
        <f>C12-C13</f>
        <v>2336.6219999999998</v>
      </c>
      <c r="E14" s="10"/>
      <c r="F14" s="23">
        <f>F12-F13</f>
        <v>1612.2739999999999</v>
      </c>
    </row>
    <row r="15" spans="1:6" ht="22" x14ac:dyDescent="0.65">
      <c r="B15" s="15"/>
      <c r="C15" s="15"/>
      <c r="E15" s="15"/>
      <c r="F15" s="15"/>
    </row>
  </sheetData>
  <mergeCells count="2">
    <mergeCell ref="B1:C1"/>
    <mergeCell ref="E1:F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Unterschied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</dc:creator>
  <cp:lastModifiedBy>Carsten Ockert</cp:lastModifiedBy>
  <dcterms:created xsi:type="dcterms:W3CDTF">2013-11-07T07:51:46Z</dcterms:created>
  <dcterms:modified xsi:type="dcterms:W3CDTF">2023-12-04T10:11:12Z</dcterms:modified>
</cp:coreProperties>
</file>