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96" windowWidth="9696" windowHeight="6792" tabRatio="790" activeTab="3"/>
  </bookViews>
  <sheets>
    <sheet name="GuV" sheetId="7" r:id="rId1"/>
    <sheet name="Kostenartenrechnung" sheetId="3" r:id="rId2"/>
    <sheet name="Kostenstellenrechnung BAB " sheetId="4" r:id="rId3"/>
    <sheet name="Kostenträgerrechnung1" sheetId="5" r:id="rId4"/>
    <sheet name="Kostenträgerrechnung2" sheetId="6" r:id="rId5"/>
  </sheets>
  <definedNames>
    <definedName name="_xlnm.Print_Area" localSheetId="1">Kostenartenrechnung!$A$1:$E$15</definedName>
  </definedNames>
  <calcPr calcId="145621"/>
</workbook>
</file>

<file path=xl/calcChain.xml><?xml version="1.0" encoding="utf-8"?>
<calcChain xmlns="http://schemas.openxmlformats.org/spreadsheetml/2006/main">
  <c r="D15" i="7" l="1"/>
  <c r="B13" i="7"/>
  <c r="B15" i="7"/>
  <c r="A6" i="6"/>
  <c r="A7" i="6"/>
  <c r="A6" i="5"/>
  <c r="A7" i="5"/>
  <c r="A14" i="5"/>
  <c r="A13" i="5"/>
  <c r="A12" i="5"/>
  <c r="A11" i="5"/>
  <c r="A10" i="5"/>
  <c r="A9" i="5"/>
  <c r="A8" i="5"/>
  <c r="A5" i="5"/>
  <c r="A12" i="6"/>
  <c r="A14" i="6"/>
  <c r="A13" i="6"/>
  <c r="A11" i="6"/>
  <c r="A9" i="6"/>
  <c r="A10" i="6"/>
  <c r="A5" i="6"/>
  <c r="A8" i="6"/>
  <c r="A15" i="6"/>
</calcChain>
</file>

<file path=xl/comments1.xml><?xml version="1.0" encoding="utf-8"?>
<comments xmlns="http://schemas.openxmlformats.org/spreadsheetml/2006/main">
  <authors>
    <author>Jochen Wörner</author>
  </authors>
  <commentList>
    <comment ref="E9" authorId="0">
      <text>
        <r>
          <rPr>
            <b/>
            <sz val="8"/>
            <color indexed="81"/>
            <rFont val="Tahoma"/>
            <family val="2"/>
          </rPr>
          <t>Beachte:</t>
        </r>
        <r>
          <rPr>
            <sz val="8"/>
            <color indexed="81"/>
            <rFont val="Tahoma"/>
          </rPr>
          <t xml:space="preserve">
- Auf Fertigungslöhne entfallen 2/3, auf Gehälter (Verwaltung/Vertrieb) 1/3 der Kostenposition.
- Von den Sozialabgaben entfallen 1/3 auf die Gehälter.
Bei den gemieteten Anlagegütern handelt es sich um das geleasten Netzwerk, das von allen Abteilungen zu gleichen Teilen genutzt wird.
- Die Gewerbesteuer wird allen Betriebsteilen gleichgewichtig zugeteilt.
</t>
        </r>
      </text>
    </comment>
  </commentList>
</comments>
</file>

<file path=xl/comments2.xml><?xml version="1.0" encoding="utf-8"?>
<comments xmlns="http://schemas.openxmlformats.org/spreadsheetml/2006/main">
  <authors>
    <author>Jochen Wörner</author>
  </authors>
  <commentList>
    <comment ref="D4" authorId="0">
      <text>
        <r>
          <rPr>
            <sz val="8"/>
            <color indexed="81"/>
            <rFont val="Tahoma"/>
          </rPr>
          <t xml:space="preserve">- Laut Gehaltsliste entfallen 210 T€ auf die Verwaltung, 105 T€
 auf Vertrieb.
- Miete und Gewerbesteuer werden gleich verteilt.
</t>
        </r>
      </text>
    </comment>
    <comment ref="D14" authorId="0">
      <text>
        <r>
          <rPr>
            <sz val="8"/>
            <color indexed="81"/>
            <rFont val="Tahoma"/>
          </rPr>
          <t xml:space="preserve">
Materialeinzelkosten</t>
        </r>
      </text>
    </comment>
    <comment ref="E14" authorId="0">
      <text>
        <r>
          <rPr>
            <sz val="8"/>
            <color indexed="81"/>
            <rFont val="Tahoma"/>
          </rPr>
          <t xml:space="preserve">Fertigungseinzelkosten
</t>
        </r>
      </text>
    </comment>
    <comment ref="F14" authorId="0">
      <text>
        <r>
          <rPr>
            <sz val="8"/>
            <color indexed="81"/>
            <rFont val="Tahoma"/>
          </rPr>
          <t xml:space="preserve">Herstelkosten des Umsatzes
</t>
        </r>
      </text>
    </comment>
    <comment ref="G14" authorId="0">
      <text>
        <r>
          <rPr>
            <sz val="8"/>
            <color indexed="81"/>
            <rFont val="Tahoma"/>
          </rPr>
          <t xml:space="preserve">Herstelkosten des Umsatzes
</t>
        </r>
      </text>
    </comment>
  </commentList>
</comments>
</file>

<file path=xl/sharedStrings.xml><?xml version="1.0" encoding="utf-8"?>
<sst xmlns="http://schemas.openxmlformats.org/spreadsheetml/2006/main" count="77" uniqueCount="62">
  <si>
    <t>Aufwendungen für Rohstoffe und Fremdbauteile</t>
  </si>
  <si>
    <t>Löhne und Gehälter</t>
  </si>
  <si>
    <t>Soziale Abgaben</t>
  </si>
  <si>
    <t>Miete für Anlagegegestände (Leasing)</t>
  </si>
  <si>
    <t>Gewerbesteuer</t>
  </si>
  <si>
    <t>Kostenarten</t>
  </si>
  <si>
    <t>Hauptkostenstellen</t>
  </si>
  <si>
    <t>Material</t>
  </si>
  <si>
    <t>Fertigung</t>
  </si>
  <si>
    <t>Verwaltung</t>
  </si>
  <si>
    <t>Vertrieb</t>
  </si>
  <si>
    <t>Summe</t>
  </si>
  <si>
    <t>Gehälter</t>
  </si>
  <si>
    <t>Summe Gemeinkosten je Kostenstelle</t>
  </si>
  <si>
    <t>Kostenartenrechnung</t>
  </si>
  <si>
    <t>Kostenart</t>
  </si>
  <si>
    <t>Gemeinkosten</t>
  </si>
  <si>
    <t>Einzelkosten</t>
  </si>
  <si>
    <t xml:space="preserve"> </t>
  </si>
  <si>
    <t>Kostensumme</t>
  </si>
  <si>
    <t>Verrechnungs-grundlage</t>
  </si>
  <si>
    <t>Gemeinkosten werden über den BAB auf Kostenstellen verteilt.</t>
  </si>
  <si>
    <t>Einzelkosten gehen direkt in die Kostenträger-rechnung ein.</t>
  </si>
  <si>
    <t>Soziale Abgaben für Gehhaltsempfänger</t>
  </si>
  <si>
    <t>Gehaltsliste</t>
  </si>
  <si>
    <t>gleiche Anteile</t>
  </si>
  <si>
    <t>Materialeinzelkosten</t>
  </si>
  <si>
    <t>Gesamtkalkulation zur Ermittlung der Zuschlagssätze</t>
  </si>
  <si>
    <t>%</t>
  </si>
  <si>
    <t>€</t>
  </si>
  <si>
    <t>Zuschlagssätze in %</t>
  </si>
  <si>
    <t>Kostenstellenrechnung</t>
  </si>
  <si>
    <t>Kostenträgerrechnung 1</t>
  </si>
  <si>
    <t>Kalkulation zur Ermittlung der Selbstkosten für ein Produkt</t>
  </si>
  <si>
    <t>Kostenträgerrechnung 2</t>
  </si>
  <si>
    <t>Verteilung der Gemeinkosten auf Kostenstellen</t>
  </si>
  <si>
    <t>Bezugsgrößen</t>
  </si>
  <si>
    <t>IST-Zuschlagssätze in %</t>
  </si>
  <si>
    <t>Die Sharpeview AG, ein Hersteller von Bildschirmen, erstellt aufgrund der Daten der Geschäftsbuchführung die folgende Gewinn- und Verlustrechnung:</t>
  </si>
  <si>
    <t>Gewinn- und Verlustrechnung</t>
  </si>
  <si>
    <t>Aufwendungen</t>
  </si>
  <si>
    <t>Erträge</t>
  </si>
  <si>
    <t>Tausend Euro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</si>
  <si>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</si>
  <si>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</si>
  <si>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</si>
  <si>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</si>
  <si>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Spenden</t>
  </si>
  <si>
    <t>Erträge aus der Auflösung von Rückstellungen</t>
  </si>
  <si>
    <t>Verluste aus dem Abgang von Anlagegütern</t>
  </si>
  <si>
    <t>Zinserträge</t>
  </si>
  <si>
    <t>Erträge aus der Erstattung von Betriebssteuern</t>
  </si>
  <si>
    <t>Gesamtergebnis (Gewinn)</t>
  </si>
  <si>
    <t>für alle Produkte</t>
  </si>
  <si>
    <t>Bezugsgröße</t>
  </si>
  <si>
    <t>Fertigungseinzelkosten</t>
  </si>
  <si>
    <t>Herstellkosten des Umsatzes</t>
  </si>
  <si>
    <t>Vorkalkulation für den Bildschirm SV 3 durchführen:</t>
  </si>
  <si>
    <t>- Fertigungsmaterial lt. Berechnung = 300 €</t>
  </si>
  <si>
    <t>- Fertigungslöhne (2 x 80 €) = 160 €</t>
  </si>
  <si>
    <t>- Sondereinzelkosten der Fertigung (Spezialwerkzeug) = 120 €</t>
  </si>
  <si>
    <t>- Sondereinzelkosten des Vertriebs (Anteil Werbekampagne) = 33 €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</si>
</sst>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Border="1"/>
    <xf numFmtId="9" fontId="0" fillId="0" borderId="0" xfId="1" applyFont="1" applyBorder="1"/>
    <xf numFmtId="0" fontId="5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2" fontId="0" fillId="0" borderId="1" xfId="0" applyNumberFormat="1" applyBorder="1"/>
    <xf numFmtId="0" fontId="0" fillId="2" borderId="1" xfId="0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2" fillId="2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 applyAlignment="1">
      <alignment vertical="top"/>
    </xf>
    <xf numFmtId="0" fontId="2" fillId="4" borderId="2" xfId="0" applyFont="1" applyFill="1" applyBorder="1"/>
    <xf numFmtId="2" fontId="1" fillId="3" borderId="1" xfId="2" applyNumberFormat="1" applyFill="1" applyBorder="1"/>
    <xf numFmtId="2" fontId="1" fillId="0" borderId="1" xfId="2" applyNumberFormat="1" applyFill="1" applyBorder="1"/>
    <xf numFmtId="2" fontId="1" fillId="3" borderId="3" xfId="2" applyNumberFormat="1" applyFill="1" applyBorder="1"/>
    <xf numFmtId="2" fontId="1" fillId="0" borderId="3" xfId="2" applyNumberFormat="1" applyFill="1" applyBorder="1"/>
    <xf numFmtId="2" fontId="1" fillId="0" borderId="2" xfId="2" applyNumberFormat="1" applyFill="1" applyBorder="1"/>
    <xf numFmtId="2" fontId="1" fillId="3" borderId="2" xfId="2" applyNumberFormat="1" applyFill="1" applyBorder="1"/>
    <xf numFmtId="2" fontId="1" fillId="0" borderId="4" xfId="2" applyNumberFormat="1" applyFill="1" applyBorder="1" applyAlignment="1">
      <alignment vertical="top"/>
    </xf>
    <xf numFmtId="2" fontId="1" fillId="3" borderId="4" xfId="2" applyNumberFormat="1" applyFill="1" applyBorder="1" applyAlignment="1">
      <alignment vertical="top"/>
    </xf>
    <xf numFmtId="0" fontId="8" fillId="4" borderId="2" xfId="0" applyFont="1" applyFill="1" applyBorder="1"/>
    <xf numFmtId="9" fontId="0" fillId="3" borderId="1" xfId="1" applyFont="1" applyFill="1" applyBorder="1"/>
    <xf numFmtId="0" fontId="0" fillId="3" borderId="5" xfId="0" applyFill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vertical="top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top" wrapText="1"/>
    </xf>
    <xf numFmtId="0" fontId="0" fillId="2" borderId="11" xfId="0" applyFill="1" applyBorder="1" applyAlignment="1">
      <alignment horizontal="left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0" fontId="5" fillId="5" borderId="0" xfId="0" applyFont="1" applyFill="1" applyBorder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/>
    </xf>
    <xf numFmtId="2" fontId="12" fillId="3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2" fontId="10" fillId="0" borderId="12" xfId="0" applyNumberFormat="1" applyFont="1" applyBorder="1" applyAlignment="1">
      <alignment vertical="top" wrapText="1"/>
    </xf>
    <xf numFmtId="2" fontId="11" fillId="2" borderId="1" xfId="0" applyNumberFormat="1" applyFont="1" applyFill="1" applyBorder="1" applyAlignment="1">
      <alignment horizontal="center"/>
    </xf>
    <xf numFmtId="2" fontId="12" fillId="3" borderId="1" xfId="0" applyNumberFormat="1" applyFont="1" applyFill="1" applyBorder="1"/>
    <xf numFmtId="2" fontId="10" fillId="3" borderId="13" xfId="0" applyNumberFormat="1" applyFont="1" applyFill="1" applyBorder="1" applyAlignment="1">
      <alignment horizontal="left" vertical="top" wrapText="1"/>
    </xf>
    <xf numFmtId="2" fontId="12" fillId="0" borderId="0" xfId="0" applyNumberFormat="1" applyFont="1"/>
    <xf numFmtId="0" fontId="2" fillId="0" borderId="0" xfId="0" applyFont="1" applyAlignment="1">
      <alignment horizontal="left" vertical="top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22860</xdr:rowOff>
    </xdr:from>
    <xdr:to>
      <xdr:col>3</xdr:col>
      <xdr:colOff>807720</xdr:colOff>
      <xdr:row>12</xdr:row>
      <xdr:rowOff>22860</xdr:rowOff>
    </xdr:to>
    <xdr:sp macro="" textlink="">
      <xdr:nvSpPr>
        <xdr:cNvPr id="6148" name="Line 1"/>
        <xdr:cNvSpPr>
          <a:spLocks noChangeShapeType="1"/>
        </xdr:cNvSpPr>
      </xdr:nvSpPr>
      <xdr:spPr bwMode="auto">
        <a:xfrm flipH="1">
          <a:off x="4061460" y="412242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12</xdr:row>
      <xdr:rowOff>22860</xdr:rowOff>
    </xdr:from>
    <xdr:to>
      <xdr:col>3</xdr:col>
      <xdr:colOff>91440</xdr:colOff>
      <xdr:row>12</xdr:row>
      <xdr:rowOff>91440</xdr:rowOff>
    </xdr:to>
    <xdr:sp macro="" textlink="">
      <xdr:nvSpPr>
        <xdr:cNvPr id="6149" name="Line 2"/>
        <xdr:cNvSpPr>
          <a:spLocks noChangeShapeType="1"/>
        </xdr:cNvSpPr>
      </xdr:nvSpPr>
      <xdr:spPr bwMode="auto">
        <a:xfrm flipH="1">
          <a:off x="3276600" y="4122420"/>
          <a:ext cx="78486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91440</xdr:rowOff>
    </xdr:from>
    <xdr:to>
      <xdr:col>2</xdr:col>
      <xdr:colOff>594360</xdr:colOff>
      <xdr:row>12</xdr:row>
      <xdr:rowOff>91440</xdr:rowOff>
    </xdr:to>
    <xdr:sp macro="" textlink="">
      <xdr:nvSpPr>
        <xdr:cNvPr id="6150" name="Line 3"/>
        <xdr:cNvSpPr>
          <a:spLocks noChangeShapeType="1"/>
        </xdr:cNvSpPr>
      </xdr:nvSpPr>
      <xdr:spPr bwMode="auto">
        <a:xfrm flipH="1">
          <a:off x="2750820" y="419100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54" name="AutoShape 2"/>
        <xdr:cNvSpPr>
          <a:spLocks/>
        </xdr:cNvSpPr>
      </xdr:nvSpPr>
      <xdr:spPr bwMode="auto">
        <a:xfrm rot="5340869">
          <a:off x="299466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55" name="AutoShape 3"/>
        <xdr:cNvSpPr>
          <a:spLocks/>
        </xdr:cNvSpPr>
      </xdr:nvSpPr>
      <xdr:spPr bwMode="auto">
        <a:xfrm rot="5340869">
          <a:off x="202692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7" sqref="C7:D7"/>
    </sheetView>
  </sheetViews>
  <sheetFormatPr baseColWidth="10" defaultRowHeight="13.2" x14ac:dyDescent="0.25"/>
  <cols>
    <col min="1" max="1" width="19.5546875" customWidth="1"/>
    <col min="2" max="2" width="19.44140625" customWidth="1"/>
    <col min="3" max="3" width="18.88671875" customWidth="1"/>
    <col min="4" max="4" width="19.33203125" customWidth="1"/>
  </cols>
  <sheetData>
    <row r="1" spans="1:8" x14ac:dyDescent="0.25">
      <c r="A1" s="76" t="s">
        <v>38</v>
      </c>
      <c r="B1" s="76"/>
      <c r="C1" s="76"/>
      <c r="D1" s="76"/>
      <c r="E1" s="76"/>
      <c r="F1" s="76"/>
      <c r="G1" s="76"/>
      <c r="H1" s="76"/>
    </row>
    <row r="2" spans="1:8" ht="13.8" thickBot="1" x14ac:dyDescent="0.3"/>
    <row r="3" spans="1:8" ht="15.6" x14ac:dyDescent="0.3">
      <c r="A3" s="77" t="s">
        <v>39</v>
      </c>
      <c r="B3" s="78"/>
      <c r="C3" s="78"/>
      <c r="D3" s="79"/>
      <c r="F3" s="3"/>
    </row>
    <row r="4" spans="1:8" ht="15.6" x14ac:dyDescent="0.3">
      <c r="A4" s="80" t="s">
        <v>40</v>
      </c>
      <c r="B4" s="81"/>
      <c r="C4" s="81" t="s">
        <v>41</v>
      </c>
      <c r="D4" s="82"/>
      <c r="F4" s="2"/>
    </row>
    <row r="5" spans="1:8" ht="13.8" thickBot="1" x14ac:dyDescent="0.3">
      <c r="A5" s="45"/>
      <c r="B5" s="46" t="s">
        <v>42</v>
      </c>
      <c r="C5" s="46"/>
      <c r="D5" s="47" t="s">
        <v>42</v>
      </c>
      <c r="E5" s="48"/>
      <c r="F5" s="2"/>
    </row>
    <row r="6" spans="1:8" ht="39.6" x14ac:dyDescent="0.25">
      <c r="A6" s="49" t="s">
        <v>0</v>
      </c>
      <c r="B6" s="50">
        <v>650</v>
      </c>
      <c r="C6" s="51" t="s">
        <v>43</v>
      </c>
      <c r="D6" s="52">
        <v>1500</v>
      </c>
      <c r="E6" s="48"/>
    </row>
    <row r="7" spans="1:8" ht="39.6" x14ac:dyDescent="0.25">
      <c r="A7" s="53" t="s">
        <v>1</v>
      </c>
      <c r="B7" s="54">
        <v>945</v>
      </c>
      <c r="C7" s="55" t="s">
        <v>44</v>
      </c>
      <c r="D7" s="56">
        <v>160</v>
      </c>
      <c r="E7" s="48"/>
    </row>
    <row r="8" spans="1:8" x14ac:dyDescent="0.25">
      <c r="A8" s="53" t="s">
        <v>2</v>
      </c>
      <c r="B8" s="54">
        <v>160</v>
      </c>
      <c r="C8" s="55" t="s">
        <v>45</v>
      </c>
      <c r="D8" s="56">
        <v>80</v>
      </c>
      <c r="E8" s="48"/>
    </row>
    <row r="9" spans="1:8" ht="39.6" x14ac:dyDescent="0.25">
      <c r="A9" s="53" t="s">
        <v>3</v>
      </c>
      <c r="B9" s="54">
        <v>330</v>
      </c>
      <c r="C9" s="55" t="s">
        <v>46</v>
      </c>
      <c r="D9" s="56">
        <v>300</v>
      </c>
      <c r="E9" s="48"/>
    </row>
    <row r="10" spans="1:8" ht="39.6" x14ac:dyDescent="0.25">
      <c r="A10" s="53" t="s">
        <v>47</v>
      </c>
      <c r="B10" s="54">
        <v>10</v>
      </c>
      <c r="C10" s="55" t="s">
        <v>48</v>
      </c>
      <c r="D10" s="56">
        <v>125</v>
      </c>
      <c r="E10" s="48"/>
    </row>
    <row r="11" spans="1:8" ht="39.6" x14ac:dyDescent="0.25">
      <c r="A11" s="57" t="s">
        <v>49</v>
      </c>
      <c r="B11" s="54">
        <v>40</v>
      </c>
      <c r="C11" s="55" t="s">
        <v>50</v>
      </c>
      <c r="D11" s="56">
        <v>40</v>
      </c>
      <c r="E11" s="48"/>
    </row>
    <row r="12" spans="1:8" ht="39.6" x14ac:dyDescent="0.25">
      <c r="A12" s="53" t="s">
        <v>4</v>
      </c>
      <c r="B12" s="54">
        <v>45</v>
      </c>
      <c r="C12" s="55" t="s">
        <v>51</v>
      </c>
      <c r="D12" s="56">
        <v>15</v>
      </c>
      <c r="E12" s="48"/>
    </row>
    <row r="13" spans="1:8" ht="26.4" x14ac:dyDescent="0.25">
      <c r="A13" s="53" t="s">
        <v>52</v>
      </c>
      <c r="B13" s="54">
        <f>SUM(D6:D12)-SUM(B6:B12)</f>
        <v>40</v>
      </c>
      <c r="C13" s="55"/>
      <c r="D13" s="56"/>
      <c r="E13" s="48"/>
    </row>
    <row r="14" spans="1:8" x14ac:dyDescent="0.25">
      <c r="A14" s="53"/>
      <c r="B14" s="55"/>
      <c r="C14" s="55"/>
      <c r="D14" s="58"/>
      <c r="E14" s="48"/>
    </row>
    <row r="15" spans="1:8" ht="13.8" thickBot="1" x14ac:dyDescent="0.3">
      <c r="A15" s="59"/>
      <c r="B15" s="60">
        <f>SUM(B6:B14)</f>
        <v>2220</v>
      </c>
      <c r="C15" s="60"/>
      <c r="D15" s="61">
        <f>SUM(D6:D14)</f>
        <v>2220</v>
      </c>
      <c r="E15" s="48"/>
    </row>
    <row r="16" spans="1:8" x14ac:dyDescent="0.25">
      <c r="A16" s="48"/>
      <c r="B16" s="48"/>
      <c r="C16" s="48"/>
      <c r="D16" s="48"/>
      <c r="E16" s="48"/>
    </row>
    <row r="17" spans="2:5" x14ac:dyDescent="0.25">
      <c r="B17" s="48"/>
      <c r="C17" s="48"/>
      <c r="D17" s="48"/>
      <c r="E17" s="48"/>
    </row>
  </sheetData>
  <mergeCells count="4">
    <mergeCell ref="A1:H1"/>
    <mergeCell ref="A3:D3"/>
    <mergeCell ref="A4:B4"/>
    <mergeCell ref="C4:D4"/>
  </mergeCells>
  <phoneticPr fontId="9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4"/>
  <sheetViews>
    <sheetView zoomScale="150" zoomScaleNormal="120" workbookViewId="0">
      <selection activeCell="A16" sqref="A16"/>
    </sheetView>
  </sheetViews>
  <sheetFormatPr baseColWidth="10" defaultRowHeight="13.2" x14ac:dyDescent="0.25"/>
  <cols>
    <col min="2" max="2" width="14" bestFit="1" customWidth="1"/>
    <col min="3" max="3" width="14.109375" bestFit="1" customWidth="1"/>
    <col min="4" max="4" width="12.33203125" customWidth="1"/>
  </cols>
  <sheetData>
    <row r="2" spans="1:7" x14ac:dyDescent="0.25">
      <c r="A2" s="2" t="s">
        <v>14</v>
      </c>
      <c r="B2" s="2"/>
      <c r="C2" s="2"/>
    </row>
    <row r="3" spans="1:7" x14ac:dyDescent="0.25">
      <c r="A3" s="2"/>
      <c r="B3" s="2"/>
      <c r="C3" s="2"/>
    </row>
    <row r="4" spans="1:7" x14ac:dyDescent="0.25">
      <c r="A4" s="20" t="s">
        <v>15</v>
      </c>
      <c r="B4" s="20" t="s">
        <v>19</v>
      </c>
      <c r="C4" s="20" t="s">
        <v>16</v>
      </c>
      <c r="D4" s="20" t="s">
        <v>17</v>
      </c>
      <c r="E4" s="2"/>
    </row>
    <row r="5" spans="1:7" ht="23.4" x14ac:dyDescent="0.25">
      <c r="A5" s="21" t="s">
        <v>0</v>
      </c>
      <c r="B5" s="18">
        <v>650</v>
      </c>
      <c r="C5" s="63"/>
      <c r="D5" s="18">
        <v>650</v>
      </c>
      <c r="E5" s="7"/>
    </row>
    <row r="6" spans="1:7" x14ac:dyDescent="0.25">
      <c r="A6" s="21" t="s">
        <v>1</v>
      </c>
      <c r="B6" s="18">
        <v>945</v>
      </c>
      <c r="C6" s="63">
        <v>315</v>
      </c>
      <c r="D6" s="18">
        <v>630</v>
      </c>
      <c r="E6" s="7"/>
    </row>
    <row r="7" spans="1:7" x14ac:dyDescent="0.25">
      <c r="A7" s="21" t="s">
        <v>2</v>
      </c>
      <c r="B7" s="18">
        <v>160</v>
      </c>
      <c r="C7" s="64">
        <v>53.333333333333336</v>
      </c>
      <c r="D7" s="19">
        <v>106.66666666666667</v>
      </c>
      <c r="E7" s="2" t="s">
        <v>18</v>
      </c>
    </row>
    <row r="8" spans="1:7" ht="23.4" x14ac:dyDescent="0.25">
      <c r="A8" s="21" t="s">
        <v>3</v>
      </c>
      <c r="B8" s="18">
        <v>330</v>
      </c>
      <c r="C8" s="63">
        <v>330</v>
      </c>
      <c r="D8" s="18"/>
      <c r="E8" s="7"/>
    </row>
    <row r="9" spans="1:7" x14ac:dyDescent="0.25">
      <c r="A9" s="21" t="s">
        <v>4</v>
      </c>
      <c r="B9" s="18">
        <v>45</v>
      </c>
      <c r="C9" s="63">
        <v>45</v>
      </c>
      <c r="D9" s="18"/>
    </row>
    <row r="10" spans="1:7" x14ac:dyDescent="0.25">
      <c r="C10" s="65"/>
    </row>
    <row r="11" spans="1:7" x14ac:dyDescent="0.25">
      <c r="C11" s="65"/>
    </row>
    <row r="12" spans="1:7" x14ac:dyDescent="0.25">
      <c r="C12" s="65"/>
    </row>
    <row r="13" spans="1:7" ht="51" x14ac:dyDescent="0.25">
      <c r="A13" s="10"/>
      <c r="B13" s="10"/>
      <c r="C13" s="66" t="s">
        <v>21</v>
      </c>
      <c r="D13" s="12" t="s">
        <v>22</v>
      </c>
      <c r="E13" s="10"/>
      <c r="F13" s="10"/>
      <c r="G13" s="10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0"/>
      <c r="B21" s="1"/>
      <c r="C21" s="1"/>
      <c r="D21" s="1"/>
      <c r="E21" s="1"/>
      <c r="F21" s="1"/>
      <c r="G21" s="1"/>
    </row>
    <row r="22" spans="1:7" x14ac:dyDescent="0.25">
      <c r="A22" s="10"/>
      <c r="B22" s="1"/>
      <c r="C22" s="1"/>
      <c r="D22" s="1"/>
      <c r="E22" s="1"/>
      <c r="F22" s="1"/>
      <c r="G22" s="1"/>
    </row>
    <row r="23" spans="1:7" x14ac:dyDescent="0.25">
      <c r="A23" s="10"/>
      <c r="B23" s="1"/>
      <c r="C23" s="11"/>
      <c r="D23" s="11"/>
      <c r="E23" s="11"/>
      <c r="F23" s="1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</sheetData>
  <phoneticPr fontId="9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zoomScale="130" zoomScaleNormal="100" workbookViewId="0">
      <selection activeCell="D23" sqref="D23"/>
    </sheetView>
  </sheetViews>
  <sheetFormatPr baseColWidth="10" defaultRowHeight="13.2" x14ac:dyDescent="0.25"/>
  <cols>
    <col min="2" max="2" width="13.6640625" customWidth="1"/>
    <col min="3" max="3" width="11.88671875" style="75" customWidth="1"/>
  </cols>
  <sheetData>
    <row r="1" spans="1:7" ht="15.6" x14ac:dyDescent="0.3">
      <c r="A1" s="3" t="s">
        <v>31</v>
      </c>
      <c r="C1" s="70"/>
    </row>
    <row r="2" spans="1:7" x14ac:dyDescent="0.25">
      <c r="A2" s="2" t="s">
        <v>35</v>
      </c>
      <c r="C2" s="70"/>
    </row>
    <row r="3" spans="1:7" ht="9" customHeight="1" x14ac:dyDescent="0.25">
      <c r="A3" s="2"/>
      <c r="C3" s="70"/>
    </row>
    <row r="4" spans="1:7" ht="26.4" x14ac:dyDescent="0.25">
      <c r="A4" s="9" t="s">
        <v>5</v>
      </c>
      <c r="B4" s="8" t="s">
        <v>20</v>
      </c>
      <c r="C4" s="71"/>
      <c r="D4" s="83" t="s">
        <v>6</v>
      </c>
      <c r="E4" s="84"/>
      <c r="F4" s="84"/>
      <c r="G4" s="85"/>
    </row>
    <row r="5" spans="1:7" x14ac:dyDescent="0.25">
      <c r="A5" s="2"/>
      <c r="B5" s="6"/>
      <c r="C5" s="72" t="s">
        <v>11</v>
      </c>
      <c r="D5" s="20" t="s">
        <v>7</v>
      </c>
      <c r="E5" s="20" t="s">
        <v>8</v>
      </c>
      <c r="F5" s="20" t="s">
        <v>9</v>
      </c>
      <c r="G5" s="20" t="s">
        <v>10</v>
      </c>
    </row>
    <row r="6" spans="1:7" x14ac:dyDescent="0.25">
      <c r="A6" s="21" t="s">
        <v>12</v>
      </c>
      <c r="B6" s="22" t="s">
        <v>24</v>
      </c>
      <c r="C6" s="69"/>
      <c r="D6" s="23"/>
      <c r="E6" s="23"/>
      <c r="F6" s="23"/>
      <c r="G6" s="23"/>
    </row>
    <row r="7" spans="1:7" ht="15.6" x14ac:dyDescent="0.25">
      <c r="A7" s="21" t="s">
        <v>23</v>
      </c>
      <c r="B7" s="22" t="s">
        <v>24</v>
      </c>
      <c r="C7" s="69"/>
      <c r="D7" s="23"/>
      <c r="E7" s="23"/>
      <c r="F7" s="24"/>
      <c r="G7" s="24"/>
    </row>
    <row r="8" spans="1:7" ht="23.4" x14ac:dyDescent="0.25">
      <c r="A8" s="21" t="s">
        <v>3</v>
      </c>
      <c r="B8" s="22" t="s">
        <v>25</v>
      </c>
      <c r="C8" s="69"/>
      <c r="D8" s="23"/>
      <c r="E8" s="23"/>
      <c r="F8" s="23"/>
      <c r="G8" s="23"/>
    </row>
    <row r="9" spans="1:7" x14ac:dyDescent="0.25">
      <c r="A9" s="21" t="s">
        <v>4</v>
      </c>
      <c r="B9" s="22" t="s">
        <v>25</v>
      </c>
      <c r="C9" s="69"/>
      <c r="D9" s="23"/>
      <c r="E9" s="23"/>
      <c r="F9" s="23"/>
      <c r="G9" s="23"/>
    </row>
    <row r="10" spans="1:7" x14ac:dyDescent="0.25">
      <c r="A10" s="15"/>
      <c r="B10" s="15"/>
      <c r="C10" s="73"/>
      <c r="D10" s="23"/>
      <c r="E10" s="23"/>
      <c r="F10" s="23"/>
      <c r="G10" s="23"/>
    </row>
    <row r="11" spans="1:7" x14ac:dyDescent="0.25">
      <c r="A11" s="15"/>
      <c r="B11" s="15"/>
      <c r="C11" s="73"/>
      <c r="D11" s="23"/>
      <c r="E11" s="23"/>
      <c r="F11" s="23"/>
      <c r="G11" s="23"/>
    </row>
    <row r="12" spans="1:7" x14ac:dyDescent="0.25">
      <c r="A12" s="15"/>
      <c r="B12" s="15"/>
      <c r="C12" s="73"/>
      <c r="D12" s="23"/>
      <c r="E12" s="23"/>
      <c r="F12" s="23"/>
      <c r="G12" s="23"/>
    </row>
    <row r="13" spans="1:7" ht="30.75" customHeight="1" x14ac:dyDescent="0.25">
      <c r="A13" s="86" t="s">
        <v>13</v>
      </c>
      <c r="B13" s="87"/>
      <c r="C13" s="74"/>
      <c r="D13" s="74"/>
      <c r="E13" s="74"/>
      <c r="F13" s="74"/>
      <c r="G13" s="74"/>
    </row>
    <row r="14" spans="1:7" x14ac:dyDescent="0.25">
      <c r="A14" s="20" t="s">
        <v>36</v>
      </c>
      <c r="B14" s="15"/>
      <c r="C14" s="73"/>
      <c r="D14" s="23"/>
      <c r="E14" s="23"/>
      <c r="F14" s="24"/>
      <c r="G14" s="24"/>
    </row>
    <row r="15" spans="1:7" x14ac:dyDescent="0.25">
      <c r="A15" s="20" t="s">
        <v>37</v>
      </c>
      <c r="B15" s="15"/>
      <c r="C15" s="73"/>
      <c r="D15" s="44"/>
      <c r="E15" s="44"/>
      <c r="F15" s="44"/>
      <c r="G15" s="44"/>
    </row>
  </sheetData>
  <mergeCells count="2">
    <mergeCell ref="D4:G4"/>
    <mergeCell ref="A13:B13"/>
  </mergeCells>
  <phoneticPr fontId="9" type="noConversion"/>
  <pageMargins left="0.78740157499999996" right="0.78740157499999996" top="0.984251969" bottom="0.984251969" header="0.4921259845" footer="0.4921259845"/>
  <pageSetup paperSize="9" scale="120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50" zoomScaleNormal="100" workbookViewId="0">
      <selection activeCell="E5" sqref="E5"/>
    </sheetView>
  </sheetViews>
  <sheetFormatPr baseColWidth="10" defaultRowHeight="13.2" x14ac:dyDescent="0.25"/>
  <cols>
    <col min="1" max="1" width="34.109375" customWidth="1"/>
    <col min="2" max="2" width="7.6640625" bestFit="1" customWidth="1"/>
    <col min="3" max="3" width="18.33203125" bestFit="1" customWidth="1"/>
    <col min="4" max="4" width="15.44140625" customWidth="1"/>
    <col min="5" max="5" width="33.5546875" bestFit="1" customWidth="1"/>
    <col min="6" max="6" width="5" customWidth="1"/>
  </cols>
  <sheetData>
    <row r="1" spans="1:4" x14ac:dyDescent="0.25">
      <c r="A1" s="2" t="s">
        <v>32</v>
      </c>
    </row>
    <row r="2" spans="1:4" x14ac:dyDescent="0.25">
      <c r="A2" s="2" t="s">
        <v>27</v>
      </c>
    </row>
    <row r="3" spans="1:4" x14ac:dyDescent="0.25">
      <c r="A3" s="2"/>
      <c r="B3" s="15" t="s">
        <v>29</v>
      </c>
      <c r="C3" s="15" t="s">
        <v>30</v>
      </c>
      <c r="D3" t="s">
        <v>54</v>
      </c>
    </row>
    <row r="4" spans="1:4" x14ac:dyDescent="0.25">
      <c r="A4" s="20" t="s">
        <v>26</v>
      </c>
      <c r="B4" s="19"/>
      <c r="C4" s="4"/>
      <c r="D4" s="62"/>
    </row>
    <row r="5" spans="1:4" x14ac:dyDescent="0.25">
      <c r="A5" s="20" t="str">
        <f>"+ Materialgemeinkosten"</f>
        <v>+ Materialgemeinkosten</v>
      </c>
      <c r="B5" s="24"/>
      <c r="C5" s="24"/>
      <c r="D5" t="s">
        <v>26</v>
      </c>
    </row>
    <row r="6" spans="1:4" x14ac:dyDescent="0.25">
      <c r="A6" s="20" t="str">
        <f>"+ Fertigungseinzelkosten"</f>
        <v>+ Fertigungseinzelkosten</v>
      </c>
      <c r="B6" s="24"/>
      <c r="C6" s="14"/>
    </row>
    <row r="7" spans="1:4" x14ac:dyDescent="0.25">
      <c r="A7" s="20" t="str">
        <f>"+ Fertigungsgemeinkosten"</f>
        <v>+ Fertigungsgemeinkosten</v>
      </c>
      <c r="B7" s="24"/>
      <c r="C7" s="24"/>
      <c r="D7" t="s">
        <v>55</v>
      </c>
    </row>
    <row r="8" spans="1:4" x14ac:dyDescent="0.25">
      <c r="A8" s="34" t="str">
        <f>"= Herstellkosten der Produktion"</f>
        <v>= Herstellkosten der Produktion</v>
      </c>
      <c r="B8" s="26"/>
      <c r="C8" s="28"/>
    </row>
    <row r="9" spans="1:4" x14ac:dyDescent="0.25">
      <c r="A9" s="20" t="str">
        <f>"+ Bestandsminderung"</f>
        <v>+ Bestandsminderung</v>
      </c>
      <c r="B9" s="24"/>
      <c r="C9" s="14"/>
    </row>
    <row r="10" spans="1:4" ht="13.8" thickBot="1" x14ac:dyDescent="0.3">
      <c r="A10" s="25" t="str">
        <f>"- Bestandserhöhung"</f>
        <v>- Bestandserhöhung</v>
      </c>
      <c r="B10" s="27"/>
      <c r="C10" s="29"/>
    </row>
    <row r="11" spans="1:4" ht="13.8" thickTop="1" x14ac:dyDescent="0.25">
      <c r="A11" s="34" t="str">
        <f>"= Herstellkosten des Umsatzes"</f>
        <v>= Herstellkosten des Umsatzes</v>
      </c>
      <c r="B11" s="26"/>
      <c r="C11" s="28"/>
    </row>
    <row r="12" spans="1:4" x14ac:dyDescent="0.25">
      <c r="A12" s="20" t="str">
        <f>"+ Verwaltungsgeinkosten"</f>
        <v>+ Verwaltungsgeinkosten</v>
      </c>
      <c r="B12" s="24"/>
      <c r="C12" s="24"/>
      <c r="D12" t="s">
        <v>56</v>
      </c>
    </row>
    <row r="13" spans="1:4" ht="13.8" thickBot="1" x14ac:dyDescent="0.3">
      <c r="A13" s="25" t="str">
        <f>"+ Vertriebsgemeinkosten"</f>
        <v>+ Vertriebsgemeinkosten</v>
      </c>
      <c r="B13" s="27"/>
      <c r="C13" s="27"/>
      <c r="D13" t="s">
        <v>56</v>
      </c>
    </row>
    <row r="14" spans="1:4" ht="13.8" thickTop="1" x14ac:dyDescent="0.25">
      <c r="A14" s="34" t="str">
        <f>"= Selbstkosten"</f>
        <v>= Selbstkosten</v>
      </c>
      <c r="B14" s="26"/>
      <c r="C14" s="5" t="s">
        <v>53</v>
      </c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40" zoomScaleNormal="100" workbookViewId="0">
      <selection activeCell="C24" sqref="C24"/>
    </sheetView>
  </sheetViews>
  <sheetFormatPr baseColWidth="10" defaultRowHeight="13.2" x14ac:dyDescent="0.25"/>
  <cols>
    <col min="1" max="1" width="34.109375" customWidth="1"/>
    <col min="2" max="2" width="7.5546875" bestFit="1" customWidth="1"/>
    <col min="3" max="3" width="12.44140625" customWidth="1"/>
    <col min="4" max="4" width="12.33203125" customWidth="1"/>
    <col min="5" max="5" width="6.88671875" customWidth="1"/>
    <col min="6" max="6" width="5" customWidth="1"/>
  </cols>
  <sheetData>
    <row r="1" spans="1:11" x14ac:dyDescent="0.25">
      <c r="A1" s="2" t="s">
        <v>34</v>
      </c>
    </row>
    <row r="2" spans="1:11" x14ac:dyDescent="0.25">
      <c r="A2" s="2" t="s">
        <v>33</v>
      </c>
    </row>
    <row r="3" spans="1:11" x14ac:dyDescent="0.25">
      <c r="B3" s="17" t="s">
        <v>28</v>
      </c>
      <c r="C3" s="15" t="s">
        <v>29</v>
      </c>
      <c r="D3" s="15" t="s">
        <v>29</v>
      </c>
      <c r="F3" s="67" t="s">
        <v>57</v>
      </c>
      <c r="G3" s="67"/>
      <c r="H3" s="67"/>
      <c r="I3" s="67"/>
      <c r="J3" s="67"/>
      <c r="K3" s="67"/>
    </row>
    <row r="4" spans="1:11" x14ac:dyDescent="0.25">
      <c r="A4" s="15" t="s">
        <v>26</v>
      </c>
      <c r="B4" s="30"/>
      <c r="C4" s="35"/>
      <c r="D4" s="36"/>
      <c r="F4" s="67" t="s">
        <v>58</v>
      </c>
      <c r="G4" s="67"/>
      <c r="H4" s="67"/>
      <c r="I4" s="67"/>
      <c r="J4" s="67"/>
      <c r="K4" s="67"/>
    </row>
    <row r="5" spans="1:11" ht="13.8" thickBot="1" x14ac:dyDescent="0.3">
      <c r="A5" s="16" t="str">
        <f>"+ Materialgemeinkostenzuschlag"</f>
        <v>+ Materialgemeinkostenzuschlag</v>
      </c>
      <c r="B5" s="27"/>
      <c r="C5" s="37"/>
      <c r="D5" s="38"/>
      <c r="F5" s="67"/>
      <c r="G5" s="67"/>
      <c r="H5" s="67"/>
      <c r="I5" s="67"/>
      <c r="J5" s="67"/>
      <c r="K5" s="67"/>
    </row>
    <row r="6" spans="1:11" ht="13.8" thickTop="1" x14ac:dyDescent="0.25">
      <c r="A6" s="43" t="str">
        <f>"= Materialkosten"</f>
        <v>= Materialkosten</v>
      </c>
      <c r="B6" s="31"/>
      <c r="C6" s="39"/>
      <c r="D6" s="40"/>
      <c r="F6" s="67" t="s">
        <v>59</v>
      </c>
      <c r="G6" s="67"/>
      <c r="H6" s="67"/>
      <c r="I6" s="67"/>
      <c r="J6" s="67"/>
      <c r="K6" s="67"/>
    </row>
    <row r="7" spans="1:11" ht="17.25" customHeight="1" x14ac:dyDescent="0.25">
      <c r="A7" s="15" t="str">
        <f>"Fertigungseinzelkosten"</f>
        <v>Fertigungseinzelkosten</v>
      </c>
      <c r="B7" s="30"/>
      <c r="C7" s="35"/>
      <c r="D7" s="36"/>
      <c r="F7" s="67"/>
      <c r="G7" s="67"/>
      <c r="H7" s="67"/>
      <c r="I7" s="67"/>
      <c r="J7" s="67"/>
      <c r="K7" s="67"/>
    </row>
    <row r="8" spans="1:11" x14ac:dyDescent="0.25">
      <c r="A8" s="15" t="str">
        <f>"+ Fertigungsgemeinkostenzuschlag"</f>
        <v>+ Fertigungsgemeinkostenzuschlag</v>
      </c>
      <c r="B8" s="24"/>
      <c r="C8" s="35"/>
      <c r="D8" s="36"/>
      <c r="F8" s="67" t="s">
        <v>60</v>
      </c>
      <c r="G8" s="67"/>
      <c r="H8" s="67"/>
      <c r="I8" s="67"/>
      <c r="J8" s="67"/>
      <c r="K8" s="67"/>
    </row>
    <row r="9" spans="1:11" ht="13.8" thickBot="1" x14ac:dyDescent="0.3">
      <c r="A9" s="16" t="str">
        <f>"+ Sondereinzelkosten der Fertigung"</f>
        <v>+ Sondereinzelkosten der Fertigung</v>
      </c>
      <c r="B9" s="32"/>
      <c r="C9" s="37"/>
      <c r="D9" s="38"/>
      <c r="F9" s="67"/>
      <c r="G9" s="67"/>
      <c r="H9" s="67"/>
      <c r="I9" s="67"/>
      <c r="J9" s="67"/>
      <c r="K9" s="67"/>
    </row>
    <row r="10" spans="1:11" s="13" customFormat="1" ht="16.5" customHeight="1" thickTop="1" thickBot="1" x14ac:dyDescent="0.3">
      <c r="A10" s="43" t="str">
        <f>"= Fertigungskosten"</f>
        <v>= Fertigungskosten</v>
      </c>
      <c r="B10" s="33"/>
      <c r="C10" s="41"/>
      <c r="D10" s="42"/>
      <c r="F10" s="68" t="s">
        <v>61</v>
      </c>
      <c r="G10" s="68"/>
      <c r="H10" s="68"/>
      <c r="I10" s="68"/>
      <c r="J10" s="68"/>
      <c r="K10" s="68"/>
    </row>
    <row r="11" spans="1:11" ht="13.8" thickTop="1" x14ac:dyDescent="0.25">
      <c r="A11" s="43" t="str">
        <f>"= Herstellkosten"</f>
        <v>= Herstellkosten</v>
      </c>
      <c r="B11" s="31"/>
      <c r="C11" s="39"/>
      <c r="D11" s="40"/>
      <c r="F11" s="67"/>
      <c r="G11" s="67"/>
      <c r="H11" s="67"/>
      <c r="I11" s="67"/>
      <c r="J11" s="67"/>
      <c r="K11" s="67"/>
    </row>
    <row r="12" spans="1:11" x14ac:dyDescent="0.25">
      <c r="A12" s="15" t="str">
        <f>"+ Verwaltungsgemeinkostenzuschlag"</f>
        <v>+ Verwaltungsgemeinkostenzuschlag</v>
      </c>
      <c r="B12" s="24"/>
      <c r="C12" s="35"/>
      <c r="D12" s="36"/>
      <c r="F12" s="67"/>
      <c r="G12" s="67"/>
      <c r="H12" s="67"/>
      <c r="I12" s="67"/>
      <c r="J12" s="67"/>
      <c r="K12" s="67"/>
    </row>
    <row r="13" spans="1:11" x14ac:dyDescent="0.25">
      <c r="A13" s="15" t="str">
        <f>"+ Vertriebsgemeinkostenzuschlag"</f>
        <v>+ Vertriebsgemeinkostenzuschlag</v>
      </c>
      <c r="B13" s="24"/>
      <c r="C13" s="35"/>
      <c r="D13" s="36"/>
      <c r="F13" s="67"/>
      <c r="G13" s="67"/>
      <c r="H13" s="67"/>
      <c r="I13" s="67"/>
      <c r="J13" s="67"/>
      <c r="K13" s="67"/>
    </row>
    <row r="14" spans="1:11" ht="13.8" thickBot="1" x14ac:dyDescent="0.3">
      <c r="A14" s="16" t="str">
        <f>"+ Sondereinzelkosten des Vertriebs"</f>
        <v>+ Sondereinzelkosten des Vertriebs</v>
      </c>
      <c r="B14" s="32"/>
      <c r="C14" s="37"/>
      <c r="D14" s="38"/>
    </row>
    <row r="15" spans="1:11" ht="13.8" thickTop="1" x14ac:dyDescent="0.25">
      <c r="A15" s="43" t="str">
        <f>"= Selbstkosten"</f>
        <v>= Selbstkosten</v>
      </c>
      <c r="B15" s="31"/>
      <c r="C15" s="39"/>
      <c r="D15" s="40"/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GuV</vt:lpstr>
      <vt:lpstr>Kostenartenrechnung</vt:lpstr>
      <vt:lpstr>Kostenstellenrechnung BAB </vt:lpstr>
      <vt:lpstr>Kostenträgerrechnung1</vt:lpstr>
      <vt:lpstr>Kostenträgerrechnung2</vt:lpstr>
      <vt:lpstr>Kostenartenrechnung!Druckbereich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Herr Piening</cp:lastModifiedBy>
  <cp:lastPrinted>2003-02-05T16:00:47Z</cp:lastPrinted>
  <dcterms:created xsi:type="dcterms:W3CDTF">2000-10-09T19:06:13Z</dcterms:created>
  <dcterms:modified xsi:type="dcterms:W3CDTF">2020-03-25T11:39:41Z</dcterms:modified>
</cp:coreProperties>
</file>