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endrik\OneDrive\Desktop\Referendariat\it.Schule Stuttgart\Unterricht\Queck\Ausbildungsabschnitt II\BFK-B\2. Lehrjahr\03_Handelskalkulation\"/>
    </mc:Choice>
  </mc:AlternateContent>
  <xr:revisionPtr revIDLastSave="0" documentId="13_ncr:1_{15534DD7-6032-4C48-A5A5-95614538F9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orwärtskalkulation" sheetId="1" r:id="rId1"/>
    <sheet name="Rückwärtskalkulation" sheetId="3" r:id="rId2"/>
    <sheet name="Gewinn-Differenzkalkulation" sheetId="2" r:id="rId3"/>
    <sheet name="Kalkulationsfaktor+Handelsspann" sheetId="4" r:id="rId4"/>
  </sheets>
  <definedNames>
    <definedName name="_xlnm.Print_Area" localSheetId="0">Vorwärtskalkulation!$A$1:$H$28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4" l="1"/>
  <c r="C4" i="4"/>
  <c r="C5" i="4"/>
  <c r="C7" i="4" s="1"/>
  <c r="C9" i="4" s="1"/>
  <c r="I14" i="3"/>
  <c r="B17" i="2"/>
  <c r="C17" i="2" s="1"/>
  <c r="C16" i="2" s="1"/>
  <c r="B15" i="2"/>
  <c r="B5" i="2"/>
  <c r="C5" i="2"/>
  <c r="C6" i="2" s="1"/>
  <c r="B7" i="2"/>
  <c r="C9" i="2"/>
  <c r="B11" i="2"/>
  <c r="B17" i="3"/>
  <c r="C17" i="3" s="1"/>
  <c r="C16" i="3" s="1"/>
  <c r="B15" i="3"/>
  <c r="B13" i="3"/>
  <c r="B11" i="3"/>
  <c r="C9" i="3"/>
  <c r="B7" i="3"/>
  <c r="B5" i="3"/>
  <c r="C5" i="1"/>
  <c r="C6" i="1" s="1"/>
  <c r="C6" i="4"/>
  <c r="C15" i="2" l="1"/>
  <c r="C14" i="2" s="1"/>
  <c r="C7" i="2"/>
  <c r="C8" i="2" s="1"/>
  <c r="C10" i="2" s="1"/>
  <c r="C10" i="4"/>
  <c r="C11" i="4"/>
  <c r="C15" i="3"/>
  <c r="C14" i="3" s="1"/>
  <c r="C7" i="1"/>
  <c r="C8" i="1" s="1"/>
  <c r="C10" i="1" s="1"/>
  <c r="C11" i="1" l="1"/>
  <c r="C12" i="1" s="1"/>
  <c r="C11" i="2"/>
  <c r="C12" i="2" s="1"/>
  <c r="C13" i="2" s="1"/>
  <c r="B13" i="2" s="1"/>
  <c r="H13" i="2" s="1"/>
  <c r="H14" i="2" s="1"/>
  <c r="C13" i="3"/>
  <c r="C12" i="3" s="1"/>
  <c r="C12" i="4"/>
  <c r="C13" i="4" s="1"/>
  <c r="C11" i="3" l="1"/>
  <c r="C10" i="3" s="1"/>
  <c r="C8" i="3" s="1"/>
  <c r="C13" i="1"/>
  <c r="C14" i="1" s="1"/>
  <c r="C14" i="4"/>
  <c r="C15" i="4" s="1"/>
  <c r="C7" i="3" l="1"/>
  <c r="C6" i="3" s="1"/>
  <c r="C16" i="4"/>
  <c r="C17" i="4" s="1"/>
  <c r="C15" i="1"/>
  <c r="C16" i="1" s="1"/>
  <c r="C5" i="3" l="1"/>
  <c r="C4" i="3" s="1"/>
  <c r="C17" i="1"/>
  <c r="C18" i="1" s="1"/>
  <c r="F5" i="4"/>
  <c r="F6" i="4"/>
  <c r="F16" i="4"/>
  <c r="F4" i="4"/>
  <c r="I15" i="4" l="1"/>
  <c r="F18" i="4"/>
  <c r="I17" i="4" s="1"/>
</calcChain>
</file>

<file path=xl/sharedStrings.xml><?xml version="1.0" encoding="utf-8"?>
<sst xmlns="http://schemas.openxmlformats.org/spreadsheetml/2006/main" count="95" uniqueCount="40">
  <si>
    <t>Listeneinkaufspreis</t>
  </si>
  <si>
    <t>%</t>
  </si>
  <si>
    <t xml:space="preserve"> = Zieleinkaufspreis</t>
  </si>
  <si>
    <t xml:space="preserve"> = Bareinkaufspreis</t>
  </si>
  <si>
    <t xml:space="preserve">  - Lieferer-Rabatt</t>
  </si>
  <si>
    <t xml:space="preserve">  - Lieferer-Skonto</t>
  </si>
  <si>
    <t xml:space="preserve"> + Bezugskosten</t>
  </si>
  <si>
    <t xml:space="preserve"> = Bezugspreis</t>
  </si>
  <si>
    <t xml:space="preserve"> + Handlungskosten</t>
  </si>
  <si>
    <t xml:space="preserve"> = Selbstkosten</t>
  </si>
  <si>
    <t xml:space="preserve"> + Gewinn</t>
  </si>
  <si>
    <t xml:space="preserve"> = Barverkaufspreis</t>
  </si>
  <si>
    <t xml:space="preserve"> + Kundenskonto</t>
  </si>
  <si>
    <t xml:space="preserve"> = Zielverkaufspreis</t>
  </si>
  <si>
    <t xml:space="preserve"> + Kundenrabatt</t>
  </si>
  <si>
    <t xml:space="preserve"> = Listenverkaufspreis</t>
  </si>
  <si>
    <t>Kalkulationszuschlag = (LVP-BP)*100/BP</t>
  </si>
  <si>
    <t>Handelsspanne = (LVP-BP)*100/LVP</t>
  </si>
  <si>
    <t>Kalkulationsfaktor = LVP/BP</t>
  </si>
  <si>
    <t>Rückwärtskalkulation</t>
  </si>
  <si>
    <t>€</t>
  </si>
  <si>
    <t xml:space="preserve"> = Listenverkaufspreis (LVP)</t>
  </si>
  <si>
    <t xml:space="preserve"> = Bezugspreis (BP)</t>
  </si>
  <si>
    <t>KZ=</t>
  </si>
  <si>
    <t>HSP=</t>
  </si>
  <si>
    <t>KF =</t>
  </si>
  <si>
    <t>Handelskalkulation</t>
  </si>
  <si>
    <t>Entgelt für die vom Handel erbrachte Leistung</t>
  </si>
  <si>
    <t>Ermittlung des LVP durch Multiplikation des Faktors mit dem BP</t>
  </si>
  <si>
    <t>Prozentualer Aufschlag auf den Einkaufspreis um den Listenverkaufspreis zu  erhalten</t>
  </si>
  <si>
    <t>Basis: Vorwärtskalkulation</t>
  </si>
  <si>
    <t>X%</t>
  </si>
  <si>
    <t>=</t>
  </si>
  <si>
    <t>x %</t>
  </si>
  <si>
    <t xml:space="preserve"> =</t>
  </si>
  <si>
    <t>KZ</t>
  </si>
  <si>
    <t>HSP</t>
  </si>
  <si>
    <t>KF</t>
  </si>
  <si>
    <t>Zuschlags-/Vorwärtskalkulation</t>
  </si>
  <si>
    <t>Gewinn-/Differenzkalkulation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</si>
</sst>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.00_ ;[Red]\-0.00\ "/>
  </numFmts>
  <fonts count="17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4"/>
      <color indexed="10"/>
      <name val="Arial"/>
      <family val="2"/>
    </font>
    <font>
      <sz val="14"/>
      <color indexed="8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</font>
    <font>
      <sz val="16"/>
      <name val="Arial"/>
    </font>
    <font>
      <sz val="10"/>
      <color indexed="9"/>
      <name val="Arial"/>
      <family val="2"/>
    </font>
    <font>
      <sz val="14"/>
      <name val="Arial"/>
    </font>
    <font>
      <sz val="10"/>
      <name val="Arial"/>
      <family val="2"/>
    </font>
    <font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2" borderId="1" xfId="0" applyNumberFormat="1" applyFont="1" applyFill="1" applyBorder="1" applyProtection="1">
      <protection locked="0"/>
    </xf>
    <xf numFmtId="0" fontId="1" fillId="0" borderId="1" xfId="0" applyFont="1" applyBorder="1" applyAlignment="1">
      <alignment horizontal="right"/>
    </xf>
    <xf numFmtId="164" fontId="1" fillId="2" borderId="1" xfId="0" applyNumberFormat="1" applyFont="1" applyFill="1" applyBorder="1" applyProtection="1">
      <protection locked="0"/>
    </xf>
    <xf numFmtId="4" fontId="1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 applyProtection="1">
      <alignment horizontal="center"/>
      <protection locked="0"/>
    </xf>
    <xf numFmtId="2" fontId="1" fillId="0" borderId="1" xfId="0" applyNumberFormat="1" applyFont="1" applyBorder="1" applyProtection="1"/>
    <xf numFmtId="164" fontId="1" fillId="0" borderId="1" xfId="0" applyNumberFormat="1" applyFont="1" applyBorder="1"/>
    <xf numFmtId="4" fontId="1" fillId="0" borderId="1" xfId="0" applyNumberFormat="1" applyFont="1" applyBorder="1" applyAlignment="1">
      <alignment horizontal="right"/>
    </xf>
    <xf numFmtId="2" fontId="1" fillId="2" borderId="1" xfId="0" applyNumberFormat="1" applyFont="1" applyFill="1" applyBorder="1"/>
    <xf numFmtId="0" fontId="1" fillId="2" borderId="1" xfId="0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>
      <alignment horizontal="right"/>
    </xf>
    <xf numFmtId="165" fontId="3" fillId="3" borderId="1" xfId="0" applyNumberFormat="1" applyFont="1" applyFill="1" applyBorder="1"/>
    <xf numFmtId="2" fontId="1" fillId="3" borderId="1" xfId="0" applyNumberFormat="1" applyFont="1" applyFill="1" applyBorder="1"/>
    <xf numFmtId="0" fontId="1" fillId="0" borderId="1" xfId="0" applyNumberFormat="1" applyFont="1" applyBorder="1" applyAlignment="1">
      <alignment horizontal="center"/>
    </xf>
    <xf numFmtId="4" fontId="4" fillId="2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/>
    <xf numFmtId="0" fontId="2" fillId="0" borderId="0" xfId="0" applyFont="1" applyAlignment="1">
      <alignment horizontal="right"/>
    </xf>
    <xf numFmtId="2" fontId="2" fillId="4" borderId="0" xfId="0" applyNumberFormat="1" applyFont="1" applyFill="1"/>
    <xf numFmtId="0" fontId="5" fillId="0" borderId="1" xfId="0" applyFont="1" applyBorder="1"/>
    <xf numFmtId="0" fontId="2" fillId="0" borderId="0" xfId="0" applyFont="1" applyFill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1" fillId="0" borderId="0" xfId="0" applyNumberFormat="1" applyFont="1"/>
    <xf numFmtId="0" fontId="2" fillId="4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/>
    <xf numFmtId="0" fontId="1" fillId="0" borderId="0" xfId="0" applyNumberFormat="1" applyFont="1" applyBorder="1" applyAlignment="1">
      <alignment horizontal="center"/>
    </xf>
    <xf numFmtId="164" fontId="1" fillId="5" borderId="0" xfId="0" applyNumberFormat="1" applyFont="1" applyFill="1" applyBorder="1" applyProtection="1">
      <protection locked="0"/>
    </xf>
    <xf numFmtId="0" fontId="1" fillId="2" borderId="1" xfId="0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9" fontId="1" fillId="6" borderId="1" xfId="0" applyNumberFormat="1" applyFont="1" applyFill="1" applyBorder="1"/>
    <xf numFmtId="9" fontId="1" fillId="6" borderId="3" xfId="0" applyNumberFormat="1" applyFont="1" applyFill="1" applyBorder="1"/>
    <xf numFmtId="9" fontId="1" fillId="7" borderId="3" xfId="0" applyNumberFormat="1" applyFont="1" applyFill="1" applyBorder="1"/>
    <xf numFmtId="9" fontId="1" fillId="7" borderId="1" xfId="0" applyNumberFormat="1" applyFont="1" applyFill="1" applyBorder="1"/>
    <xf numFmtId="10" fontId="1" fillId="6" borderId="1" xfId="0" applyNumberFormat="1" applyFont="1" applyFill="1" applyBorder="1"/>
    <xf numFmtId="9" fontId="0" fillId="0" borderId="0" xfId="0" applyNumberFormat="1"/>
    <xf numFmtId="9" fontId="1" fillId="4" borderId="1" xfId="0" applyNumberFormat="1" applyFont="1" applyFill="1" applyBorder="1"/>
    <xf numFmtId="9" fontId="1" fillId="4" borderId="3" xfId="0" applyNumberFormat="1" applyFont="1" applyFill="1" applyBorder="1"/>
    <xf numFmtId="9" fontId="8" fillId="0" borderId="0" xfId="0" applyNumberFormat="1" applyFont="1"/>
    <xf numFmtId="10" fontId="0" fillId="0" borderId="0" xfId="0" applyNumberFormat="1"/>
    <xf numFmtId="9" fontId="1" fillId="8" borderId="1" xfId="0" applyNumberFormat="1" applyFont="1" applyFill="1" applyBorder="1"/>
    <xf numFmtId="9" fontId="1" fillId="8" borderId="4" xfId="0" applyNumberFormat="1" applyFont="1" applyFill="1" applyBorder="1"/>
    <xf numFmtId="0" fontId="10" fillId="0" borderId="1" xfId="0" applyFont="1" applyBorder="1"/>
    <xf numFmtId="2" fontId="0" fillId="0" borderId="0" xfId="0" applyNumberFormat="1"/>
    <xf numFmtId="0" fontId="12" fillId="0" borderId="0" xfId="0" applyFont="1"/>
    <xf numFmtId="0" fontId="0" fillId="0" borderId="0" xfId="0" applyFill="1"/>
    <xf numFmtId="0" fontId="13" fillId="5" borderId="0" xfId="0" applyFont="1" applyFill="1"/>
    <xf numFmtId="0" fontId="14" fillId="0" borderId="0" xfId="0" applyFont="1"/>
    <xf numFmtId="9" fontId="14" fillId="0" borderId="0" xfId="0" applyNumberFormat="1" applyFont="1"/>
    <xf numFmtId="2" fontId="14" fillId="0" borderId="0" xfId="0" applyNumberFormat="1" applyFont="1"/>
    <xf numFmtId="0" fontId="14" fillId="0" borderId="0" xfId="0" applyFont="1" applyAlignment="1">
      <alignment horizontal="right"/>
    </xf>
    <xf numFmtId="0" fontId="2" fillId="5" borderId="0" xfId="0" applyFont="1" applyFill="1"/>
    <xf numFmtId="0" fontId="15" fillId="5" borderId="0" xfId="0" applyFont="1" applyFill="1"/>
    <xf numFmtId="0" fontId="16" fillId="5" borderId="0" xfId="0" applyFont="1" applyFill="1"/>
    <xf numFmtId="0" fontId="1" fillId="5" borderId="0" xfId="0" applyFont="1" applyFill="1"/>
    <xf numFmtId="9" fontId="1" fillId="5" borderId="0" xfId="0" applyNumberFormat="1" applyFont="1" applyFill="1"/>
    <xf numFmtId="2" fontId="1" fillId="5" borderId="0" xfId="0" applyNumberFormat="1" applyFont="1" applyFill="1"/>
    <xf numFmtId="0" fontId="1" fillId="5" borderId="0" xfId="0" applyFont="1" applyFill="1" applyAlignment="1">
      <alignment horizontal="right"/>
    </xf>
    <xf numFmtId="0" fontId="15" fillId="0" borderId="0" xfId="0" applyFont="1"/>
    <xf numFmtId="0" fontId="16" fillId="0" borderId="0" xfId="0" applyFont="1" applyFill="1"/>
    <xf numFmtId="0" fontId="16" fillId="0" borderId="0" xfId="0" applyFont="1"/>
    <xf numFmtId="0" fontId="0" fillId="0" borderId="0" xfId="0" applyNumberFormat="1" applyAlignment="1">
      <alignment horizontal="left"/>
    </xf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3</xdr:row>
      <xdr:rowOff>57150</xdr:rowOff>
    </xdr:from>
    <xdr:to>
      <xdr:col>3</xdr:col>
      <xdr:colOff>171450</xdr:colOff>
      <xdr:row>16</xdr:row>
      <xdr:rowOff>190500</xdr:rowOff>
    </xdr:to>
    <xdr:sp macro="" textlink="">
      <xdr:nvSpPr>
        <xdr:cNvPr id="1040" name="Line 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4800600" y="1314450"/>
          <a:ext cx="0" cy="31051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542925</xdr:colOff>
      <xdr:row>14</xdr:row>
      <xdr:rowOff>0</xdr:rowOff>
    </xdr:from>
    <xdr:to>
      <xdr:col>3</xdr:col>
      <xdr:colOff>542925</xdr:colOff>
      <xdr:row>16</xdr:row>
      <xdr:rowOff>190500</xdr:rowOff>
    </xdr:to>
    <xdr:sp macro="" textlink="">
      <xdr:nvSpPr>
        <xdr:cNvPr id="1041" name="Line 5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 flipV="1">
          <a:off x="5172075" y="3771900"/>
          <a:ext cx="0" cy="6477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657225</xdr:colOff>
      <xdr:row>15</xdr:row>
      <xdr:rowOff>28575</xdr:rowOff>
    </xdr:from>
    <xdr:ext cx="795089" cy="179601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5286375" y="4029075"/>
          <a:ext cx="795089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Kundensicht</a:t>
          </a:r>
          <a:endParaRPr lang="de-DE"/>
        </a:p>
      </xdr:txBody>
    </xdr:sp>
    <xdr:clientData/>
  </xdr:oneCellAnchor>
  <xdr:oneCellAnchor>
    <xdr:from>
      <xdr:col>3</xdr:col>
      <xdr:colOff>304800</xdr:colOff>
      <xdr:row>9</xdr:row>
      <xdr:rowOff>19050</xdr:rowOff>
    </xdr:from>
    <xdr:ext cx="766620" cy="179601"/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4933950" y="2647950"/>
          <a:ext cx="766620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DE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Berechnung</a:t>
          </a:r>
          <a:endParaRPr lang="de-DE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4</xdr:row>
      <xdr:rowOff>19050</xdr:rowOff>
    </xdr:from>
    <xdr:to>
      <xdr:col>3</xdr:col>
      <xdr:colOff>161925</xdr:colOff>
      <xdr:row>18</xdr:row>
      <xdr:rowOff>28575</xdr:rowOff>
    </xdr:to>
    <xdr:sp macro="" textlink="">
      <xdr:nvSpPr>
        <xdr:cNvPr id="3096" name="Line 1">
          <a:extLst>
            <a:ext uri="{FF2B5EF4-FFF2-40B4-BE49-F238E27FC236}">
              <a16:creationId xmlns:a16="http://schemas.microsoft.com/office/drawing/2014/main" id="{00000000-0008-0000-0100-0000180C0000}"/>
            </a:ext>
          </a:extLst>
        </xdr:cNvPr>
        <xdr:cNvSpPr>
          <a:spLocks noChangeShapeType="1"/>
        </xdr:cNvSpPr>
      </xdr:nvSpPr>
      <xdr:spPr bwMode="auto">
        <a:xfrm flipV="1">
          <a:off x="3533775" y="1085850"/>
          <a:ext cx="0" cy="32099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238125</xdr:colOff>
      <xdr:row>11</xdr:row>
      <xdr:rowOff>9525</xdr:rowOff>
    </xdr:from>
    <xdr:ext cx="766620" cy="179601"/>
    <xdr:sp macro="" textlink="">
      <xdr:nvSpPr>
        <xdr:cNvPr id="3079" name="Text Box 7">
          <a:extLst>
            <a:ext uri="{FF2B5EF4-FFF2-40B4-BE49-F238E27FC236}">
              <a16:creationId xmlns:a16="http://schemas.microsoft.com/office/drawing/2014/main" id="{00000000-0008-0000-0100-0000070C0000}"/>
            </a:ext>
          </a:extLst>
        </xdr:cNvPr>
        <xdr:cNvSpPr txBox="1">
          <a:spLocks noChangeArrowheads="1"/>
        </xdr:cNvSpPr>
      </xdr:nvSpPr>
      <xdr:spPr bwMode="auto">
        <a:xfrm>
          <a:off x="3612931" y="2686378"/>
          <a:ext cx="766620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DE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Berechnung</a:t>
          </a:r>
          <a:endParaRPr lang="de-DE"/>
        </a:p>
      </xdr:txBody>
    </xdr:sp>
    <xdr:clientData/>
  </xdr:oneCellAnchor>
  <xdr:twoCellAnchor>
    <xdr:from>
      <xdr:col>3</xdr:col>
      <xdr:colOff>647700</xdr:colOff>
      <xdr:row>15</xdr:row>
      <xdr:rowOff>19050</xdr:rowOff>
    </xdr:from>
    <xdr:to>
      <xdr:col>3</xdr:col>
      <xdr:colOff>647700</xdr:colOff>
      <xdr:row>17</xdr:row>
      <xdr:rowOff>209550</xdr:rowOff>
    </xdr:to>
    <xdr:sp macro="" textlink="">
      <xdr:nvSpPr>
        <xdr:cNvPr id="3098" name="Line 8">
          <a:extLst>
            <a:ext uri="{FF2B5EF4-FFF2-40B4-BE49-F238E27FC236}">
              <a16:creationId xmlns:a16="http://schemas.microsoft.com/office/drawing/2014/main" id="{00000000-0008-0000-0100-00001A0C0000}"/>
            </a:ext>
          </a:extLst>
        </xdr:cNvPr>
        <xdr:cNvSpPr>
          <a:spLocks noChangeShapeType="1"/>
        </xdr:cNvSpPr>
      </xdr:nvSpPr>
      <xdr:spPr bwMode="auto">
        <a:xfrm flipV="1">
          <a:off x="4019550" y="3600450"/>
          <a:ext cx="0" cy="6477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0</xdr:colOff>
      <xdr:row>16</xdr:row>
      <xdr:rowOff>47625</xdr:rowOff>
    </xdr:from>
    <xdr:ext cx="795089" cy="179601"/>
    <xdr:sp macro="" textlink="">
      <xdr:nvSpPr>
        <xdr:cNvPr id="3081" name="Text Box 9">
          <a:extLst>
            <a:ext uri="{FF2B5EF4-FFF2-40B4-BE49-F238E27FC236}">
              <a16:creationId xmlns:a16="http://schemas.microsoft.com/office/drawing/2014/main" id="{00000000-0008-0000-0100-0000090C0000}"/>
            </a:ext>
          </a:extLst>
        </xdr:cNvPr>
        <xdr:cNvSpPr txBox="1">
          <a:spLocks noChangeArrowheads="1"/>
        </xdr:cNvSpPr>
      </xdr:nvSpPr>
      <xdr:spPr bwMode="auto">
        <a:xfrm>
          <a:off x="4138448" y="3874047"/>
          <a:ext cx="795089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Kundensicht</a:t>
          </a:r>
          <a:endParaRPr lang="de-DE"/>
        </a:p>
      </xdr:txBody>
    </xdr:sp>
    <xdr:clientData/>
  </xdr:oneCellAnchor>
  <xdr:twoCellAnchor>
    <xdr:from>
      <xdr:col>3</xdr:col>
      <xdr:colOff>609600</xdr:colOff>
      <xdr:row>4</xdr:row>
      <xdr:rowOff>38100</xdr:rowOff>
    </xdr:from>
    <xdr:to>
      <xdr:col>3</xdr:col>
      <xdr:colOff>609600</xdr:colOff>
      <xdr:row>7</xdr:row>
      <xdr:rowOff>219075</xdr:rowOff>
    </xdr:to>
    <xdr:sp macro="" textlink="">
      <xdr:nvSpPr>
        <xdr:cNvPr id="3100" name="Line 10">
          <a:extLst>
            <a:ext uri="{FF2B5EF4-FFF2-40B4-BE49-F238E27FC236}">
              <a16:creationId xmlns:a16="http://schemas.microsoft.com/office/drawing/2014/main" id="{00000000-0008-0000-0100-00001C0C0000}"/>
            </a:ext>
          </a:extLst>
        </xdr:cNvPr>
        <xdr:cNvSpPr>
          <a:spLocks noChangeShapeType="1"/>
        </xdr:cNvSpPr>
      </xdr:nvSpPr>
      <xdr:spPr bwMode="auto">
        <a:xfrm>
          <a:off x="3981450" y="1104900"/>
          <a:ext cx="0" cy="866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742950</xdr:colOff>
      <xdr:row>5</xdr:row>
      <xdr:rowOff>66675</xdr:rowOff>
    </xdr:from>
    <xdr:ext cx="1165960" cy="179601"/>
    <xdr:sp macro="" textlink="">
      <xdr:nvSpPr>
        <xdr:cNvPr id="3083" name="Text Box 11">
          <a:extLst>
            <a:ext uri="{FF2B5EF4-FFF2-40B4-BE49-F238E27FC236}">
              <a16:creationId xmlns:a16="http://schemas.microsoft.com/office/drawing/2014/main" id="{00000000-0008-0000-0100-00000B0C0000}"/>
            </a:ext>
          </a:extLst>
        </xdr:cNvPr>
        <xdr:cNvSpPr txBox="1">
          <a:spLocks noChangeArrowheads="1"/>
        </xdr:cNvSpPr>
      </xdr:nvSpPr>
      <xdr:spPr bwMode="auto">
        <a:xfrm>
          <a:off x="4117756" y="1364046"/>
          <a:ext cx="1165960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Sicht des Lieferers</a:t>
          </a:r>
          <a:endParaRPr lang="de-DE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</xdr:row>
      <xdr:rowOff>19050</xdr:rowOff>
    </xdr:from>
    <xdr:to>
      <xdr:col>3</xdr:col>
      <xdr:colOff>190500</xdr:colOff>
      <xdr:row>11</xdr:row>
      <xdr:rowOff>161925</xdr:rowOff>
    </xdr:to>
    <xdr:sp macro="" textlink="">
      <xdr:nvSpPr>
        <xdr:cNvPr id="2061" name="Line 1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>
          <a:spLocks noChangeShapeType="1"/>
        </xdr:cNvSpPr>
      </xdr:nvSpPr>
      <xdr:spPr bwMode="auto">
        <a:xfrm>
          <a:off x="3562350" y="1095375"/>
          <a:ext cx="0" cy="19716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12</xdr:row>
      <xdr:rowOff>219075</xdr:rowOff>
    </xdr:from>
    <xdr:to>
      <xdr:col>3</xdr:col>
      <xdr:colOff>180975</xdr:colOff>
      <xdr:row>17</xdr:row>
      <xdr:rowOff>190500</xdr:rowOff>
    </xdr:to>
    <xdr:sp macro="" textlink="">
      <xdr:nvSpPr>
        <xdr:cNvPr id="2062" name="Line 2">
          <a:extLst>
            <a:ext uri="{FF2B5EF4-FFF2-40B4-BE49-F238E27FC236}">
              <a16:creationId xmlns:a16="http://schemas.microsoft.com/office/drawing/2014/main" id="{00000000-0008-0000-0200-00000E080000}"/>
            </a:ext>
          </a:extLst>
        </xdr:cNvPr>
        <xdr:cNvSpPr>
          <a:spLocks noChangeShapeType="1"/>
        </xdr:cNvSpPr>
      </xdr:nvSpPr>
      <xdr:spPr bwMode="auto">
        <a:xfrm flipV="1">
          <a:off x="3552825" y="3352800"/>
          <a:ext cx="0" cy="11144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628650</xdr:colOff>
      <xdr:row>14</xdr:row>
      <xdr:rowOff>209550</xdr:rowOff>
    </xdr:from>
    <xdr:to>
      <xdr:col>3</xdr:col>
      <xdr:colOff>628650</xdr:colOff>
      <xdr:row>17</xdr:row>
      <xdr:rowOff>171450</xdr:rowOff>
    </xdr:to>
    <xdr:sp macro="" textlink="">
      <xdr:nvSpPr>
        <xdr:cNvPr id="2063" name="Line 3">
          <a:extLst>
            <a:ext uri="{FF2B5EF4-FFF2-40B4-BE49-F238E27FC236}">
              <a16:creationId xmlns:a16="http://schemas.microsoft.com/office/drawing/2014/main" id="{00000000-0008-0000-0200-00000F080000}"/>
            </a:ext>
          </a:extLst>
        </xdr:cNvPr>
        <xdr:cNvSpPr>
          <a:spLocks noChangeShapeType="1"/>
        </xdr:cNvSpPr>
      </xdr:nvSpPr>
      <xdr:spPr bwMode="auto">
        <a:xfrm flipV="1">
          <a:off x="4000500" y="3800475"/>
          <a:ext cx="0" cy="6477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742950</xdr:colOff>
      <xdr:row>16</xdr:row>
      <xdr:rowOff>9525</xdr:rowOff>
    </xdr:from>
    <xdr:ext cx="795089" cy="179601"/>
    <xdr:sp macro="" textlink="">
      <xdr:nvSpPr>
        <xdr:cNvPr id="2052" name="Text Box 4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123544" y="4030324"/>
          <a:ext cx="795089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Kundensicht</a:t>
          </a:r>
          <a:endParaRPr lang="de-DE"/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"/>
  <sheetViews>
    <sheetView tabSelected="1" view="pageLayout" zoomScale="115" zoomScaleNormal="100" zoomScalePageLayoutView="115" workbookViewId="0">
      <selection activeCell="D9" sqref="D9"/>
    </sheetView>
  </sheetViews>
  <sheetFormatPr baseColWidth="10" defaultRowHeight="13.2" x14ac:dyDescent="0.25"/>
  <cols>
    <col min="1" max="1" width="36.5546875" customWidth="1"/>
    <col min="3" max="3" width="21.44140625" customWidth="1"/>
    <col min="4" max="4" width="24.44140625" customWidth="1"/>
    <col min="5" max="5" width="9.21875" customWidth="1"/>
    <col min="6" max="6" width="10.5546875" style="5" customWidth="1"/>
    <col min="7" max="7" width="11.21875" customWidth="1"/>
  </cols>
  <sheetData>
    <row r="1" spans="1:7" s="1" customFormat="1" ht="17.399999999999999" x14ac:dyDescent="0.3">
      <c r="A1" s="78" t="s">
        <v>26</v>
      </c>
      <c r="B1" s="79"/>
      <c r="C1" s="79"/>
    </row>
    <row r="2" spans="1:7" s="1" customFormat="1" ht="17.399999999999999" x14ac:dyDescent="0.3">
      <c r="A2" s="28"/>
      <c r="B2" s="81" t="s">
        <v>38</v>
      </c>
      <c r="C2" s="81"/>
    </row>
    <row r="3" spans="1:7" s="1" customFormat="1" ht="17.399999999999999" x14ac:dyDescent="0.3">
      <c r="A3" s="27"/>
      <c r="B3" s="30" t="s">
        <v>1</v>
      </c>
      <c r="C3" s="41" t="s">
        <v>20</v>
      </c>
    </row>
    <row r="4" spans="1:7" s="1" customFormat="1" ht="17.399999999999999" x14ac:dyDescent="0.3">
      <c r="A4" s="7" t="s">
        <v>0</v>
      </c>
      <c r="B4" s="8"/>
      <c r="C4" s="9">
        <v>385</v>
      </c>
      <c r="E4" s="44">
        <v>1</v>
      </c>
    </row>
    <row r="5" spans="1:7" s="1" customFormat="1" ht="17.399999999999999" x14ac:dyDescent="0.3">
      <c r="A5" s="7" t="s">
        <v>4</v>
      </c>
      <c r="B5" s="13">
        <v>40</v>
      </c>
      <c r="C5" s="14">
        <f>C4/100*B5</f>
        <v>154</v>
      </c>
      <c r="E5" s="44">
        <v>0.4</v>
      </c>
    </row>
    <row r="6" spans="1:7" s="1" customFormat="1" ht="17.399999999999999" x14ac:dyDescent="0.3">
      <c r="A6" s="7" t="s">
        <v>2</v>
      </c>
      <c r="B6" s="8"/>
      <c r="C6" s="14">
        <f>C4-C5</f>
        <v>231</v>
      </c>
      <c r="E6" s="45">
        <v>0.6</v>
      </c>
      <c r="F6" s="44">
        <v>1</v>
      </c>
    </row>
    <row r="7" spans="1:7" s="1" customFormat="1" ht="17.399999999999999" x14ac:dyDescent="0.3">
      <c r="A7" s="7" t="s">
        <v>5</v>
      </c>
      <c r="B7" s="13">
        <v>3</v>
      </c>
      <c r="C7" s="14">
        <f>C6/100*B7</f>
        <v>6.93</v>
      </c>
      <c r="D7" s="31"/>
      <c r="E7" s="31"/>
      <c r="F7" s="44">
        <v>0.03</v>
      </c>
    </row>
    <row r="8" spans="1:7" s="1" customFormat="1" ht="17.399999999999999" x14ac:dyDescent="0.3">
      <c r="A8" s="7" t="s">
        <v>3</v>
      </c>
      <c r="B8" s="8"/>
      <c r="C8" s="14">
        <f>C6-C7</f>
        <v>224.07</v>
      </c>
      <c r="D8" s="31"/>
      <c r="E8" s="31"/>
      <c r="F8" s="44">
        <v>0.97</v>
      </c>
    </row>
    <row r="9" spans="1:7" s="1" customFormat="1" ht="17.399999999999999" x14ac:dyDescent="0.3">
      <c r="A9" s="7" t="s">
        <v>6</v>
      </c>
      <c r="B9" s="43"/>
      <c r="C9" s="17">
        <v>4.93</v>
      </c>
      <c r="D9" s="31"/>
      <c r="E9" s="31"/>
    </row>
    <row r="10" spans="1:7" s="1" customFormat="1" ht="17.399999999999999" x14ac:dyDescent="0.3">
      <c r="A10" s="7" t="s">
        <v>22</v>
      </c>
      <c r="B10" s="8"/>
      <c r="C10" s="14">
        <f>C8+C9</f>
        <v>229</v>
      </c>
      <c r="D10" s="31"/>
      <c r="E10" s="31"/>
      <c r="F10" s="44">
        <v>1</v>
      </c>
    </row>
    <row r="11" spans="1:7" s="1" customFormat="1" ht="17.399999999999999" x14ac:dyDescent="0.3">
      <c r="A11" s="7" t="s">
        <v>8</v>
      </c>
      <c r="B11" s="18">
        <v>25</v>
      </c>
      <c r="C11" s="14">
        <f>C10/100*B11</f>
        <v>57.25</v>
      </c>
      <c r="F11" s="44">
        <v>0.25</v>
      </c>
    </row>
    <row r="12" spans="1:7" s="1" customFormat="1" ht="17.399999999999999" x14ac:dyDescent="0.3">
      <c r="A12" s="7" t="s">
        <v>9</v>
      </c>
      <c r="B12" s="8"/>
      <c r="C12" s="14">
        <f>C10+C11</f>
        <v>286.25</v>
      </c>
      <c r="F12" s="45">
        <v>1.25</v>
      </c>
      <c r="G12" s="44">
        <v>1</v>
      </c>
    </row>
    <row r="13" spans="1:7" s="1" customFormat="1" ht="17.399999999999999" x14ac:dyDescent="0.3">
      <c r="A13" s="7" t="s">
        <v>10</v>
      </c>
      <c r="B13" s="18">
        <v>5</v>
      </c>
      <c r="C13" s="14">
        <f>C12/100*B13</f>
        <v>14.3125</v>
      </c>
      <c r="G13" s="44">
        <v>0.05</v>
      </c>
    </row>
    <row r="14" spans="1:7" s="1" customFormat="1" ht="17.399999999999999" x14ac:dyDescent="0.3">
      <c r="A14" s="7" t="s">
        <v>11</v>
      </c>
      <c r="B14" s="8"/>
      <c r="C14" s="14">
        <f>C12+C13</f>
        <v>300.5625</v>
      </c>
      <c r="F14" s="46">
        <v>0.98</v>
      </c>
      <c r="G14" s="44">
        <v>1.05</v>
      </c>
    </row>
    <row r="15" spans="1:7" s="1" customFormat="1" ht="17.399999999999999" x14ac:dyDescent="0.3">
      <c r="A15" s="7" t="s">
        <v>12</v>
      </c>
      <c r="B15" s="18">
        <v>2</v>
      </c>
      <c r="C15" s="14">
        <f>C14/(100-B15)*B15</f>
        <v>6.1339285714285712</v>
      </c>
      <c r="F15" s="47">
        <v>0.02</v>
      </c>
    </row>
    <row r="16" spans="1:7" s="1" customFormat="1" ht="17.399999999999999" x14ac:dyDescent="0.3">
      <c r="A16" s="7" t="s">
        <v>13</v>
      </c>
      <c r="B16" s="8"/>
      <c r="C16" s="14">
        <f>C14+C15</f>
        <v>306.69642857142856</v>
      </c>
      <c r="E16" s="46">
        <v>0.75</v>
      </c>
      <c r="F16" s="47">
        <v>1</v>
      </c>
    </row>
    <row r="17" spans="1:7" s="1" customFormat="1" ht="17.399999999999999" x14ac:dyDescent="0.3">
      <c r="A17" s="7" t="s">
        <v>14</v>
      </c>
      <c r="B17" s="18">
        <v>25</v>
      </c>
      <c r="C17" s="14">
        <f>C16/(100-B17)*B17</f>
        <v>102.23214285714286</v>
      </c>
      <c r="E17" s="47">
        <v>0.25</v>
      </c>
    </row>
    <row r="18" spans="1:7" s="1" customFormat="1" ht="17.399999999999999" x14ac:dyDescent="0.3">
      <c r="A18" s="7" t="s">
        <v>21</v>
      </c>
      <c r="B18" s="8"/>
      <c r="C18" s="21">
        <f>C16+C17</f>
        <v>408.92857142857144</v>
      </c>
      <c r="E18" s="47">
        <v>1</v>
      </c>
    </row>
    <row r="19" spans="1:7" s="1" customFormat="1" ht="17.399999999999999" x14ac:dyDescent="0.3">
      <c r="B19" s="2"/>
      <c r="C19" s="3"/>
    </row>
    <row r="20" spans="1:7" s="1" customFormat="1" ht="17.399999999999999" x14ac:dyDescent="0.3">
      <c r="A20" s="24"/>
      <c r="F20" s="4"/>
    </row>
    <row r="21" spans="1:7" s="1" customFormat="1" ht="17.399999999999999" x14ac:dyDescent="0.3">
      <c r="A21" s="34"/>
      <c r="B21" s="34"/>
      <c r="C21" s="34"/>
      <c r="D21" s="35"/>
      <c r="F21" s="4"/>
      <c r="G21" s="32"/>
    </row>
    <row r="22" spans="1:7" s="1" customFormat="1" ht="17.399999999999999" x14ac:dyDescent="0.3">
      <c r="A22" s="77"/>
      <c r="B22" s="77"/>
      <c r="C22" s="77"/>
      <c r="D22" s="77"/>
      <c r="F22" s="4"/>
    </row>
    <row r="23" spans="1:7" s="1" customFormat="1" ht="18" customHeight="1" x14ac:dyDescent="0.3">
      <c r="C23"/>
      <c r="D23"/>
      <c r="F23" s="4"/>
    </row>
    <row r="24" spans="1:7" s="1" customFormat="1" ht="17.399999999999999" x14ac:dyDescent="0.3">
      <c r="A24" s="31"/>
      <c r="B24"/>
      <c r="C24"/>
      <c r="D24"/>
      <c r="F24" s="4"/>
    </row>
    <row r="25" spans="1:7" s="1" customFormat="1" ht="18" customHeight="1" x14ac:dyDescent="0.3">
      <c r="A25"/>
      <c r="B25"/>
      <c r="C25"/>
      <c r="D25"/>
      <c r="F25" s="4"/>
    </row>
    <row r="26" spans="1:7" ht="17.399999999999999" x14ac:dyDescent="0.3">
      <c r="A26" s="24"/>
    </row>
    <row r="28" spans="1:7" ht="17.399999999999999" x14ac:dyDescent="0.3">
      <c r="A28" s="24"/>
    </row>
  </sheetData>
  <mergeCells count="3">
    <mergeCell ref="A22:D22"/>
    <mergeCell ref="A1:C1"/>
    <mergeCell ref="B2:C2"/>
  </mergeCells>
  <phoneticPr fontId="11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horizontalDpi="360" r:id="rId1"/>
  <headerFooter alignWithMargins="0">
    <oddHeader>&amp;CHandelskalkulation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16" workbookViewId="0">
      <selection activeCell="L4" sqref="L4"/>
    </sheetView>
  </sheetViews>
  <sheetFormatPr baseColWidth="10" defaultRowHeight="13.2" x14ac:dyDescent="0.25"/>
  <cols>
    <col min="1" max="1" width="27.77734375" bestFit="1" customWidth="1"/>
    <col min="6" max="6" width="6.77734375" customWidth="1"/>
  </cols>
  <sheetData>
    <row r="1" spans="1:9" ht="17.399999999999999" x14ac:dyDescent="0.3">
      <c r="B1" s="6"/>
      <c r="C1" s="1"/>
    </row>
    <row r="2" spans="1:9" ht="13.8" x14ac:dyDescent="0.25">
      <c r="A2" s="29"/>
      <c r="B2" s="80" t="s">
        <v>19</v>
      </c>
      <c r="C2" s="81"/>
    </row>
    <row r="3" spans="1:9" ht="13.8" x14ac:dyDescent="0.25">
      <c r="B3" s="41" t="s">
        <v>1</v>
      </c>
      <c r="C3" s="41" t="s">
        <v>20</v>
      </c>
    </row>
    <row r="4" spans="1:9" ht="17.399999999999999" x14ac:dyDescent="0.3">
      <c r="A4" s="7" t="s">
        <v>0</v>
      </c>
      <c r="B4" s="10"/>
      <c r="C4" s="12">
        <f>C6+C5</f>
        <v>375.44673539518897</v>
      </c>
      <c r="G4" s="49"/>
      <c r="H4" s="50">
        <v>1</v>
      </c>
    </row>
    <row r="5" spans="1:9" ht="17.399999999999999" x14ac:dyDescent="0.3">
      <c r="A5" s="7" t="s">
        <v>4</v>
      </c>
      <c r="B5" s="39">
        <f>Vorwärtskalkulation!B5</f>
        <v>40</v>
      </c>
      <c r="C5" s="16">
        <f>C6*B5/(100-B5)</f>
        <v>150.17869415807556</v>
      </c>
      <c r="G5" s="49"/>
      <c r="H5" s="50">
        <v>0.4</v>
      </c>
    </row>
    <row r="6" spans="1:9" ht="17.399999999999999" x14ac:dyDescent="0.3">
      <c r="A6" s="7" t="s">
        <v>2</v>
      </c>
      <c r="B6" s="10"/>
      <c r="C6" s="16">
        <f>C8+C7</f>
        <v>225.26804123711338</v>
      </c>
      <c r="G6" s="49"/>
      <c r="H6" s="51">
        <v>0.6</v>
      </c>
      <c r="I6" s="50">
        <v>1</v>
      </c>
    </row>
    <row r="7" spans="1:9" ht="17.399999999999999" x14ac:dyDescent="0.3">
      <c r="A7" s="7" t="s">
        <v>5</v>
      </c>
      <c r="B7" s="39">
        <f>Vorwärtskalkulation!B7</f>
        <v>3</v>
      </c>
      <c r="C7" s="16">
        <f>C8*B7/(100-B7)</f>
        <v>6.7580412371134022</v>
      </c>
      <c r="D7" s="31"/>
      <c r="G7" s="52"/>
      <c r="H7" s="49"/>
      <c r="I7" s="50">
        <v>0.03</v>
      </c>
    </row>
    <row r="8" spans="1:9" ht="17.399999999999999" x14ac:dyDescent="0.3">
      <c r="A8" s="7" t="s">
        <v>3</v>
      </c>
      <c r="B8" s="10"/>
      <c r="C8" s="16">
        <f>C10-C9</f>
        <v>218.51</v>
      </c>
      <c r="D8" s="31"/>
      <c r="G8" s="52"/>
      <c r="H8" s="49"/>
      <c r="I8" s="50">
        <v>0.97</v>
      </c>
    </row>
    <row r="9" spans="1:9" ht="17.399999999999999" x14ac:dyDescent="0.3">
      <c r="A9" s="7" t="s">
        <v>6</v>
      </c>
      <c r="B9" s="10"/>
      <c r="C9" s="40">
        <f>Vorwärtskalkulation!C9</f>
        <v>4.93</v>
      </c>
      <c r="D9" s="31"/>
      <c r="G9" s="52"/>
      <c r="H9" s="49"/>
      <c r="I9" s="53"/>
    </row>
    <row r="10" spans="1:9" ht="17.399999999999999" x14ac:dyDescent="0.3">
      <c r="A10" s="7" t="s">
        <v>7</v>
      </c>
      <c r="B10" s="10"/>
      <c r="C10" s="16">
        <f>C12-C11</f>
        <v>223.44</v>
      </c>
      <c r="D10" s="31"/>
      <c r="G10" s="31"/>
      <c r="H10" s="54">
        <v>1</v>
      </c>
      <c r="I10" s="53"/>
    </row>
    <row r="11" spans="1:9" ht="17.399999999999999" x14ac:dyDescent="0.3">
      <c r="A11" s="7" t="s">
        <v>8</v>
      </c>
      <c r="B11" s="39">
        <f>Vorwärtskalkulation!B11</f>
        <v>25</v>
      </c>
      <c r="C11" s="16">
        <f>C12*B11/(100+B11)</f>
        <v>55.86</v>
      </c>
      <c r="H11" s="54">
        <v>0.25</v>
      </c>
      <c r="I11" s="53"/>
    </row>
    <row r="12" spans="1:9" ht="17.399999999999999" x14ac:dyDescent="0.3">
      <c r="A12" s="7" t="s">
        <v>9</v>
      </c>
      <c r="B12" s="10"/>
      <c r="C12" s="16">
        <f>C14-C13</f>
        <v>279.3</v>
      </c>
      <c r="H12" s="54">
        <v>1.25</v>
      </c>
      <c r="I12" s="55">
        <v>1</v>
      </c>
    </row>
    <row r="13" spans="1:9" ht="17.399999999999999" x14ac:dyDescent="0.3">
      <c r="A13" s="7" t="s">
        <v>10</v>
      </c>
      <c r="B13" s="39">
        <f>Vorwärtskalkulation!B13</f>
        <v>5</v>
      </c>
      <c r="C13" s="16">
        <f>C14*B13/(100+B13)</f>
        <v>13.964999999999998</v>
      </c>
      <c r="I13" s="54">
        <v>0.05</v>
      </c>
    </row>
    <row r="14" spans="1:9" ht="17.399999999999999" x14ac:dyDescent="0.3">
      <c r="A14" s="7" t="s">
        <v>11</v>
      </c>
      <c r="B14" s="10"/>
      <c r="C14" s="16">
        <f>C16-C15</f>
        <v>293.26499999999999</v>
      </c>
      <c r="G14" s="1"/>
      <c r="H14" s="46">
        <v>0.98</v>
      </c>
      <c r="I14" s="54">
        <f>105 %</f>
        <v>1.05</v>
      </c>
    </row>
    <row r="15" spans="1:9" ht="17.399999999999999" x14ac:dyDescent="0.3">
      <c r="A15" s="7" t="s">
        <v>12</v>
      </c>
      <c r="B15" s="39">
        <f>Vorwärtskalkulation!B15</f>
        <v>2</v>
      </c>
      <c r="C15" s="16">
        <f>C16*B15/100</f>
        <v>5.9850000000000003</v>
      </c>
      <c r="G15" s="1"/>
      <c r="H15" s="47">
        <v>0.02</v>
      </c>
    </row>
    <row r="16" spans="1:9" ht="17.399999999999999" x14ac:dyDescent="0.3">
      <c r="A16" s="7" t="s">
        <v>13</v>
      </c>
      <c r="B16" s="10"/>
      <c r="C16" s="16">
        <f>C18-C17</f>
        <v>299.25</v>
      </c>
      <c r="G16" s="46">
        <v>0.75</v>
      </c>
      <c r="H16" s="47">
        <v>1</v>
      </c>
    </row>
    <row r="17" spans="1:9" ht="17.399999999999999" x14ac:dyDescent="0.3">
      <c r="A17" s="7" t="s">
        <v>14</v>
      </c>
      <c r="B17" s="39">
        <f>Vorwärtskalkulation!B17</f>
        <v>25</v>
      </c>
      <c r="C17" s="16">
        <f>C18*B17/100</f>
        <v>99.75</v>
      </c>
      <c r="G17" s="47">
        <v>0.25</v>
      </c>
      <c r="H17" s="1"/>
    </row>
    <row r="18" spans="1:9" ht="17.399999999999999" x14ac:dyDescent="0.3">
      <c r="A18" s="7" t="s">
        <v>15</v>
      </c>
      <c r="B18" s="10"/>
      <c r="C18" s="23">
        <v>399</v>
      </c>
      <c r="G18" s="47">
        <v>1</v>
      </c>
      <c r="H18" s="1"/>
    </row>
    <row r="20" spans="1:9" ht="17.399999999999999" x14ac:dyDescent="0.3">
      <c r="A20" s="24"/>
      <c r="B20" s="24"/>
    </row>
    <row r="21" spans="1:9" ht="17.399999999999999" x14ac:dyDescent="0.3">
      <c r="A21" s="77"/>
      <c r="B21" s="77"/>
      <c r="C21" s="77"/>
      <c r="D21" s="77"/>
      <c r="F21" s="77"/>
      <c r="G21" s="77"/>
      <c r="H21" s="77"/>
      <c r="I21" s="77"/>
    </row>
    <row r="22" spans="1:9" ht="17.399999999999999" x14ac:dyDescent="0.3">
      <c r="A22" s="77"/>
      <c r="B22" s="77"/>
      <c r="C22" s="77"/>
      <c r="D22" s="77"/>
      <c r="E22" s="77"/>
      <c r="F22" s="77"/>
      <c r="G22" s="77"/>
    </row>
  </sheetData>
  <mergeCells count="4">
    <mergeCell ref="A21:D21"/>
    <mergeCell ref="F21:I21"/>
    <mergeCell ref="A22:G22"/>
    <mergeCell ref="B2:C2"/>
  </mergeCells>
  <phoneticPr fontId="11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="122" workbookViewId="0">
      <selection activeCell="B2" sqref="B2:C2"/>
    </sheetView>
  </sheetViews>
  <sheetFormatPr baseColWidth="10" defaultRowHeight="13.2" x14ac:dyDescent="0.25"/>
  <cols>
    <col min="1" max="1" width="27.77734375" bestFit="1" customWidth="1"/>
    <col min="3" max="3" width="16.88671875" customWidth="1"/>
    <col min="5" max="5" width="12" customWidth="1"/>
    <col min="8" max="8" width="12.21875" bestFit="1" customWidth="1"/>
  </cols>
  <sheetData>
    <row r="1" spans="1:8" ht="15.75" customHeight="1" x14ac:dyDescent="0.25"/>
    <row r="2" spans="1:8" ht="16.5" customHeight="1" x14ac:dyDescent="0.25">
      <c r="B2" s="80" t="s">
        <v>39</v>
      </c>
      <c r="C2" s="81"/>
    </row>
    <row r="3" spans="1:8" ht="13.8" x14ac:dyDescent="0.25">
      <c r="A3" s="27"/>
      <c r="B3" s="42" t="s">
        <v>1</v>
      </c>
      <c r="C3" s="41" t="s">
        <v>20</v>
      </c>
    </row>
    <row r="4" spans="1:8" ht="17.399999999999999" x14ac:dyDescent="0.3">
      <c r="A4" s="7" t="s">
        <v>0</v>
      </c>
      <c r="B4" s="10"/>
      <c r="C4" s="11">
        <v>385</v>
      </c>
      <c r="F4" s="44">
        <v>1</v>
      </c>
      <c r="G4" s="1"/>
      <c r="H4" s="1"/>
    </row>
    <row r="5" spans="1:8" ht="17.399999999999999" x14ac:dyDescent="0.3">
      <c r="A5" s="7" t="s">
        <v>4</v>
      </c>
      <c r="B5" s="39">
        <f>Vorwärtskalkulation!B5</f>
        <v>40</v>
      </c>
      <c r="C5" s="15">
        <f>C4*B5/100</f>
        <v>154</v>
      </c>
      <c r="F5" s="44">
        <v>0.4</v>
      </c>
      <c r="G5" s="1"/>
      <c r="H5" s="1"/>
    </row>
    <row r="6" spans="1:8" ht="17.399999999999999" x14ac:dyDescent="0.3">
      <c r="A6" s="7" t="s">
        <v>2</v>
      </c>
      <c r="B6" s="10"/>
      <c r="C6" s="15">
        <f>C4-C5</f>
        <v>231</v>
      </c>
      <c r="F6" s="45">
        <v>0.6</v>
      </c>
      <c r="G6" s="44">
        <v>1</v>
      </c>
      <c r="H6" s="1"/>
    </row>
    <row r="7" spans="1:8" ht="17.399999999999999" x14ac:dyDescent="0.3">
      <c r="A7" s="7" t="s">
        <v>5</v>
      </c>
      <c r="B7" s="39">
        <f>Vorwärtskalkulation!B7</f>
        <v>3</v>
      </c>
      <c r="C7" s="15">
        <f>C6*B7/100</f>
        <v>6.93</v>
      </c>
      <c r="D7" s="31"/>
      <c r="F7" s="31"/>
      <c r="G7" s="44">
        <v>0.03</v>
      </c>
      <c r="H7" s="1"/>
    </row>
    <row r="8" spans="1:8" ht="17.399999999999999" x14ac:dyDescent="0.3">
      <c r="A8" s="7" t="s">
        <v>3</v>
      </c>
      <c r="B8" s="10"/>
      <c r="C8" s="15">
        <f>C6-C7</f>
        <v>224.07</v>
      </c>
      <c r="D8" s="31"/>
      <c r="F8" s="31"/>
      <c r="G8" s="44">
        <v>0.97</v>
      </c>
      <c r="H8" s="1"/>
    </row>
    <row r="9" spans="1:8" ht="17.399999999999999" x14ac:dyDescent="0.3">
      <c r="A9" s="7" t="s">
        <v>6</v>
      </c>
      <c r="B9" s="10"/>
      <c r="C9" s="11">
        <f>Vorwärtskalkulation!C9</f>
        <v>4.93</v>
      </c>
      <c r="D9" s="31"/>
      <c r="F9" s="31"/>
      <c r="G9" s="1"/>
      <c r="H9" s="1"/>
    </row>
    <row r="10" spans="1:8" ht="17.399999999999999" x14ac:dyDescent="0.3">
      <c r="A10" s="7" t="s">
        <v>7</v>
      </c>
      <c r="B10" s="10"/>
      <c r="C10" s="15">
        <f>C8+C9</f>
        <v>229</v>
      </c>
      <c r="D10" s="31"/>
      <c r="F10" s="31"/>
      <c r="G10" s="44">
        <v>1</v>
      </c>
      <c r="H10" s="1"/>
    </row>
    <row r="11" spans="1:8" ht="17.399999999999999" x14ac:dyDescent="0.3">
      <c r="A11" s="7" t="s">
        <v>8</v>
      </c>
      <c r="B11" s="39">
        <f>Vorwärtskalkulation!B11</f>
        <v>25</v>
      </c>
      <c r="C11" s="15">
        <f>C10*B11/100</f>
        <v>57.25</v>
      </c>
      <c r="F11" s="1"/>
      <c r="G11" s="44">
        <v>0.25</v>
      </c>
      <c r="H11" s="1"/>
    </row>
    <row r="12" spans="1:8" ht="17.399999999999999" x14ac:dyDescent="0.3">
      <c r="A12" s="7" t="s">
        <v>9</v>
      </c>
      <c r="B12" s="10"/>
      <c r="C12" s="15">
        <f>C10+C11</f>
        <v>286.25</v>
      </c>
      <c r="F12" s="1"/>
      <c r="G12" s="45">
        <v>1.25</v>
      </c>
      <c r="H12" s="44">
        <v>1</v>
      </c>
    </row>
    <row r="13" spans="1:8" ht="17.399999999999999" x14ac:dyDescent="0.3">
      <c r="A13" s="7" t="s">
        <v>10</v>
      </c>
      <c r="B13" s="19">
        <f>(C13/C12)*100</f>
        <v>2.4506550218340561</v>
      </c>
      <c r="C13" s="20">
        <f>C14-C12</f>
        <v>7.0149999999999864</v>
      </c>
      <c r="F13" s="1"/>
      <c r="G13" s="1"/>
      <c r="H13" s="48">
        <f>B13/100</f>
        <v>2.4506550218340563E-2</v>
      </c>
    </row>
    <row r="14" spans="1:8" ht="17.399999999999999" x14ac:dyDescent="0.3">
      <c r="A14" s="7" t="s">
        <v>11</v>
      </c>
      <c r="B14" s="10"/>
      <c r="C14" s="15">
        <f>C16-C15</f>
        <v>293.26499999999999</v>
      </c>
      <c r="F14" s="1"/>
      <c r="G14" s="46">
        <v>0.98</v>
      </c>
      <c r="H14" s="48">
        <f>H12+H13</f>
        <v>1.0245065502183406</v>
      </c>
    </row>
    <row r="15" spans="1:8" ht="17.399999999999999" x14ac:dyDescent="0.3">
      <c r="A15" s="7" t="s">
        <v>12</v>
      </c>
      <c r="B15" s="39">
        <f>Vorwärtskalkulation!B15</f>
        <v>2</v>
      </c>
      <c r="C15" s="15">
        <f>C16*B15/100</f>
        <v>5.9850000000000003</v>
      </c>
      <c r="F15" s="1"/>
      <c r="G15" s="47">
        <v>0.02</v>
      </c>
      <c r="H15" s="1"/>
    </row>
    <row r="16" spans="1:8" ht="17.399999999999999" x14ac:dyDescent="0.3">
      <c r="A16" s="7" t="s">
        <v>13</v>
      </c>
      <c r="B16" s="10"/>
      <c r="C16" s="15">
        <f>C18-C17</f>
        <v>299.25</v>
      </c>
      <c r="F16" s="46">
        <v>0.75</v>
      </c>
      <c r="G16" s="47">
        <v>1</v>
      </c>
      <c r="H16" s="1"/>
    </row>
    <row r="17" spans="1:8" ht="17.399999999999999" x14ac:dyDescent="0.3">
      <c r="A17" s="7" t="s">
        <v>14</v>
      </c>
      <c r="B17" s="39">
        <f>Vorwärtskalkulation!B17</f>
        <v>25</v>
      </c>
      <c r="C17" s="15">
        <f>C18*B17/100</f>
        <v>99.75</v>
      </c>
      <c r="F17" s="47">
        <v>0.25</v>
      </c>
      <c r="G17" s="1"/>
      <c r="H17" s="1"/>
    </row>
    <row r="18" spans="1:8" ht="17.399999999999999" x14ac:dyDescent="0.3">
      <c r="A18" s="7" t="s">
        <v>15</v>
      </c>
      <c r="B18" s="22"/>
      <c r="C18" s="11">
        <v>399</v>
      </c>
      <c r="F18" s="47">
        <v>1</v>
      </c>
      <c r="G18" s="1"/>
      <c r="H18" s="1"/>
    </row>
    <row r="19" spans="1:8" ht="17.399999999999999" x14ac:dyDescent="0.3">
      <c r="A19" s="36"/>
      <c r="B19" s="37"/>
      <c r="C19" s="38"/>
    </row>
  </sheetData>
  <mergeCells count="1">
    <mergeCell ref="B2:C2"/>
  </mergeCells>
  <phoneticPr fontId="11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"/>
  <sheetViews>
    <sheetView zoomScale="107" zoomScaleNormal="100" workbookViewId="0">
      <selection activeCell="I2" sqref="I2"/>
    </sheetView>
  </sheetViews>
  <sheetFormatPr baseColWidth="10" defaultRowHeight="13.2" x14ac:dyDescent="0.25"/>
  <cols>
    <col min="1" max="1" width="35.77734375" bestFit="1" customWidth="1"/>
    <col min="2" max="2" width="6.21875" customWidth="1"/>
    <col min="4" max="4" width="2.5546875" customWidth="1"/>
  </cols>
  <sheetData>
    <row r="1" spans="1:16" ht="17.399999999999999" x14ac:dyDescent="0.3">
      <c r="A1" s="78" t="s">
        <v>26</v>
      </c>
      <c r="B1" s="79"/>
      <c r="C1" s="79"/>
    </row>
    <row r="2" spans="1:16" ht="17.399999999999999" x14ac:dyDescent="0.3">
      <c r="A2" s="56" t="s">
        <v>30</v>
      </c>
      <c r="B2" s="8" t="s">
        <v>1</v>
      </c>
      <c r="C2" s="8" t="s">
        <v>20</v>
      </c>
    </row>
    <row r="3" spans="1:16" ht="17.399999999999999" x14ac:dyDescent="0.3">
      <c r="A3" s="7" t="s">
        <v>0</v>
      </c>
      <c r="B3" s="8"/>
      <c r="C3" s="9">
        <v>385</v>
      </c>
      <c r="I3" s="75"/>
    </row>
    <row r="4" spans="1:16" ht="17.399999999999999" x14ac:dyDescent="0.3">
      <c r="A4" s="7" t="s">
        <v>4</v>
      </c>
      <c r="B4" s="13">
        <v>40</v>
      </c>
      <c r="C4" s="14">
        <f>C3/100*B4</f>
        <v>154</v>
      </c>
      <c r="E4" s="25" t="s">
        <v>23</v>
      </c>
      <c r="F4" s="26">
        <f>(C17-C9)*100/C9</f>
        <v>78.571428571428584</v>
      </c>
      <c r="G4" s="57"/>
    </row>
    <row r="5" spans="1:16" ht="17.399999999999999" x14ac:dyDescent="0.3">
      <c r="A5" s="7" t="s">
        <v>2</v>
      </c>
      <c r="B5" s="8"/>
      <c r="C5" s="14">
        <f>C3-C4</f>
        <v>231</v>
      </c>
      <c r="E5" s="25" t="s">
        <v>24</v>
      </c>
      <c r="F5" s="33">
        <f>(C17-C9)*100/C17</f>
        <v>44</v>
      </c>
      <c r="I5" s="75"/>
    </row>
    <row r="6" spans="1:16" ht="17.399999999999999" x14ac:dyDescent="0.3">
      <c r="A6" s="7" t="s">
        <v>5</v>
      </c>
      <c r="B6" s="13">
        <v>3</v>
      </c>
      <c r="C6" s="14">
        <f>C5/100*B6</f>
        <v>6.93</v>
      </c>
      <c r="E6" s="25" t="s">
        <v>25</v>
      </c>
      <c r="F6" s="26">
        <f>C17/C9</f>
        <v>1.7857142857142858</v>
      </c>
      <c r="G6" s="57"/>
    </row>
    <row r="7" spans="1:16" ht="17.399999999999999" x14ac:dyDescent="0.3">
      <c r="A7" s="7" t="s">
        <v>3</v>
      </c>
      <c r="B7" s="8"/>
      <c r="C7" s="14">
        <f>C5-C6</f>
        <v>224.07</v>
      </c>
      <c r="L7" s="61"/>
      <c r="M7" s="62"/>
      <c r="N7" s="61"/>
      <c r="O7" s="61"/>
    </row>
    <row r="8" spans="1:16" ht="17.399999999999999" x14ac:dyDescent="0.3">
      <c r="A8" s="7" t="s">
        <v>6</v>
      </c>
      <c r="B8" s="43"/>
      <c r="C8" s="17">
        <v>4.93</v>
      </c>
      <c r="E8" s="24" t="s">
        <v>16</v>
      </c>
      <c r="L8" s="63"/>
      <c r="M8" s="64"/>
      <c r="N8" s="61"/>
      <c r="O8" s="61"/>
    </row>
    <row r="9" spans="1:16" ht="20.399999999999999" x14ac:dyDescent="0.35">
      <c r="A9" s="7" t="s">
        <v>22</v>
      </c>
      <c r="B9" s="8"/>
      <c r="C9" s="14">
        <f>C7+C8</f>
        <v>229</v>
      </c>
      <c r="E9" s="58" t="s">
        <v>29</v>
      </c>
      <c r="F9" s="58"/>
      <c r="G9" s="58"/>
      <c r="H9" s="58"/>
      <c r="I9" s="58"/>
      <c r="J9" s="58"/>
      <c r="K9" s="58"/>
    </row>
    <row r="10" spans="1:16" ht="17.399999999999999" x14ac:dyDescent="0.3">
      <c r="A10" s="7" t="s">
        <v>8</v>
      </c>
      <c r="B10" s="18">
        <v>25</v>
      </c>
      <c r="C10" s="14">
        <f>C9/100*B10</f>
        <v>57.25</v>
      </c>
      <c r="E10" s="65" t="s">
        <v>17</v>
      </c>
      <c r="F10" s="66"/>
      <c r="G10" s="66"/>
      <c r="H10" s="66"/>
      <c r="I10" s="66"/>
      <c r="J10" s="60"/>
      <c r="K10" s="60"/>
      <c r="L10" s="68"/>
      <c r="M10" s="69"/>
      <c r="N10" s="68"/>
      <c r="O10" s="66"/>
      <c r="P10" s="72"/>
    </row>
    <row r="11" spans="1:16" ht="20.399999999999999" x14ac:dyDescent="0.35">
      <c r="A11" s="7" t="s">
        <v>9</v>
      </c>
      <c r="B11" s="8"/>
      <c r="C11" s="14">
        <f>C9+C10</f>
        <v>286.25</v>
      </c>
      <c r="E11" s="67" t="s">
        <v>27</v>
      </c>
      <c r="F11" s="67"/>
      <c r="G11" s="67"/>
      <c r="H11" s="67"/>
      <c r="I11" s="67"/>
      <c r="J11" s="60"/>
      <c r="K11" s="60"/>
      <c r="L11" s="70"/>
      <c r="M11" s="71"/>
      <c r="N11" s="68"/>
      <c r="O11" s="68"/>
      <c r="P11" s="72"/>
    </row>
    <row r="12" spans="1:16" ht="17.399999999999999" x14ac:dyDescent="0.3">
      <c r="A12" s="7" t="s">
        <v>10</v>
      </c>
      <c r="B12" s="18">
        <v>5</v>
      </c>
      <c r="C12" s="14">
        <f>C11/100*B12</f>
        <v>14.3125</v>
      </c>
      <c r="E12" s="65" t="s">
        <v>18</v>
      </c>
      <c r="F12" s="66"/>
      <c r="G12" s="66"/>
      <c r="H12" s="66"/>
      <c r="I12" s="66"/>
      <c r="J12" s="60"/>
      <c r="K12" s="60"/>
      <c r="L12" s="70"/>
      <c r="M12" s="68"/>
      <c r="N12" s="68"/>
      <c r="O12" s="66"/>
      <c r="P12" s="72"/>
    </row>
    <row r="13" spans="1:16" ht="20.399999999999999" x14ac:dyDescent="0.35">
      <c r="A13" s="7" t="s">
        <v>11</v>
      </c>
      <c r="B13" s="8"/>
      <c r="C13" s="14">
        <f>C11+C12</f>
        <v>300.5625</v>
      </c>
      <c r="E13" s="68" t="s">
        <v>28</v>
      </c>
      <c r="F13" s="67"/>
      <c r="G13" s="67"/>
      <c r="H13" s="67"/>
      <c r="I13" s="67"/>
      <c r="J13" s="67"/>
      <c r="K13" s="67"/>
      <c r="L13" s="60"/>
      <c r="M13" s="60"/>
      <c r="N13" s="60"/>
      <c r="O13" s="60"/>
    </row>
    <row r="14" spans="1:16" ht="20.399999999999999" x14ac:dyDescent="0.35">
      <c r="A14" s="7" t="s">
        <v>12</v>
      </c>
      <c r="B14" s="18">
        <v>2</v>
      </c>
      <c r="C14" s="14">
        <f>C13/(100-B14)*B14</f>
        <v>6.1339285714285712</v>
      </c>
      <c r="E14" s="73"/>
      <c r="F14" s="73"/>
      <c r="G14" s="73"/>
      <c r="H14" s="73"/>
      <c r="I14" s="73"/>
      <c r="J14" s="73"/>
      <c r="K14" s="73"/>
      <c r="L14" s="59"/>
      <c r="M14" s="59"/>
      <c r="N14" s="59"/>
      <c r="O14" s="59"/>
    </row>
    <row r="15" spans="1:16" ht="20.399999999999999" x14ac:dyDescent="0.35">
      <c r="A15" s="7" t="s">
        <v>13</v>
      </c>
      <c r="B15" s="8"/>
      <c r="C15" s="14">
        <f>C13+C14</f>
        <v>306.69642857142856</v>
      </c>
      <c r="E15" s="76" t="s">
        <v>35</v>
      </c>
      <c r="F15">
        <v>229</v>
      </c>
      <c r="G15" t="s">
        <v>32</v>
      </c>
      <c r="H15" s="75">
        <v>100</v>
      </c>
      <c r="I15">
        <f>F16*100/F15</f>
        <v>78.571428571428584</v>
      </c>
      <c r="J15" s="74"/>
      <c r="K15" s="74"/>
    </row>
    <row r="16" spans="1:16" ht="17.399999999999999" x14ac:dyDescent="0.3">
      <c r="A16" s="7" t="s">
        <v>14</v>
      </c>
      <c r="B16" s="18">
        <v>25</v>
      </c>
      <c r="C16" s="14">
        <f>C15/(100-B16)*B16</f>
        <v>102.23214285714286</v>
      </c>
      <c r="E16" s="24"/>
      <c r="F16" s="57">
        <f>C17-C9</f>
        <v>179.92857142857144</v>
      </c>
      <c r="G16" t="s">
        <v>32</v>
      </c>
      <c r="H16" t="s">
        <v>33</v>
      </c>
    </row>
    <row r="17" spans="1:9" ht="17.399999999999999" x14ac:dyDescent="0.3">
      <c r="A17" s="7" t="s">
        <v>21</v>
      </c>
      <c r="B17" s="8"/>
      <c r="C17" s="21">
        <f>C15+C16</f>
        <v>408.92857142857144</v>
      </c>
      <c r="E17" s="24" t="s">
        <v>36</v>
      </c>
      <c r="F17">
        <v>408.93</v>
      </c>
      <c r="G17" t="s">
        <v>32</v>
      </c>
      <c r="H17" s="75">
        <v>100</v>
      </c>
      <c r="I17">
        <f>F18*H17/F17</f>
        <v>43.999846288746596</v>
      </c>
    </row>
    <row r="18" spans="1:9" x14ac:dyDescent="0.25">
      <c r="E18" s="57"/>
      <c r="F18" s="57">
        <f>F16</f>
        <v>179.92857142857144</v>
      </c>
      <c r="G18" t="s">
        <v>34</v>
      </c>
      <c r="H18" t="s">
        <v>33</v>
      </c>
    </row>
    <row r="19" spans="1:9" ht="17.399999999999999" x14ac:dyDescent="0.3">
      <c r="E19" s="76" t="s">
        <v>37</v>
      </c>
      <c r="F19">
        <v>229</v>
      </c>
      <c r="G19" t="s">
        <v>32</v>
      </c>
      <c r="H19" s="35">
        <v>100</v>
      </c>
      <c r="I19">
        <f>F20/F19</f>
        <v>1.7857205240174672</v>
      </c>
    </row>
    <row r="20" spans="1:9" x14ac:dyDescent="0.25">
      <c r="F20" s="57">
        <v>408.93</v>
      </c>
      <c r="G20" t="s">
        <v>32</v>
      </c>
      <c r="H20" t="s">
        <v>31</v>
      </c>
    </row>
  </sheetData>
  <mergeCells count="1">
    <mergeCell ref="A1:C1"/>
  </mergeCells>
  <phoneticPr fontId="11" type="noConversion"/>
  <pageMargins left="0.78740157499999996" right="0.78740157499999996" top="0.984251969" bottom="0.984251969" header="0.4921259845" footer="0.4921259845"/>
  <pageSetup paperSize="9" scale="6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BB7079724B554AAF90513F448DC612" ma:contentTypeVersion="0" ma:contentTypeDescription="Ein neues Dokument erstellen." ma:contentTypeScope="" ma:versionID="6137647006d1ce51252a2851e5696f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0627edd4f09c1f414843cf0643fb7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99DF3A-7B7B-40CB-94BE-2D52F78425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85117F-8276-4743-A44B-E3A845610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85A133-A8E3-4F17-858A-62977D9DDF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Vorwärtskalkulation</vt:lpstr>
      <vt:lpstr>Rückwärtskalkulation</vt:lpstr>
      <vt:lpstr>Gewinn-Differenzkalkulation</vt:lpstr>
      <vt:lpstr>Kalkulationsfaktor+Handelsspann</vt:lpstr>
      <vt:lpstr>Vorwärtskalkulation!Druckbereich</vt:lpstr>
    </vt:vector>
  </TitlesOfParts>
  <Company>KHS Donaueschingen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</dc:creator>
  <cp:lastModifiedBy>Hendrik</cp:lastModifiedBy>
  <cp:lastPrinted>2021-03-06T17:40:57Z</cp:lastPrinted>
  <dcterms:created xsi:type="dcterms:W3CDTF">2000-04-03T07:11:13Z</dcterms:created>
  <dcterms:modified xsi:type="dcterms:W3CDTF">2021-11-15T19:59:52Z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0x010100AABB7079724B554AAF90513F448DC612</vt:lpwstr>
  </property>
</Properties>
</file>