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3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Qu\Desktop\"/>
    </mc:Choice>
  </mc:AlternateContent>
  <xr:revisionPtr revIDLastSave="0" documentId="8_{E2AE4099-1500-484F-937D-DF07D46D5232}" xr6:coauthVersionLast="36" xr6:coauthVersionMax="36" xr10:uidLastSave="{00000000-0000-0000-0000-000000000000}"/>
  <bookViews>
    <workbookView xWindow="-100" yWindow="-100" windowWidth="20720" windowHeight="13160" activeTab="3" xr2:uid="{00000000-000D-0000-FFFF-FFFF00000000}"/>
  </bookViews>
  <sheets>
    <sheet name="Aufgabe" sheetId="1" r:id="rId1"/>
    <sheet name="Lagerdaten" sheetId="2" r:id="rId2"/>
    <sheet name="ABC Analyse" sheetId="5" r:id="rId3"/>
    <sheet name="Diagramm" sheetId="6" r:id="rId4"/>
  </sheets>
  <calcPr calcId="191029"/>
</workbook>
</file>

<file path=xl/calcChain.xml><?xml version="1.0" encoding="utf-8"?>
<calcChain xmlns="http://schemas.openxmlformats.org/spreadsheetml/2006/main">
  <c r="J5" i="5" l="1"/>
  <c r="I8" i="5"/>
  <c r="I7" i="5"/>
  <c r="I6" i="5"/>
  <c r="H5" i="5"/>
  <c r="G5" i="5"/>
  <c r="F5" i="5"/>
  <c r="C6" i="6" l="1"/>
  <c r="C5" i="6"/>
  <c r="C4" i="6"/>
  <c r="B7" i="6"/>
  <c r="B6" i="6"/>
  <c r="B5" i="6"/>
  <c r="B4" i="6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I9" i="5"/>
  <c r="I10" i="5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5" i="5"/>
  <c r="F18" i="5"/>
  <c r="F11" i="5"/>
  <c r="F8" i="5"/>
  <c r="F24" i="5"/>
  <c r="F23" i="5"/>
  <c r="C20" i="5"/>
  <c r="C18" i="5"/>
  <c r="C6" i="5"/>
  <c r="F6" i="5" s="1"/>
  <c r="C5" i="5"/>
  <c r="C22" i="5"/>
  <c r="C11" i="5"/>
  <c r="C16" i="5"/>
  <c r="F16" i="5" s="1"/>
  <c r="C14" i="5"/>
  <c r="F14" i="5" s="1"/>
  <c r="C21" i="5"/>
  <c r="C8" i="5"/>
  <c r="C13" i="5"/>
  <c r="F13" i="5" s="1"/>
  <c r="C15" i="5"/>
  <c r="F15" i="5" s="1"/>
  <c r="C7" i="5"/>
  <c r="C24" i="5"/>
  <c r="C12" i="5"/>
  <c r="F12" i="5" s="1"/>
  <c r="C10" i="5"/>
  <c r="F10" i="5" s="1"/>
  <c r="C9" i="5"/>
  <c r="C23" i="5"/>
  <c r="C17" i="5"/>
  <c r="F17" i="5" s="1"/>
  <c r="C19" i="5"/>
  <c r="F19" i="5" s="1"/>
  <c r="E20" i="5"/>
  <c r="E18" i="5"/>
  <c r="E6" i="5"/>
  <c r="E5" i="5"/>
  <c r="E22" i="5"/>
  <c r="E11" i="5"/>
  <c r="E16" i="5"/>
  <c r="E14" i="5"/>
  <c r="E21" i="5"/>
  <c r="E8" i="5"/>
  <c r="E13" i="5"/>
  <c r="E15" i="5"/>
  <c r="E7" i="5"/>
  <c r="E24" i="5"/>
  <c r="E12" i="5"/>
  <c r="E10" i="5"/>
  <c r="E9" i="5"/>
  <c r="E23" i="5"/>
  <c r="E17" i="5"/>
  <c r="E19" i="5"/>
  <c r="B20" i="5"/>
  <c r="B18" i="5"/>
  <c r="B6" i="5"/>
  <c r="B5" i="5"/>
  <c r="B22" i="5"/>
  <c r="B11" i="5"/>
  <c r="B16" i="5"/>
  <c r="B14" i="5"/>
  <c r="B21" i="5"/>
  <c r="B8" i="5"/>
  <c r="B13" i="5"/>
  <c r="B15" i="5"/>
  <c r="B7" i="5"/>
  <c r="B24" i="5"/>
  <c r="B12" i="5"/>
  <c r="B10" i="5"/>
  <c r="B9" i="5"/>
  <c r="B23" i="5"/>
  <c r="B17" i="5"/>
  <c r="B19" i="5"/>
  <c r="A17" i="5"/>
  <c r="A20" i="5"/>
  <c r="A18" i="5"/>
  <c r="A6" i="5"/>
  <c r="A5" i="5"/>
  <c r="A22" i="5"/>
  <c r="A11" i="5"/>
  <c r="A16" i="5"/>
  <c r="A14" i="5"/>
  <c r="A21" i="5"/>
  <c r="A8" i="5"/>
  <c r="A13" i="5"/>
  <c r="A15" i="5"/>
  <c r="A7" i="5"/>
  <c r="A24" i="5"/>
  <c r="A12" i="5"/>
  <c r="A10" i="5"/>
  <c r="A9" i="5"/>
  <c r="A23" i="5"/>
  <c r="A19" i="5"/>
  <c r="C25" i="5" l="1"/>
  <c r="D24" i="5" s="1"/>
  <c r="F9" i="5"/>
  <c r="F25" i="5" s="1"/>
  <c r="F21" i="5"/>
  <c r="F20" i="5"/>
  <c r="F7" i="5"/>
  <c r="F22" i="5"/>
  <c r="G12" i="5" l="1"/>
  <c r="G13" i="5"/>
  <c r="G8" i="5"/>
  <c r="G15" i="5"/>
  <c r="G23" i="5"/>
  <c r="G6" i="5"/>
  <c r="G16" i="5"/>
  <c r="G14" i="5"/>
  <c r="G18" i="5"/>
  <c r="G24" i="5"/>
  <c r="G11" i="5"/>
  <c r="G19" i="5"/>
  <c r="H19" i="5" s="1"/>
  <c r="G17" i="5"/>
  <c r="G10" i="5"/>
  <c r="G22" i="5"/>
  <c r="H22" i="5" s="1"/>
  <c r="D11" i="5"/>
  <c r="D7" i="5"/>
  <c r="G7" i="5"/>
  <c r="G9" i="5"/>
  <c r="H9" i="5" s="1"/>
  <c r="D6" i="5"/>
  <c r="D13" i="5"/>
  <c r="D17" i="5"/>
  <c r="D5" i="5"/>
  <c r="D15" i="5"/>
  <c r="D19" i="5"/>
  <c r="D16" i="5"/>
  <c r="D12" i="5"/>
  <c r="D14" i="5"/>
  <c r="D10" i="5"/>
  <c r="D23" i="5"/>
  <c r="D9" i="5"/>
  <c r="G20" i="5"/>
  <c r="D20" i="5"/>
  <c r="D22" i="5"/>
  <c r="D18" i="5"/>
  <c r="G21" i="5"/>
  <c r="D21" i="5"/>
  <c r="D8" i="5"/>
  <c r="H14" i="5" l="1"/>
  <c r="H7" i="5"/>
  <c r="H10" i="5"/>
  <c r="H11" i="5"/>
  <c r="H16" i="5"/>
  <c r="H8" i="5"/>
  <c r="D25" i="5"/>
  <c r="H17" i="5"/>
  <c r="H24" i="5"/>
  <c r="H6" i="5"/>
  <c r="H13" i="5"/>
  <c r="H15" i="5"/>
  <c r="H21" i="5"/>
  <c r="H20" i="5"/>
  <c r="G25" i="5"/>
  <c r="H18" i="5"/>
  <c r="H23" i="5"/>
  <c r="H12" i="5"/>
</calcChain>
</file>

<file path=xl/sharedStrings.xml><?xml version="1.0" encoding="utf-8"?>
<sst xmlns="http://schemas.openxmlformats.org/spreadsheetml/2006/main" count="81" uniqueCount="79">
  <si>
    <t>Aufgabe:</t>
  </si>
  <si>
    <t>Führen Sie anhand der Lagerdaten eine ABC-Analyse durch.</t>
  </si>
  <si>
    <t>Verwenden Sie hierzu ausschließlich Bezüge zum Blatt "Lagerdaten"</t>
  </si>
  <si>
    <t>1) Im Blatt "ABC-Analyse" soll jedem Artikel automatisch die ABC-Klasse zugeordnet werden</t>
  </si>
  <si>
    <t>2) Stellen Sie das Ergebnis der Analyse in einem geeigneten Diagramm dar (Blatt "Diagramm")</t>
  </si>
  <si>
    <t>A-Artikel:</t>
  </si>
  <si>
    <t>B-Artikel:</t>
  </si>
  <si>
    <t>C-Artikel:</t>
  </si>
  <si>
    <t>ABC-Analyse 2:</t>
  </si>
  <si>
    <t>Für den kumulierten wertmäßigen Anteil am Gesamtumsatz soll gelten:</t>
  </si>
  <si>
    <t>zusammen &lt; 70 % des Gesamtverbrauchswertes</t>
  </si>
  <si>
    <t>zusammen &gt;= 70 % und &lt;= 90 % des Gesamtverbrauchswertes</t>
  </si>
  <si>
    <t>zusammen &gt; 90 % des Gesamtverbrauchswertes</t>
  </si>
  <si>
    <t>Lagerdaten</t>
  </si>
  <si>
    <t>ArtNr</t>
  </si>
  <si>
    <t>Bezeichnung</t>
  </si>
  <si>
    <t>Einstands- preis (€)</t>
  </si>
  <si>
    <t>Verbrauchs- menge (Stk)</t>
  </si>
  <si>
    <t>Melde-    bestand (Stk)</t>
  </si>
  <si>
    <t>Eiserne Reserve (Stk)</t>
  </si>
  <si>
    <t>02512</t>
  </si>
  <si>
    <t>CD-RW</t>
  </si>
  <si>
    <t>02513</t>
  </si>
  <si>
    <t>Controller</t>
  </si>
  <si>
    <t>02534</t>
  </si>
  <si>
    <t>CPU-Lüfter</t>
  </si>
  <si>
    <t>02544</t>
  </si>
  <si>
    <t>DVD-Laufwerk</t>
  </si>
  <si>
    <t>02551</t>
  </si>
  <si>
    <t>Festplatte</t>
  </si>
  <si>
    <t>02563</t>
  </si>
  <si>
    <t>Floppy-Disk</t>
  </si>
  <si>
    <t>02567</t>
  </si>
  <si>
    <t>Gehäuse</t>
  </si>
  <si>
    <t>02573</t>
  </si>
  <si>
    <t>Grafikkarte</t>
  </si>
  <si>
    <t>02581</t>
  </si>
  <si>
    <t>ISDN-Karte</t>
  </si>
  <si>
    <t>Kabel</t>
  </si>
  <si>
    <t>02582</t>
  </si>
  <si>
    <t>Mainboard</t>
  </si>
  <si>
    <t>02583</t>
  </si>
  <si>
    <t>Netzwerkkarte</t>
  </si>
  <si>
    <t>02584</t>
  </si>
  <si>
    <t>PC-Maus</t>
  </si>
  <si>
    <t>02585</t>
  </si>
  <si>
    <t>Prozessor</t>
  </si>
  <si>
    <t>02586</t>
  </si>
  <si>
    <t>Schrauben</t>
  </si>
  <si>
    <t>02587</t>
  </si>
  <si>
    <t>Soundkarte</t>
  </si>
  <si>
    <t>02588</t>
  </si>
  <si>
    <t>Speicherbausteine</t>
  </si>
  <si>
    <t>02589</t>
  </si>
  <si>
    <t>Video-Karte</t>
  </si>
  <si>
    <t>02590</t>
  </si>
  <si>
    <t>Wechselrahmen</t>
  </si>
  <si>
    <t>02598</t>
  </si>
  <si>
    <t>ZIP-Laufwerk</t>
  </si>
  <si>
    <t>ABC- Analyse</t>
  </si>
  <si>
    <t>Art.-Nr.</t>
  </si>
  <si>
    <t>Verbrauchs menge</t>
  </si>
  <si>
    <t>Mengen anteil in %</t>
  </si>
  <si>
    <t>Einstands-Preis in €</t>
  </si>
  <si>
    <t>Verbrauchs wert in €</t>
  </si>
  <si>
    <t>Wertanteil in %</t>
  </si>
  <si>
    <t>Rang</t>
  </si>
  <si>
    <t>ABC-Klasse</t>
  </si>
  <si>
    <t>A</t>
  </si>
  <si>
    <t>B</t>
  </si>
  <si>
    <t>C</t>
  </si>
  <si>
    <t>(ABC-Klasse nach grösstem kumulierten Verbrauchswert)</t>
  </si>
  <si>
    <t>Diagrammdaten 2</t>
  </si>
  <si>
    <t>Diagramm 2:</t>
  </si>
  <si>
    <t>Wertanteil (je Klasse) in %</t>
  </si>
  <si>
    <t>Mengen-anteil (je Klasse) in %</t>
  </si>
  <si>
    <t>Wertanteil % (kum.)</t>
  </si>
  <si>
    <t>Runden Sie alle Werte auf 2 Nachkommastellen.</t>
  </si>
  <si>
    <t>02580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</si>
</sst>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&quot; DM&quot;_-;\-* #,##0.00&quot; DM&quot;_-;_-* \-??&quot; DM&quot;_-;_-@_-"/>
  </numFmts>
  <fonts count="6" x14ac:knownFonts="1">
    <font>
      <sz val="1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color indexed="6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  <fill>
      <patternFill patternType="solid">
        <fgColor indexed="44"/>
        <bgColor indexed="31"/>
      </patternFill>
    </fill>
    <fill>
      <patternFill patternType="solid">
        <fgColor indexed="43"/>
        <bgColor indexed="26"/>
      </patternFill>
    </fill>
  </fills>
  <borders count="1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1" fillId="0" borderId="0"/>
    <xf numFmtId="164" fontId="5" fillId="0" borderId="0" applyFill="0" applyBorder="0" applyAlignment="0" applyProtection="0"/>
    <xf numFmtId="9" fontId="5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3" fillId="2" borderId="4" xfId="0" applyFont="1" applyFill="1" applyBorder="1"/>
    <xf numFmtId="0" fontId="3" fillId="2" borderId="0" xfId="0" applyFont="1" applyFill="1"/>
    <xf numFmtId="0" fontId="1" fillId="2" borderId="0" xfId="0" applyFont="1" applyFill="1"/>
    <xf numFmtId="0" fontId="1" fillId="2" borderId="5" xfId="0" applyFont="1" applyFill="1" applyBorder="1"/>
    <xf numFmtId="0" fontId="1" fillId="2" borderId="4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3" fillId="0" borderId="4" xfId="0" applyFont="1" applyBorder="1"/>
    <xf numFmtId="49" fontId="3" fillId="3" borderId="9" xfId="0" applyNumberFormat="1" applyFont="1" applyFill="1" applyBorder="1" applyAlignment="1">
      <alignment horizontal="center" vertical="top" wrapText="1"/>
    </xf>
    <xf numFmtId="0" fontId="3" fillId="3" borderId="9" xfId="0" applyFont="1" applyFill="1" applyBorder="1" applyAlignment="1">
      <alignment vertical="top" wrapText="1"/>
    </xf>
    <xf numFmtId="0" fontId="3" fillId="3" borderId="9" xfId="0" applyFont="1" applyFill="1" applyBorder="1" applyAlignment="1">
      <alignment horizontal="center" vertical="top" wrapText="1"/>
    </xf>
    <xf numFmtId="49" fontId="0" fillId="4" borderId="9" xfId="0" applyNumberFormat="1" applyFill="1" applyBorder="1" applyAlignment="1">
      <alignment horizontal="center"/>
    </xf>
    <xf numFmtId="0" fontId="0" fillId="4" borderId="9" xfId="1" applyFont="1" applyFill="1" applyBorder="1"/>
    <xf numFmtId="2" fontId="0" fillId="4" borderId="9" xfId="2" applyNumberFormat="1" applyFont="1" applyFill="1" applyBorder="1" applyAlignment="1" applyProtection="1"/>
    <xf numFmtId="0" fontId="4" fillId="2" borderId="9" xfId="0" applyFont="1" applyFill="1" applyBorder="1" applyAlignment="1">
      <alignment wrapText="1"/>
    </xf>
    <xf numFmtId="0" fontId="0" fillId="4" borderId="9" xfId="0" applyFill="1" applyBorder="1"/>
    <xf numFmtId="0" fontId="3" fillId="0" borderId="0" xfId="0" applyFont="1"/>
    <xf numFmtId="49" fontId="0" fillId="0" borderId="0" xfId="0" applyNumberFormat="1"/>
    <xf numFmtId="2" fontId="0" fillId="0" borderId="0" xfId="0" applyNumberFormat="1"/>
    <xf numFmtId="0" fontId="0" fillId="2" borderId="11" xfId="0" applyFill="1" applyBorder="1"/>
    <xf numFmtId="0" fontId="0" fillId="2" borderId="10" xfId="0" applyFill="1" applyBorder="1"/>
    <xf numFmtId="0" fontId="0" fillId="2" borderId="12" xfId="0" applyFill="1" applyBorder="1"/>
    <xf numFmtId="49" fontId="0" fillId="4" borderId="9" xfId="0" applyNumberFormat="1" applyFill="1" applyBorder="1"/>
    <xf numFmtId="2" fontId="0" fillId="4" borderId="9" xfId="0" applyNumberFormat="1" applyFill="1" applyBorder="1"/>
    <xf numFmtId="10" fontId="0" fillId="4" borderId="9" xfId="3" applyNumberFormat="1" applyFont="1" applyFill="1" applyBorder="1"/>
    <xf numFmtId="10" fontId="0" fillId="2" borderId="10" xfId="0" applyNumberFormat="1" applyFill="1" applyBorder="1"/>
    <xf numFmtId="10" fontId="0" fillId="2" borderId="10" xfId="3" applyNumberFormat="1" applyFont="1" applyFill="1" applyBorder="1"/>
    <xf numFmtId="10" fontId="0" fillId="4" borderId="9" xfId="0" applyNumberFormat="1" applyFill="1" applyBorder="1"/>
    <xf numFmtId="10" fontId="0" fillId="0" borderId="0" xfId="0" applyNumberFormat="1"/>
  </cellXfs>
  <cellStyles count="4">
    <cellStyle name="Prozent" xfId="3" builtinId="5"/>
    <cellStyle name="Standard" xfId="0" builtinId="0"/>
    <cellStyle name="Standard_ABC_1_L" xfId="1" xr:uid="{00000000-0005-0000-0000-000001000000}"/>
    <cellStyle name="Währung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Wertanteil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Diagramm!$A$4:$A$6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Diagramm!$B$4:$B$6</c:f>
              <c:numCache>
                <c:formatCode>0.00%</c:formatCode>
                <c:ptCount val="3"/>
                <c:pt idx="0">
                  <c:v>0.63770487569877687</c:v>
                </c:pt>
                <c:pt idx="1">
                  <c:v>0.25933522155896693</c:v>
                </c:pt>
                <c:pt idx="2">
                  <c:v>0.10295990274225619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4-49EA-94BE-0A1FEC6FB517}"/>
            </c:ext>
          </c:extLst>
        </c:ser>
        <c:ser>
          <c:idx val="1"/>
          <c:order val="1"/>
          <c:tx>
            <c:v>Mengenanteil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Diagramm!$A$4:$A$6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Diagramm!$C$4:$C$6</c:f>
              <c:numCache>
                <c:formatCode>0.00%</c:formatCode>
                <c:ptCount val="3"/>
                <c:pt idx="0">
                  <c:v>0.30507855316039456</c:v>
                </c:pt>
                <c:pt idx="1">
                  <c:v>0.12805991962002192</c:v>
                </c:pt>
                <c:pt idx="2">
                  <c:v>0.56686152721958349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A4-49EA-94BE-0A1FEC6FB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511040"/>
        <c:axId val="326515616"/>
      </c:barChart>
      <c:catAx>
        <c:axId val="32651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6515616"/>
        <c:crosses val="autoZero"/>
        <c:auto val="1"/>
        <c:lblAlgn val="ctr"/>
        <c:lblOffset val="100"/>
        <c:noMultiLvlLbl val="0"/>
      </c:catAx>
      <c:valAx>
        <c:axId val="32651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651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673893</xdr:colOff>
      <xdr:row>1</xdr:row>
      <xdr:rowOff>113506</xdr:rowOff>
    </xdr:from>
    <xdr:to>
      <xdr:col>9</xdr:col>
      <xdr:colOff>673893</xdr:colOff>
      <xdr:row>15</xdr:row>
      <xdr:rowOff>78581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4DE6840-D3A7-DC69-9FBA-1CC9574F7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723900</xdr:colOff>
      <xdr:row>16</xdr:row>
      <xdr:rowOff>25400</xdr:rowOff>
    </xdr:from>
    <xdr:to>
      <xdr:col>9</xdr:col>
      <xdr:colOff>508000</xdr:colOff>
      <xdr:row>32</xdr:row>
      <xdr:rowOff>50800</xdr:rowOff>
    </xdr:to>
    <xdr:pic>
      <xdr:nvPicPr>
        <xdr:cNvPr id="3" name="Grafik 1">
          <a:extLst>
            <a:ext uri="{FF2B5EF4-FFF2-40B4-BE49-F238E27FC236}">
              <a16:creationId xmlns:a16="http://schemas.microsoft.com/office/drawing/2014/main" id="{015D543E-3B73-4FD8-8DD6-8C77E6D37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3105150"/>
          <a:ext cx="4356100" cy="256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I15"/>
  <sheetViews>
    <sheetView workbookViewId="0">
      <selection activeCell="D23" sqref="D23"/>
    </sheetView>
  </sheetViews>
  <sheetFormatPr baseColWidth="10" defaultRowHeight="12.5" x14ac:dyDescent="0.25"/>
  <sheetData>
    <row r="1" spans="1:9" ht="18" x14ac:dyDescent="0.4">
      <c r="A1" s="1" t="s">
        <v>0</v>
      </c>
    </row>
    <row r="2" spans="1:9" ht="15.5" x14ac:dyDescent="0.35">
      <c r="A2" s="2" t="s">
        <v>1</v>
      </c>
      <c r="B2" s="3"/>
      <c r="C2" s="3"/>
      <c r="D2" s="3"/>
      <c r="E2" s="3"/>
      <c r="F2" s="3"/>
      <c r="G2" s="4"/>
      <c r="H2" s="4"/>
      <c r="I2" s="5"/>
    </row>
    <row r="3" spans="1:9" ht="15.5" x14ac:dyDescent="0.35">
      <c r="A3" s="6" t="s">
        <v>2</v>
      </c>
      <c r="B3" s="7"/>
      <c r="C3" s="7"/>
      <c r="D3" s="7"/>
      <c r="E3" s="7"/>
      <c r="F3" s="7"/>
      <c r="G3" s="8"/>
      <c r="H3" s="8"/>
      <c r="I3" s="9"/>
    </row>
    <row r="4" spans="1:9" ht="15.5" x14ac:dyDescent="0.35">
      <c r="A4" s="10" t="s">
        <v>77</v>
      </c>
      <c r="B4" s="8"/>
      <c r="C4" s="8"/>
      <c r="D4" s="8"/>
      <c r="E4" s="8"/>
      <c r="F4" s="8"/>
      <c r="G4" s="8"/>
      <c r="H4" s="8"/>
      <c r="I4" s="9"/>
    </row>
    <row r="5" spans="1:9" ht="15.5" x14ac:dyDescent="0.35">
      <c r="A5" s="10" t="s">
        <v>3</v>
      </c>
      <c r="B5" s="8"/>
      <c r="C5" s="8"/>
      <c r="D5" s="8"/>
      <c r="E5" s="8"/>
      <c r="F5" s="8"/>
      <c r="G5" s="8"/>
      <c r="H5" s="8"/>
      <c r="I5" s="9"/>
    </row>
    <row r="6" spans="1:9" ht="15.5" x14ac:dyDescent="0.35">
      <c r="A6" s="10" t="s">
        <v>4</v>
      </c>
      <c r="B6" s="8"/>
      <c r="C6" s="8"/>
      <c r="D6" s="8"/>
      <c r="E6" s="8"/>
      <c r="F6" s="8"/>
      <c r="G6" s="8"/>
      <c r="H6" s="8"/>
      <c r="I6" s="9"/>
    </row>
    <row r="7" spans="1:9" ht="15.5" x14ac:dyDescent="0.35">
      <c r="A7" s="11"/>
      <c r="B7" s="12"/>
      <c r="C7" s="12"/>
      <c r="D7" s="12"/>
      <c r="E7" s="12"/>
      <c r="F7" s="12"/>
      <c r="G7" s="12"/>
      <c r="H7" s="12"/>
      <c r="I7" s="13"/>
    </row>
    <row r="8" spans="1:9" ht="7.5" customHeight="1" x14ac:dyDescent="0.35">
      <c r="A8" s="14"/>
      <c r="B8" s="15"/>
      <c r="C8" s="15"/>
      <c r="D8" s="15"/>
      <c r="E8" s="15"/>
      <c r="F8" s="15"/>
      <c r="G8" s="15"/>
      <c r="H8" s="15"/>
      <c r="I8" s="16"/>
    </row>
    <row r="9" spans="1:9" ht="15.5" x14ac:dyDescent="0.35">
      <c r="A9" s="17"/>
      <c r="B9" s="15"/>
      <c r="C9" s="15"/>
      <c r="D9" s="15"/>
      <c r="E9" s="15"/>
      <c r="F9" s="15"/>
      <c r="G9" s="15"/>
      <c r="H9" s="15"/>
      <c r="I9" s="16"/>
    </row>
    <row r="10" spans="1:9" ht="8.25" customHeight="1" x14ac:dyDescent="0.35">
      <c r="A10" s="15"/>
      <c r="B10" s="15"/>
      <c r="C10" s="15"/>
      <c r="D10" s="15"/>
      <c r="E10" s="15"/>
      <c r="F10" s="15"/>
      <c r="G10" s="15"/>
      <c r="H10" s="15"/>
      <c r="I10" s="15"/>
    </row>
    <row r="11" spans="1:9" ht="15.5" x14ac:dyDescent="0.35">
      <c r="A11" s="17" t="s">
        <v>8</v>
      </c>
      <c r="B11" s="15"/>
      <c r="C11" s="15"/>
      <c r="D11" s="15"/>
      <c r="E11" s="15"/>
      <c r="F11" s="15"/>
      <c r="G11" s="15"/>
      <c r="H11" s="15"/>
      <c r="I11" s="16"/>
    </row>
    <row r="12" spans="1:9" ht="15.5" x14ac:dyDescent="0.35">
      <c r="A12" s="2" t="s">
        <v>9</v>
      </c>
      <c r="B12" s="4"/>
      <c r="C12" s="4"/>
      <c r="D12" s="4"/>
      <c r="E12" s="4"/>
      <c r="F12" s="4"/>
      <c r="G12" s="4"/>
      <c r="H12" s="4"/>
      <c r="I12" s="5"/>
    </row>
    <row r="13" spans="1:9" ht="15.5" x14ac:dyDescent="0.35">
      <c r="A13" s="10" t="s">
        <v>5</v>
      </c>
      <c r="B13" s="8" t="s">
        <v>10</v>
      </c>
      <c r="C13" s="8"/>
      <c r="D13" s="8"/>
      <c r="E13" s="8"/>
      <c r="F13" s="8"/>
      <c r="G13" s="8"/>
      <c r="H13" s="8"/>
      <c r="I13" s="9"/>
    </row>
    <row r="14" spans="1:9" ht="15.5" x14ac:dyDescent="0.35">
      <c r="A14" s="10" t="s">
        <v>6</v>
      </c>
      <c r="B14" s="8" t="s">
        <v>11</v>
      </c>
      <c r="C14" s="8"/>
      <c r="D14" s="8"/>
      <c r="E14" s="8"/>
      <c r="F14" s="8"/>
      <c r="G14" s="8"/>
      <c r="H14" s="8"/>
      <c r="I14" s="9"/>
    </row>
    <row r="15" spans="1:9" ht="15.5" x14ac:dyDescent="0.35">
      <c r="A15" s="11" t="s">
        <v>7</v>
      </c>
      <c r="B15" s="12" t="s">
        <v>12</v>
      </c>
      <c r="C15" s="12"/>
      <c r="D15" s="12"/>
      <c r="E15" s="12"/>
      <c r="F15" s="12"/>
      <c r="G15" s="12"/>
      <c r="H15" s="12"/>
      <c r="I15" s="13"/>
    </row>
  </sheetData>
  <phoneticPr fontId="0" type="noConversion"/>
  <pageMargins left="0.74791666666666667" right="0.74791666666666667" top="0.98402777777777783" bottom="0.98402777777777783" header="0.51180555555555562" footer="0.51180555555555562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2"/>
  <dimension ref="A1:F23"/>
  <sheetViews>
    <sheetView workbookViewId="0">
      <selection activeCell="C4" sqref="C4:C22"/>
    </sheetView>
  </sheetViews>
  <sheetFormatPr baseColWidth="10" defaultRowHeight="12.5" x14ac:dyDescent="0.25"/>
  <cols>
    <col min="2" max="2" width="20.453125" customWidth="1"/>
    <col min="3" max="3" width="14.453125" customWidth="1"/>
    <col min="4" max="4" width="15.54296875" customWidth="1"/>
    <col min="5" max="5" width="18.08984375" customWidth="1"/>
    <col min="6" max="6" width="16.36328125" customWidth="1"/>
  </cols>
  <sheetData>
    <row r="1" spans="1:6" ht="18" x14ac:dyDescent="0.4">
      <c r="A1" s="1" t="s">
        <v>13</v>
      </c>
    </row>
    <row r="3" spans="1:6" ht="31" x14ac:dyDescent="0.25">
      <c r="A3" s="18" t="s">
        <v>14</v>
      </c>
      <c r="B3" s="19" t="s">
        <v>15</v>
      </c>
      <c r="C3" s="20" t="s">
        <v>16</v>
      </c>
      <c r="D3" s="20" t="s">
        <v>17</v>
      </c>
      <c r="E3" s="20" t="s">
        <v>18</v>
      </c>
      <c r="F3" s="20" t="s">
        <v>19</v>
      </c>
    </row>
    <row r="4" spans="1:6" x14ac:dyDescent="0.25">
      <c r="A4" s="21" t="s">
        <v>20</v>
      </c>
      <c r="B4" s="22" t="s">
        <v>21</v>
      </c>
      <c r="C4" s="23">
        <v>9.99</v>
      </c>
      <c r="D4" s="22">
        <v>680</v>
      </c>
      <c r="E4" s="22">
        <v>100</v>
      </c>
      <c r="F4" s="22">
        <v>30</v>
      </c>
    </row>
    <row r="5" spans="1:6" x14ac:dyDescent="0.25">
      <c r="A5" s="21" t="s">
        <v>22</v>
      </c>
      <c r="B5" s="22" t="s">
        <v>23</v>
      </c>
      <c r="C5" s="23">
        <v>35</v>
      </c>
      <c r="D5" s="22">
        <v>120</v>
      </c>
      <c r="E5" s="22">
        <v>50</v>
      </c>
      <c r="F5" s="22">
        <v>20</v>
      </c>
    </row>
    <row r="6" spans="1:6" x14ac:dyDescent="0.25">
      <c r="A6" s="21" t="s">
        <v>24</v>
      </c>
      <c r="B6" s="22" t="s">
        <v>25</v>
      </c>
      <c r="C6" s="23">
        <v>8.99</v>
      </c>
      <c r="D6" s="22">
        <v>890</v>
      </c>
      <c r="E6" s="22">
        <v>100</v>
      </c>
      <c r="F6" s="22">
        <v>25</v>
      </c>
    </row>
    <row r="7" spans="1:6" x14ac:dyDescent="0.25">
      <c r="A7" s="21" t="s">
        <v>26</v>
      </c>
      <c r="B7" s="22" t="s">
        <v>27</v>
      </c>
      <c r="C7" s="23">
        <v>40.799999999999997</v>
      </c>
      <c r="D7" s="22">
        <v>4000</v>
      </c>
      <c r="E7" s="22">
        <v>200</v>
      </c>
      <c r="F7" s="22">
        <v>60</v>
      </c>
    </row>
    <row r="8" spans="1:6" x14ac:dyDescent="0.25">
      <c r="A8" s="21" t="s">
        <v>28</v>
      </c>
      <c r="B8" s="22" t="s">
        <v>29</v>
      </c>
      <c r="C8" s="23">
        <v>114.9</v>
      </c>
      <c r="D8" s="22">
        <v>1930</v>
      </c>
      <c r="E8" s="22">
        <v>250</v>
      </c>
      <c r="F8" s="22">
        <v>50</v>
      </c>
    </row>
    <row r="9" spans="1:6" x14ac:dyDescent="0.25">
      <c r="A9" s="21" t="s">
        <v>30</v>
      </c>
      <c r="B9" s="22" t="s">
        <v>31</v>
      </c>
      <c r="C9" s="23">
        <v>0.2</v>
      </c>
      <c r="D9" s="22">
        <v>2500</v>
      </c>
      <c r="E9" s="22">
        <v>100</v>
      </c>
      <c r="F9" s="22">
        <v>50</v>
      </c>
    </row>
    <row r="10" spans="1:6" x14ac:dyDescent="0.25">
      <c r="A10" s="21" t="s">
        <v>32</v>
      </c>
      <c r="B10" s="22" t="s">
        <v>33</v>
      </c>
      <c r="C10" s="23">
        <v>68.900000000000006</v>
      </c>
      <c r="D10" s="22">
        <v>500</v>
      </c>
      <c r="E10" s="22">
        <v>10</v>
      </c>
      <c r="F10" s="22">
        <v>5</v>
      </c>
    </row>
    <row r="11" spans="1:6" x14ac:dyDescent="0.25">
      <c r="A11" s="21" t="s">
        <v>34</v>
      </c>
      <c r="B11" s="22" t="s">
        <v>35</v>
      </c>
      <c r="C11" s="23">
        <v>54.8</v>
      </c>
      <c r="D11" s="22">
        <v>220</v>
      </c>
      <c r="E11" s="22">
        <v>66</v>
      </c>
      <c r="F11" s="22">
        <v>12</v>
      </c>
    </row>
    <row r="12" spans="1:6" x14ac:dyDescent="0.25">
      <c r="A12" s="21" t="s">
        <v>78</v>
      </c>
      <c r="B12" s="22" t="s">
        <v>37</v>
      </c>
      <c r="C12" s="23">
        <v>68.8</v>
      </c>
      <c r="D12" s="22">
        <v>182</v>
      </c>
      <c r="E12" s="22">
        <v>50</v>
      </c>
      <c r="F12" s="22">
        <v>20</v>
      </c>
    </row>
    <row r="13" spans="1:6" x14ac:dyDescent="0.25">
      <c r="A13" s="21" t="s">
        <v>36</v>
      </c>
      <c r="B13" s="22" t="s">
        <v>38</v>
      </c>
      <c r="C13" s="23">
        <v>6</v>
      </c>
      <c r="D13" s="22">
        <v>500</v>
      </c>
      <c r="E13" s="22">
        <v>50</v>
      </c>
      <c r="F13" s="22">
        <v>20</v>
      </c>
    </row>
    <row r="14" spans="1:6" x14ac:dyDescent="0.25">
      <c r="A14" s="21" t="s">
        <v>39</v>
      </c>
      <c r="B14" s="22" t="s">
        <v>40</v>
      </c>
      <c r="C14" s="23">
        <v>95.85</v>
      </c>
      <c r="D14" s="22">
        <v>850</v>
      </c>
      <c r="E14" s="22">
        <v>70</v>
      </c>
      <c r="F14" s="22">
        <v>10</v>
      </c>
    </row>
    <row r="15" spans="1:6" x14ac:dyDescent="0.25">
      <c r="A15" s="21" t="s">
        <v>41</v>
      </c>
      <c r="B15" s="22" t="s">
        <v>42</v>
      </c>
      <c r="C15" s="23">
        <v>79</v>
      </c>
      <c r="D15" s="22">
        <v>170</v>
      </c>
      <c r="E15" s="22">
        <v>20</v>
      </c>
      <c r="F15" s="22">
        <v>5</v>
      </c>
    </row>
    <row r="16" spans="1:6" x14ac:dyDescent="0.25">
      <c r="A16" s="21" t="s">
        <v>43</v>
      </c>
      <c r="B16" s="22" t="s">
        <v>44</v>
      </c>
      <c r="C16" s="23">
        <v>12.5</v>
      </c>
      <c r="D16" s="22">
        <v>1000</v>
      </c>
      <c r="E16" s="22">
        <v>50</v>
      </c>
      <c r="F16" s="22">
        <v>20</v>
      </c>
    </row>
    <row r="17" spans="1:6" x14ac:dyDescent="0.25">
      <c r="A17" s="21" t="s">
        <v>45</v>
      </c>
      <c r="B17" s="22" t="s">
        <v>46</v>
      </c>
      <c r="C17" s="23">
        <v>165</v>
      </c>
      <c r="D17" s="22">
        <v>750</v>
      </c>
      <c r="E17" s="22">
        <v>100</v>
      </c>
      <c r="F17" s="22">
        <v>22</v>
      </c>
    </row>
    <row r="18" spans="1:6" x14ac:dyDescent="0.25">
      <c r="A18" s="21" t="s">
        <v>47</v>
      </c>
      <c r="B18" s="22" t="s">
        <v>48</v>
      </c>
      <c r="C18" s="23">
        <v>0.02</v>
      </c>
      <c r="D18" s="22">
        <v>6000</v>
      </c>
      <c r="E18" s="22">
        <v>350</v>
      </c>
      <c r="F18" s="22">
        <v>50</v>
      </c>
    </row>
    <row r="19" spans="1:6" x14ac:dyDescent="0.25">
      <c r="A19" s="21" t="s">
        <v>49</v>
      </c>
      <c r="B19" s="22" t="s">
        <v>50</v>
      </c>
      <c r="C19" s="23">
        <v>38</v>
      </c>
      <c r="D19" s="22">
        <v>460</v>
      </c>
      <c r="E19" s="22">
        <v>40</v>
      </c>
      <c r="F19" s="22">
        <v>10</v>
      </c>
    </row>
    <row r="20" spans="1:6" x14ac:dyDescent="0.25">
      <c r="A20" s="21" t="s">
        <v>51</v>
      </c>
      <c r="B20" s="22" t="s">
        <v>52</v>
      </c>
      <c r="C20" s="23">
        <v>42.8</v>
      </c>
      <c r="D20" s="22">
        <v>844</v>
      </c>
      <c r="E20" s="22">
        <v>40</v>
      </c>
      <c r="F20" s="22">
        <v>15</v>
      </c>
    </row>
    <row r="21" spans="1:6" x14ac:dyDescent="0.25">
      <c r="A21" s="21" t="s">
        <v>53</v>
      </c>
      <c r="B21" s="22" t="s">
        <v>54</v>
      </c>
      <c r="C21" s="23">
        <v>249</v>
      </c>
      <c r="D21" s="22">
        <v>150</v>
      </c>
      <c r="E21" s="22">
        <v>40</v>
      </c>
      <c r="F21" s="22">
        <v>20</v>
      </c>
    </row>
    <row r="22" spans="1:6" x14ac:dyDescent="0.25">
      <c r="A22" s="21" t="s">
        <v>55</v>
      </c>
      <c r="B22" s="22" t="s">
        <v>56</v>
      </c>
      <c r="C22" s="23">
        <v>8</v>
      </c>
      <c r="D22" s="22">
        <v>58</v>
      </c>
      <c r="E22" s="22">
        <v>10</v>
      </c>
      <c r="F22" s="22">
        <v>2</v>
      </c>
    </row>
    <row r="23" spans="1:6" x14ac:dyDescent="0.25">
      <c r="A23" s="21" t="s">
        <v>57</v>
      </c>
      <c r="B23" s="22" t="s">
        <v>58</v>
      </c>
      <c r="C23" s="23">
        <v>92.9</v>
      </c>
      <c r="D23" s="22">
        <v>92</v>
      </c>
      <c r="E23" s="22">
        <v>20</v>
      </c>
      <c r="F23" s="22">
        <v>10</v>
      </c>
    </row>
  </sheetData>
  <phoneticPr fontId="0" type="noConversion"/>
  <pageMargins left="0.74791666666666667" right="0.74791666666666667" top="0.98402777777777783" bottom="0.98402777777777783" header="0.51180555555555562" footer="0.51180555555555562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1:K25"/>
  <sheetViews>
    <sheetView topLeftCell="A3" zoomScaleNormal="100" workbookViewId="0">
      <selection activeCell="J6" sqref="J6"/>
    </sheetView>
  </sheetViews>
  <sheetFormatPr baseColWidth="10" defaultRowHeight="12.5" x14ac:dyDescent="0.25"/>
  <cols>
    <col min="1" max="1" width="8.6328125" customWidth="1"/>
    <col min="2" max="2" width="16.08984375" customWidth="1"/>
    <col min="3" max="3" width="11.81640625" customWidth="1"/>
    <col min="4" max="5" width="12.36328125" customWidth="1"/>
    <col min="6" max="6" width="12.08984375" customWidth="1"/>
    <col min="7" max="7" width="10.6328125" customWidth="1"/>
    <col min="8" max="8" width="9.54296875" customWidth="1"/>
    <col min="9" max="9" width="11.54296875" customWidth="1"/>
    <col min="10" max="10" width="8.81640625" customWidth="1"/>
  </cols>
  <sheetData>
    <row r="1" spans="1:11" ht="18" x14ac:dyDescent="0.4">
      <c r="A1" s="1" t="s">
        <v>59</v>
      </c>
      <c r="C1" s="27"/>
      <c r="D1" s="27"/>
      <c r="E1" s="27"/>
      <c r="F1" s="27"/>
      <c r="G1" s="27"/>
      <c r="K1" s="28"/>
    </row>
    <row r="2" spans="1:11" ht="15.5" x14ac:dyDescent="0.35">
      <c r="A2" s="15" t="s">
        <v>71</v>
      </c>
      <c r="C2" s="27"/>
      <c r="D2" s="27"/>
      <c r="E2" s="27"/>
      <c r="F2" s="27"/>
      <c r="G2" s="27"/>
      <c r="K2" s="28"/>
    </row>
    <row r="3" spans="1:11" ht="11.25" customHeight="1" x14ac:dyDescent="0.35">
      <c r="A3" s="15"/>
      <c r="C3" s="27"/>
      <c r="D3" s="27"/>
      <c r="E3" s="27"/>
      <c r="F3" s="27"/>
      <c r="G3" s="27"/>
      <c r="K3" s="28"/>
    </row>
    <row r="4" spans="1:11" ht="27.75" customHeight="1" x14ac:dyDescent="0.3">
      <c r="A4" s="24" t="s">
        <v>60</v>
      </c>
      <c r="B4" s="24" t="s">
        <v>15</v>
      </c>
      <c r="C4" s="24" t="s">
        <v>61</v>
      </c>
      <c r="D4" s="24" t="s">
        <v>62</v>
      </c>
      <c r="E4" s="24" t="s">
        <v>63</v>
      </c>
      <c r="F4" s="24" t="s">
        <v>64</v>
      </c>
      <c r="G4" s="24" t="s">
        <v>65</v>
      </c>
      <c r="H4" s="24" t="s">
        <v>66</v>
      </c>
      <c r="I4" s="24" t="s">
        <v>76</v>
      </c>
      <c r="J4" s="24" t="s">
        <v>67</v>
      </c>
      <c r="K4" s="28"/>
    </row>
    <row r="5" spans="1:11" x14ac:dyDescent="0.25">
      <c r="A5" s="32" t="str">
        <f>Lagerdaten!A8</f>
        <v>02551</v>
      </c>
      <c r="B5" s="25" t="str">
        <f>Lagerdaten!B8</f>
        <v>Festplatte</v>
      </c>
      <c r="C5" s="25">
        <f>Lagerdaten!D8</f>
        <v>1930</v>
      </c>
      <c r="D5" s="34">
        <f t="shared" ref="D5:D24" si="0">(C5/$C$25)</f>
        <v>8.8143953233467298E-2</v>
      </c>
      <c r="E5" s="33">
        <f>Lagerdaten!C8</f>
        <v>114.9</v>
      </c>
      <c r="F5" s="25">
        <f>C5*E5</f>
        <v>221757</v>
      </c>
      <c r="G5" s="34">
        <f>(F5/$F$25)</f>
        <v>0.27799012028600678</v>
      </c>
      <c r="H5" s="25">
        <f>_xlfn.RANK.EQ(G5,$G$5:$G$24,0)</f>
        <v>1</v>
      </c>
      <c r="I5" s="37">
        <f>G5</f>
        <v>0.27799012028600678</v>
      </c>
      <c r="J5" s="25" t="str">
        <f>IF(I5&lt;70%,"A",IF(I5&lt;=90%,"B","C"))</f>
        <v>A</v>
      </c>
    </row>
    <row r="6" spans="1:11" x14ac:dyDescent="0.25">
      <c r="A6" s="32" t="str">
        <f>Lagerdaten!A7</f>
        <v>02544</v>
      </c>
      <c r="B6" s="25" t="str">
        <f>Lagerdaten!B7</f>
        <v>DVD-Laufwerk</v>
      </c>
      <c r="C6" s="25">
        <f>Lagerdaten!D7</f>
        <v>4000</v>
      </c>
      <c r="D6" s="34">
        <f t="shared" si="0"/>
        <v>0.18268176835951772</v>
      </c>
      <c r="E6" s="33">
        <f>Lagerdaten!C7</f>
        <v>40.799999999999997</v>
      </c>
      <c r="F6" s="25">
        <f t="shared" ref="F5:F24" si="1">C6*E6</f>
        <v>163200</v>
      </c>
      <c r="G6" s="34">
        <f t="shared" ref="G5:G24" si="2">(F6/$F$25)</f>
        <v>0.20458424144751375</v>
      </c>
      <c r="H6" s="25">
        <f t="shared" ref="H5:H24" si="3">_xlfn.RANK.EQ(G6,$G$5:$G$24,0)</f>
        <v>2</v>
      </c>
      <c r="I6" s="37">
        <f>I5+G6</f>
        <v>0.48257436173352053</v>
      </c>
      <c r="J6" s="25" t="str">
        <f t="shared" ref="J6:J24" si="4">IF(I6&lt;70%,"A",IF(I6&lt;=90%,"B","C"))</f>
        <v>A</v>
      </c>
    </row>
    <row r="7" spans="1:11" x14ac:dyDescent="0.25">
      <c r="A7" s="32" t="str">
        <f>Lagerdaten!A17</f>
        <v>02585</v>
      </c>
      <c r="B7" s="25" t="str">
        <f>Lagerdaten!B17</f>
        <v>Prozessor</v>
      </c>
      <c r="C7" s="25">
        <f>Lagerdaten!D17</f>
        <v>750</v>
      </c>
      <c r="D7" s="34">
        <f t="shared" si="0"/>
        <v>3.4252831567409575E-2</v>
      </c>
      <c r="E7" s="33">
        <f>Lagerdaten!C17</f>
        <v>165</v>
      </c>
      <c r="F7" s="25">
        <f t="shared" si="1"/>
        <v>123750</v>
      </c>
      <c r="G7" s="34">
        <f t="shared" si="2"/>
        <v>0.15513051396525629</v>
      </c>
      <c r="H7" s="25">
        <f t="shared" si="3"/>
        <v>3</v>
      </c>
      <c r="I7" s="37">
        <f>I6+G7</f>
        <v>0.63770487569877687</v>
      </c>
      <c r="J7" s="25" t="str">
        <f t="shared" si="4"/>
        <v>A</v>
      </c>
    </row>
    <row r="8" spans="1:11" x14ac:dyDescent="0.25">
      <c r="A8" s="32" t="str">
        <f>Lagerdaten!A14</f>
        <v>02582</v>
      </c>
      <c r="B8" s="25" t="str">
        <f>Lagerdaten!B14</f>
        <v>Mainboard</v>
      </c>
      <c r="C8" s="25">
        <f>Lagerdaten!D14</f>
        <v>850</v>
      </c>
      <c r="D8" s="34">
        <f t="shared" si="0"/>
        <v>3.8819875776397512E-2</v>
      </c>
      <c r="E8" s="33">
        <f>Lagerdaten!C14</f>
        <v>95.85</v>
      </c>
      <c r="F8" s="25">
        <f t="shared" si="1"/>
        <v>81472.5</v>
      </c>
      <c r="G8" s="34">
        <f t="shared" si="2"/>
        <v>0.10213228928512601</v>
      </c>
      <c r="H8" s="25">
        <f t="shared" si="3"/>
        <v>4</v>
      </c>
      <c r="I8" s="37">
        <f>I7+G8</f>
        <v>0.73983716498390284</v>
      </c>
      <c r="J8" s="25" t="str">
        <f t="shared" si="4"/>
        <v>B</v>
      </c>
    </row>
    <row r="9" spans="1:11" x14ac:dyDescent="0.25">
      <c r="A9" s="32" t="str">
        <f>Lagerdaten!A21</f>
        <v>02589</v>
      </c>
      <c r="B9" s="25" t="str">
        <f>Lagerdaten!B21</f>
        <v>Video-Karte</v>
      </c>
      <c r="C9" s="25">
        <f>Lagerdaten!D21</f>
        <v>150</v>
      </c>
      <c r="D9" s="34">
        <f t="shared" si="0"/>
        <v>6.8505663134819147E-3</v>
      </c>
      <c r="E9" s="33">
        <f>Lagerdaten!C21</f>
        <v>249</v>
      </c>
      <c r="F9" s="25">
        <f t="shared" si="1"/>
        <v>37350</v>
      </c>
      <c r="G9" s="34">
        <f t="shared" si="2"/>
        <v>4.6821209669513718E-2</v>
      </c>
      <c r="H9" s="25">
        <f t="shared" si="3"/>
        <v>5</v>
      </c>
      <c r="I9" s="37">
        <f t="shared" ref="I7:I24" si="5">I8+G9</f>
        <v>0.78665837465341659</v>
      </c>
      <c r="J9" s="25" t="str">
        <f t="shared" si="4"/>
        <v>B</v>
      </c>
    </row>
    <row r="10" spans="1:11" x14ac:dyDescent="0.25">
      <c r="A10" s="32" t="str">
        <f>Lagerdaten!A20</f>
        <v>02588</v>
      </c>
      <c r="B10" s="25" t="str">
        <f>Lagerdaten!B20</f>
        <v>Speicherbausteine</v>
      </c>
      <c r="C10" s="25">
        <f>Lagerdaten!D20</f>
        <v>844</v>
      </c>
      <c r="D10" s="34">
        <f t="shared" si="0"/>
        <v>3.8545853123858241E-2</v>
      </c>
      <c r="E10" s="33">
        <f>Lagerdaten!C20</f>
        <v>42.8</v>
      </c>
      <c r="F10" s="25">
        <f t="shared" si="1"/>
        <v>36123.199999999997</v>
      </c>
      <c r="G10" s="34">
        <f t="shared" si="2"/>
        <v>4.5283317834907036E-2</v>
      </c>
      <c r="H10" s="25">
        <f t="shared" si="3"/>
        <v>6</v>
      </c>
      <c r="I10" s="37">
        <f t="shared" si="5"/>
        <v>0.83194169248832361</v>
      </c>
      <c r="J10" s="25" t="str">
        <f t="shared" si="4"/>
        <v>B</v>
      </c>
    </row>
    <row r="11" spans="1:11" x14ac:dyDescent="0.25">
      <c r="A11" s="32" t="str">
        <f>Lagerdaten!A10</f>
        <v>02567</v>
      </c>
      <c r="B11" s="25" t="str">
        <f>Lagerdaten!B10</f>
        <v>Gehäuse</v>
      </c>
      <c r="C11" s="25">
        <f>Lagerdaten!D10</f>
        <v>500</v>
      </c>
      <c r="D11" s="34">
        <f t="shared" si="0"/>
        <v>2.2835221044939714E-2</v>
      </c>
      <c r="E11" s="33">
        <f>Lagerdaten!C10</f>
        <v>68.900000000000006</v>
      </c>
      <c r="F11" s="25">
        <f t="shared" si="1"/>
        <v>34450</v>
      </c>
      <c r="G11" s="34">
        <f t="shared" si="2"/>
        <v>4.3185827928105693E-2</v>
      </c>
      <c r="H11" s="25">
        <f t="shared" si="3"/>
        <v>7</v>
      </c>
      <c r="I11" s="37">
        <f t="shared" si="5"/>
        <v>0.87512752041642927</v>
      </c>
      <c r="J11" s="25" t="str">
        <f t="shared" si="4"/>
        <v>B</v>
      </c>
    </row>
    <row r="12" spans="1:11" x14ac:dyDescent="0.25">
      <c r="A12" s="32" t="str">
        <f>Lagerdaten!A19</f>
        <v>02587</v>
      </c>
      <c r="B12" s="25" t="str">
        <f>Lagerdaten!B19</f>
        <v>Soundkarte</v>
      </c>
      <c r="C12" s="25">
        <f>Lagerdaten!D19</f>
        <v>460</v>
      </c>
      <c r="D12" s="34">
        <f t="shared" si="0"/>
        <v>2.100840336134454E-2</v>
      </c>
      <c r="E12" s="33">
        <f>Lagerdaten!C19</f>
        <v>38</v>
      </c>
      <c r="F12" s="25">
        <f t="shared" si="1"/>
        <v>17480</v>
      </c>
      <c r="G12" s="34">
        <f t="shared" si="2"/>
        <v>2.1912576841314587E-2</v>
      </c>
      <c r="H12" s="25">
        <f t="shared" si="3"/>
        <v>8</v>
      </c>
      <c r="I12" s="37">
        <f t="shared" si="5"/>
        <v>0.89704009725774381</v>
      </c>
      <c r="J12" s="25" t="str">
        <f t="shared" si="4"/>
        <v>B</v>
      </c>
    </row>
    <row r="13" spans="1:11" x14ac:dyDescent="0.25">
      <c r="A13" s="32" t="str">
        <f>Lagerdaten!A15</f>
        <v>02583</v>
      </c>
      <c r="B13" s="25" t="str">
        <f>Lagerdaten!B15</f>
        <v>Netzwerkkarte</v>
      </c>
      <c r="C13" s="25">
        <f>Lagerdaten!D15</f>
        <v>170</v>
      </c>
      <c r="D13" s="34">
        <f t="shared" si="0"/>
        <v>7.763975155279503E-3</v>
      </c>
      <c r="E13" s="33">
        <f>Lagerdaten!C15</f>
        <v>79</v>
      </c>
      <c r="F13" s="25">
        <f t="shared" si="1"/>
        <v>13430</v>
      </c>
      <c r="G13" s="34">
        <f t="shared" si="2"/>
        <v>1.6835578202451653E-2</v>
      </c>
      <c r="H13" s="25">
        <f t="shared" si="3"/>
        <v>9</v>
      </c>
      <c r="I13" s="37">
        <f t="shared" si="5"/>
        <v>0.91387567546019544</v>
      </c>
      <c r="J13" s="25" t="str">
        <f t="shared" si="4"/>
        <v>C</v>
      </c>
    </row>
    <row r="14" spans="1:11" x14ac:dyDescent="0.25">
      <c r="A14" s="32" t="str">
        <f>Lagerdaten!A12</f>
        <v>02580</v>
      </c>
      <c r="B14" s="25" t="str">
        <f>Lagerdaten!B12</f>
        <v>ISDN-Karte</v>
      </c>
      <c r="C14" s="25">
        <f>Lagerdaten!D12</f>
        <v>182</v>
      </c>
      <c r="D14" s="34">
        <f t="shared" si="0"/>
        <v>8.3120204603580571E-3</v>
      </c>
      <c r="E14" s="33">
        <f>Lagerdaten!C12</f>
        <v>68.8</v>
      </c>
      <c r="F14" s="25">
        <f t="shared" si="1"/>
        <v>12521.6</v>
      </c>
      <c r="G14" s="34">
        <f t="shared" si="2"/>
        <v>1.5696826211453359E-2</v>
      </c>
      <c r="H14" s="25">
        <f t="shared" si="3"/>
        <v>10</v>
      </c>
      <c r="I14" s="37">
        <f t="shared" si="5"/>
        <v>0.92957250167164884</v>
      </c>
      <c r="J14" s="25" t="str">
        <f t="shared" si="4"/>
        <v>C</v>
      </c>
    </row>
    <row r="15" spans="1:11" x14ac:dyDescent="0.25">
      <c r="A15" s="32" t="str">
        <f>Lagerdaten!A16</f>
        <v>02584</v>
      </c>
      <c r="B15" s="25" t="str">
        <f>Lagerdaten!B16</f>
        <v>PC-Maus</v>
      </c>
      <c r="C15" s="25">
        <f>Lagerdaten!D16</f>
        <v>1000</v>
      </c>
      <c r="D15" s="34">
        <f t="shared" si="0"/>
        <v>4.5670442089879429E-2</v>
      </c>
      <c r="E15" s="33">
        <f>Lagerdaten!C16</f>
        <v>12.5</v>
      </c>
      <c r="F15" s="25">
        <f t="shared" si="1"/>
        <v>12500</v>
      </c>
      <c r="G15" s="34">
        <f t="shared" si="2"/>
        <v>1.5669748885379423E-2</v>
      </c>
      <c r="H15" s="25">
        <f t="shared" si="3"/>
        <v>11</v>
      </c>
      <c r="I15" s="37">
        <f t="shared" si="5"/>
        <v>0.94524225055702826</v>
      </c>
      <c r="J15" s="25" t="str">
        <f t="shared" si="4"/>
        <v>C</v>
      </c>
    </row>
    <row r="16" spans="1:11" x14ac:dyDescent="0.25">
      <c r="A16" s="32" t="str">
        <f>Lagerdaten!A11</f>
        <v>02573</v>
      </c>
      <c r="B16" s="25" t="str">
        <f>Lagerdaten!B11</f>
        <v>Grafikkarte</v>
      </c>
      <c r="C16" s="25">
        <f>Lagerdaten!D11</f>
        <v>220</v>
      </c>
      <c r="D16" s="34">
        <f t="shared" si="0"/>
        <v>1.0047497259773474E-2</v>
      </c>
      <c r="E16" s="33">
        <f>Lagerdaten!C11</f>
        <v>54.8</v>
      </c>
      <c r="F16" s="25">
        <f t="shared" si="1"/>
        <v>12056</v>
      </c>
      <c r="G16" s="34">
        <f t="shared" si="2"/>
        <v>1.5113159404970747E-2</v>
      </c>
      <c r="H16" s="25">
        <f t="shared" si="3"/>
        <v>12</v>
      </c>
      <c r="I16" s="37">
        <f t="shared" si="5"/>
        <v>0.96035540996199897</v>
      </c>
      <c r="J16" s="25" t="str">
        <f t="shared" si="4"/>
        <v>C</v>
      </c>
    </row>
    <row r="17" spans="1:10" x14ac:dyDescent="0.25">
      <c r="A17" s="32" t="str">
        <f>Lagerdaten!A23</f>
        <v>02598</v>
      </c>
      <c r="B17" s="25" t="str">
        <f>Lagerdaten!B23</f>
        <v>ZIP-Laufwerk</v>
      </c>
      <c r="C17" s="25">
        <f>Lagerdaten!D23</f>
        <v>92</v>
      </c>
      <c r="D17" s="34">
        <f t="shared" si="0"/>
        <v>4.2016806722689074E-3</v>
      </c>
      <c r="E17" s="33">
        <f>Lagerdaten!C23</f>
        <v>92.9</v>
      </c>
      <c r="F17" s="25">
        <f t="shared" si="1"/>
        <v>8546.8000000000011</v>
      </c>
      <c r="G17" s="34">
        <f t="shared" si="2"/>
        <v>1.071409678188487E-2</v>
      </c>
      <c r="H17" s="25">
        <f t="shared" si="3"/>
        <v>13</v>
      </c>
      <c r="I17" s="37">
        <f t="shared" si="5"/>
        <v>0.97106950674388381</v>
      </c>
      <c r="J17" s="25" t="str">
        <f t="shared" si="4"/>
        <v>C</v>
      </c>
    </row>
    <row r="18" spans="1:10" x14ac:dyDescent="0.25">
      <c r="A18" s="32" t="str">
        <f>Lagerdaten!A6</f>
        <v>02534</v>
      </c>
      <c r="B18" s="25" t="str">
        <f>Lagerdaten!B6</f>
        <v>CPU-Lüfter</v>
      </c>
      <c r="C18" s="25">
        <f>Lagerdaten!D6</f>
        <v>890</v>
      </c>
      <c r="D18" s="34">
        <f t="shared" si="0"/>
        <v>4.0646693459992694E-2</v>
      </c>
      <c r="E18" s="33">
        <f>Lagerdaten!C6</f>
        <v>8.99</v>
      </c>
      <c r="F18" s="25">
        <f t="shared" si="1"/>
        <v>8001.1</v>
      </c>
      <c r="G18" s="34">
        <f t="shared" si="2"/>
        <v>1.0030018224544746E-2</v>
      </c>
      <c r="H18" s="25">
        <f t="shared" si="3"/>
        <v>14</v>
      </c>
      <c r="I18" s="37">
        <f t="shared" si="5"/>
        <v>0.98109952496842856</v>
      </c>
      <c r="J18" s="25" t="str">
        <f t="shared" si="4"/>
        <v>C</v>
      </c>
    </row>
    <row r="19" spans="1:10" x14ac:dyDescent="0.25">
      <c r="A19" s="32" t="str">
        <f>Lagerdaten!A4</f>
        <v>02512</v>
      </c>
      <c r="B19" s="25" t="str">
        <f>Lagerdaten!B4</f>
        <v>CD-RW</v>
      </c>
      <c r="C19" s="25">
        <f>Lagerdaten!D4</f>
        <v>680</v>
      </c>
      <c r="D19" s="34">
        <f t="shared" si="0"/>
        <v>3.1055900621118012E-2</v>
      </c>
      <c r="E19" s="33">
        <f>Lagerdaten!C4</f>
        <v>9.99</v>
      </c>
      <c r="F19" s="25">
        <f t="shared" si="1"/>
        <v>6793.2</v>
      </c>
      <c r="G19" s="34">
        <f t="shared" si="2"/>
        <v>8.5158190502527594E-3</v>
      </c>
      <c r="H19" s="25">
        <f t="shared" si="3"/>
        <v>15</v>
      </c>
      <c r="I19" s="37">
        <f t="shared" si="5"/>
        <v>0.98961534401868134</v>
      </c>
      <c r="J19" s="25" t="str">
        <f t="shared" si="4"/>
        <v>C</v>
      </c>
    </row>
    <row r="20" spans="1:10" x14ac:dyDescent="0.25">
      <c r="A20" s="32" t="str">
        <f>Lagerdaten!A5</f>
        <v>02513</v>
      </c>
      <c r="B20" s="25" t="str">
        <f>Lagerdaten!B5</f>
        <v>Controller</v>
      </c>
      <c r="C20" s="25">
        <f>Lagerdaten!D5</f>
        <v>120</v>
      </c>
      <c r="D20" s="34">
        <f t="shared" si="0"/>
        <v>5.4804530507855317E-3</v>
      </c>
      <c r="E20" s="33">
        <f>Lagerdaten!C5</f>
        <v>35</v>
      </c>
      <c r="F20" s="25">
        <f t="shared" si="1"/>
        <v>4200</v>
      </c>
      <c r="G20" s="34">
        <f t="shared" si="2"/>
        <v>5.2650356254874868E-3</v>
      </c>
      <c r="H20" s="25">
        <f t="shared" si="3"/>
        <v>16</v>
      </c>
      <c r="I20" s="37">
        <f t="shared" si="5"/>
        <v>0.99488037964416887</v>
      </c>
      <c r="J20" s="25" t="str">
        <f t="shared" si="4"/>
        <v>C</v>
      </c>
    </row>
    <row r="21" spans="1:10" x14ac:dyDescent="0.25">
      <c r="A21" s="32" t="str">
        <f>Lagerdaten!A13</f>
        <v>02581</v>
      </c>
      <c r="B21" s="25" t="str">
        <f>Lagerdaten!B13</f>
        <v>Kabel</v>
      </c>
      <c r="C21" s="25">
        <f>Lagerdaten!D13</f>
        <v>500</v>
      </c>
      <c r="D21" s="34">
        <f t="shared" si="0"/>
        <v>2.2835221044939714E-2</v>
      </c>
      <c r="E21" s="33">
        <f>Lagerdaten!C13</f>
        <v>6</v>
      </c>
      <c r="F21" s="25">
        <f t="shared" si="1"/>
        <v>3000</v>
      </c>
      <c r="G21" s="34">
        <f t="shared" si="2"/>
        <v>3.7607397324910617E-3</v>
      </c>
      <c r="H21" s="25">
        <f t="shared" si="3"/>
        <v>17</v>
      </c>
      <c r="I21" s="37">
        <f t="shared" si="5"/>
        <v>0.99864111937665989</v>
      </c>
      <c r="J21" s="25" t="str">
        <f t="shared" si="4"/>
        <v>C</v>
      </c>
    </row>
    <row r="22" spans="1:10" x14ac:dyDescent="0.25">
      <c r="A22" s="32" t="str">
        <f>Lagerdaten!A9</f>
        <v>02563</v>
      </c>
      <c r="B22" s="25" t="str">
        <f>Lagerdaten!B9</f>
        <v>Floppy-Disk</v>
      </c>
      <c r="C22" s="25">
        <f>Lagerdaten!D9</f>
        <v>2500</v>
      </c>
      <c r="D22" s="34">
        <f t="shared" si="0"/>
        <v>0.11417610522469858</v>
      </c>
      <c r="E22" s="33">
        <f>Lagerdaten!C9</f>
        <v>0.2</v>
      </c>
      <c r="F22" s="25">
        <f t="shared" si="1"/>
        <v>500</v>
      </c>
      <c r="G22" s="34">
        <f t="shared" si="2"/>
        <v>6.2678995541517698E-4</v>
      </c>
      <c r="H22" s="25">
        <f t="shared" si="3"/>
        <v>18</v>
      </c>
      <c r="I22" s="37">
        <f t="shared" si="5"/>
        <v>0.9992679093320751</v>
      </c>
      <c r="J22" s="25" t="str">
        <f t="shared" si="4"/>
        <v>C</v>
      </c>
    </row>
    <row r="23" spans="1:10" x14ac:dyDescent="0.25">
      <c r="A23" s="32" t="str">
        <f>Lagerdaten!A22</f>
        <v>02590</v>
      </c>
      <c r="B23" s="25" t="str">
        <f>Lagerdaten!B22</f>
        <v>Wechselrahmen</v>
      </c>
      <c r="C23" s="25">
        <f>Lagerdaten!D22</f>
        <v>58</v>
      </c>
      <c r="D23" s="34">
        <f t="shared" si="0"/>
        <v>2.6488856412130069E-3</v>
      </c>
      <c r="E23" s="33">
        <f>Lagerdaten!C22</f>
        <v>8</v>
      </c>
      <c r="F23" s="25">
        <f t="shared" si="1"/>
        <v>464</v>
      </c>
      <c r="G23" s="34">
        <f t="shared" si="2"/>
        <v>5.8166107862528426E-4</v>
      </c>
      <c r="H23" s="25">
        <f t="shared" si="3"/>
        <v>19</v>
      </c>
      <c r="I23" s="37">
        <f t="shared" si="5"/>
        <v>0.99984957041070044</v>
      </c>
      <c r="J23" s="25" t="str">
        <f t="shared" si="4"/>
        <v>C</v>
      </c>
    </row>
    <row r="24" spans="1:10" x14ac:dyDescent="0.25">
      <c r="A24" s="32" t="str">
        <f>Lagerdaten!A18</f>
        <v>02586</v>
      </c>
      <c r="B24" s="25" t="str">
        <f>Lagerdaten!B18</f>
        <v>Schrauben</v>
      </c>
      <c r="C24" s="25">
        <f>Lagerdaten!D18</f>
        <v>6000</v>
      </c>
      <c r="D24" s="34">
        <f t="shared" si="0"/>
        <v>0.2740226525392766</v>
      </c>
      <c r="E24" s="33">
        <f>Lagerdaten!C18</f>
        <v>0.02</v>
      </c>
      <c r="F24" s="25">
        <f t="shared" si="1"/>
        <v>120</v>
      </c>
      <c r="G24" s="34">
        <f t="shared" si="2"/>
        <v>1.5042958929964247E-4</v>
      </c>
      <c r="H24" s="25">
        <f t="shared" si="3"/>
        <v>20</v>
      </c>
      <c r="I24" s="37">
        <f t="shared" si="5"/>
        <v>1</v>
      </c>
      <c r="J24" s="25" t="str">
        <f t="shared" si="4"/>
        <v>C</v>
      </c>
    </row>
    <row r="25" spans="1:10" x14ac:dyDescent="0.25">
      <c r="A25" s="29"/>
      <c r="B25" s="30"/>
      <c r="C25" s="30">
        <f>SUM(C5:C24)</f>
        <v>21896</v>
      </c>
      <c r="D25" s="36">
        <f>SUM(D5:D24)</f>
        <v>0.99999999999999989</v>
      </c>
      <c r="E25" s="30"/>
      <c r="F25" s="30">
        <f>SUM(F5:F24)</f>
        <v>797715.39999999991</v>
      </c>
      <c r="G25" s="35">
        <f>SUM(G5:G24)</f>
        <v>1</v>
      </c>
      <c r="H25" s="30"/>
      <c r="I25" s="30"/>
      <c r="J25" s="31"/>
    </row>
  </sheetData>
  <sortState ref="A5:J25">
    <sortCondition ref="H5:H25"/>
  </sortState>
  <phoneticPr fontId="0" type="noConversion"/>
  <pageMargins left="0.74791666666666667" right="0.74791666666666667" top="0.98402777777777783" bottom="0.98402777777777783" header="0.51180555555555562" footer="0.51180555555555562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4"/>
  <dimension ref="A1:E7"/>
  <sheetViews>
    <sheetView tabSelected="1" topLeftCell="A10" workbookViewId="0">
      <selection activeCell="K24" sqref="K24"/>
    </sheetView>
  </sheetViews>
  <sheetFormatPr baseColWidth="10" defaultRowHeight="12.5" x14ac:dyDescent="0.25"/>
  <sheetData>
    <row r="1" spans="1:5" ht="15.5" x14ac:dyDescent="0.35">
      <c r="A1" s="26" t="s">
        <v>72</v>
      </c>
      <c r="E1" s="26" t="s">
        <v>73</v>
      </c>
    </row>
    <row r="3" spans="1:5" ht="52" x14ac:dyDescent="0.3">
      <c r="A3" s="24" t="s">
        <v>67</v>
      </c>
      <c r="B3" s="24" t="s">
        <v>74</v>
      </c>
      <c r="C3" s="24" t="s">
        <v>75</v>
      </c>
    </row>
    <row r="4" spans="1:5" x14ac:dyDescent="0.25">
      <c r="A4" s="25" t="s">
        <v>68</v>
      </c>
      <c r="B4" s="37">
        <f>'ABC Analyse'!I7</f>
        <v>0.63770487569877687</v>
      </c>
      <c r="C4" s="37">
        <f>SUM('ABC Analyse'!D5:D7)</f>
        <v>0.30507855316039456</v>
      </c>
    </row>
    <row r="5" spans="1:5" x14ac:dyDescent="0.25">
      <c r="A5" s="25" t="s">
        <v>69</v>
      </c>
      <c r="B5" s="37">
        <f>'ABC Analyse'!I12-'ABC Analyse'!I7</f>
        <v>0.25933522155896693</v>
      </c>
      <c r="C5" s="37">
        <f>SUM('ABC Analyse'!D8:D12)</f>
        <v>0.12805991962002192</v>
      </c>
    </row>
    <row r="6" spans="1:5" x14ac:dyDescent="0.25">
      <c r="A6" s="25" t="s">
        <v>70</v>
      </c>
      <c r="B6" s="37">
        <f>'ABC Analyse'!I24-'ABC Analyse'!I12</f>
        <v>0.10295990274225619</v>
      </c>
      <c r="C6" s="37">
        <f>SUM('ABC Analyse'!D13:D24)</f>
        <v>0.56686152721958349</v>
      </c>
    </row>
    <row r="7" spans="1:5" x14ac:dyDescent="0.25">
      <c r="B7" s="38">
        <f>SUM(B4:B6)</f>
        <v>1</v>
      </c>
    </row>
  </sheetData>
  <phoneticPr fontId="0" type="noConversion"/>
  <pageMargins left="0.74791666666666667" right="0.74791666666666667" top="0.98402777777777783" bottom="0.98402777777777783" header="0.51180555555555562" footer="0.51180555555555562"/>
  <pageSetup paperSize="9" firstPageNumber="0" orientation="portrait" horizontalDpi="300" verticalDpi="300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ABB7079724B554AAF90513F448DC612" ma:contentTypeVersion="0" ma:contentTypeDescription="Ein neues Dokument erstellen." ma:contentTypeScope="" ma:versionID="6137647006d1ce51252a2851e5696f9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0627edd4f09c1f414843cf0643fb7b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1B111C-C46A-499F-A03F-0FD59619AA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6975E47-2E32-4B11-8658-63930F3B7215}">
  <ds:schemaRefs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552CEF7-1109-443C-A971-38D5996E3D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Aufgabe</vt:lpstr>
      <vt:lpstr>Lagerdaten</vt:lpstr>
      <vt:lpstr>ABC Analyse</vt:lpstr>
      <vt:lpstr>Diagramm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</dc:creator>
  <cp:lastModifiedBy>Hendrick Queck</cp:lastModifiedBy>
  <dcterms:created xsi:type="dcterms:W3CDTF">2017-11-21T09:03:59Z</dcterms:created>
  <dcterms:modified xsi:type="dcterms:W3CDTF">2023-01-24T10:21:50Z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0x010100AABB7079724B554AAF90513F448DC612</vt:lpwstr>
  </property>
</Properties>
</file>