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\Desktop\ITS_12_09_2022\Lernfelder_LJ2\03_ABC-Analyse\ABC_FA233gelb_Winter22\"/>
    </mc:Choice>
  </mc:AlternateContent>
  <xr:revisionPtr revIDLastSave="0" documentId="13_ncr:1_{330CBA91-2728-48DA-9129-04E4BAF9DD42}" xr6:coauthVersionLast="36" xr6:coauthVersionMax="36" xr10:uidLastSave="{00000000-0000-0000-0000-000000000000}"/>
  <bookViews>
    <workbookView xWindow="0" yWindow="0" windowWidth="6380" windowHeight="1810" xr2:uid="{27EBDD3B-8844-458B-92BB-2290CB9BA85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5" i="1"/>
  <c r="M5" i="1" s="1"/>
  <c r="N5" i="1" s="1"/>
  <c r="K6" i="1"/>
  <c r="K7" i="1"/>
  <c r="K8" i="1"/>
  <c r="K9" i="1"/>
  <c r="K10" i="1"/>
  <c r="K11" i="1"/>
  <c r="K5" i="1"/>
  <c r="J6" i="1"/>
  <c r="J7" i="1"/>
  <c r="J8" i="1"/>
  <c r="J9" i="1"/>
  <c r="J10" i="1"/>
  <c r="J11" i="1"/>
  <c r="J5" i="1"/>
  <c r="A5" i="1"/>
  <c r="A6" i="1"/>
  <c r="A7" i="1"/>
  <c r="A8" i="1"/>
  <c r="A9" i="1"/>
  <c r="A10" i="1"/>
  <c r="A4" i="1"/>
  <c r="G5" i="1"/>
  <c r="G6" i="1"/>
  <c r="G7" i="1"/>
  <c r="G8" i="1"/>
  <c r="G9" i="1"/>
  <c r="G10" i="1"/>
  <c r="G4" i="1"/>
  <c r="F11" i="1"/>
  <c r="F5" i="1"/>
  <c r="F6" i="1"/>
  <c r="F7" i="1"/>
  <c r="F8" i="1"/>
  <c r="F9" i="1"/>
  <c r="F10" i="1"/>
  <c r="F4" i="1"/>
  <c r="M6" i="1" l="1"/>
  <c r="N6" i="1" s="1"/>
  <c r="M11" i="1"/>
  <c r="N11" i="1" s="1"/>
  <c r="M10" i="1"/>
  <c r="N10" i="1" s="1"/>
  <c r="M9" i="1"/>
  <c r="N9" i="1" s="1"/>
  <c r="M8" i="1"/>
  <c r="N8" i="1" s="1"/>
  <c r="M7" i="1"/>
  <c r="N7" i="1" s="1"/>
  <c r="G11" i="1"/>
</calcChain>
</file>

<file path=xl/sharedStrings.xml><?xml version="1.0" encoding="utf-8"?>
<sst xmlns="http://schemas.openxmlformats.org/spreadsheetml/2006/main" count="24" uniqueCount="22">
  <si>
    <t>Anlage 8 zu Aufgabe 3.1</t>
  </si>
  <si>
    <t>Rang</t>
  </si>
  <si>
    <t xml:space="preserve">Nummer </t>
  </si>
  <si>
    <t>Bezeichnung</t>
  </si>
  <si>
    <t>Stück</t>
  </si>
  <si>
    <t>Wertanteil in %</t>
  </si>
  <si>
    <t>Summe</t>
  </si>
  <si>
    <t>Einzelpreis €</t>
  </si>
  <si>
    <t>Gesamtwert €</t>
  </si>
  <si>
    <t>Nummer</t>
  </si>
  <si>
    <t>Wertanteil</t>
  </si>
  <si>
    <t>Einordnung</t>
  </si>
  <si>
    <t>%</t>
  </si>
  <si>
    <t>kumuliert</t>
  </si>
  <si>
    <t>A,B,C-Gut</t>
  </si>
  <si>
    <r>
      <t>50 St. Universelle Verbindungsklemme, 3 Leiter, 0,5-4mm</t>
    </r>
    <r>
      <rPr>
        <sz val="11"/>
        <color theme="1"/>
        <rFont val="Calibri"/>
        <family val="2"/>
      </rPr>
      <t>²</t>
    </r>
  </si>
  <si>
    <t>RCD, 2-polig, 25 A, 30 mA</t>
  </si>
  <si>
    <t>Netzwerkdose Kanaleinbau, Kat. 6, 2 Ports</t>
  </si>
  <si>
    <t>IP-Telefon</t>
  </si>
  <si>
    <t>LS-Schalter C16A</t>
  </si>
  <si>
    <t>Headset für IP-Telefon</t>
  </si>
  <si>
    <t>Patchkabel, Kat. 6a, grün, Länge 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</si>
</sst>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0" fontId="0" fillId="0" borderId="6" xfId="1" applyNumberFormat="1" applyFont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9" fontId="0" fillId="0" borderId="8" xfId="1" applyFont="1" applyBorder="1" applyAlignment="1">
      <alignment horizontal="right"/>
    </xf>
    <xf numFmtId="10" fontId="0" fillId="0" borderId="1" xfId="0" applyNumberFormat="1" applyBorder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76A7-CDA8-4D83-BF9A-5E56C98BDA61}">
  <dimension ref="A1:N11"/>
  <sheetViews>
    <sheetView tabSelected="1" workbookViewId="0">
      <selection sqref="A1:G1"/>
    </sheetView>
  </sheetViews>
  <sheetFormatPr baseColWidth="10" defaultRowHeight="14.5" x14ac:dyDescent="0.35"/>
  <cols>
    <col min="1" max="1" width="4.90625" bestFit="1" customWidth="1"/>
    <col min="2" max="2" width="8.6328125" bestFit="1" customWidth="1"/>
    <col min="3" max="3" width="49.08984375" bestFit="1" customWidth="1"/>
    <col min="4" max="4" width="5.1796875" bestFit="1" customWidth="1"/>
    <col min="5" max="5" width="11.1796875" bestFit="1" customWidth="1"/>
    <col min="6" max="6" width="12.453125" bestFit="1" customWidth="1"/>
    <col min="7" max="7" width="13.54296875" bestFit="1" customWidth="1"/>
    <col min="11" max="11" width="49.08984375" bestFit="1" customWidth="1"/>
  </cols>
  <sheetData>
    <row r="1" spans="1:14" x14ac:dyDescent="0.35">
      <c r="A1" s="1" t="s">
        <v>0</v>
      </c>
      <c r="B1" s="1"/>
      <c r="C1" s="1"/>
      <c r="D1" s="1"/>
      <c r="E1" s="1"/>
      <c r="F1" s="1"/>
      <c r="G1" s="1"/>
    </row>
    <row r="2" spans="1:14" ht="15" thickBot="1" x14ac:dyDescent="0.4"/>
    <row r="3" spans="1:14" x14ac:dyDescent="0.35">
      <c r="A3" s="2" t="s">
        <v>1</v>
      </c>
      <c r="B3" s="3" t="s">
        <v>2</v>
      </c>
      <c r="C3" s="3" t="s">
        <v>3</v>
      </c>
      <c r="D3" s="3" t="s">
        <v>4</v>
      </c>
      <c r="E3" s="3" t="s">
        <v>7</v>
      </c>
      <c r="F3" s="3" t="s">
        <v>8</v>
      </c>
      <c r="G3" s="5" t="s">
        <v>5</v>
      </c>
      <c r="I3" s="2" t="s">
        <v>1</v>
      </c>
      <c r="J3" s="3" t="s">
        <v>9</v>
      </c>
      <c r="K3" s="3" t="s">
        <v>3</v>
      </c>
      <c r="L3" s="4" t="s">
        <v>10</v>
      </c>
      <c r="M3" s="4"/>
      <c r="N3" s="5" t="s">
        <v>11</v>
      </c>
    </row>
    <row r="4" spans="1:14" x14ac:dyDescent="0.35">
      <c r="A4" s="10">
        <f>RANK(G4,$G$4:$G$10,0)</f>
        <v>6</v>
      </c>
      <c r="B4" s="8">
        <v>200114</v>
      </c>
      <c r="C4" s="15" t="s">
        <v>15</v>
      </c>
      <c r="D4" s="16">
        <v>190</v>
      </c>
      <c r="E4" s="17">
        <v>0.72</v>
      </c>
      <c r="F4" s="17">
        <f>D4*E4</f>
        <v>136.79999999999998</v>
      </c>
      <c r="G4" s="18">
        <f>F4/$F$11</f>
        <v>3.4350713756607108E-2</v>
      </c>
      <c r="I4" s="6"/>
      <c r="J4" s="7"/>
      <c r="K4" s="7"/>
      <c r="L4" s="8" t="s">
        <v>12</v>
      </c>
      <c r="M4" s="8" t="s">
        <v>13</v>
      </c>
      <c r="N4" s="9" t="s">
        <v>14</v>
      </c>
    </row>
    <row r="5" spans="1:14" x14ac:dyDescent="0.35">
      <c r="A5" s="10">
        <f t="shared" ref="A5:A10" si="0">RANK(G5,$G$4:$G$10,0)</f>
        <v>3</v>
      </c>
      <c r="B5" s="8">
        <v>210421</v>
      </c>
      <c r="C5" s="15" t="s">
        <v>16</v>
      </c>
      <c r="D5" s="16">
        <v>12</v>
      </c>
      <c r="E5" s="17">
        <v>21.45</v>
      </c>
      <c r="F5" s="17">
        <f t="shared" ref="F5:F10" si="1">D5*E5</f>
        <v>257.39999999999998</v>
      </c>
      <c r="G5" s="18">
        <f t="shared" ref="G5:G10" si="2">F5/$F$11</f>
        <v>6.4633579831510746E-2</v>
      </c>
      <c r="I5" s="10">
        <v>1</v>
      </c>
      <c r="J5" s="8">
        <f>VLOOKUP(I5,$A$4:$G$10,2,0)</f>
        <v>200532</v>
      </c>
      <c r="K5" s="15" t="str">
        <f>VLOOKUP(I5,$A$4:$G$10,3,0)</f>
        <v>IP-Telefon</v>
      </c>
      <c r="L5" s="22">
        <f>VLOOKUP(I5,$A$4:$G$10,7,0)</f>
        <v>0.54991274215621044</v>
      </c>
      <c r="M5" s="22">
        <f>SUM($L$5:L5)</f>
        <v>0.54991274215621044</v>
      </c>
      <c r="N5" s="9" t="str">
        <f>IF(M5&lt;80%,"A",IF(M5&gt;10%,"C","B"))</f>
        <v>A</v>
      </c>
    </row>
    <row r="6" spans="1:14" x14ac:dyDescent="0.35">
      <c r="A6" s="10">
        <f t="shared" si="0"/>
        <v>4</v>
      </c>
      <c r="B6" s="8">
        <v>220321</v>
      </c>
      <c r="C6" s="15" t="s">
        <v>17</v>
      </c>
      <c r="D6" s="16">
        <v>20</v>
      </c>
      <c r="E6" s="17">
        <v>11.8</v>
      </c>
      <c r="F6" s="17">
        <f t="shared" si="1"/>
        <v>236</v>
      </c>
      <c r="G6" s="18">
        <f t="shared" si="2"/>
        <v>5.9260003264322215E-2</v>
      </c>
      <c r="I6" s="10">
        <v>2</v>
      </c>
      <c r="J6" s="8">
        <f t="shared" ref="J6:J11" si="3">VLOOKUP(I6,$A$4:$G$10,2,0)</f>
        <v>220452</v>
      </c>
      <c r="K6" s="15" t="str">
        <f t="shared" ref="K6:K11" si="4">VLOOKUP(I6,$A$4:$G$10,3,0)</f>
        <v>Headset für IP-Telefon</v>
      </c>
      <c r="L6" s="22">
        <f t="shared" ref="L6:L11" si="5">VLOOKUP(I6,$A$4:$G$10,7,0)</f>
        <v>0.22197391053246118</v>
      </c>
      <c r="M6" s="22">
        <f>SUM($L$5:L6)</f>
        <v>0.77188665268867163</v>
      </c>
      <c r="N6" s="9" t="str">
        <f t="shared" ref="N6:N11" si="6">IF(M6&lt;80%,"A",IF(M6&gt;10%,"C","B"))</f>
        <v>A</v>
      </c>
    </row>
    <row r="7" spans="1:14" x14ac:dyDescent="0.35">
      <c r="A7" s="10">
        <f t="shared" si="0"/>
        <v>1</v>
      </c>
      <c r="B7" s="8">
        <v>200532</v>
      </c>
      <c r="C7" s="15" t="s">
        <v>18</v>
      </c>
      <c r="D7" s="16">
        <v>6</v>
      </c>
      <c r="E7" s="17">
        <v>365</v>
      </c>
      <c r="F7" s="17">
        <f t="shared" si="1"/>
        <v>2190</v>
      </c>
      <c r="G7" s="18">
        <f t="shared" si="2"/>
        <v>0.54991274215621044</v>
      </c>
      <c r="I7" s="10">
        <v>3</v>
      </c>
      <c r="J7" s="8">
        <f t="shared" si="3"/>
        <v>210421</v>
      </c>
      <c r="K7" s="15" t="str">
        <f t="shared" si="4"/>
        <v>RCD, 2-polig, 25 A, 30 mA</v>
      </c>
      <c r="L7" s="22">
        <f t="shared" si="5"/>
        <v>6.4633579831510746E-2</v>
      </c>
      <c r="M7" s="22">
        <f>SUM($L$5:L7)</f>
        <v>0.83652023252018237</v>
      </c>
      <c r="N7" s="9" t="str">
        <f t="shared" si="6"/>
        <v>C</v>
      </c>
    </row>
    <row r="8" spans="1:14" x14ac:dyDescent="0.35">
      <c r="A8" s="10">
        <f t="shared" si="0"/>
        <v>7</v>
      </c>
      <c r="B8" s="8">
        <v>200692</v>
      </c>
      <c r="C8" s="15" t="s">
        <v>19</v>
      </c>
      <c r="D8" s="16">
        <v>35</v>
      </c>
      <c r="E8" s="17">
        <v>3.75</v>
      </c>
      <c r="F8" s="17">
        <f t="shared" si="1"/>
        <v>131.25</v>
      </c>
      <c r="G8" s="18">
        <f t="shared" si="2"/>
        <v>3.2957099273060557E-2</v>
      </c>
      <c r="I8" s="10">
        <v>4</v>
      </c>
      <c r="J8" s="8">
        <f t="shared" si="3"/>
        <v>220321</v>
      </c>
      <c r="K8" s="15" t="str">
        <f t="shared" si="4"/>
        <v>Netzwerkdose Kanaleinbau, Kat. 6, 2 Ports</v>
      </c>
      <c r="L8" s="22">
        <f t="shared" si="5"/>
        <v>5.9260003264322215E-2</v>
      </c>
      <c r="M8" s="22">
        <f>SUM($L$5:L8)</f>
        <v>0.89578023578450461</v>
      </c>
      <c r="N8" s="9" t="str">
        <f t="shared" si="6"/>
        <v>C</v>
      </c>
    </row>
    <row r="9" spans="1:14" x14ac:dyDescent="0.35">
      <c r="A9" s="10">
        <f t="shared" si="0"/>
        <v>2</v>
      </c>
      <c r="B9" s="8">
        <v>220452</v>
      </c>
      <c r="C9" s="15" t="s">
        <v>20</v>
      </c>
      <c r="D9" s="16">
        <v>8</v>
      </c>
      <c r="E9" s="17">
        <v>110.5</v>
      </c>
      <c r="F9" s="17">
        <f t="shared" si="1"/>
        <v>884</v>
      </c>
      <c r="G9" s="18">
        <f t="shared" si="2"/>
        <v>0.22197391053246118</v>
      </c>
      <c r="I9" s="10">
        <v>5</v>
      </c>
      <c r="J9" s="8">
        <f t="shared" si="3"/>
        <v>200634</v>
      </c>
      <c r="K9" s="15" t="str">
        <f t="shared" si="4"/>
        <v>Patchkabel, Kat. 6a, grün, Länge 2m</v>
      </c>
      <c r="L9" s="22">
        <f t="shared" si="5"/>
        <v>3.6911951185827824E-2</v>
      </c>
      <c r="M9" s="22">
        <f>SUM($L$5:L9)</f>
        <v>0.9326921869703324</v>
      </c>
      <c r="N9" s="9" t="str">
        <f t="shared" si="6"/>
        <v>C</v>
      </c>
    </row>
    <row r="10" spans="1:14" x14ac:dyDescent="0.35">
      <c r="A10" s="10">
        <f t="shared" si="0"/>
        <v>5</v>
      </c>
      <c r="B10" s="8">
        <v>200634</v>
      </c>
      <c r="C10" s="15" t="s">
        <v>21</v>
      </c>
      <c r="D10" s="16">
        <v>30</v>
      </c>
      <c r="E10" s="17">
        <v>4.9000000000000004</v>
      </c>
      <c r="F10" s="17">
        <f t="shared" si="1"/>
        <v>147</v>
      </c>
      <c r="G10" s="18">
        <f t="shared" si="2"/>
        <v>3.6911951185827824E-2</v>
      </c>
      <c r="I10" s="10">
        <v>6</v>
      </c>
      <c r="J10" s="8">
        <f t="shared" si="3"/>
        <v>200114</v>
      </c>
      <c r="K10" s="15" t="str">
        <f t="shared" si="4"/>
        <v>50 St. Universelle Verbindungsklemme, 3 Leiter, 0,5-4mm²</v>
      </c>
      <c r="L10" s="22">
        <f t="shared" si="5"/>
        <v>3.4350713756607108E-2</v>
      </c>
      <c r="M10" s="22">
        <f>SUM($L$5:L10)</f>
        <v>0.96704290072693955</v>
      </c>
      <c r="N10" s="9" t="str">
        <f t="shared" si="6"/>
        <v>C</v>
      </c>
    </row>
    <row r="11" spans="1:14" ht="15" thickBot="1" x14ac:dyDescent="0.4">
      <c r="A11" s="12"/>
      <c r="B11" s="13"/>
      <c r="C11" s="14" t="s">
        <v>6</v>
      </c>
      <c r="D11" s="19"/>
      <c r="E11" s="19"/>
      <c r="F11" s="20">
        <f>SUM(F4:F10)</f>
        <v>3982.45</v>
      </c>
      <c r="G11" s="21">
        <f>SUM(G4:G10)</f>
        <v>1</v>
      </c>
      <c r="I11" s="11">
        <v>7</v>
      </c>
      <c r="J11" s="8">
        <f t="shared" si="3"/>
        <v>200692</v>
      </c>
      <c r="K11" s="15" t="str">
        <f t="shared" si="4"/>
        <v>LS-Schalter C16A</v>
      </c>
      <c r="L11" s="22">
        <f t="shared" si="5"/>
        <v>3.2957099273060557E-2</v>
      </c>
      <c r="M11" s="22">
        <f>SUM($L$5:L11)</f>
        <v>1</v>
      </c>
      <c r="N11" s="9" t="str">
        <f t="shared" si="6"/>
        <v>C</v>
      </c>
    </row>
  </sheetData>
  <mergeCells count="2">
    <mergeCell ref="L3:M3"/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Gumbel</dc:creator>
  <cp:lastModifiedBy>Eva Gumbel</cp:lastModifiedBy>
  <dcterms:created xsi:type="dcterms:W3CDTF">2022-11-23T17:28:22Z</dcterms:created>
  <dcterms:modified xsi:type="dcterms:W3CDTF">2022-11-24T16:34:14Z</dcterms:modified>
</cp:coreProperties>
</file>