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/>
  <mc:AlternateContent xmlns:mc="http://schemas.openxmlformats.org/markup-compatibility/2006">
    <mc:Choice Requires="x15">
      <x15ac:absPath xmlns:x15ac="http://schemas.microsoft.com/office/spreadsheetml/2010/11/ac" url="H:\2. Lehrjahr\BFK-B\Handelskalkulation\"/>
    </mc:Choice>
  </mc:AlternateContent>
  <xr:revisionPtr revIDLastSave="0" documentId="13_ncr:1_{D9FA370C-C58E-4607-96C7-BBCE08332D6B}" xr6:coauthVersionLast="36" xr6:coauthVersionMax="47" xr10:uidLastSave="{00000000-0000-0000-0000-000000000000}"/>
  <bookViews>
    <workbookView xWindow="0" yWindow="0" windowWidth="23040" windowHeight="9060" firstSheet="1" activeTab="3" xr2:uid="{00000000-000D-0000-FFFF-FFFF00000000}"/>
  </bookViews>
  <sheets>
    <sheet name="Zuschlags-Vorwärtskalkulation" sheetId="1" r:id="rId1"/>
    <sheet name="Rückwärtskalkulation" sheetId="3" r:id="rId2"/>
    <sheet name="Gewinn-Differenzkalkulation" sheetId="2" r:id="rId3"/>
    <sheet name="Kalkulationsfaktor+Handelsspann" sheetId="4" r:id="rId4"/>
  </sheets>
  <definedNames>
    <definedName name="_xlnm.Print_Area" localSheetId="0">'Zuschlags-Vorwärtskalkulation'!$A$1:$H$25</definedName>
  </definedNames>
  <calcPr calcId="191029"/>
</workbook>
</file>

<file path=xl/calcChain.xml><?xml version="1.0" encoding="utf-8"?>
<calcChain xmlns="http://schemas.openxmlformats.org/spreadsheetml/2006/main">
  <c r="F5" i="4" l="1"/>
  <c r="F4" i="4"/>
  <c r="F6" i="4"/>
  <c r="C16" i="4"/>
  <c r="C15" i="4"/>
  <c r="C8" i="4"/>
  <c r="C4" i="4"/>
  <c r="C5" i="4" s="1"/>
  <c r="B13" i="2"/>
  <c r="C13" i="2"/>
  <c r="C14" i="2"/>
  <c r="C15" i="2"/>
  <c r="C16" i="2"/>
  <c r="C17" i="2"/>
  <c r="C12" i="2"/>
  <c r="C11" i="2"/>
  <c r="C10" i="2"/>
  <c r="C9" i="2"/>
  <c r="C8" i="2"/>
  <c r="C7" i="2"/>
  <c r="C6" i="2"/>
  <c r="C5" i="2"/>
  <c r="C6" i="4" l="1"/>
  <c r="C7" i="4" s="1"/>
  <c r="C9" i="4" s="1"/>
  <c r="C14" i="4"/>
  <c r="C13" i="4" s="1"/>
  <c r="C9" i="3"/>
  <c r="C8" i="3" s="1"/>
  <c r="C10" i="3"/>
  <c r="C11" i="3"/>
  <c r="C12" i="3"/>
  <c r="C13" i="3"/>
  <c r="C14" i="3"/>
  <c r="C15" i="3"/>
  <c r="C16" i="3"/>
  <c r="C17" i="3"/>
  <c r="C10" i="4" l="1"/>
  <c r="C11" i="4" s="1"/>
  <c r="C12" i="4" s="1"/>
  <c r="B12" i="4" s="1"/>
  <c r="C7" i="3"/>
  <c r="C6" i="3" s="1"/>
  <c r="C5" i="3" s="1"/>
  <c r="C4" i="3" s="1"/>
  <c r="C9" i="1"/>
  <c r="C5" i="1"/>
  <c r="C6" i="1" s="1"/>
  <c r="C7" i="1" l="1"/>
  <c r="C8" i="1" s="1"/>
  <c r="C10" i="1" s="1"/>
  <c r="C11" i="1" l="1"/>
  <c r="C12" i="1" s="1"/>
  <c r="C13" i="1" s="1"/>
  <c r="C14" i="1" s="1"/>
  <c r="C15" i="1" s="1"/>
  <c r="C17" i="1" l="1"/>
  <c r="C18" i="1" l="1"/>
  <c r="C19" i="1" s="1"/>
  <c r="C20" i="1" s="1"/>
  <c r="C21" i="1" s="1"/>
</calcChain>
</file>

<file path=xl/sharedStrings.xml><?xml version="1.0" encoding="utf-8"?>
<sst xmlns="http://schemas.openxmlformats.org/spreadsheetml/2006/main" count="87" uniqueCount="35">
  <si>
    <t>Handelskalulation</t>
  </si>
  <si>
    <t>Listeneinkaufspreis</t>
  </si>
  <si>
    <t xml:space="preserve"> = Zieleinkaufspreis</t>
  </si>
  <si>
    <t xml:space="preserve"> = Bareinkaufspreis</t>
  </si>
  <si>
    <t xml:space="preserve">  - Lieferer-Rabatt</t>
  </si>
  <si>
    <t xml:space="preserve">  - Lieferer-Skonto</t>
  </si>
  <si>
    <t xml:space="preserve"> + Bezugskosten</t>
  </si>
  <si>
    <t xml:space="preserve"> = Bezugspreis</t>
  </si>
  <si>
    <t xml:space="preserve"> + Handlungskosten</t>
  </si>
  <si>
    <t xml:space="preserve"> = Selbstkosten</t>
  </si>
  <si>
    <t xml:space="preserve"> + Gewinn</t>
  </si>
  <si>
    <t xml:space="preserve"> = Barverkaufspreis</t>
  </si>
  <si>
    <t xml:space="preserve"> + Kundenskonto</t>
  </si>
  <si>
    <t xml:space="preserve"> = Zielverkaufspreis</t>
  </si>
  <si>
    <t xml:space="preserve"> + Kundenrabatt</t>
  </si>
  <si>
    <t xml:space="preserve"> = Listenverkaufspreis</t>
  </si>
  <si>
    <t>Kalkulationszuschlag = (LVP-BP)*100/BP</t>
  </si>
  <si>
    <t>Handelsspanne = (LVP-BP)*100/LVP</t>
  </si>
  <si>
    <t>Kalkulationsfaktor = LVP/BP</t>
  </si>
  <si>
    <t>Rückwärtskalkulation</t>
  </si>
  <si>
    <t>€</t>
  </si>
  <si>
    <t>KZ=</t>
  </si>
  <si>
    <t>HSP=</t>
  </si>
  <si>
    <t>KF =</t>
  </si>
  <si>
    <t>Zuschlags-/Vorwärtskalkulation</t>
  </si>
  <si>
    <t>Basis: Zuschlags-/Vorwärtskalkulation</t>
  </si>
  <si>
    <t>Gewinn-/Differenzkalkulation</t>
  </si>
  <si>
    <t>Eingabe</t>
  </si>
  <si>
    <t xml:space="preserve"> - Liefererrabatt</t>
  </si>
  <si>
    <t xml:space="preserve"> - Liefererskonto</t>
  </si>
  <si>
    <t xml:space="preserve"> + Gewinnzuschlag</t>
  </si>
  <si>
    <t xml:space="preserve"> = Barverkaufspeis</t>
  </si>
  <si>
    <t xml:space="preserve"> + Umsatzsteuer</t>
  </si>
  <si>
    <t xml:space="preserve"> = Listen-VK incl. MWSt</t>
  </si>
  <si>
    <t xml:space="preserve"> + Vertreterprovision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</si>
</sst>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165" formatCode="0.00;[Red]0.00"/>
    <numFmt numFmtId="166" formatCode="0.00_ ;[Red]\-0.00\ "/>
  </numFmts>
  <fonts count="11" x14ac:knownFonts="1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color indexed="8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2" borderId="1" xfId="0" applyNumberFormat="1" applyFont="1" applyFill="1" applyBorder="1" applyProtection="1">
      <protection locked="0"/>
    </xf>
    <xf numFmtId="0" fontId="1" fillId="0" borderId="1" xfId="0" applyFont="1" applyBorder="1" applyAlignment="1">
      <alignment horizontal="right"/>
    </xf>
    <xf numFmtId="165" fontId="1" fillId="2" borderId="1" xfId="0" applyNumberFormat="1" applyFont="1" applyFill="1" applyBorder="1" applyProtection="1">
      <protection locked="0"/>
    </xf>
    <xf numFmtId="4" fontId="1" fillId="3" borderId="1" xfId="0" applyNumberFormat="1" applyFont="1" applyFill="1" applyBorder="1" applyAlignment="1">
      <alignment horizontal="right"/>
    </xf>
    <xf numFmtId="2" fontId="1" fillId="0" borderId="1" xfId="0" applyNumberFormat="1" applyFont="1" applyBorder="1"/>
    <xf numFmtId="165" fontId="1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2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/>
    <xf numFmtId="2" fontId="1" fillId="3" borderId="1" xfId="0" applyNumberFormat="1" applyFont="1" applyFill="1" applyBorder="1"/>
    <xf numFmtId="4" fontId="4" fillId="2" borderId="1" xfId="0" applyNumberFormat="1" applyFont="1" applyFill="1" applyBorder="1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>
      <alignment horizontal="right"/>
    </xf>
    <xf numFmtId="2" fontId="2" fillId="4" borderId="0" xfId="0" applyNumberFormat="1" applyFont="1" applyFill="1"/>
    <xf numFmtId="0" fontId="5" fillId="0" borderId="1" xfId="0" applyFont="1" applyBorder="1"/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2" fillId="4" borderId="0" xfId="0" applyFont="1" applyFill="1"/>
    <xf numFmtId="165" fontId="1" fillId="5" borderId="0" xfId="0" applyNumberFormat="1" applyFont="1" applyFill="1" applyProtection="1">
      <protection locked="0"/>
    </xf>
    <xf numFmtId="4" fontId="1" fillId="2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" fillId="7" borderId="1" xfId="0" applyFont="1" applyFill="1" applyBorder="1"/>
    <xf numFmtId="0" fontId="1" fillId="7" borderId="0" xfId="0" applyFont="1" applyFill="1"/>
    <xf numFmtId="9" fontId="1" fillId="2" borderId="1" xfId="0" applyNumberFormat="1" applyFont="1" applyFill="1" applyBorder="1" applyAlignment="1" applyProtection="1">
      <alignment horizontal="center"/>
      <protection locked="0"/>
    </xf>
    <xf numFmtId="9" fontId="1" fillId="2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/>
    <xf numFmtId="9" fontId="1" fillId="2" borderId="1" xfId="0" applyNumberFormat="1" applyFont="1" applyFill="1" applyBorder="1" applyAlignment="1">
      <alignment horizontal="right"/>
    </xf>
    <xf numFmtId="6" fontId="1" fillId="0" borderId="1" xfId="0" applyNumberFormat="1" applyFont="1" applyBorder="1" applyAlignment="1">
      <alignment horizontal="right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8" fontId="1" fillId="0" borderId="1" xfId="0" applyNumberFormat="1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47625</xdr:rowOff>
    </xdr:from>
    <xdr:to>
      <xdr:col>2</xdr:col>
      <xdr:colOff>123825</xdr:colOff>
      <xdr:row>16</xdr:row>
      <xdr:rowOff>180975</xdr:rowOff>
    </xdr:to>
    <xdr:sp macro="" textlink="">
      <xdr:nvSpPr>
        <xdr:cNvPr id="1029" name="Line 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 bwMode="auto">
        <a:xfrm>
          <a:off x="3324225" y="1304925"/>
          <a:ext cx="0" cy="3105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</xdr:row>
      <xdr:rowOff>219075</xdr:rowOff>
    </xdr:from>
    <xdr:to>
      <xdr:col>2</xdr:col>
      <xdr:colOff>95250</xdr:colOff>
      <xdr:row>18</xdr:row>
      <xdr:rowOff>0</xdr:rowOff>
    </xdr:to>
    <xdr:sp macro="" textlink="">
      <xdr:nvSpPr>
        <xdr:cNvPr id="3074" name="Line 1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ShapeType="1"/>
        </xdr:cNvSpPr>
      </xdr:nvSpPr>
      <xdr:spPr bwMode="auto">
        <a:xfrm flipV="1">
          <a:off x="2705100" y="1057275"/>
          <a:ext cx="0" cy="3209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3</xdr:row>
      <xdr:rowOff>66675</xdr:rowOff>
    </xdr:from>
    <xdr:to>
      <xdr:col>1</xdr:col>
      <xdr:colOff>1076325</xdr:colOff>
      <xdr:row>11</xdr:row>
      <xdr:rowOff>209550</xdr:rowOff>
    </xdr:to>
    <xdr:sp macro="" textlink="">
      <xdr:nvSpPr>
        <xdr:cNvPr id="2051" name="Lin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ShapeType="1"/>
        </xdr:cNvSpPr>
      </xdr:nvSpPr>
      <xdr:spPr bwMode="auto">
        <a:xfrm>
          <a:off x="2609850" y="1143000"/>
          <a:ext cx="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1057275</xdr:colOff>
      <xdr:row>13</xdr:row>
      <xdr:rowOff>19050</xdr:rowOff>
    </xdr:from>
    <xdr:to>
      <xdr:col>1</xdr:col>
      <xdr:colOff>1057275</xdr:colOff>
      <xdr:row>17</xdr:row>
      <xdr:rowOff>219075</xdr:rowOff>
    </xdr:to>
    <xdr:sp macro="" textlink="">
      <xdr:nvSpPr>
        <xdr:cNvPr id="2052" name="Lin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ShapeType="1"/>
        </xdr:cNvSpPr>
      </xdr:nvSpPr>
      <xdr:spPr bwMode="auto">
        <a:xfrm flipV="1">
          <a:off x="2609850" y="3381375"/>
          <a:ext cx="0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2</xdr:row>
      <xdr:rowOff>66675</xdr:rowOff>
    </xdr:from>
    <xdr:to>
      <xdr:col>1</xdr:col>
      <xdr:colOff>1076325</xdr:colOff>
      <xdr:row>10</xdr:row>
      <xdr:rowOff>209550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3A9CB7AF-3C90-4A57-B061-E3AFCC1FB13F}"/>
            </a:ext>
          </a:extLst>
        </xdr:cNvPr>
        <xdr:cNvSpPr>
          <a:spLocks noChangeShapeType="1"/>
        </xdr:cNvSpPr>
      </xdr:nvSpPr>
      <xdr:spPr bwMode="auto">
        <a:xfrm>
          <a:off x="2927985" y="645795"/>
          <a:ext cx="0" cy="19107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1057275</xdr:colOff>
      <xdr:row>12</xdr:row>
      <xdr:rowOff>19050</xdr:rowOff>
    </xdr:from>
    <xdr:to>
      <xdr:col>1</xdr:col>
      <xdr:colOff>1057275</xdr:colOff>
      <xdr:row>16</xdr:row>
      <xdr:rowOff>219075</xdr:rowOff>
    </xdr:to>
    <xdr:sp macro="" textlink="">
      <xdr:nvSpPr>
        <xdr:cNvPr id="7" name="Line 2">
          <a:extLst>
            <a:ext uri="{FF2B5EF4-FFF2-40B4-BE49-F238E27FC236}">
              <a16:creationId xmlns:a16="http://schemas.microsoft.com/office/drawing/2014/main" id="{BA5C7588-3353-4B94-A596-E87286D05AD8}"/>
            </a:ext>
          </a:extLst>
        </xdr:cNvPr>
        <xdr:cNvSpPr>
          <a:spLocks noChangeShapeType="1"/>
        </xdr:cNvSpPr>
      </xdr:nvSpPr>
      <xdr:spPr bwMode="auto">
        <a:xfrm flipV="1">
          <a:off x="2924175" y="2807970"/>
          <a:ext cx="0" cy="108394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110" zoomScaleNormal="110" workbookViewId="0">
      <selection activeCell="A4" sqref="A4:A21"/>
    </sheetView>
  </sheetViews>
  <sheetFormatPr baseColWidth="10" defaultRowHeight="13.2" x14ac:dyDescent="0.25"/>
  <cols>
    <col min="1" max="1" width="36.5546875" customWidth="1"/>
    <col min="3" max="3" width="21.44140625" customWidth="1"/>
    <col min="4" max="4" width="27.109375" bestFit="1" customWidth="1"/>
    <col min="6" max="6" width="30.44140625" style="5" bestFit="1" customWidth="1"/>
    <col min="7" max="7" width="18.5546875" bestFit="1" customWidth="1"/>
  </cols>
  <sheetData>
    <row r="1" spans="1:4" s="1" customFormat="1" ht="17.399999999999999" x14ac:dyDescent="0.3">
      <c r="A1" s="45" t="s">
        <v>0</v>
      </c>
      <c r="B1" s="46"/>
      <c r="C1" s="46"/>
    </row>
    <row r="2" spans="1:4" s="1" customFormat="1" ht="17.399999999999999" x14ac:dyDescent="0.3">
      <c r="A2" s="26"/>
      <c r="B2" s="47" t="s">
        <v>24</v>
      </c>
      <c r="C2" s="47"/>
    </row>
    <row r="3" spans="1:4" s="1" customFormat="1" ht="17.399999999999999" x14ac:dyDescent="0.3">
      <c r="A3" s="35" t="s">
        <v>25</v>
      </c>
      <c r="B3" s="28" t="s">
        <v>27</v>
      </c>
      <c r="C3" s="33" t="s">
        <v>20</v>
      </c>
    </row>
    <row r="4" spans="1:4" s="1" customFormat="1" ht="17.399999999999999" x14ac:dyDescent="0.3">
      <c r="A4" s="7" t="s">
        <v>1</v>
      </c>
      <c r="B4" s="8"/>
      <c r="C4" s="9">
        <v>385</v>
      </c>
    </row>
    <row r="5" spans="1:4" s="1" customFormat="1" ht="17.399999999999999" x14ac:dyDescent="0.3">
      <c r="A5" s="7" t="s">
        <v>28</v>
      </c>
      <c r="B5" s="38">
        <v>0.4</v>
      </c>
      <c r="C5" s="13">
        <f xml:space="preserve"> B5 * C4</f>
        <v>154</v>
      </c>
    </row>
    <row r="6" spans="1:4" s="1" customFormat="1" ht="17.399999999999999" x14ac:dyDescent="0.3">
      <c r="A6" s="7" t="s">
        <v>2</v>
      </c>
      <c r="B6" s="8"/>
      <c r="C6" s="13">
        <f xml:space="preserve"> C4 - C5</f>
        <v>231</v>
      </c>
    </row>
    <row r="7" spans="1:4" s="1" customFormat="1" ht="17.399999999999999" x14ac:dyDescent="0.3">
      <c r="A7" s="7" t="s">
        <v>29</v>
      </c>
      <c r="B7" s="38">
        <v>0.03</v>
      </c>
      <c r="C7" s="13">
        <f xml:space="preserve">  C6 * B7</f>
        <v>6.93</v>
      </c>
      <c r="D7" s="29"/>
    </row>
    <row r="8" spans="1:4" s="1" customFormat="1" ht="17.399999999999999" x14ac:dyDescent="0.3">
      <c r="A8" s="7" t="s">
        <v>3</v>
      </c>
      <c r="B8" s="8"/>
      <c r="C8" s="13">
        <f xml:space="preserve"> C6 - C7</f>
        <v>224.07</v>
      </c>
      <c r="D8" s="29"/>
    </row>
    <row r="9" spans="1:4" s="1" customFormat="1" ht="17.399999999999999" x14ac:dyDescent="0.3">
      <c r="A9" s="7" t="s">
        <v>6</v>
      </c>
      <c r="B9" s="8"/>
      <c r="C9" s="16">
        <f xml:space="preserve"> 4.93</f>
        <v>4.93</v>
      </c>
      <c r="D9" s="29"/>
    </row>
    <row r="10" spans="1:4" s="1" customFormat="1" ht="17.399999999999999" x14ac:dyDescent="0.3">
      <c r="A10" s="7" t="s">
        <v>7</v>
      </c>
      <c r="B10" s="8"/>
      <c r="C10" s="13">
        <f xml:space="preserve">  C8 +C9</f>
        <v>229</v>
      </c>
      <c r="D10" s="29"/>
    </row>
    <row r="11" spans="1:4" s="1" customFormat="1" ht="17.399999999999999" x14ac:dyDescent="0.3">
      <c r="A11" s="7" t="s">
        <v>8</v>
      </c>
      <c r="B11" s="39">
        <v>0.25</v>
      </c>
      <c r="C11" s="13">
        <f xml:space="preserve"> B11*C10</f>
        <v>57.25</v>
      </c>
    </row>
    <row r="12" spans="1:4" s="1" customFormat="1" ht="17.399999999999999" x14ac:dyDescent="0.3">
      <c r="A12" s="7" t="s">
        <v>9</v>
      </c>
      <c r="B12" s="8"/>
      <c r="C12" s="13">
        <f xml:space="preserve"> C10+C11</f>
        <v>286.25</v>
      </c>
    </row>
    <row r="13" spans="1:4" s="1" customFormat="1" ht="17.399999999999999" x14ac:dyDescent="0.3">
      <c r="A13" s="7" t="s">
        <v>30</v>
      </c>
      <c r="B13" s="39">
        <v>0.05</v>
      </c>
      <c r="C13" s="13">
        <f>C12*B13</f>
        <v>14.3125</v>
      </c>
    </row>
    <row r="14" spans="1:4" s="1" customFormat="1" ht="17.399999999999999" x14ac:dyDescent="0.3">
      <c r="A14" s="7" t="s">
        <v>31</v>
      </c>
      <c r="B14" s="8"/>
      <c r="C14" s="13">
        <f xml:space="preserve"> C12+C13</f>
        <v>300.5625</v>
      </c>
    </row>
    <row r="15" spans="1:4" s="1" customFormat="1" ht="17.399999999999999" x14ac:dyDescent="0.3">
      <c r="A15" s="7" t="s">
        <v>12</v>
      </c>
      <c r="B15" s="39">
        <v>0.02</v>
      </c>
      <c r="C15" s="13">
        <f xml:space="preserve"> (B15*C14)/(1-B15-B16)</f>
        <v>6.1339285714285721</v>
      </c>
    </row>
    <row r="16" spans="1:4" s="1" customFormat="1" ht="17.399999999999999" x14ac:dyDescent="0.3">
      <c r="A16" s="36" t="s">
        <v>34</v>
      </c>
      <c r="B16" s="8"/>
      <c r="C16" s="13"/>
    </row>
    <row r="17" spans="1:6" s="1" customFormat="1" ht="17.399999999999999" x14ac:dyDescent="0.3">
      <c r="A17" s="7" t="s">
        <v>13</v>
      </c>
      <c r="B17" s="17"/>
      <c r="C17" s="13">
        <f xml:space="preserve"> C14+C15+C16</f>
        <v>306.69642857142856</v>
      </c>
    </row>
    <row r="18" spans="1:6" s="1" customFormat="1" ht="17.399999999999999" x14ac:dyDescent="0.3">
      <c r="A18" s="7" t="s">
        <v>14</v>
      </c>
      <c r="B18" s="40">
        <v>0.25</v>
      </c>
      <c r="C18" s="20">
        <f xml:space="preserve"> B18 * C17 / (1 - B18)</f>
        <v>102.23214285714285</v>
      </c>
    </row>
    <row r="19" spans="1:6" s="1" customFormat="1" ht="17.399999999999999" x14ac:dyDescent="0.3">
      <c r="A19" s="37" t="s">
        <v>15</v>
      </c>
      <c r="B19" s="2"/>
      <c r="C19" s="3">
        <f xml:space="preserve"> C17+C18</f>
        <v>408.92857142857139</v>
      </c>
    </row>
    <row r="20" spans="1:6" s="1" customFormat="1" ht="18" customHeight="1" x14ac:dyDescent="0.3">
      <c r="A20" s="37" t="s">
        <v>32</v>
      </c>
      <c r="B20" s="42">
        <v>0.19</v>
      </c>
      <c r="C20">
        <f xml:space="preserve"> B20*C19</f>
        <v>77.696428571428569</v>
      </c>
      <c r="D20"/>
      <c r="F20" s="4"/>
    </row>
    <row r="21" spans="1:6" s="1" customFormat="1" ht="17.399999999999999" x14ac:dyDescent="0.3">
      <c r="A21" s="22" t="s">
        <v>33</v>
      </c>
      <c r="B21"/>
      <c r="C21" s="41">
        <f xml:space="preserve"> C20 + C19</f>
        <v>486.62499999999994</v>
      </c>
      <c r="D21"/>
      <c r="F21" s="4"/>
    </row>
    <row r="22" spans="1:6" s="1" customFormat="1" ht="18" customHeight="1" x14ac:dyDescent="0.3">
      <c r="A22"/>
      <c r="B22"/>
      <c r="C22"/>
      <c r="D22"/>
      <c r="F22" s="4"/>
    </row>
    <row r="23" spans="1:6" ht="17.399999999999999" x14ac:dyDescent="0.3">
      <c r="A23" s="22"/>
    </row>
    <row r="25" spans="1:6" ht="17.399999999999999" x14ac:dyDescent="0.3">
      <c r="A25" s="22"/>
    </row>
  </sheetData>
  <mergeCells count="2">
    <mergeCell ref="A1:C1"/>
    <mergeCell ref="B2:C2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140" orientation="landscape" horizontalDpi="360" r:id="rId1"/>
  <headerFooter alignWithMargins="0">
    <oddHeader xml:space="preserve">&amp;CWarenhandelskalkulation
</oddHeader>
    <oddFooter>&amp;LBWL-L wö&amp;R&amp;D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C6" sqref="C6"/>
    </sheetView>
  </sheetViews>
  <sheetFormatPr baseColWidth="10" defaultRowHeight="13.2" x14ac:dyDescent="0.25"/>
  <cols>
    <col min="1" max="1" width="31.21875" customWidth="1"/>
  </cols>
  <sheetData>
    <row r="1" spans="1:4" ht="17.399999999999999" x14ac:dyDescent="0.3">
      <c r="B1" s="6"/>
      <c r="C1" s="1"/>
    </row>
    <row r="2" spans="1:4" ht="13.8" x14ac:dyDescent="0.25">
      <c r="A2" s="27"/>
      <c r="B2" s="48" t="s">
        <v>19</v>
      </c>
      <c r="C2" s="47"/>
    </row>
    <row r="3" spans="1:4" ht="13.8" x14ac:dyDescent="0.25">
      <c r="B3" s="33" t="s">
        <v>27</v>
      </c>
      <c r="C3" s="33" t="s">
        <v>20</v>
      </c>
    </row>
    <row r="4" spans="1:4" ht="17.399999999999999" x14ac:dyDescent="0.3">
      <c r="A4" s="7" t="s">
        <v>1</v>
      </c>
      <c r="B4" s="10"/>
      <c r="C4" s="12">
        <f xml:space="preserve"> C5 + C6</f>
        <v>375.44673539518897</v>
      </c>
    </row>
    <row r="5" spans="1:4" ht="17.399999999999999" x14ac:dyDescent="0.3">
      <c r="A5" s="7" t="s">
        <v>28</v>
      </c>
      <c r="B5" s="43">
        <v>0.4</v>
      </c>
      <c r="C5" s="15">
        <f>C6 / (1-B5)*B5</f>
        <v>150.17869415807559</v>
      </c>
    </row>
    <row r="6" spans="1:4" ht="17.399999999999999" x14ac:dyDescent="0.3">
      <c r="A6" s="7" t="s">
        <v>2</v>
      </c>
      <c r="B6" s="10"/>
      <c r="C6" s="15">
        <f>C8 + C7</f>
        <v>225.26804123711338</v>
      </c>
    </row>
    <row r="7" spans="1:4" ht="17.399999999999999" x14ac:dyDescent="0.3">
      <c r="A7" s="7" t="s">
        <v>29</v>
      </c>
      <c r="B7" s="43">
        <v>0.03</v>
      </c>
      <c r="C7" s="15">
        <f>C8 / (1 - B7) * B7</f>
        <v>6.7580412371134022</v>
      </c>
      <c r="D7" s="29"/>
    </row>
    <row r="8" spans="1:4" ht="17.399999999999999" x14ac:dyDescent="0.3">
      <c r="A8" s="7" t="s">
        <v>3</v>
      </c>
      <c r="B8" s="10"/>
      <c r="C8" s="15">
        <f>C10 - C9</f>
        <v>218.51</v>
      </c>
      <c r="D8" s="29"/>
    </row>
    <row r="9" spans="1:4" ht="17.399999999999999" x14ac:dyDescent="0.3">
      <c r="A9" s="7" t="s">
        <v>6</v>
      </c>
      <c r="B9" s="44">
        <v>4.93</v>
      </c>
      <c r="C9" s="32">
        <f xml:space="preserve"> B9</f>
        <v>4.93</v>
      </c>
      <c r="D9" s="29"/>
    </row>
    <row r="10" spans="1:4" ht="17.399999999999999" x14ac:dyDescent="0.3">
      <c r="A10" s="7" t="s">
        <v>7</v>
      </c>
      <c r="B10" s="10"/>
      <c r="C10" s="15">
        <f xml:space="preserve"> C12 -C11</f>
        <v>223.44</v>
      </c>
      <c r="D10" s="29"/>
    </row>
    <row r="11" spans="1:4" ht="17.399999999999999" x14ac:dyDescent="0.3">
      <c r="A11" s="7" t="s">
        <v>8</v>
      </c>
      <c r="B11" s="43">
        <v>0.25</v>
      </c>
      <c r="C11" s="15">
        <f>C12 / (1 + B11 ) * B11</f>
        <v>55.86</v>
      </c>
    </row>
    <row r="12" spans="1:4" ht="17.399999999999999" x14ac:dyDescent="0.3">
      <c r="A12" s="7" t="s">
        <v>9</v>
      </c>
      <c r="B12" s="10"/>
      <c r="C12" s="15">
        <f xml:space="preserve"> C14 - C13</f>
        <v>279.3</v>
      </c>
    </row>
    <row r="13" spans="1:4" ht="17.399999999999999" x14ac:dyDescent="0.3">
      <c r="A13" s="7" t="s">
        <v>30</v>
      </c>
      <c r="B13" s="43">
        <v>0.05</v>
      </c>
      <c r="C13" s="15">
        <f>C14 / (1 + B13 ) * B13</f>
        <v>13.964999999999998</v>
      </c>
    </row>
    <row r="14" spans="1:4" ht="17.399999999999999" x14ac:dyDescent="0.3">
      <c r="A14" s="7" t="s">
        <v>31</v>
      </c>
      <c r="B14" s="10"/>
      <c r="C14" s="15">
        <f xml:space="preserve"> C16 - C15</f>
        <v>293.26499999999999</v>
      </c>
    </row>
    <row r="15" spans="1:4" ht="17.399999999999999" x14ac:dyDescent="0.3">
      <c r="A15" s="7" t="s">
        <v>12</v>
      </c>
      <c r="B15" s="43">
        <v>0.02</v>
      </c>
      <c r="C15" s="15">
        <f>C16 * B15</f>
        <v>5.9850000000000003</v>
      </c>
    </row>
    <row r="16" spans="1:4" ht="17.399999999999999" x14ac:dyDescent="0.3">
      <c r="A16" s="7" t="s">
        <v>13</v>
      </c>
      <c r="B16" s="10"/>
      <c r="C16" s="15">
        <f>C18 - C17</f>
        <v>299.25</v>
      </c>
    </row>
    <row r="17" spans="1:3" ht="17.399999999999999" x14ac:dyDescent="0.3">
      <c r="A17" s="7" t="s">
        <v>14</v>
      </c>
      <c r="B17" s="43">
        <v>0.25</v>
      </c>
      <c r="C17" s="15">
        <f xml:space="preserve"> C18 * B17</f>
        <v>99.75</v>
      </c>
    </row>
    <row r="18" spans="1:3" ht="17.399999999999999" x14ac:dyDescent="0.3">
      <c r="A18" s="37" t="s">
        <v>15</v>
      </c>
      <c r="B18" s="10"/>
      <c r="C18" s="21">
        <v>399</v>
      </c>
    </row>
    <row r="19" spans="1:3" ht="17.399999999999999" x14ac:dyDescent="0.3">
      <c r="A19" s="37" t="s">
        <v>32</v>
      </c>
    </row>
    <row r="20" spans="1:3" ht="17.399999999999999" x14ac:dyDescent="0.3">
      <c r="A20" s="22" t="s">
        <v>33</v>
      </c>
    </row>
  </sheetData>
  <mergeCells count="1">
    <mergeCell ref="B2:C2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160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>
      <selection activeCell="C18" sqref="B4:C18"/>
    </sheetView>
  </sheetViews>
  <sheetFormatPr baseColWidth="10" defaultRowHeight="13.2" x14ac:dyDescent="0.25"/>
  <cols>
    <col min="1" max="1" width="31.109375" customWidth="1"/>
    <col min="2" max="2" width="11.5546875" customWidth="1"/>
    <col min="3" max="3" width="18" customWidth="1"/>
  </cols>
  <sheetData>
    <row r="1" spans="1:4" ht="15.75" customHeight="1" x14ac:dyDescent="0.25"/>
    <row r="2" spans="1:4" ht="16.5" customHeight="1" x14ac:dyDescent="0.25">
      <c r="B2" s="48" t="s">
        <v>26</v>
      </c>
      <c r="C2" s="47"/>
    </row>
    <row r="3" spans="1:4" ht="13.8" x14ac:dyDescent="0.25">
      <c r="A3" s="25"/>
      <c r="B3" s="34" t="s">
        <v>27</v>
      </c>
      <c r="C3" s="33" t="s">
        <v>20</v>
      </c>
    </row>
    <row r="4" spans="1:4" ht="17.399999999999999" x14ac:dyDescent="0.3">
      <c r="A4" s="7" t="s">
        <v>1</v>
      </c>
      <c r="B4" s="10"/>
      <c r="C4" s="11">
        <v>385</v>
      </c>
    </row>
    <row r="5" spans="1:4" ht="17.399999999999999" x14ac:dyDescent="0.3">
      <c r="A5" s="7" t="s">
        <v>28</v>
      </c>
      <c r="B5" s="43">
        <v>0.4</v>
      </c>
      <c r="C5" s="14">
        <f xml:space="preserve"> C4 * B5</f>
        <v>154</v>
      </c>
    </row>
    <row r="6" spans="1:4" ht="17.399999999999999" x14ac:dyDescent="0.3">
      <c r="A6" s="7" t="s">
        <v>2</v>
      </c>
      <c r="B6" s="10"/>
      <c r="C6" s="14">
        <f xml:space="preserve"> C4 - C5</f>
        <v>231</v>
      </c>
    </row>
    <row r="7" spans="1:4" ht="17.399999999999999" x14ac:dyDescent="0.3">
      <c r="A7" s="7" t="s">
        <v>29</v>
      </c>
      <c r="B7" s="43">
        <v>0.03</v>
      </c>
      <c r="C7" s="14">
        <f xml:space="preserve"> C6 * B7</f>
        <v>6.93</v>
      </c>
      <c r="D7" s="29"/>
    </row>
    <row r="8" spans="1:4" ht="17.399999999999999" x14ac:dyDescent="0.3">
      <c r="A8" s="7" t="s">
        <v>3</v>
      </c>
      <c r="B8" s="10"/>
      <c r="C8" s="14">
        <f xml:space="preserve"> C6 - C7</f>
        <v>224.07</v>
      </c>
      <c r="D8" s="29"/>
    </row>
    <row r="9" spans="1:4" ht="17.399999999999999" x14ac:dyDescent="0.3">
      <c r="A9" s="7" t="s">
        <v>6</v>
      </c>
      <c r="B9" s="49">
        <v>4.93</v>
      </c>
      <c r="C9" s="11">
        <f xml:space="preserve"> B9</f>
        <v>4.93</v>
      </c>
      <c r="D9" s="29"/>
    </row>
    <row r="10" spans="1:4" ht="17.399999999999999" x14ac:dyDescent="0.3">
      <c r="A10" s="7" t="s">
        <v>7</v>
      </c>
      <c r="B10" s="10"/>
      <c r="C10" s="14">
        <f xml:space="preserve"> C8 + C9</f>
        <v>229</v>
      </c>
      <c r="D10" s="29"/>
    </row>
    <row r="11" spans="1:4" ht="17.399999999999999" x14ac:dyDescent="0.3">
      <c r="A11" s="7" t="s">
        <v>8</v>
      </c>
      <c r="B11" s="43">
        <v>0.25</v>
      </c>
      <c r="C11" s="14">
        <f xml:space="preserve"> C10 * B11</f>
        <v>57.25</v>
      </c>
    </row>
    <row r="12" spans="1:4" ht="17.399999999999999" x14ac:dyDescent="0.3">
      <c r="A12" s="7" t="s">
        <v>9</v>
      </c>
      <c r="B12" s="10"/>
      <c r="C12" s="14">
        <f xml:space="preserve"> C10 + C11</f>
        <v>286.25</v>
      </c>
    </row>
    <row r="13" spans="1:4" ht="17.399999999999999" x14ac:dyDescent="0.3">
      <c r="A13" s="7" t="s">
        <v>30</v>
      </c>
      <c r="B13" s="18">
        <f xml:space="preserve"> C13 / C12 * 100</f>
        <v>2.4506550218340561</v>
      </c>
      <c r="C13" s="19">
        <f xml:space="preserve"> C14 - C12</f>
        <v>7.0149999999999864</v>
      </c>
    </row>
    <row r="14" spans="1:4" ht="17.399999999999999" x14ac:dyDescent="0.3">
      <c r="A14" s="7" t="s">
        <v>31</v>
      </c>
      <c r="B14" s="10"/>
      <c r="C14" s="14">
        <f xml:space="preserve"> C16 -C15</f>
        <v>293.26499999999999</v>
      </c>
    </row>
    <row r="15" spans="1:4" ht="17.399999999999999" x14ac:dyDescent="0.3">
      <c r="A15" s="7" t="s">
        <v>12</v>
      </c>
      <c r="B15" s="43">
        <v>0.02</v>
      </c>
      <c r="C15" s="14">
        <f xml:space="preserve"> B15 * C16</f>
        <v>5.9850000000000003</v>
      </c>
    </row>
    <row r="16" spans="1:4" ht="17.399999999999999" x14ac:dyDescent="0.3">
      <c r="A16" s="7" t="s">
        <v>13</v>
      </c>
      <c r="B16" s="10"/>
      <c r="C16" s="14">
        <f xml:space="preserve"> C18 - C17</f>
        <v>299.25</v>
      </c>
    </row>
    <row r="17" spans="1:3" ht="17.399999999999999" x14ac:dyDescent="0.3">
      <c r="A17" s="7" t="s">
        <v>14</v>
      </c>
      <c r="B17" s="43">
        <v>0.25</v>
      </c>
      <c r="C17" s="14">
        <f xml:space="preserve"> C18 * B17</f>
        <v>99.75</v>
      </c>
    </row>
    <row r="18" spans="1:3" ht="17.399999999999999" x14ac:dyDescent="0.3">
      <c r="A18" s="7" t="s">
        <v>15</v>
      </c>
      <c r="B18" s="8"/>
      <c r="C18" s="11">
        <v>399</v>
      </c>
    </row>
    <row r="19" spans="1:3" ht="17.399999999999999" x14ac:dyDescent="0.3">
      <c r="A19" s="1" t="s">
        <v>32</v>
      </c>
      <c r="B19" s="2"/>
      <c r="C19" s="31"/>
    </row>
    <row r="20" spans="1:3" x14ac:dyDescent="0.25">
      <c r="A20" t="s">
        <v>33</v>
      </c>
    </row>
  </sheetData>
  <mergeCells count="1">
    <mergeCell ref="B2:C2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15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tabSelected="1" zoomScaleNormal="100" workbookViewId="0">
      <selection activeCell="F6" sqref="F6"/>
    </sheetView>
  </sheetViews>
  <sheetFormatPr baseColWidth="10" defaultRowHeight="13.2" x14ac:dyDescent="0.25"/>
  <cols>
    <col min="1" max="1" width="28.88671875" customWidth="1"/>
    <col min="2" max="2" width="11.6640625" customWidth="1"/>
    <col min="3" max="3" width="20.5546875" bestFit="1" customWidth="1"/>
  </cols>
  <sheetData>
    <row r="1" spans="1:6" ht="17.399999999999999" x14ac:dyDescent="0.3">
      <c r="A1" s="45" t="s">
        <v>0</v>
      </c>
      <c r="B1" s="46"/>
      <c r="C1" s="46"/>
    </row>
    <row r="2" spans="1:6" ht="17.399999999999999" x14ac:dyDescent="0.3">
      <c r="A2" s="7"/>
      <c r="B2" s="8" t="s">
        <v>27</v>
      </c>
      <c r="C2" s="8" t="s">
        <v>20</v>
      </c>
    </row>
    <row r="3" spans="1:6" ht="17.399999999999999" x14ac:dyDescent="0.3">
      <c r="A3" s="7" t="s">
        <v>1</v>
      </c>
      <c r="B3" s="10"/>
      <c r="C3" s="11">
        <v>385</v>
      </c>
    </row>
    <row r="4" spans="1:6" ht="17.399999999999999" x14ac:dyDescent="0.3">
      <c r="A4" s="7" t="s">
        <v>4</v>
      </c>
      <c r="B4" s="43">
        <v>0.4</v>
      </c>
      <c r="C4" s="14">
        <f xml:space="preserve"> C3 * B4</f>
        <v>154</v>
      </c>
      <c r="E4" s="23" t="s">
        <v>21</v>
      </c>
      <c r="F4" s="24">
        <f xml:space="preserve"> (C17 - C9)*100/C9</f>
        <v>74.235807860262014</v>
      </c>
    </row>
    <row r="5" spans="1:6" ht="17.399999999999999" x14ac:dyDescent="0.3">
      <c r="A5" s="7" t="s">
        <v>2</v>
      </c>
      <c r="B5" s="10"/>
      <c r="C5" s="14">
        <f xml:space="preserve"> C3 - C4</f>
        <v>231</v>
      </c>
      <c r="E5" s="23" t="s">
        <v>22</v>
      </c>
      <c r="F5" s="30">
        <f xml:space="preserve"> (C17 - C9)*100/C17</f>
        <v>42.606516290726816</v>
      </c>
    </row>
    <row r="6" spans="1:6" ht="17.399999999999999" x14ac:dyDescent="0.3">
      <c r="A6" s="7" t="s">
        <v>5</v>
      </c>
      <c r="B6" s="43">
        <v>0.03</v>
      </c>
      <c r="C6" s="14">
        <f xml:space="preserve"> C5 * B6</f>
        <v>6.93</v>
      </c>
      <c r="E6" s="23" t="s">
        <v>23</v>
      </c>
      <c r="F6" s="24">
        <f xml:space="preserve"> C17 / C9</f>
        <v>1.74235807860262</v>
      </c>
    </row>
    <row r="7" spans="1:6" ht="17.399999999999999" x14ac:dyDescent="0.3">
      <c r="A7" s="7" t="s">
        <v>3</v>
      </c>
      <c r="B7" s="10"/>
      <c r="C7" s="14">
        <f xml:space="preserve"> C5 - C6</f>
        <v>224.07</v>
      </c>
    </row>
    <row r="8" spans="1:6" ht="17.399999999999999" x14ac:dyDescent="0.3">
      <c r="A8" s="7" t="s">
        <v>6</v>
      </c>
      <c r="B8" s="49">
        <v>4.93</v>
      </c>
      <c r="C8" s="11">
        <f xml:space="preserve"> B8</f>
        <v>4.93</v>
      </c>
      <c r="E8" s="22" t="s">
        <v>16</v>
      </c>
    </row>
    <row r="9" spans="1:6" ht="17.399999999999999" x14ac:dyDescent="0.3">
      <c r="A9" s="7" t="s">
        <v>7</v>
      </c>
      <c r="B9" s="10"/>
      <c r="C9" s="14">
        <f xml:space="preserve"> C7 + C8</f>
        <v>229</v>
      </c>
    </row>
    <row r="10" spans="1:6" ht="17.399999999999999" x14ac:dyDescent="0.3">
      <c r="A10" s="7" t="s">
        <v>8</v>
      </c>
      <c r="B10" s="43">
        <v>0.25</v>
      </c>
      <c r="C10" s="14">
        <f xml:space="preserve"> C9 * B10</f>
        <v>57.25</v>
      </c>
      <c r="E10" s="22" t="s">
        <v>17</v>
      </c>
    </row>
    <row r="11" spans="1:6" ht="17.399999999999999" x14ac:dyDescent="0.3">
      <c r="A11" s="7" t="s">
        <v>9</v>
      </c>
      <c r="B11" s="10"/>
      <c r="C11" s="14">
        <f xml:space="preserve"> C9 + C10</f>
        <v>286.25</v>
      </c>
    </row>
    <row r="12" spans="1:6" ht="17.399999999999999" x14ac:dyDescent="0.3">
      <c r="A12" s="7" t="s">
        <v>10</v>
      </c>
      <c r="B12" s="18">
        <f xml:space="preserve"> C12 / C11 * 100</f>
        <v>2.4506550218340561</v>
      </c>
      <c r="C12" s="19">
        <f xml:space="preserve"> C13 - C11</f>
        <v>7.0149999999999864</v>
      </c>
      <c r="E12" s="22" t="s">
        <v>18</v>
      </c>
    </row>
    <row r="13" spans="1:6" ht="17.399999999999999" x14ac:dyDescent="0.3">
      <c r="A13" s="7" t="s">
        <v>11</v>
      </c>
      <c r="B13" s="10"/>
      <c r="C13" s="14">
        <f xml:space="preserve"> C15 -C14</f>
        <v>293.26499999999999</v>
      </c>
    </row>
    <row r="14" spans="1:6" ht="17.399999999999999" x14ac:dyDescent="0.3">
      <c r="A14" s="7" t="s">
        <v>12</v>
      </c>
      <c r="B14" s="43">
        <v>0.02</v>
      </c>
      <c r="C14" s="14">
        <f xml:space="preserve"> B14 * C15</f>
        <v>5.9850000000000003</v>
      </c>
    </row>
    <row r="15" spans="1:6" ht="17.399999999999999" x14ac:dyDescent="0.3">
      <c r="A15" s="7" t="s">
        <v>13</v>
      </c>
      <c r="B15" s="10"/>
      <c r="C15" s="14">
        <f xml:space="preserve"> C17 - C16</f>
        <v>299.25</v>
      </c>
    </row>
    <row r="16" spans="1:6" ht="17.399999999999999" x14ac:dyDescent="0.3">
      <c r="A16" s="7" t="s">
        <v>14</v>
      </c>
      <c r="B16" s="43">
        <v>0.25</v>
      </c>
      <c r="C16" s="14">
        <f xml:space="preserve"> C17 * B16</f>
        <v>99.75</v>
      </c>
    </row>
    <row r="17" spans="1:3" ht="17.399999999999999" x14ac:dyDescent="0.3">
      <c r="A17" s="7" t="s">
        <v>15</v>
      </c>
      <c r="B17" s="8"/>
      <c r="C17" s="11">
        <v>399</v>
      </c>
    </row>
  </sheetData>
  <mergeCells count="1">
    <mergeCell ref="A1:C1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landscape" horizont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ABB7079724B554AAF90513F448DC612" ma:contentTypeVersion="0" ma:contentTypeDescription="Ein neues Dokument erstellen." ma:contentTypeScope="" ma:versionID="6137647006d1ce51252a2851e5696f9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0627edd4f09c1f414843cf0643fb7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487C9E-3AA9-4B25-89CA-3B949E054C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8B65B29-59A3-4A62-9CFD-8241F612D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247678-C3FC-4A99-B6B9-AA9D6AF08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Zuschlags-Vorwärtskalkulation</vt:lpstr>
      <vt:lpstr>Rückwärtskalkulation</vt:lpstr>
      <vt:lpstr>Gewinn-Differenzkalkulation</vt:lpstr>
      <vt:lpstr>Kalkulationsfaktor+Handelsspann</vt:lpstr>
      <vt:lpstr>'Zuschlags-Vorwärtskalkulation'!Druckbereich</vt:lpstr>
    </vt:vector>
  </TitlesOfParts>
  <Company>KHS Donaueschingen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lehrer</dc:creator>
  <cp:lastModifiedBy>Othmane El-Majouti</cp:lastModifiedBy>
  <cp:lastPrinted>2021-11-15T20:13:29Z</cp:lastPrinted>
  <dcterms:created xsi:type="dcterms:W3CDTF">2000-04-03T07:11:13Z</dcterms:created>
  <dcterms:modified xsi:type="dcterms:W3CDTF">2022-11-25T14:01:36Z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0x010100AABB7079724B554AAF90513F448DC612</vt:lpwstr>
  </property>
</Properties>
</file>