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https://businesscommunicati952-my.sharepoint.com/personal/lukasz_malec_rzeczpospolita_pl/Documents/Dokumenty/DOC_FIRMOWE/Projekty/Gosc_niedzielny/"/>
    </mc:Choice>
  </mc:AlternateContent>
  <xr:revisionPtr revIDLastSave="91" documentId="8_{2131177A-72B8-48B2-87A9-D437D228F7AE}" xr6:coauthVersionLast="47" xr6:coauthVersionMax="47" xr10:uidLastSave="{EB313E27-C593-4DE4-9553-18641B6D7BB2}"/>
  <bookViews>
    <workbookView xWindow="-7965" yWindow="-21060" windowWidth="36045" windowHeight="18585" firstSheet="1" xr2:uid="{00000000-000D-0000-FFFF-FFFF00000000}"/>
  </bookViews>
  <sheets>
    <sheet name="założenia" sheetId="3" r:id="rId1"/>
    <sheet name="kosztorys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L19" i="2"/>
  <c r="C29" i="2"/>
  <c r="C28" i="2"/>
  <c r="S4" i="2"/>
  <c r="S3" i="2"/>
  <c r="F12" i="2" s="1"/>
  <c r="F28" i="2" l="1"/>
  <c r="F29" i="2"/>
  <c r="I12" i="2"/>
  <c r="I21" i="2"/>
  <c r="C18" i="2"/>
  <c r="C19" i="2"/>
  <c r="C12" i="2"/>
  <c r="C24" i="2"/>
  <c r="C25" i="2"/>
  <c r="C26" i="2"/>
  <c r="F25" i="2"/>
  <c r="F26" i="2"/>
  <c r="C13" i="2"/>
  <c r="C14" i="2"/>
  <c r="C16" i="2"/>
  <c r="F23" i="2"/>
  <c r="C23" i="2"/>
  <c r="C15" i="2"/>
  <c r="F24" i="2"/>
</calcChain>
</file>

<file path=xl/sharedStrings.xml><?xml version="1.0" encoding="utf-8"?>
<sst xmlns="http://schemas.openxmlformats.org/spreadsheetml/2006/main" count="207" uniqueCount="112">
  <si>
    <t>Założenia: </t>
  </si>
  <si>
    <r>
      <rPr>
        <i/>
        <sz val="11"/>
        <color rgb="FF000000"/>
        <rFont val="Calibri"/>
        <scheme val="minor"/>
      </rPr>
      <t xml:space="preserve">Proponowany model hybrydowy w symulacjach (zakładka kosztorysy) </t>
    </r>
    <r>
      <rPr>
        <b/>
        <i/>
        <sz val="11"/>
        <color rgb="FF00B050"/>
        <rFont val="Calibri"/>
        <scheme val="minor"/>
      </rPr>
      <t>na zielono</t>
    </r>
    <r>
      <rPr>
        <i/>
        <sz val="11"/>
        <color rgb="FF000000"/>
        <rFont val="Calibri"/>
        <scheme val="minor"/>
      </rPr>
      <t>, oczywiście można go jeszcze regulować, ale najlepiej już po researchu rynku i dokładnym przegladzie zasobów  i wewnętrznych możliwości</t>
    </r>
  </si>
  <si>
    <t>Symulacje kosztorysów oparte są na wiedzy eksperckiej o rynku, wymagają  głębszego reserachu ofert dostawców, ich możliwości i cen. Można jednak założyć margines +/-10-20proc. Koszty, głównie wewnętrzne mogą przyczynić się do obniżenia budżetu przeznaczonego na uruchomienie produktu cms.</t>
  </si>
  <si>
    <t>Symulacje kosztowe, głównie te zewn. dotyczą skalowania usług na serwisy wiara i gość,  pozostałe serwisy w ekosystemie bez zmian, migracja w dalszych etapach </t>
  </si>
  <si>
    <t>Migracja zakłada stworzenie nowego środowiska uruchomieniowego dla CMS które w sobie zawiera: </t>
  </si>
  <si>
    <t>Serwer WWW </t>
  </si>
  <si>
    <t>Storage plikowy (pliki binarne w tym foto) </t>
  </si>
  <si>
    <t>Bazy danych  </t>
  </si>
  <si>
    <t>Synchronizery danych </t>
  </si>
  <si>
    <t>Konwertery foto </t>
  </si>
  <si>
    <t>oraz nowego środowiska uruchomieniowego dla serwisów WWW </t>
  </si>
  <si>
    <t>serwer WWW </t>
  </si>
  <si>
    <t>load balancery </t>
  </si>
  <si>
    <t>bazy danych </t>
  </si>
  <si>
    <t>Symulacje nie uwzględniają obsługi rejestracji konta, zakupu subskrypcji, płatności i logiki paywalla. Tu bardzo dużo zależy od wybranego podejścia: implementacja własna, integracja z gotowymi narzędziami (ew. model mieszany). Wymagana dodatkowa analiza/dyskusja </t>
  </si>
  <si>
    <t>Symulacje nie zawierają integracji z systemami: analitycznymi oraz Rodo consent </t>
  </si>
  <si>
    <t>Symulacje nie zawierają wskazanej w prezentacji potrzeby korzystania z usług SEO technicznego i kontentowego</t>
  </si>
  <si>
    <t xml:space="preserve">Symulacja 1 </t>
  </si>
  <si>
    <t>Symulacja 2</t>
  </si>
  <si>
    <t>Symulacja 3</t>
  </si>
  <si>
    <t>Symulacja 4</t>
  </si>
  <si>
    <t>Symulacja 5</t>
  </si>
  <si>
    <t xml:space="preserve">Realizacja całości we własnym zakresie, własnymi zasobami, na opensourcowym lub komercyjnym  silniku CMS.
Przygotowanie WWW i środowska uruchomieniowego we własnym zakresie; </t>
  </si>
  <si>
    <t>Realizacja całości we własnym zakresie, zasobami w modelu body-leasing (kontrakt czasowy) na opensourcowym lub komercyjnym  silniku CMS. 
Przygotowanie WWW i środowska uruchomieniowego we własnym zakresie;  fronty WWW we własanym zakresie</t>
  </si>
  <si>
    <t>Realizacja we współpracy z firmą  o podobnym profilu działalności, posiadającą własnego CMS, która może go odseparować i dostosować.
środowska uruchomieniowe dla CMS i WWW po stronie partnera; fronty WWW we własanym zakresie</t>
  </si>
  <si>
    <t>Zlecenie przygotowania CMS do firmy zewnętrznej (która posiada własną technologię i świadczy udzielenie licencji na użytkowanie)
środowska uruchomieniowe dla CMS i WWW we własanym zakresie; fronty WWW we własanym zakresie</t>
  </si>
  <si>
    <t>Zlecenie przygotowania CMS i frontów do firmy zewnętrznej (która posiada własną technologię i świadczy udzielenie licencji na użytkowanie)
środowska uruchomieniowe dla CMS i WWW;  fronty WWW oddelegowane do partnera</t>
  </si>
  <si>
    <t>Założenia</t>
  </si>
  <si>
    <t>koszt wewn [rm]</t>
  </si>
  <si>
    <t>Przygotowanie środowiska uruchomieniowego dla CMS</t>
  </si>
  <si>
    <t>wewnętrznie</t>
  </si>
  <si>
    <t>body-leasing</t>
  </si>
  <si>
    <t>partner</t>
  </si>
  <si>
    <t>koszt zewn [rm]</t>
  </si>
  <si>
    <t>Przygotowanie środowiska uruchomieniowego dla WWW</t>
  </si>
  <si>
    <t>Programowanie/ dostosowanie CMS</t>
  </si>
  <si>
    <t>Programowanie WWW</t>
  </si>
  <si>
    <t>Utrzymanie i rozwój CMS</t>
  </si>
  <si>
    <t>Utrzymanie i rozwój WWW</t>
  </si>
  <si>
    <t>czas [mies]</t>
  </si>
  <si>
    <t>przybliżony koszt</t>
  </si>
  <si>
    <t>uwagi</t>
  </si>
  <si>
    <t>koszt</t>
  </si>
  <si>
    <t>Faza 1 przygotowanie</t>
  </si>
  <si>
    <t>Nadzór i kordynacja PM/PDM</t>
  </si>
  <si>
    <t>cały czas (18 mies)</t>
  </si>
  <si>
    <t>cały czas (14 mies)</t>
  </si>
  <si>
    <t>PM (wewn)</t>
  </si>
  <si>
    <t>1 PM/PdMa wewn</t>
  </si>
  <si>
    <t>6-12 mies</t>
  </si>
  <si>
    <t>Analityka+projekt techniczny</t>
  </si>
  <si>
    <t>1 IT lead</t>
  </si>
  <si>
    <t>1 IT Lead</t>
  </si>
  <si>
    <t>koszt zewn</t>
  </si>
  <si>
    <t>500tys-900tys</t>
  </si>
  <si>
    <t>zewn</t>
  </si>
  <si>
    <t>900tys-1,5mln</t>
  </si>
  <si>
    <t>Konfiguracja środowisk</t>
  </si>
  <si>
    <t>2 devops</t>
  </si>
  <si>
    <t>Repozytorium kodu, procesy CI/CD</t>
  </si>
  <si>
    <t>1 devops</t>
  </si>
  <si>
    <t>Programowanie/dostosowanie CMS</t>
  </si>
  <si>
    <t>12</t>
  </si>
  <si>
    <t>2 dev, proj,grafik</t>
  </si>
  <si>
    <t>9</t>
  </si>
  <si>
    <t>3 dev, proj,grafik</t>
  </si>
  <si>
    <t>Programowanie WWW gość, wiara</t>
  </si>
  <si>
    <t>6</t>
  </si>
  <si>
    <t>4</t>
  </si>
  <si>
    <t>4 dev, proj,grafik</t>
  </si>
  <si>
    <t>Migracja/dostosowanie danych</t>
  </si>
  <si>
    <t>3</t>
  </si>
  <si>
    <t>1 dev</t>
  </si>
  <si>
    <t>2</t>
  </si>
  <si>
    <t>2 dev</t>
  </si>
  <si>
    <t>koszt powyżej</t>
  </si>
  <si>
    <t xml:space="preserve">zewn </t>
  </si>
  <si>
    <t>Testy, wydajność, stabilizacja</t>
  </si>
  <si>
    <t>1 dev, 1 devops</t>
  </si>
  <si>
    <t>szkolenia z obsługi CMS</t>
  </si>
  <si>
    <t>1</t>
  </si>
  <si>
    <t>koszt Pma/PdMa</t>
  </si>
  <si>
    <t>Przejęcie technologii/szkolenia</t>
  </si>
  <si>
    <t>n/d</t>
  </si>
  <si>
    <t>2 zewn/3 wewn</t>
  </si>
  <si>
    <t>2 dev wewn</t>
  </si>
  <si>
    <t>Faza 2 utrzymanie (rocznie)</t>
  </si>
  <si>
    <t xml:space="preserve"> </t>
  </si>
  <si>
    <t>1 PdM</t>
  </si>
  <si>
    <t>1 PDm (wewn)</t>
  </si>
  <si>
    <t>1 Pma/PdMa wewn</t>
  </si>
  <si>
    <t>utrzymanie środowisk</t>
  </si>
  <si>
    <t>Checki+monitoring usług/mechanizmów</t>
  </si>
  <si>
    <t>1 devops wewn</t>
  </si>
  <si>
    <t>Obsługa incydentów/awarii/błędów</t>
  </si>
  <si>
    <t>0,5 devops+0,5 dev</t>
  </si>
  <si>
    <t>0,5 devops+0,5 dev wewn</t>
  </si>
  <si>
    <t>Faza 3 rozwój (rocznie)</t>
  </si>
  <si>
    <t>Rozwój funkcjonalności CMS</t>
  </si>
  <si>
    <t>Rozwój funkcjonalności WWW</t>
  </si>
  <si>
    <t>Plusy</t>
  </si>
  <si>
    <t>* pełna swoboda w definiowaniu czasu, zakresu i jakości projektu
* swobodne dysponowanie zasobami (można skierować  innych celów)</t>
  </si>
  <si>
    <t>* można skalować zasoby  w miarę posiadanego budżetu i uzyskać szybszy TTM (TimeToMarket)
* wymaga mniejszych zasobów wewnętrzenych (tylko na docelowe utrzymanie i rozwój)</t>
  </si>
  <si>
    <t>* wyższa jakość (sprawdzone rozwiązania)
* niski koszt startowy</t>
  </si>
  <si>
    <t>* swoboda implemntacji CMS
* start prac "od zaraz"</t>
  </si>
  <si>
    <t>* krótki czas TTM
* brak konieczności przejmowania i uczenia się technologii
* start prac "od zaraz"</t>
  </si>
  <si>
    <t>Minusy</t>
  </si>
  <si>
    <t>* wymaga stałego, dobrze zorientowanego w produkcie,  IT Leada/Architekta 
* ograniczeniem ilość zatrudnionych osób w IT
* wymagane specjalizacje w różnych obszarach (jeśli nie to czas potrzebny nz zatrudnienie)</t>
  </si>
  <si>
    <t>* wysoki koszt całościowy
* konieczność przejęcia przez zasoby wewnętrzen całej wytworzonej technologii</t>
  </si>
  <si>
    <t xml:space="preserve">* uzależnienie technologiczne od partnera - skomplikowany i kosztowny proces "wyjścia"
* start prac uzależniony od planów wewnętrznych partnera (ryzyko późniejszego startu)
* wolniejszy rozwój (uzależnienie od zdolności produkcyjnych partnera)
* konieczność dostosowania do funkcjonalnośći i rozwiązań CMS partnera
* rygor czasowy dostępności własnych inżynierów
</t>
  </si>
  <si>
    <t>* konieczność posiadania własnych zasobów (do przejęcia WWW)
* rygor czasowy dostępności własnych inżynierów</t>
  </si>
  <si>
    <t>* całkowita zależność od podmiotu zewnętrznego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</si>
</sst>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[$zł-415]_-;\-* #,##0\ [$zł-415]_-;_-* &quot;-&quot;??\ [$zł-415]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i/>
      <sz val="11"/>
      <color rgb="FF000000"/>
      <name val="Calibri"/>
      <scheme val="minor"/>
    </font>
    <font>
      <b/>
      <i/>
      <sz val="11"/>
      <color rgb="FF00B05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2" borderId="5" xfId="0" applyFill="1" applyBorder="1" applyAlignment="1"/>
    <xf numFmtId="0" fontId="0" fillId="2" borderId="0" xfId="0" applyFill="1" applyBorder="1" applyAlignment="1"/>
    <xf numFmtId="0" fontId="0" fillId="2" borderId="6" xfId="0" applyFill="1" applyBorder="1" applyAlignment="1"/>
    <xf numFmtId="0" fontId="3" fillId="0" borderId="0" xfId="0" applyFont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0" xfId="0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2" borderId="5" xfId="0" applyNumberForma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0" applyNumberFormat="1"/>
    <xf numFmtId="164" fontId="3" fillId="0" borderId="0" xfId="1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64" fontId="1" fillId="0" borderId="0" xfId="1" applyNumberFormat="1" applyFont="1" applyBorder="1" applyAlignment="1"/>
    <xf numFmtId="0" fontId="0" fillId="0" borderId="0" xfId="0" applyAlignment="1">
      <alignment wrapText="1"/>
    </xf>
    <xf numFmtId="0" fontId="7" fillId="0" borderId="0" xfId="0" applyFo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6" xfId="0" applyFill="1" applyBorder="1" applyAlignme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164" fontId="3" fillId="0" borderId="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8" fillId="0" borderId="0" xfId="0" applyFont="1" applyAlignment="1">
      <alignment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2F29-9F95-42A9-A30F-445E1B655FDD}">
  <dimension ref="B1:B33"/>
  <sheetViews>
    <sheetView tabSelected="1" topLeftCell="A3" workbookViewId="0">
      <selection activeCell="B5" sqref="B5"/>
    </sheetView>
  </sheetViews>
  <sheetFormatPr defaultRowHeight="15"/>
  <cols>
    <col min="2" max="2" width="119.28515625" customWidth="1"/>
  </cols>
  <sheetData>
    <row r="1" spans="2:2">
      <c r="B1" s="26" t="s">
        <v>0</v>
      </c>
    </row>
    <row r="2" spans="2:2" ht="30.75">
      <c r="B2" s="62" t="s">
        <v>1</v>
      </c>
    </row>
    <row r="5" spans="2:2" ht="45.75">
      <c r="B5" s="25" t="s">
        <v>2</v>
      </c>
    </row>
    <row r="7" spans="2:2" ht="30.75">
      <c r="B7" s="25" t="s">
        <v>3</v>
      </c>
    </row>
    <row r="9" spans="2:2">
      <c r="B9" s="26" t="s">
        <v>4</v>
      </c>
    </row>
    <row r="11" spans="2:2">
      <c r="B11" t="s">
        <v>5</v>
      </c>
    </row>
    <row r="13" spans="2:2">
      <c r="B13" t="s">
        <v>6</v>
      </c>
    </row>
    <row r="15" spans="2:2">
      <c r="B15" t="s">
        <v>7</v>
      </c>
    </row>
    <row r="17" spans="2:2">
      <c r="B17" t="s">
        <v>8</v>
      </c>
    </row>
    <row r="19" spans="2:2">
      <c r="B19" t="s">
        <v>9</v>
      </c>
    </row>
    <row r="21" spans="2:2">
      <c r="B21" s="26" t="s">
        <v>10</v>
      </c>
    </row>
    <row r="23" spans="2:2">
      <c r="B23" t="s">
        <v>11</v>
      </c>
    </row>
    <row r="25" spans="2:2">
      <c r="B25" t="s">
        <v>12</v>
      </c>
    </row>
    <row r="27" spans="2:2">
      <c r="B27" t="s">
        <v>13</v>
      </c>
    </row>
    <row r="29" spans="2:2" ht="30.75">
      <c r="B29" s="25" t="s">
        <v>14</v>
      </c>
    </row>
    <row r="31" spans="2:2" s="25" customFormat="1">
      <c r="B31" t="s">
        <v>15</v>
      </c>
    </row>
    <row r="33" spans="2:2">
      <c r="B3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8D87-D5F4-4894-BB17-9674E7199ACD}">
  <dimension ref="A1:S31"/>
  <sheetViews>
    <sheetView workbookViewId="0">
      <selection activeCell="A18" sqref="A18:XFD18"/>
    </sheetView>
  </sheetViews>
  <sheetFormatPr defaultRowHeight="14.45"/>
  <cols>
    <col min="1" max="1" width="49.28515625" customWidth="1"/>
    <col min="2" max="2" width="18.28515625" customWidth="1"/>
    <col min="3" max="3" width="15.28515625" customWidth="1"/>
    <col min="4" max="4" width="17.28515625" customWidth="1"/>
    <col min="5" max="5" width="14.7109375" customWidth="1"/>
    <col min="6" max="6" width="13" customWidth="1"/>
    <col min="7" max="7" width="19" customWidth="1"/>
    <col min="8" max="8" width="14.7109375" customWidth="1"/>
    <col min="9" max="9" width="13" customWidth="1"/>
    <col min="10" max="10" width="16.7109375" customWidth="1"/>
    <col min="11" max="11" width="14.7109375" customWidth="1"/>
    <col min="12" max="12" width="13" customWidth="1"/>
    <col min="13" max="13" width="16.7109375" customWidth="1"/>
    <col min="14" max="14" width="14.7109375" customWidth="1"/>
    <col min="15" max="15" width="13" customWidth="1"/>
    <col min="16" max="16" width="18.42578125" customWidth="1"/>
    <col min="18" max="18" width="17.28515625" customWidth="1"/>
    <col min="19" max="19" width="11.28515625" customWidth="1"/>
  </cols>
  <sheetData>
    <row r="1" spans="1:19" ht="18">
      <c r="B1" s="53" t="s">
        <v>17</v>
      </c>
      <c r="C1" s="54"/>
      <c r="D1" s="55"/>
      <c r="E1" s="53" t="s">
        <v>18</v>
      </c>
      <c r="F1" s="54"/>
      <c r="G1" s="55"/>
      <c r="H1" s="53" t="s">
        <v>19</v>
      </c>
      <c r="I1" s="54"/>
      <c r="J1" s="55"/>
      <c r="K1" s="56" t="s">
        <v>20</v>
      </c>
      <c r="L1" s="57"/>
      <c r="M1" s="58"/>
      <c r="N1" s="53" t="s">
        <v>21</v>
      </c>
      <c r="O1" s="54"/>
      <c r="P1" s="55"/>
    </row>
    <row r="2" spans="1:19" ht="90.6" customHeight="1">
      <c r="B2" s="59" t="s">
        <v>22</v>
      </c>
      <c r="C2" s="60"/>
      <c r="D2" s="61"/>
      <c r="E2" s="59" t="s">
        <v>23</v>
      </c>
      <c r="F2" s="60"/>
      <c r="G2" s="61"/>
      <c r="H2" s="59" t="s">
        <v>24</v>
      </c>
      <c r="I2" s="60"/>
      <c r="J2" s="61"/>
      <c r="K2" s="59" t="s">
        <v>25</v>
      </c>
      <c r="L2" s="60"/>
      <c r="M2" s="61"/>
      <c r="N2" s="59" t="s">
        <v>26</v>
      </c>
      <c r="O2" s="60"/>
      <c r="P2" s="61"/>
    </row>
    <row r="3" spans="1:19">
      <c r="A3" s="4" t="s">
        <v>27</v>
      </c>
      <c r="B3" s="5"/>
      <c r="C3" s="6"/>
      <c r="D3" s="7"/>
      <c r="E3" s="5"/>
      <c r="F3" s="6"/>
      <c r="G3" s="7"/>
      <c r="H3" s="5"/>
      <c r="I3" s="6"/>
      <c r="J3" s="7"/>
      <c r="K3" s="27"/>
      <c r="L3" s="28"/>
      <c r="M3" s="29"/>
      <c r="N3" s="5"/>
      <c r="O3" s="6"/>
      <c r="P3" s="7"/>
      <c r="R3" s="13" t="s">
        <v>28</v>
      </c>
      <c r="S3">
        <f>20*900</f>
        <v>18000</v>
      </c>
    </row>
    <row r="4" spans="1:19">
      <c r="A4" t="s">
        <v>29</v>
      </c>
      <c r="B4" s="38" t="s">
        <v>30</v>
      </c>
      <c r="C4" s="48"/>
      <c r="D4" s="49"/>
      <c r="E4" s="38" t="s">
        <v>31</v>
      </c>
      <c r="F4" s="48"/>
      <c r="G4" s="49"/>
      <c r="H4" s="38" t="s">
        <v>32</v>
      </c>
      <c r="I4" s="48"/>
      <c r="J4" s="49"/>
      <c r="K4" s="38" t="s">
        <v>30</v>
      </c>
      <c r="L4" s="48"/>
      <c r="M4" s="49"/>
      <c r="N4" s="38" t="s">
        <v>32</v>
      </c>
      <c r="O4" s="48"/>
      <c r="P4" s="49"/>
      <c r="R4" s="14" t="s">
        <v>33</v>
      </c>
      <c r="S4">
        <f>20*1700</f>
        <v>34000</v>
      </c>
    </row>
    <row r="5" spans="1:19">
      <c r="A5" t="s">
        <v>34</v>
      </c>
      <c r="B5" s="38" t="s">
        <v>30</v>
      </c>
      <c r="C5" s="48"/>
      <c r="D5" s="49"/>
      <c r="E5" s="38" t="s">
        <v>31</v>
      </c>
      <c r="F5" s="48"/>
      <c r="G5" s="49"/>
      <c r="H5" s="38" t="s">
        <v>32</v>
      </c>
      <c r="I5" s="48"/>
      <c r="J5" s="49"/>
      <c r="K5" s="38" t="s">
        <v>30</v>
      </c>
      <c r="L5" s="48"/>
      <c r="M5" s="49"/>
      <c r="N5" s="38" t="s">
        <v>32</v>
      </c>
      <c r="O5" s="48"/>
      <c r="P5" s="49"/>
    </row>
    <row r="6" spans="1:19">
      <c r="A6" t="s">
        <v>35</v>
      </c>
      <c r="B6" s="38" t="s">
        <v>30</v>
      </c>
      <c r="C6" s="48"/>
      <c r="D6" s="49"/>
      <c r="E6" s="38" t="s">
        <v>31</v>
      </c>
      <c r="F6" s="48"/>
      <c r="G6" s="49"/>
      <c r="H6" s="38" t="s">
        <v>32</v>
      </c>
      <c r="I6" s="48"/>
      <c r="J6" s="49"/>
      <c r="K6" s="38" t="s">
        <v>32</v>
      </c>
      <c r="L6" s="48"/>
      <c r="M6" s="49"/>
      <c r="N6" s="38" t="s">
        <v>32</v>
      </c>
      <c r="O6" s="48"/>
      <c r="P6" s="49"/>
    </row>
    <row r="7" spans="1:19">
      <c r="A7" t="s">
        <v>36</v>
      </c>
      <c r="B7" s="38" t="s">
        <v>30</v>
      </c>
      <c r="C7" s="48"/>
      <c r="D7" s="49"/>
      <c r="E7" s="38" t="s">
        <v>31</v>
      </c>
      <c r="F7" s="48"/>
      <c r="G7" s="49"/>
      <c r="H7" s="38" t="s">
        <v>30</v>
      </c>
      <c r="I7" s="48"/>
      <c r="J7" s="49"/>
      <c r="K7" s="38" t="s">
        <v>30</v>
      </c>
      <c r="L7" s="48"/>
      <c r="M7" s="49"/>
      <c r="N7" s="38" t="s">
        <v>32</v>
      </c>
      <c r="O7" s="48"/>
      <c r="P7" s="49"/>
    </row>
    <row r="8" spans="1:19">
      <c r="A8" t="s">
        <v>37</v>
      </c>
      <c r="B8" s="38" t="s">
        <v>30</v>
      </c>
      <c r="C8" s="48"/>
      <c r="D8" s="49"/>
      <c r="E8" s="38" t="s">
        <v>30</v>
      </c>
      <c r="F8" s="48"/>
      <c r="G8" s="49"/>
      <c r="H8" s="38" t="s">
        <v>32</v>
      </c>
      <c r="I8" s="48"/>
      <c r="J8" s="49"/>
      <c r="K8" s="38" t="s">
        <v>32</v>
      </c>
      <c r="L8" s="48"/>
      <c r="M8" s="49"/>
      <c r="N8" s="38" t="s">
        <v>32</v>
      </c>
      <c r="O8" s="48"/>
      <c r="P8" s="49"/>
    </row>
    <row r="9" spans="1:19">
      <c r="A9" t="s">
        <v>38</v>
      </c>
      <c r="B9" s="38" t="s">
        <v>30</v>
      </c>
      <c r="C9" s="48"/>
      <c r="D9" s="49"/>
      <c r="E9" s="38" t="s">
        <v>30</v>
      </c>
      <c r="F9" s="48"/>
      <c r="G9" s="49"/>
      <c r="H9" s="38" t="s">
        <v>30</v>
      </c>
      <c r="I9" s="48"/>
      <c r="J9" s="49"/>
      <c r="K9" s="38" t="s">
        <v>30</v>
      </c>
      <c r="L9" s="48"/>
      <c r="M9" s="49"/>
      <c r="N9" s="38" t="s">
        <v>32</v>
      </c>
      <c r="O9" s="48"/>
      <c r="P9" s="49"/>
    </row>
    <row r="10" spans="1:19">
      <c r="B10" s="1" t="s">
        <v>39</v>
      </c>
      <c r="C10" s="8" t="s">
        <v>40</v>
      </c>
      <c r="D10" s="2" t="s">
        <v>41</v>
      </c>
      <c r="E10" s="1" t="s">
        <v>39</v>
      </c>
      <c r="F10" s="8" t="s">
        <v>42</v>
      </c>
      <c r="G10" s="2" t="s">
        <v>41</v>
      </c>
      <c r="H10" s="1" t="s">
        <v>39</v>
      </c>
      <c r="I10" s="8" t="s">
        <v>42</v>
      </c>
      <c r="J10" s="2" t="s">
        <v>41</v>
      </c>
      <c r="K10" s="1" t="s">
        <v>39</v>
      </c>
      <c r="L10" s="8" t="s">
        <v>42</v>
      </c>
      <c r="M10" s="2" t="s">
        <v>41</v>
      </c>
      <c r="N10" s="1" t="s">
        <v>39</v>
      </c>
      <c r="O10" s="8" t="s">
        <v>42</v>
      </c>
      <c r="P10" s="2" t="s">
        <v>41</v>
      </c>
    </row>
    <row r="11" spans="1:19">
      <c r="A11" s="3" t="s">
        <v>43</v>
      </c>
      <c r="B11" s="9"/>
      <c r="C11" s="10"/>
      <c r="D11" s="11"/>
      <c r="E11" s="9"/>
      <c r="F11" s="10"/>
      <c r="G11" s="11"/>
      <c r="H11" s="9"/>
      <c r="I11" s="10"/>
      <c r="J11" s="11"/>
      <c r="K11" s="30"/>
      <c r="L11" s="31"/>
      <c r="M11" s="32"/>
      <c r="N11" s="9"/>
      <c r="O11" s="10"/>
      <c r="P11" s="11"/>
    </row>
    <row r="12" spans="1:19">
      <c r="A12" t="s">
        <v>44</v>
      </c>
      <c r="B12" s="18" t="s">
        <v>45</v>
      </c>
      <c r="C12" s="20">
        <f>18*$S$3</f>
        <v>324000</v>
      </c>
      <c r="D12" s="37"/>
      <c r="E12" s="18" t="s">
        <v>46</v>
      </c>
      <c r="F12" s="20">
        <f>14*$S$3</f>
        <v>252000</v>
      </c>
      <c r="G12" s="37" t="s">
        <v>47</v>
      </c>
      <c r="H12" s="36">
        <v>12</v>
      </c>
      <c r="I12" s="20">
        <f>H12*$S$3</f>
        <v>216000</v>
      </c>
      <c r="J12" s="37" t="s">
        <v>47</v>
      </c>
      <c r="K12" s="36"/>
      <c r="L12" s="20">
        <v>216000</v>
      </c>
      <c r="M12" s="37" t="s">
        <v>48</v>
      </c>
      <c r="N12" s="44" t="s">
        <v>49</v>
      </c>
      <c r="O12" s="20">
        <v>216000</v>
      </c>
      <c r="P12" s="37" t="s">
        <v>47</v>
      </c>
      <c r="R12" s="21"/>
    </row>
    <row r="13" spans="1:19">
      <c r="A13" t="s">
        <v>50</v>
      </c>
      <c r="B13" s="18">
        <v>3</v>
      </c>
      <c r="C13" s="20">
        <f>B13*$S$3</f>
        <v>54000</v>
      </c>
      <c r="D13" s="37" t="s">
        <v>51</v>
      </c>
      <c r="E13" s="18">
        <v>3</v>
      </c>
      <c r="F13" s="20">
        <v>81000</v>
      </c>
      <c r="G13" s="37" t="s">
        <v>52</v>
      </c>
      <c r="H13" s="36"/>
      <c r="I13" s="40">
        <v>600000</v>
      </c>
      <c r="J13" s="42" t="s">
        <v>53</v>
      </c>
      <c r="K13" s="36"/>
      <c r="L13" s="40" t="s">
        <v>54</v>
      </c>
      <c r="M13" s="42" t="s">
        <v>55</v>
      </c>
      <c r="N13" s="44"/>
      <c r="O13" s="40" t="s">
        <v>56</v>
      </c>
      <c r="P13" s="42" t="s">
        <v>53</v>
      </c>
      <c r="R13" s="21"/>
    </row>
    <row r="14" spans="1:19">
      <c r="A14" t="s">
        <v>57</v>
      </c>
      <c r="B14" s="18">
        <v>1</v>
      </c>
      <c r="C14" s="20">
        <f>2*B14*$S$3</f>
        <v>36000</v>
      </c>
      <c r="D14" s="37" t="s">
        <v>58</v>
      </c>
      <c r="E14" s="18">
        <v>1</v>
      </c>
      <c r="F14" s="20">
        <v>54000</v>
      </c>
      <c r="G14" s="37" t="s">
        <v>58</v>
      </c>
      <c r="H14" s="36"/>
      <c r="I14" s="40"/>
      <c r="J14" s="42"/>
      <c r="K14" s="36"/>
      <c r="L14" s="40"/>
      <c r="M14" s="42"/>
      <c r="N14" s="44"/>
      <c r="O14" s="40"/>
      <c r="P14" s="42"/>
      <c r="R14" s="21"/>
    </row>
    <row r="15" spans="1:19">
      <c r="A15" t="s">
        <v>59</v>
      </c>
      <c r="B15" s="18">
        <v>0.5</v>
      </c>
      <c r="C15" s="20">
        <f>B15*$S$3</f>
        <v>9000</v>
      </c>
      <c r="D15" s="37" t="s">
        <v>60</v>
      </c>
      <c r="E15" s="18">
        <v>0.5</v>
      </c>
      <c r="F15" s="20">
        <v>13500</v>
      </c>
      <c r="G15" s="37" t="s">
        <v>60</v>
      </c>
      <c r="H15" s="36"/>
      <c r="I15" s="40"/>
      <c r="J15" s="42"/>
      <c r="K15" s="36"/>
      <c r="L15" s="40"/>
      <c r="M15" s="42"/>
      <c r="N15" s="44"/>
      <c r="O15" s="40"/>
      <c r="P15" s="42"/>
      <c r="R15" s="21"/>
    </row>
    <row r="16" spans="1:19">
      <c r="A16" t="s">
        <v>61</v>
      </c>
      <c r="B16" s="18" t="s">
        <v>62</v>
      </c>
      <c r="C16" s="20">
        <f>4*$S$3*B16</f>
        <v>864000</v>
      </c>
      <c r="D16" s="37" t="s">
        <v>63</v>
      </c>
      <c r="E16" s="18" t="s">
        <v>64</v>
      </c>
      <c r="F16" s="20">
        <v>1215000</v>
      </c>
      <c r="G16" s="37" t="s">
        <v>65</v>
      </c>
      <c r="H16" s="36"/>
      <c r="I16" s="40"/>
      <c r="J16" s="42"/>
      <c r="K16" s="36"/>
      <c r="L16" s="40"/>
      <c r="M16" s="42"/>
      <c r="N16" s="44"/>
      <c r="O16" s="40"/>
      <c r="P16" s="42"/>
      <c r="R16" s="21"/>
    </row>
    <row r="17" spans="1:18">
      <c r="A17" t="s">
        <v>66</v>
      </c>
      <c r="B17" s="18" t="s">
        <v>67</v>
      </c>
      <c r="C17" s="20">
        <f>4*$S$3*B17</f>
        <v>432000</v>
      </c>
      <c r="D17" s="37" t="s">
        <v>63</v>
      </c>
      <c r="E17" s="18" t="s">
        <v>68</v>
      </c>
      <c r="F17" s="20">
        <v>648000</v>
      </c>
      <c r="G17" s="37" t="s">
        <v>69</v>
      </c>
      <c r="H17" s="36"/>
      <c r="I17" s="40"/>
      <c r="J17" s="42"/>
      <c r="K17" s="36">
        <v>6</v>
      </c>
      <c r="L17" s="20">
        <v>432000</v>
      </c>
      <c r="M17" s="37" t="s">
        <v>63</v>
      </c>
      <c r="N17" s="44"/>
      <c r="O17" s="40"/>
      <c r="P17" s="42"/>
      <c r="R17" s="21"/>
    </row>
    <row r="18" spans="1:18">
      <c r="A18" t="s">
        <v>70</v>
      </c>
      <c r="B18" s="18" t="s">
        <v>71</v>
      </c>
      <c r="C18" s="20">
        <f>1*$S$3*B18</f>
        <v>54000</v>
      </c>
      <c r="D18" s="37" t="s">
        <v>72</v>
      </c>
      <c r="E18" s="18" t="s">
        <v>73</v>
      </c>
      <c r="F18" s="20">
        <v>108000</v>
      </c>
      <c r="G18" s="37" t="s">
        <v>74</v>
      </c>
      <c r="H18" s="36"/>
      <c r="I18" s="40"/>
      <c r="J18" s="42"/>
      <c r="K18" s="36"/>
      <c r="L18" s="22" t="s">
        <v>75</v>
      </c>
      <c r="M18" s="23" t="s">
        <v>76</v>
      </c>
      <c r="N18" s="44"/>
      <c r="O18" s="40"/>
      <c r="P18" s="42"/>
      <c r="R18" s="21"/>
    </row>
    <row r="19" spans="1:18">
      <c r="A19" t="s">
        <v>77</v>
      </c>
      <c r="B19" s="18" t="s">
        <v>73</v>
      </c>
      <c r="C19" s="20">
        <f>2*$S$3*B19</f>
        <v>72000</v>
      </c>
      <c r="D19" s="37" t="s">
        <v>78</v>
      </c>
      <c r="E19" s="18" t="s">
        <v>73</v>
      </c>
      <c r="F19" s="20">
        <v>108000</v>
      </c>
      <c r="G19" s="37" t="s">
        <v>78</v>
      </c>
      <c r="H19" s="36"/>
      <c r="I19" s="40"/>
      <c r="J19" s="42"/>
      <c r="K19" s="36">
        <v>2</v>
      </c>
      <c r="L19" s="20">
        <f>S3*K19</f>
        <v>36000</v>
      </c>
      <c r="M19" s="37" t="s">
        <v>72</v>
      </c>
      <c r="N19" s="44"/>
      <c r="O19" s="40"/>
      <c r="P19" s="42"/>
      <c r="R19" s="21"/>
    </row>
    <row r="20" spans="1:18">
      <c r="A20" t="s">
        <v>79</v>
      </c>
      <c r="B20" s="18" t="s">
        <v>80</v>
      </c>
      <c r="C20" s="20">
        <v>0</v>
      </c>
      <c r="D20" s="37" t="s">
        <v>81</v>
      </c>
      <c r="E20" s="18" t="s">
        <v>80</v>
      </c>
      <c r="F20" s="20">
        <v>0</v>
      </c>
      <c r="G20" s="37" t="s">
        <v>81</v>
      </c>
      <c r="H20" s="36"/>
      <c r="I20" s="40"/>
      <c r="J20" s="42"/>
      <c r="K20" s="36"/>
      <c r="L20" s="22" t="s">
        <v>75</v>
      </c>
      <c r="M20" s="23" t="s">
        <v>55</v>
      </c>
      <c r="N20" s="44"/>
      <c r="O20" s="40"/>
      <c r="P20" s="42"/>
      <c r="R20" s="21"/>
    </row>
    <row r="21" spans="1:18">
      <c r="A21" t="s">
        <v>82</v>
      </c>
      <c r="B21" s="50" t="s">
        <v>83</v>
      </c>
      <c r="C21" s="51"/>
      <c r="D21" s="52"/>
      <c r="E21" s="18" t="s">
        <v>71</v>
      </c>
      <c r="F21" s="20">
        <v>400000</v>
      </c>
      <c r="G21" s="37" t="s">
        <v>84</v>
      </c>
      <c r="H21" s="36">
        <v>3</v>
      </c>
      <c r="I21" s="24">
        <f>H21*S3</f>
        <v>54000</v>
      </c>
      <c r="J21" s="37" t="s">
        <v>85</v>
      </c>
      <c r="K21" s="36"/>
      <c r="L21" s="24" t="s">
        <v>83</v>
      </c>
      <c r="M21" s="37"/>
      <c r="N21" s="44"/>
      <c r="O21" s="40"/>
      <c r="P21" s="42"/>
      <c r="R21" s="21"/>
    </row>
    <row r="22" spans="1:18">
      <c r="A22" s="3" t="s">
        <v>86</v>
      </c>
      <c r="B22" s="19"/>
      <c r="C22" s="16"/>
      <c r="D22" s="17"/>
      <c r="E22" s="19"/>
      <c r="F22" s="16"/>
      <c r="G22" s="17"/>
      <c r="H22" s="15"/>
      <c r="I22" s="16"/>
      <c r="J22" s="17" t="s">
        <v>87</v>
      </c>
      <c r="K22" s="33"/>
      <c r="L22" s="34"/>
      <c r="M22" s="35"/>
      <c r="N22" s="15"/>
      <c r="O22" s="16"/>
      <c r="P22" s="17"/>
      <c r="R22" s="21"/>
    </row>
    <row r="23" spans="1:18">
      <c r="A23" t="s">
        <v>44</v>
      </c>
      <c r="B23" s="18" t="s">
        <v>62</v>
      </c>
      <c r="C23" s="20">
        <f>B23*$S$3</f>
        <v>216000</v>
      </c>
      <c r="D23" s="37" t="s">
        <v>88</v>
      </c>
      <c r="E23" s="18" t="s">
        <v>62</v>
      </c>
      <c r="F23" s="20">
        <f>E23*$S$3</f>
        <v>216000</v>
      </c>
      <c r="G23" s="37" t="s">
        <v>88</v>
      </c>
      <c r="H23" s="36"/>
      <c r="I23" s="20">
        <v>216000</v>
      </c>
      <c r="J23" s="37" t="s">
        <v>89</v>
      </c>
      <c r="K23" s="36">
        <v>12</v>
      </c>
      <c r="L23" s="20">
        <v>216000</v>
      </c>
      <c r="M23" s="37" t="s">
        <v>90</v>
      </c>
      <c r="N23" s="36">
        <v>12</v>
      </c>
      <c r="O23" s="20">
        <v>216000</v>
      </c>
      <c r="P23" s="37" t="s">
        <v>90</v>
      </c>
      <c r="R23" s="21"/>
    </row>
    <row r="24" spans="1:18">
      <c r="A24" t="s">
        <v>91</v>
      </c>
      <c r="B24" s="18" t="s">
        <v>62</v>
      </c>
      <c r="C24" s="20">
        <f>B24*$S$3</f>
        <v>216000</v>
      </c>
      <c r="D24" s="37" t="s">
        <v>60</v>
      </c>
      <c r="E24" s="18" t="s">
        <v>62</v>
      </c>
      <c r="F24" s="20">
        <f>E24*$S$3</f>
        <v>216000</v>
      </c>
      <c r="G24" s="37" t="s">
        <v>60</v>
      </c>
      <c r="H24" s="36"/>
      <c r="I24" s="22">
        <v>250000</v>
      </c>
      <c r="J24" s="23" t="s">
        <v>53</v>
      </c>
      <c r="K24" s="36" t="s">
        <v>62</v>
      </c>
      <c r="L24" s="20">
        <v>216000</v>
      </c>
      <c r="M24" s="37" t="s">
        <v>60</v>
      </c>
      <c r="N24" s="44">
        <v>12</v>
      </c>
      <c r="O24" s="40">
        <v>300000</v>
      </c>
      <c r="P24" s="42" t="s">
        <v>53</v>
      </c>
      <c r="R24" s="21"/>
    </row>
    <row r="25" spans="1:18">
      <c r="A25" t="s">
        <v>92</v>
      </c>
      <c r="B25" s="18" t="s">
        <v>71</v>
      </c>
      <c r="C25" s="20">
        <f>B25*$S$3</f>
        <v>54000</v>
      </c>
      <c r="D25" s="37" t="s">
        <v>60</v>
      </c>
      <c r="E25" s="18" t="s">
        <v>71</v>
      </c>
      <c r="F25" s="20">
        <f>E25*$S$3</f>
        <v>54000</v>
      </c>
      <c r="G25" s="37" t="s">
        <v>60</v>
      </c>
      <c r="H25" s="36"/>
      <c r="I25" s="20">
        <v>54000</v>
      </c>
      <c r="J25" s="37" t="s">
        <v>93</v>
      </c>
      <c r="K25" s="36" t="s">
        <v>71</v>
      </c>
      <c r="L25" s="20">
        <v>54000</v>
      </c>
      <c r="M25" s="37" t="s">
        <v>60</v>
      </c>
      <c r="N25" s="44"/>
      <c r="O25" s="40"/>
      <c r="P25" s="42"/>
      <c r="R25" s="21"/>
    </row>
    <row r="26" spans="1:18">
      <c r="A26" t="s">
        <v>94</v>
      </c>
      <c r="B26" s="18" t="s">
        <v>62</v>
      </c>
      <c r="C26" s="20">
        <f>0.5*B26*$S$3+0.5*B26*$S$3</f>
        <v>216000</v>
      </c>
      <c r="D26" s="37" t="s">
        <v>95</v>
      </c>
      <c r="E26" s="18" t="s">
        <v>62</v>
      </c>
      <c r="F26" s="20">
        <f>0.5*E26*$S$3+0.5*E26*$S$3</f>
        <v>216000</v>
      </c>
      <c r="G26" s="37" t="s">
        <v>95</v>
      </c>
      <c r="H26" s="36"/>
      <c r="I26" s="20">
        <v>216000</v>
      </c>
      <c r="J26" s="37" t="s">
        <v>96</v>
      </c>
      <c r="K26" s="36" t="s">
        <v>62</v>
      </c>
      <c r="L26" s="20">
        <v>216000</v>
      </c>
      <c r="M26" s="37" t="s">
        <v>95</v>
      </c>
      <c r="N26" s="44"/>
      <c r="O26" s="40"/>
      <c r="P26" s="42"/>
      <c r="R26" s="21"/>
    </row>
    <row r="27" spans="1:18">
      <c r="A27" s="3" t="s">
        <v>97</v>
      </c>
      <c r="B27" s="19"/>
      <c r="C27" s="16"/>
      <c r="D27" s="17"/>
      <c r="E27" s="19"/>
      <c r="F27" s="16"/>
      <c r="G27" s="17"/>
      <c r="H27" s="15"/>
      <c r="I27" s="16"/>
      <c r="J27" s="17"/>
      <c r="K27" s="33"/>
      <c r="L27" s="34"/>
      <c r="M27" s="35"/>
      <c r="N27" s="15"/>
      <c r="O27" s="16"/>
      <c r="P27" s="17"/>
      <c r="R27" s="21"/>
    </row>
    <row r="28" spans="1:18">
      <c r="A28" t="s">
        <v>98</v>
      </c>
      <c r="B28" s="18" t="s">
        <v>62</v>
      </c>
      <c r="C28" s="20">
        <f>1*B28*$S$3</f>
        <v>216000</v>
      </c>
      <c r="D28" s="37" t="s">
        <v>72</v>
      </c>
      <c r="E28" s="18" t="s">
        <v>62</v>
      </c>
      <c r="F28" s="20">
        <f t="shared" ref="F28:F29" si="0">E28*$S$3</f>
        <v>216000</v>
      </c>
      <c r="G28" s="37" t="s">
        <v>72</v>
      </c>
      <c r="H28" s="36" t="s">
        <v>62</v>
      </c>
      <c r="I28" s="22">
        <v>250000</v>
      </c>
      <c r="J28" s="23" t="s">
        <v>53</v>
      </c>
      <c r="K28" s="18" t="s">
        <v>62</v>
      </c>
      <c r="L28" s="22">
        <v>300000</v>
      </c>
      <c r="M28" s="23" t="s">
        <v>53</v>
      </c>
      <c r="N28" s="38">
        <v>12</v>
      </c>
      <c r="O28" s="40">
        <v>500000</v>
      </c>
      <c r="P28" s="42" t="s">
        <v>53</v>
      </c>
      <c r="R28" s="21"/>
    </row>
    <row r="29" spans="1:18">
      <c r="A29" t="s">
        <v>99</v>
      </c>
      <c r="B29" s="18" t="s">
        <v>62</v>
      </c>
      <c r="C29" s="20">
        <f>1*B29*$S$3</f>
        <v>216000</v>
      </c>
      <c r="D29" s="37" t="s">
        <v>72</v>
      </c>
      <c r="E29" s="18" t="s">
        <v>62</v>
      </c>
      <c r="F29" s="20">
        <f t="shared" si="0"/>
        <v>216000</v>
      </c>
      <c r="G29" s="37" t="s">
        <v>72</v>
      </c>
      <c r="H29" s="36"/>
      <c r="I29" s="20">
        <v>216000</v>
      </c>
      <c r="J29" s="37" t="s">
        <v>85</v>
      </c>
      <c r="K29" s="36" t="s">
        <v>62</v>
      </c>
      <c r="L29" s="20">
        <v>216000</v>
      </c>
      <c r="M29" s="37" t="s">
        <v>72</v>
      </c>
      <c r="N29" s="39"/>
      <c r="O29" s="41"/>
      <c r="P29" s="43"/>
      <c r="R29" s="21"/>
    </row>
    <row r="30" spans="1:18" ht="82.9" customHeight="1">
      <c r="A30" s="12" t="s">
        <v>100</v>
      </c>
      <c r="B30" s="45" t="s">
        <v>101</v>
      </c>
      <c r="C30" s="46"/>
      <c r="D30" s="47"/>
      <c r="E30" s="45" t="s">
        <v>102</v>
      </c>
      <c r="F30" s="46"/>
      <c r="G30" s="47"/>
      <c r="H30" s="45" t="s">
        <v>103</v>
      </c>
      <c r="I30" s="46"/>
      <c r="J30" s="47"/>
      <c r="K30" s="45" t="s">
        <v>104</v>
      </c>
      <c r="L30" s="46"/>
      <c r="M30" s="47"/>
      <c r="N30" s="45" t="s">
        <v>105</v>
      </c>
      <c r="O30" s="46"/>
      <c r="P30" s="47"/>
    </row>
    <row r="31" spans="1:18" ht="138.6" customHeight="1">
      <c r="A31" s="12" t="s">
        <v>106</v>
      </c>
      <c r="B31" s="45" t="s">
        <v>107</v>
      </c>
      <c r="C31" s="46"/>
      <c r="D31" s="47"/>
      <c r="E31" s="45" t="s">
        <v>108</v>
      </c>
      <c r="F31" s="46"/>
      <c r="G31" s="47"/>
      <c r="H31" s="45" t="s">
        <v>109</v>
      </c>
      <c r="I31" s="46"/>
      <c r="J31" s="47"/>
      <c r="K31" s="45" t="s">
        <v>110</v>
      </c>
      <c r="L31" s="46"/>
      <c r="M31" s="47"/>
      <c r="N31" s="45" t="s">
        <v>111</v>
      </c>
      <c r="O31" s="46"/>
      <c r="P31" s="47"/>
    </row>
  </sheetData>
  <mergeCells count="64">
    <mergeCell ref="B7:D7"/>
    <mergeCell ref="B8:D8"/>
    <mergeCell ref="E2:G2"/>
    <mergeCell ref="B2:D2"/>
    <mergeCell ref="B4:D4"/>
    <mergeCell ref="B5:D5"/>
    <mergeCell ref="B6:D6"/>
    <mergeCell ref="H8:J8"/>
    <mergeCell ref="E8:G8"/>
    <mergeCell ref="E7:G7"/>
    <mergeCell ref="E4:G4"/>
    <mergeCell ref="E5:G5"/>
    <mergeCell ref="E6:G6"/>
    <mergeCell ref="H2:J2"/>
    <mergeCell ref="H4:J4"/>
    <mergeCell ref="H5:J5"/>
    <mergeCell ref="H6:J6"/>
    <mergeCell ref="H7:J7"/>
    <mergeCell ref="N8:P8"/>
    <mergeCell ref="K2:M2"/>
    <mergeCell ref="K4:M4"/>
    <mergeCell ref="K5:M5"/>
    <mergeCell ref="K6:M6"/>
    <mergeCell ref="K7:M7"/>
    <mergeCell ref="K8:M8"/>
    <mergeCell ref="N2:P2"/>
    <mergeCell ref="N4:P4"/>
    <mergeCell ref="N5:P5"/>
    <mergeCell ref="N6:P6"/>
    <mergeCell ref="N7:P7"/>
    <mergeCell ref="B1:D1"/>
    <mergeCell ref="E1:G1"/>
    <mergeCell ref="H1:J1"/>
    <mergeCell ref="K1:M1"/>
    <mergeCell ref="N1:P1"/>
    <mergeCell ref="E31:G31"/>
    <mergeCell ref="H31:J31"/>
    <mergeCell ref="K31:M31"/>
    <mergeCell ref="N31:P31"/>
    <mergeCell ref="B9:D9"/>
    <mergeCell ref="E9:G9"/>
    <mergeCell ref="H9:J9"/>
    <mergeCell ref="K9:M9"/>
    <mergeCell ref="N9:P9"/>
    <mergeCell ref="B30:D30"/>
    <mergeCell ref="B31:D31"/>
    <mergeCell ref="E30:G30"/>
    <mergeCell ref="H30:J30"/>
    <mergeCell ref="K30:M30"/>
    <mergeCell ref="N30:P30"/>
    <mergeCell ref="B21:D21"/>
    <mergeCell ref="I13:I20"/>
    <mergeCell ref="J13:J20"/>
    <mergeCell ref="M13:M16"/>
    <mergeCell ref="L13:L16"/>
    <mergeCell ref="N24:N26"/>
    <mergeCell ref="N28:N29"/>
    <mergeCell ref="O28:O29"/>
    <mergeCell ref="O13:O21"/>
    <mergeCell ref="P13:P21"/>
    <mergeCell ref="O24:O26"/>
    <mergeCell ref="P24:P26"/>
    <mergeCell ref="P28:P29"/>
    <mergeCell ref="N12:N2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Malec Lukasz</dc:creator>
  <cp:keywords/>
  <dc:description/>
  <cp:lastModifiedBy>michal baginski</cp:lastModifiedBy>
  <cp:revision/>
  <dcterms:created xsi:type="dcterms:W3CDTF">2015-06-05T18:19:34Z</dcterms:created>
  <dcterms:modified xsi:type="dcterms:W3CDTF">2024-12-30T10:53:23Z</dcterms:modified>
  <cp:category/>
  <cp:contentStatus/>
</cp:coreProperties>
</file>