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60" windowHeight="12580" activeTab="1"/>
  </bookViews>
  <sheets>
    <sheet name="Q1-3" sheetId="1" r:id="rId1"/>
    <sheet name="Q4-6" sheetId="2" r:id="rId2"/>
    <sheet name="Q7-9" sheetId="3" r:id="rId3"/>
    <sheet name="Q10-12" sheetId="4" r:id="rId4"/>
    <sheet name="Q13-15" sheetId="5" r:id="rId5"/>
    <sheet name="Q16-18" sheetId="6" r:id="rId6"/>
    <sheet name="Q19-21" sheetId="7" r:id="rId7"/>
    <sheet name="Q22-24" sheetId="8" r:id="rId8"/>
    <sheet name="Q25" sheetId="9" r:id="rId9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Q1" authorId="0">
      <text>
        <r>
          <rPr>
            <sz val="11"/>
            <color rgb="FF000000"/>
            <rFont val="Calibri"/>
            <scheme val="minor"/>
            <charset val="1"/>
          </rPr>
          <t>======
ID#AAAAbEPl1lo
Balsam Khalaf    (2022-06-10 21:49:33)
@kansoekwueme@gmail.com respond to the group please
_Assigned to kanso ekwueme_</t>
        </r>
      </text>
    </comment>
  </commentList>
</comments>
</file>

<file path=xl/sharedStrings.xml><?xml version="1.0" encoding="utf-8"?>
<sst xmlns="http://schemas.openxmlformats.org/spreadsheetml/2006/main" count="129" uniqueCount="108">
  <si>
    <t>1)</t>
  </si>
  <si>
    <t>b</t>
  </si>
  <si>
    <t>The comparison is possible because all options are the same except for the early exercise possibility</t>
  </si>
  <si>
    <t>European does NOT offer the early exer. possibility so it is the cheapest</t>
  </si>
  <si>
    <t>Bermudan allows early exer. only on PRE-SPECIFIED DATES in the contract, which is a bit more flexible than the European</t>
  </si>
  <si>
    <t>American allows early exer. at ANY TIME until maturity, which is even more flexible than the Bermudan</t>
  </si>
  <si>
    <t>2)</t>
  </si>
  <si>
    <t>a</t>
  </si>
  <si>
    <t>https://en.ppt-online.org/310973</t>
  </si>
  <si>
    <t>Delta normal</t>
  </si>
  <si>
    <t>mean</t>
  </si>
  <si>
    <t>stdev</t>
  </si>
  <si>
    <t>days</t>
  </si>
  <si>
    <t>multiplier</t>
  </si>
  <si>
    <t>VAR=STDEV*MULTIP</t>
  </si>
  <si>
    <t>VaR</t>
  </si>
  <si>
    <t>3)</t>
  </si>
  <si>
    <t>From Case final exam</t>
  </si>
  <si>
    <t>1. What could be the definition of DSCR?</t>
  </si>
  <si>
    <t>DEBT SERVICE COVERAGE RACIO</t>
  </si>
  <si>
    <t>a. The after-tax earnings of a period over the debt service of the period.</t>
  </si>
  <si>
    <t>b. The EBITDA of a period over the debt principle repayment of the period.</t>
  </si>
  <si>
    <t>c. The free cash flow of a period over the debt service of the period.</t>
  </si>
  <si>
    <t>d. The free cash flow of a period over the interest payment of the loan in the period.</t>
  </si>
  <si>
    <t>The correct answer is: The free cash flow of a period over the debt service of the period.</t>
  </si>
  <si>
    <t>4)</t>
  </si>
  <si>
    <t>c</t>
  </si>
  <si>
    <t>Arbitrage: buy (ask) cheap, sell (bid) at a higher "expensive" price. NO arbitrage means this possibility is eliminated.</t>
  </si>
  <si>
    <t>Bid</t>
  </si>
  <si>
    <t>Ask</t>
  </si>
  <si>
    <t>1 YYY  + 1 Bond</t>
  </si>
  <si>
    <r>
      <rPr>
        <sz val="11"/>
        <color theme="4"/>
        <rFont val="Calibri"/>
        <charset val="134"/>
      </rPr>
      <t>you can buy the portfolio at 174.11</t>
    </r>
    <r>
      <rPr>
        <sz val="11"/>
        <color rgb="FFC00000"/>
        <rFont val="Calibri"/>
        <charset val="134"/>
      </rPr>
      <t xml:space="preserve"> (or sell it at 171.22)</t>
    </r>
  </si>
  <si>
    <t>Bond</t>
  </si>
  <si>
    <r>
      <rPr>
        <sz val="11"/>
        <color theme="4"/>
        <rFont val="Calibri"/>
        <charset val="134"/>
      </rPr>
      <t>and sell the bond at 95.5</t>
    </r>
    <r>
      <rPr>
        <sz val="11"/>
        <color theme="1"/>
        <rFont val="Calibri"/>
        <charset val="134"/>
      </rPr>
      <t xml:space="preserve"> </t>
    </r>
    <r>
      <rPr>
        <sz val="11"/>
        <color rgb="FFC00000"/>
        <rFont val="Calibri"/>
        <charset val="134"/>
      </rPr>
      <t>(or buy the bond at 97.9)</t>
    </r>
  </si>
  <si>
    <t>YYY?</t>
  </si>
  <si>
    <r>
      <rPr>
        <sz val="11"/>
        <color theme="4"/>
        <rFont val="Calibri"/>
        <charset val="134"/>
      </rPr>
      <t>you are left with a stock worth 174.11 - 95.5 = 78.61 as if you bought it directly at Ask</t>
    </r>
    <r>
      <rPr>
        <sz val="11"/>
        <color rgb="FFFF0000"/>
        <rFont val="Calibri"/>
        <charset val="134"/>
      </rPr>
      <t xml:space="preserve"> </t>
    </r>
    <r>
      <rPr>
        <sz val="11"/>
        <color rgb="FFC00000"/>
        <rFont val="Calibri"/>
        <charset val="134"/>
      </rPr>
      <t>(you are left with cash of 171.22 - 97.9 = 73.32 as if you originally sold the stock at Bid)</t>
    </r>
  </si>
  <si>
    <t>5)</t>
  </si>
  <si>
    <r>
      <rPr>
        <sz val="11"/>
        <color theme="1"/>
        <rFont val="Calibri"/>
        <charset val="134"/>
      </rPr>
      <t>Two-Fund Separation Theorem for mean-variance investors  say that all investors should hold the</t>
    </r>
    <r>
      <rPr>
        <sz val="11"/>
        <color rgb="FF00FF00"/>
        <rFont val="Calibri"/>
        <charset val="134"/>
      </rPr>
      <t xml:space="preserve"> same portfolio of risky assets.</t>
    </r>
  </si>
  <si>
    <t>Several small-probability events with similar outcome are overweighted relative to a single outcome with a slightly larger payoff, thus PT prefers the former to the latter, violating stochastic dominance.</t>
  </si>
  <si>
    <t>People tend to overweight small probabilities and underweight large probabilities. This can be modeled by a probability weighting function.</t>
  </si>
  <si>
    <r>
      <rPr>
        <sz val="11"/>
        <color theme="1"/>
        <rFont val="Calibri"/>
        <charset val="134"/>
      </rPr>
      <t xml:space="preserve">Allais’s Paradoxon tells us that that Expected Utility Theory </t>
    </r>
    <r>
      <rPr>
        <sz val="11"/>
        <color rgb="FF00FF00"/>
        <rFont val="Calibri"/>
        <charset val="134"/>
      </rPr>
      <t>does not explain</t>
    </r>
    <r>
      <rPr>
        <sz val="11"/>
        <color theme="1"/>
        <rFont val="Calibri"/>
        <charset val="134"/>
      </rPr>
      <t xml:space="preserve"> actual behavior of a person sufficiently well.</t>
    </r>
  </si>
  <si>
    <t>6)</t>
  </si>
  <si>
    <t>7)</t>
  </si>
  <si>
    <t>yes, it DOES NOT because assumptions for each approach are different</t>
  </si>
  <si>
    <t>8)</t>
  </si>
  <si>
    <t>cost of debt ==&gt; rD</t>
  </si>
  <si>
    <t>K is only relevant for the TV period and since WACC &lt; ROIC &lt; RONIC, TV is not applicable so no K is applicable</t>
  </si>
  <si>
    <t>rA</t>
  </si>
  <si>
    <t>rE = (WACC - D/V * rD * (1 - t)) (1 - D/V)</t>
  </si>
  <si>
    <t>RE=(wacc-(D/v/rd*(1-tax)))/E/v</t>
  </si>
  <si>
    <t>9)</t>
  </si>
  <si>
    <r>
      <rPr>
        <sz val="11"/>
        <color theme="1"/>
        <rFont val="Calibri"/>
        <charset val="134"/>
      </rPr>
      <t xml:space="preserve">if the eq. prices of </t>
    </r>
    <r>
      <rPr>
        <sz val="11"/>
        <color rgb="FF00FF00"/>
        <rFont val="Calibri"/>
        <charset val="134"/>
      </rPr>
      <t xml:space="preserve">ALL ASSETS </t>
    </r>
    <r>
      <rPr>
        <sz val="11"/>
        <color theme="1"/>
        <rFont val="Calibri"/>
        <charset val="134"/>
      </rPr>
      <t xml:space="preserve">are </t>
    </r>
    <r>
      <rPr>
        <sz val="11"/>
        <color rgb="FF00FF00"/>
        <rFont val="Calibri"/>
        <charset val="134"/>
      </rPr>
      <t>ARBITRAGE FREE</t>
    </r>
    <r>
      <rPr>
        <sz val="11"/>
        <color theme="1"/>
        <rFont val="Calibri"/>
        <charset val="134"/>
      </rPr>
      <t xml:space="preserve"> then markets are complete</t>
    </r>
  </si>
  <si>
    <t>Markowitz assumed that investors might choose</t>
  </si>
  <si>
    <t>ra=d/v*rd+e/v*re</t>
  </si>
  <si>
    <t>any portfolio on the efficient frontier of risky investments,</t>
  </si>
  <si>
    <t>10)</t>
  </si>
  <si>
    <t>Long forward position (and any position in a forward or in the stock itself) does not depend on volatility.</t>
  </si>
  <si>
    <t>11)</t>
  </si>
  <si>
    <r>
      <rPr>
        <sz val="11"/>
        <color theme="1"/>
        <rFont val="Calibri"/>
        <charset val="134"/>
      </rPr>
      <t xml:space="preserve">Equity has to be </t>
    </r>
    <r>
      <rPr>
        <sz val="11"/>
        <color rgb="FF00FF00"/>
        <rFont val="Calibri"/>
        <charset val="134"/>
      </rPr>
      <t>less than or equal</t>
    </r>
    <r>
      <rPr>
        <sz val="11"/>
        <color theme="1"/>
        <rFont val="Calibri"/>
        <charset val="134"/>
      </rPr>
      <t xml:space="preserve"> to Asset</t>
    </r>
  </si>
  <si>
    <r>
      <rPr>
        <sz val="11"/>
        <color theme="1"/>
        <rFont val="Calibri"/>
        <charset val="134"/>
      </rPr>
      <t>The TV formula for</t>
    </r>
    <r>
      <rPr>
        <sz val="11"/>
        <color rgb="FF00FF00"/>
        <rFont val="Calibri"/>
        <charset val="134"/>
      </rPr>
      <t xml:space="preserve"> FCFF, APV, and FCFE </t>
    </r>
    <r>
      <rPr>
        <sz val="11"/>
        <color theme="1"/>
        <rFont val="Calibri"/>
        <charset val="134"/>
      </rPr>
      <t>can be interepreted as a growing perp.</t>
    </r>
  </si>
  <si>
    <r>
      <rPr>
        <sz val="11"/>
        <color theme="1"/>
        <rFont val="Calibri"/>
        <charset val="134"/>
      </rPr>
      <t>The</t>
    </r>
    <r>
      <rPr>
        <sz val="11"/>
        <color rgb="FF00FF00"/>
        <rFont val="Calibri"/>
        <charset val="134"/>
      </rPr>
      <t xml:space="preserve"> Multiple-based methods</t>
    </r>
    <r>
      <rPr>
        <sz val="11"/>
        <color theme="1"/>
        <rFont val="Calibri"/>
        <charset val="134"/>
      </rPr>
      <t xml:space="preserve"> show the likely price a third-pary buyer may pay for the given firm</t>
    </r>
  </si>
  <si>
    <t>12)</t>
  </si>
  <si>
    <r>
      <rPr>
        <sz val="11"/>
        <color theme="1"/>
        <rFont val="Calibri"/>
        <charset val="134"/>
      </rPr>
      <t xml:space="preserve">Since markets are complete, (..), each giving very </t>
    </r>
    <r>
      <rPr>
        <sz val="11"/>
        <color rgb="FF00FF00"/>
        <rFont val="Calibri"/>
        <charset val="134"/>
      </rPr>
      <t>similar prices</t>
    </r>
  </si>
  <si>
    <t>13)</t>
  </si>
  <si>
    <t>14)</t>
  </si>
  <si>
    <t>15)</t>
  </si>
  <si>
    <t>d?</t>
  </si>
  <si>
    <t>The operational</t>
  </si>
  <si>
    <t>risk is due to the overall business, strategic, and market risk factors (suppliers,</t>
  </si>
  <si>
    <t>off-takers and sales, political and regulatory issues, operation and maintenances,</t>
  </si>
  <si>
    <t>etc.) of the running project (Gardner-Wright, n.d.).</t>
  </si>
  <si>
    <t>16)</t>
  </si>
  <si>
    <t>Income statement</t>
  </si>
  <si>
    <t>Balance Sheet</t>
  </si>
  <si>
    <t>17)</t>
  </si>
  <si>
    <t>d</t>
  </si>
  <si>
    <t xml:space="preserve">mock exam of risk class </t>
  </si>
  <si>
    <t>18)</t>
  </si>
  <si>
    <t>corp fin book</t>
  </si>
  <si>
    <t>19)</t>
  </si>
  <si>
    <t>20)</t>
  </si>
  <si>
    <t>r</t>
  </si>
  <si>
    <t>Zero Coupon Bond Price = N*EXP(-r*T)</t>
  </si>
  <si>
    <t>Duration</t>
  </si>
  <si>
    <t>Time of Maturity has the only payment</t>
  </si>
  <si>
    <t>100*Exp(-5%*3)</t>
  </si>
  <si>
    <t>YTM</t>
  </si>
  <si>
    <t>because it is the only rate of discount and it's a flat curve</t>
  </si>
  <si>
    <t>21)</t>
  </si>
  <si>
    <t>C</t>
  </si>
  <si>
    <t>O</t>
  </si>
  <si>
    <t>P</t>
  </si>
  <si>
    <t>N</t>
  </si>
  <si>
    <t>F</t>
  </si>
  <si>
    <r>
      <rPr>
        <sz val="11"/>
        <color theme="1"/>
        <rFont val="Calibri"/>
        <charset val="134"/>
      </rPr>
      <t>this is a</t>
    </r>
    <r>
      <rPr>
        <sz val="11"/>
        <color rgb="FF00FF00"/>
        <rFont val="Calibri"/>
        <charset val="134"/>
      </rPr>
      <t xml:space="preserve"> "contractual obliga_x0002_tions" not a standard cov.</t>
    </r>
  </si>
  <si>
    <t>I</t>
  </si>
  <si>
    <t>22)</t>
  </si>
  <si>
    <t>Vanilla = KnockIN + KnockOUT</t>
  </si>
  <si>
    <t>7 = 2 + 5</t>
  </si>
  <si>
    <t>23)</t>
  </si>
  <si>
    <r>
      <rPr>
        <sz val="11"/>
        <color theme="1"/>
        <rFont val="Calibri"/>
        <charset val="134"/>
      </rPr>
      <t xml:space="preserve">relevance applies for </t>
    </r>
    <r>
      <rPr>
        <sz val="11"/>
        <color rgb="FF00FF00"/>
        <rFont val="Calibri"/>
        <charset val="134"/>
      </rPr>
      <t>selecting the right mutiple</t>
    </r>
  </si>
  <si>
    <r>
      <rPr>
        <sz val="11"/>
        <color theme="1"/>
        <rFont val="Calibri"/>
        <charset val="134"/>
      </rPr>
      <t xml:space="preserve">equals </t>
    </r>
    <r>
      <rPr>
        <sz val="11"/>
        <color rgb="FF00FF00"/>
        <rFont val="Calibri"/>
        <charset val="134"/>
      </rPr>
      <t>WACC</t>
    </r>
  </si>
  <si>
    <r>
      <rPr>
        <sz val="11"/>
        <color theme="1"/>
        <rFont val="Calibri"/>
        <charset val="134"/>
      </rPr>
      <t xml:space="preserve">uniformity applies </t>
    </r>
    <r>
      <rPr>
        <sz val="11"/>
        <color rgb="FF00FF00"/>
        <rFont val="Calibri"/>
        <charset val="134"/>
      </rPr>
      <t>to selecting the right mutiple</t>
    </r>
    <r>
      <rPr>
        <sz val="11"/>
        <color theme="1"/>
        <rFont val="Calibri"/>
        <charset val="134"/>
      </rPr>
      <t xml:space="preserve"> for </t>
    </r>
    <r>
      <rPr>
        <sz val="11"/>
        <color rgb="FF00FF00"/>
        <rFont val="Calibri"/>
        <charset val="134"/>
      </rPr>
      <t xml:space="preserve">calculating the value of the firm </t>
    </r>
  </si>
  <si>
    <t>24)</t>
  </si>
  <si>
    <t>We have a short call (on an underlying stock) position. To hedge this position, take the opposite position in the underlying stock (long stock).</t>
  </si>
  <si>
    <t>25)</t>
  </si>
  <si>
    <t>The Wiener process is Markovian because at any present moment in time, the value of a future increment does not depend on the past values</t>
  </si>
  <si>
    <t>The Wiener process is also a Martingale because the Expected Value of the increment at any point in time is 0</t>
  </si>
</sst>
</file>

<file path=xl/styles.xml><?xml version="1.0" encoding="utf-8"?>
<styleSheet xmlns="http://schemas.openxmlformats.org/spreadsheetml/2006/main">
  <numFmts count="6">
    <numFmt numFmtId="176" formatCode="&quot;$&quot;#,##0.00"/>
    <numFmt numFmtId="177" formatCode="0.000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Docs-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rgb="FF00FF00"/>
      <name val="Calibri"/>
      <charset val="134"/>
      <scheme val="minor"/>
    </font>
    <font>
      <sz val="11"/>
      <name val="Calibri"/>
      <charset val="134"/>
    </font>
    <font>
      <sz val="11"/>
      <color rgb="FFC00000"/>
      <name val="Calibri"/>
      <charset val="134"/>
    </font>
    <font>
      <sz val="11"/>
      <color theme="4"/>
      <name val="Calibri"/>
      <charset val="134"/>
    </font>
    <font>
      <u/>
      <sz val="11"/>
      <color rgb="FF1155CC"/>
      <name val="Calibri"/>
      <charset val="134"/>
    </font>
    <font>
      <sz val="11"/>
      <color rgb="FF000000"/>
      <name val="Calibri"/>
      <charset val="134"/>
    </font>
    <font>
      <sz val="11"/>
      <color rgb="FF0000FF"/>
      <name val="Calibri"/>
      <charset val="134"/>
      <scheme val="minor"/>
    </font>
    <font>
      <sz val="11"/>
      <color rgb="FF0000FF"/>
      <name val="Calibri"/>
      <charset val="134"/>
    </font>
    <font>
      <sz val="12"/>
      <color theme="1"/>
      <name val="&quot;Times New Roman&quot;"/>
      <charset val="134"/>
    </font>
    <font>
      <sz val="12"/>
      <color theme="1"/>
      <name val="Calibri"/>
      <charset val="134"/>
    </font>
    <font>
      <sz val="10"/>
      <color theme="1"/>
      <name val="&quot;Times New Roman&quot;"/>
      <charset val="134"/>
    </font>
    <font>
      <b/>
      <sz val="10"/>
      <color theme="1"/>
      <name val="&quot;Times New Roman&quot;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FF00"/>
      <name val="Calibri"/>
      <charset val="134"/>
    </font>
    <font>
      <sz val="11"/>
      <color rgb="FF000000"/>
      <name val="Calibri"/>
      <charset val="1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9CB9C"/>
        <bgColor rgb="FFF9CB9C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8" fillId="28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6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11" borderId="7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Border="1"/>
    <xf numFmtId="0" fontId="3" fillId="4" borderId="0" xfId="0" applyFont="1" applyFill="1" applyBorder="1"/>
    <xf numFmtId="0" fontId="1" fillId="0" borderId="0" xfId="0" applyFont="1"/>
    <xf numFmtId="9" fontId="1" fillId="0" borderId="0" xfId="0" applyNumberFormat="1" applyFont="1"/>
    <xf numFmtId="0" fontId="4" fillId="4" borderId="0" xfId="0" applyFont="1" applyFill="1" applyBorder="1"/>
    <xf numFmtId="0" fontId="3" fillId="0" borderId="0" xfId="0" applyFont="1"/>
    <xf numFmtId="0" fontId="3" fillId="5" borderId="0" xfId="0" applyFont="1" applyFill="1" applyBorder="1"/>
    <xf numFmtId="2" fontId="1" fillId="0" borderId="0" xfId="0" applyNumberFormat="1" applyFont="1"/>
    <xf numFmtId="0" fontId="5" fillId="0" borderId="0" xfId="0" applyFont="1"/>
    <xf numFmtId="17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9" fontId="11" fillId="0" borderId="0" xfId="0" applyNumberFormat="1" applyFont="1"/>
    <xf numFmtId="176" fontId="12" fillId="0" borderId="0" xfId="0" applyNumberFormat="1" applyFont="1" applyAlignment="1">
      <alignment horizontal="right"/>
    </xf>
    <xf numFmtId="176" fontId="10" fillId="0" borderId="0" xfId="0" applyNumberFormat="1" applyFont="1" applyAlignment="1">
      <alignment horizontal="right"/>
    </xf>
    <xf numFmtId="0" fontId="11" fillId="0" borderId="0" xfId="0" applyFont="1"/>
    <xf numFmtId="2" fontId="10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76" fontId="5" fillId="0" borderId="0" xfId="0" applyNumberFormat="1" applyFont="1"/>
    <xf numFmtId="0" fontId="1" fillId="0" borderId="0" xfId="0" applyFo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13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jpeg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jpeg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image" Target="../media/image25.png"/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0</xdr:row>
      <xdr:rowOff>19050</xdr:rowOff>
    </xdr:from>
    <xdr:ext cx="7429500" cy="4414520"/>
    <xdr:pic>
      <xdr:nvPicPr>
        <xdr:cNvPr id="2" name="image18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7150" y="19050"/>
          <a:ext cx="7429500" cy="441452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361950</xdr:colOff>
      <xdr:row>9</xdr:row>
      <xdr:rowOff>152400</xdr:rowOff>
    </xdr:from>
    <xdr:ext cx="3324225" cy="485775"/>
    <xdr:pic>
      <xdr:nvPicPr>
        <xdr:cNvPr id="3" name="image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2333605" y="1790700"/>
          <a:ext cx="33242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-190500</xdr:rowOff>
    </xdr:from>
    <xdr:ext cx="6172200" cy="3663950"/>
    <xdr:pic>
      <xdr:nvPicPr>
        <xdr:cNvPr id="2" name="image11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0"/>
          <a:ext cx="6172200" cy="36639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17</xdr:row>
      <xdr:rowOff>171450</xdr:rowOff>
    </xdr:from>
    <xdr:ext cx="2657475" cy="1819275"/>
    <xdr:pic>
      <xdr:nvPicPr>
        <xdr:cNvPr id="3" name="image2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135235" y="3244850"/>
          <a:ext cx="2657475" cy="1819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29</xdr:row>
      <xdr:rowOff>57150</xdr:rowOff>
    </xdr:from>
    <xdr:ext cx="12201525" cy="1857375"/>
    <xdr:pic>
      <xdr:nvPicPr>
        <xdr:cNvPr id="4" name="image4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2883535" y="5502275"/>
          <a:ext cx="12201525" cy="1857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552450</xdr:colOff>
      <xdr:row>39</xdr:row>
      <xdr:rowOff>171450</xdr:rowOff>
    </xdr:from>
    <xdr:to>
      <xdr:col>14</xdr:col>
      <xdr:colOff>319720</xdr:colOff>
      <xdr:row>61</xdr:row>
      <xdr:rowOff>170980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65095" y="7616825"/>
          <a:ext cx="7513320" cy="4399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543800" cy="4708525"/>
    <xdr:pic>
      <xdr:nvPicPr>
        <xdr:cNvPr id="2" name="image15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543800" cy="470852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428625</xdr:colOff>
      <xdr:row>20</xdr:row>
      <xdr:rowOff>47625</xdr:rowOff>
    </xdr:from>
    <xdr:ext cx="4267200" cy="2162175"/>
    <xdr:pic>
      <xdr:nvPicPr>
        <xdr:cNvPr id="3" name="image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2400280" y="3717925"/>
          <a:ext cx="4267200" cy="216217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0</xdr:row>
      <xdr:rowOff>66675</xdr:rowOff>
    </xdr:from>
    <xdr:ext cx="2905125" cy="1365250"/>
    <xdr:pic>
      <xdr:nvPicPr>
        <xdr:cNvPr id="4" name="image9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0877550" y="66675"/>
          <a:ext cx="2905125" cy="13652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0</xdr:row>
      <xdr:rowOff>0</xdr:rowOff>
    </xdr:from>
    <xdr:ext cx="2228850" cy="1489075"/>
    <xdr:pic>
      <xdr:nvPicPr>
        <xdr:cNvPr id="5" name="image5.png" title="Image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3199745" y="0"/>
          <a:ext cx="2228850" cy="148907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</xdr:colOff>
      <xdr:row>8</xdr:row>
      <xdr:rowOff>19050</xdr:rowOff>
    </xdr:from>
    <xdr:ext cx="2724150" cy="530225"/>
    <xdr:pic>
      <xdr:nvPicPr>
        <xdr:cNvPr id="6" name="image6.png" title="Image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1286490" y="1517650"/>
          <a:ext cx="2724150" cy="5302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428625</xdr:colOff>
      <xdr:row>11</xdr:row>
      <xdr:rowOff>133350</xdr:rowOff>
    </xdr:from>
    <xdr:ext cx="1666875" cy="504825"/>
    <xdr:pic>
      <xdr:nvPicPr>
        <xdr:cNvPr id="7" name="image1.png" title="Image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10991850" y="2178050"/>
          <a:ext cx="166687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514350</xdr:colOff>
      <xdr:row>0</xdr:row>
      <xdr:rowOff>0</xdr:rowOff>
    </xdr:from>
    <xdr:ext cx="2724150" cy="1489075"/>
    <xdr:pic>
      <xdr:nvPicPr>
        <xdr:cNvPr id="8" name="image14.png" title="Image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14598650" y="0"/>
          <a:ext cx="2724150" cy="1489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67600" cy="4473575"/>
    <xdr:pic>
      <xdr:nvPicPr>
        <xdr:cNvPr id="2" name="image21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67600" cy="447357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476250</xdr:colOff>
      <xdr:row>2</xdr:row>
      <xdr:rowOff>171450</xdr:rowOff>
    </xdr:from>
    <xdr:ext cx="2924175" cy="1806575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560550" y="539750"/>
          <a:ext cx="2924175" cy="18065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29500" cy="4064000"/>
    <xdr:pic>
      <xdr:nvPicPr>
        <xdr:cNvPr id="2" name="image10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29500" cy="40640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0</xdr:row>
      <xdr:rowOff>0</xdr:rowOff>
    </xdr:from>
    <xdr:ext cx="2781300" cy="3038475"/>
    <xdr:pic>
      <xdr:nvPicPr>
        <xdr:cNvPr id="3" name="image2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982325" y="0"/>
          <a:ext cx="2781300" cy="30384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29500" cy="4152900"/>
    <xdr:pic>
      <xdr:nvPicPr>
        <xdr:cNvPr id="2" name="image1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29500" cy="41529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17</xdr:row>
      <xdr:rowOff>47625</xdr:rowOff>
    </xdr:from>
    <xdr:ext cx="3648075" cy="1504950"/>
    <xdr:pic>
      <xdr:nvPicPr>
        <xdr:cNvPr id="3" name="image2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022080" y="3209925"/>
          <a:ext cx="36480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24</xdr:row>
      <xdr:rowOff>190500</xdr:rowOff>
    </xdr:from>
    <xdr:ext cx="3543300" cy="1047750"/>
    <xdr:pic>
      <xdr:nvPicPr>
        <xdr:cNvPr id="4" name="image23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9022080" y="4724400"/>
          <a:ext cx="3543300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9</xdr:row>
      <xdr:rowOff>85725</xdr:rowOff>
    </xdr:from>
    <xdr:ext cx="3400425" cy="838200"/>
    <xdr:pic>
      <xdr:nvPicPr>
        <xdr:cNvPr id="5" name="image19.png" title="Image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9221470" y="1736725"/>
          <a:ext cx="3400425" cy="8382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29500" cy="4206875"/>
    <xdr:pic>
      <xdr:nvPicPr>
        <xdr:cNvPr id="2" name="image8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29500" cy="420687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561975</xdr:colOff>
      <xdr:row>0</xdr:row>
      <xdr:rowOff>161925</xdr:rowOff>
    </xdr:from>
    <xdr:ext cx="1724025" cy="1101725"/>
    <xdr:pic>
      <xdr:nvPicPr>
        <xdr:cNvPr id="3" name="image2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420985" y="161925"/>
          <a:ext cx="1724025" cy="110172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0</xdr:row>
      <xdr:rowOff>161925</xdr:rowOff>
    </xdr:from>
    <xdr:ext cx="1590675" cy="1177925"/>
    <xdr:pic>
      <xdr:nvPicPr>
        <xdr:cNvPr id="4" name="image22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2973050" y="161925"/>
          <a:ext cx="1590675" cy="11779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381000</xdr:colOff>
      <xdr:row>14</xdr:row>
      <xdr:rowOff>161925</xdr:rowOff>
    </xdr:from>
    <xdr:ext cx="1343025" cy="1454150"/>
    <xdr:pic>
      <xdr:nvPicPr>
        <xdr:cNvPr id="5" name="image13.png" title="Image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1174730" y="2752725"/>
          <a:ext cx="1343025" cy="14541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29500" cy="4267200"/>
    <xdr:pic>
      <xdr:nvPicPr>
        <xdr:cNvPr id="2" name="image24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29500" cy="42672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333375</xdr:colOff>
      <xdr:row>5</xdr:row>
      <xdr:rowOff>171450</xdr:rowOff>
    </xdr:from>
    <xdr:ext cx="3114675" cy="1835150"/>
    <xdr:pic>
      <xdr:nvPicPr>
        <xdr:cNvPr id="3" name="image1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417675" y="1085850"/>
          <a:ext cx="3114675" cy="18351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7429500" cy="1571625"/>
    <xdr:pic>
      <xdr:nvPicPr>
        <xdr:cNvPr id="2" name="image16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7429500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</xdr:row>
      <xdr:rowOff>19050</xdr:rowOff>
    </xdr:from>
    <xdr:ext cx="4667250" cy="4550410"/>
    <xdr:pic>
      <xdr:nvPicPr>
        <xdr:cNvPr id="3" name="image2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89965" y="1695450"/>
          <a:ext cx="4667250" cy="455041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33</xdr:row>
      <xdr:rowOff>161925</xdr:rowOff>
    </xdr:from>
    <xdr:ext cx="4819650" cy="3181350"/>
    <xdr:pic>
      <xdr:nvPicPr>
        <xdr:cNvPr id="4" name="image28.png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037590" y="6503035"/>
          <a:ext cx="4819650" cy="3181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en.ppt-online.org/310973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:T1000"/>
  <sheetViews>
    <sheetView zoomScale="150" zoomScaleNormal="150" topLeftCell="L4" workbookViewId="0">
      <selection activeCell="Q26" sqref="Q26"/>
    </sheetView>
  </sheetViews>
  <sheetFormatPr defaultColWidth="14.5" defaultRowHeight="15" customHeight="1"/>
  <cols>
    <col min="1" max="26" width="8.6640625" customWidth="1"/>
  </cols>
  <sheetData>
    <row r="1" customHeight="1" spans="17:17">
      <c r="Q1"/>
    </row>
    <row r="2" ht="14" spans="14:15">
      <c r="N2" s="3" t="s">
        <v>0</v>
      </c>
      <c r="O2" s="4" t="s">
        <v>1</v>
      </c>
    </row>
    <row r="3" ht="14" spans="14:14">
      <c r="N3" s="5" t="s">
        <v>2</v>
      </c>
    </row>
    <row r="4" ht="14" spans="14:14">
      <c r="N4" s="5" t="s">
        <v>3</v>
      </c>
    </row>
    <row r="5" ht="14" spans="14:14">
      <c r="N5" s="5" t="s">
        <v>4</v>
      </c>
    </row>
    <row r="6" ht="14" spans="14:14">
      <c r="N6" s="5" t="s">
        <v>5</v>
      </c>
    </row>
    <row r="9" ht="14" spans="14:16">
      <c r="N9" s="3" t="s">
        <v>6</v>
      </c>
      <c r="O9" s="4" t="s">
        <v>7</v>
      </c>
      <c r="P9" s="21" t="s">
        <v>8</v>
      </c>
    </row>
    <row r="10" ht="14" spans="14:20">
      <c r="N10" s="22" t="s">
        <v>9</v>
      </c>
      <c r="P10" s="23">
        <v>0.99</v>
      </c>
      <c r="Q10" s="23">
        <v>0.95</v>
      </c>
      <c r="S10" s="6"/>
      <c r="T10" s="6"/>
    </row>
    <row r="11" ht="14" spans="15:17">
      <c r="O11" s="22" t="s">
        <v>10</v>
      </c>
      <c r="P11" s="24">
        <v>0</v>
      </c>
      <c r="Q11" s="24">
        <v>0</v>
      </c>
    </row>
    <row r="12" ht="14" spans="15:17">
      <c r="O12" s="22" t="s">
        <v>11</v>
      </c>
      <c r="P12" s="25">
        <f>P15/P14</f>
        <v>1.28957497435198</v>
      </c>
      <c r="Q12" s="25">
        <f>P12*SQRT(Q13)</f>
        <v>4.07799413250548</v>
      </c>
    </row>
    <row r="13" ht="14" spans="15:17">
      <c r="O13" s="5" t="s">
        <v>12</v>
      </c>
      <c r="P13" s="26">
        <v>1</v>
      </c>
      <c r="Q13" s="26">
        <v>10</v>
      </c>
    </row>
    <row r="14" ht="14" spans="15:19">
      <c r="O14" s="22" t="s">
        <v>13</v>
      </c>
      <c r="P14" s="27">
        <f t="shared" ref="P14:Q14" si="0">-_xlfn.NORM.S.INV(1-P10)</f>
        <v>2.32634787404084</v>
      </c>
      <c r="Q14" s="27">
        <f t="shared" si="0"/>
        <v>1.64485362695147</v>
      </c>
      <c r="S14" s="33" t="s">
        <v>14</v>
      </c>
    </row>
    <row r="15" ht="14" spans="15:17">
      <c r="O15" s="22" t="s">
        <v>15</v>
      </c>
      <c r="P15" s="24">
        <v>3</v>
      </c>
      <c r="Q15" s="32">
        <f>Q12*Q14</f>
        <v>6.70770343953845</v>
      </c>
    </row>
    <row r="17" ht="14" spans="14:16">
      <c r="N17" s="3" t="s">
        <v>16</v>
      </c>
      <c r="O17" s="4" t="s">
        <v>1</v>
      </c>
      <c r="P17" s="5" t="s">
        <v>17</v>
      </c>
    </row>
    <row r="18" ht="17.6" spans="14:14">
      <c r="N18" s="28" t="s">
        <v>18</v>
      </c>
    </row>
    <row r="19" ht="14.8" spans="14:18">
      <c r="N19" s="29"/>
      <c r="R19" s="5" t="s">
        <v>19</v>
      </c>
    </row>
    <row r="20" ht="15.2" spans="14:14">
      <c r="N20" s="30" t="s">
        <v>20</v>
      </c>
    </row>
    <row r="21" ht="15.75" customHeight="1" spans="14:14">
      <c r="N21" s="30" t="s">
        <v>21</v>
      </c>
    </row>
    <row r="22" ht="15.75" customHeight="1" spans="14:14">
      <c r="N22" s="31" t="s">
        <v>22</v>
      </c>
    </row>
    <row r="23" ht="15.75" customHeight="1" spans="14:14">
      <c r="N23" s="30" t="s">
        <v>23</v>
      </c>
    </row>
    <row r="24" ht="15.75" customHeight="1" spans="14:14">
      <c r="N24" s="31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P9" r:id="rId4" display="https://en.ppt-online.org/310973"/>
  </hyperlinks>
  <pageMargins left="0.7" right="0.7" top="0.75" bottom="0.75" header="0" footer="0"/>
  <pageSetup paperSize="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R1000"/>
  <sheetViews>
    <sheetView tabSelected="1" zoomScale="143" zoomScaleNormal="143" workbookViewId="0">
      <selection activeCell="D22" sqref="D22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25</v>
      </c>
      <c r="O2" s="4" t="s">
        <v>26</v>
      </c>
    </row>
    <row r="3" ht="14" spans="14:14">
      <c r="N3" s="5" t="s">
        <v>27</v>
      </c>
    </row>
    <row r="4" ht="14" spans="16:17">
      <c r="P4" s="13" t="s">
        <v>28</v>
      </c>
      <c r="Q4" s="13" t="s">
        <v>29</v>
      </c>
    </row>
    <row r="5" ht="14" spans="14:18">
      <c r="N5" s="14" t="s">
        <v>30</v>
      </c>
      <c r="O5" s="15"/>
      <c r="P5" s="16">
        <v>171.22</v>
      </c>
      <c r="Q5" s="17">
        <v>174.11</v>
      </c>
      <c r="R5" s="5" t="s">
        <v>31</v>
      </c>
    </row>
    <row r="6" ht="14" spans="15:18">
      <c r="O6" s="13" t="s">
        <v>32</v>
      </c>
      <c r="P6" s="17">
        <v>95.5</v>
      </c>
      <c r="Q6" s="16">
        <v>97.9</v>
      </c>
      <c r="R6" s="19" t="s">
        <v>33</v>
      </c>
    </row>
    <row r="7" ht="14" spans="15:18">
      <c r="O7" s="13" t="s">
        <v>34</v>
      </c>
      <c r="P7" s="16">
        <f>P5-Q6</f>
        <v>73.32</v>
      </c>
      <c r="Q7" s="17">
        <f>Q5-P6</f>
        <v>78.61</v>
      </c>
      <c r="R7" s="20" t="s">
        <v>35</v>
      </c>
    </row>
    <row r="8" ht="14" spans="16:17">
      <c r="P8" s="18">
        <f>P5-Q6</f>
        <v>73.32</v>
      </c>
      <c r="Q8" s="18">
        <f>Q5-P6</f>
        <v>78.61</v>
      </c>
    </row>
    <row r="9" ht="14" spans="14:16">
      <c r="N9" s="3" t="s">
        <v>36</v>
      </c>
      <c r="O9" s="9" t="s">
        <v>1</v>
      </c>
      <c r="P9" s="5"/>
    </row>
    <row r="11" ht="14" spans="14:14">
      <c r="N11" s="5" t="s">
        <v>37</v>
      </c>
    </row>
    <row r="12" ht="14" spans="14:14">
      <c r="N12" s="5" t="s">
        <v>38</v>
      </c>
    </row>
    <row r="14" ht="14" spans="14:14">
      <c r="N14" s="5" t="s">
        <v>39</v>
      </c>
    </row>
    <row r="15" ht="14" spans="14:14">
      <c r="N15" s="5" t="s">
        <v>40</v>
      </c>
    </row>
    <row r="17" ht="14" spans="14:15">
      <c r="N17" s="3" t="s">
        <v>41</v>
      </c>
      <c r="O17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5:O5"/>
  </mergeCells>
  <pageMargins left="0.7" right="0.7" top="0.75" bottom="0.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000"/>
  <sheetViews>
    <sheetView workbookViewId="0">
      <selection activeCell="A1" sqref="A1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42</v>
      </c>
      <c r="O2" s="9" t="s">
        <v>7</v>
      </c>
    </row>
    <row r="3" ht="14" spans="14:14">
      <c r="N3" s="5" t="s">
        <v>43</v>
      </c>
    </row>
    <row r="9" ht="14" spans="14:15">
      <c r="N9" s="3" t="s">
        <v>44</v>
      </c>
      <c r="O9" s="4" t="s">
        <v>26</v>
      </c>
    </row>
    <row r="11" ht="14" spans="14:14">
      <c r="N11" s="5" t="s">
        <v>45</v>
      </c>
    </row>
    <row r="12" ht="14" spans="14:14">
      <c r="N12" s="5" t="s">
        <v>46</v>
      </c>
    </row>
    <row r="13" ht="14" spans="15:15">
      <c r="O13" s="10">
        <f>6%/12%</f>
        <v>0.5</v>
      </c>
    </row>
    <row r="14" ht="14" spans="14:15">
      <c r="N14" s="5" t="s">
        <v>47</v>
      </c>
      <c r="O14" s="11">
        <f>0.4*5%+0.6*O15</f>
        <v>0.104</v>
      </c>
    </row>
    <row r="15" ht="14" spans="14:15">
      <c r="N15" s="5" t="s">
        <v>48</v>
      </c>
      <c r="O15" s="12">
        <f>(10%-0.4*5%*0.8)/0.6</f>
        <v>0.14</v>
      </c>
    </row>
    <row r="16" ht="14" spans="19:19">
      <c r="S16" s="5" t="s">
        <v>49</v>
      </c>
    </row>
    <row r="17" ht="14" spans="14:15">
      <c r="N17" s="3" t="s">
        <v>50</v>
      </c>
      <c r="O17" s="9" t="s">
        <v>7</v>
      </c>
    </row>
    <row r="19" ht="14" spans="14:14">
      <c r="N19" s="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 spans="19:19">
      <c r="S27" s="5" t="s">
        <v>52</v>
      </c>
    </row>
    <row r="28" ht="15.75" customHeight="1" spans="3:19">
      <c r="C28" s="5" t="s">
        <v>53</v>
      </c>
      <c r="S28" s="5" t="s">
        <v>54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O1000"/>
  <sheetViews>
    <sheetView workbookViewId="0">
      <selection activeCell="A1" sqref="A1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55</v>
      </c>
      <c r="O2" s="4" t="s">
        <v>7</v>
      </c>
    </row>
    <row r="3" ht="14" spans="14:14">
      <c r="N3" s="5" t="s">
        <v>56</v>
      </c>
    </row>
    <row r="9" ht="14" spans="14:15">
      <c r="N9" s="3" t="s">
        <v>57</v>
      </c>
      <c r="O9" s="7" t="s">
        <v>26</v>
      </c>
    </row>
    <row r="11" ht="14" spans="14:14">
      <c r="N11" s="5" t="s">
        <v>58</v>
      </c>
    </row>
    <row r="12" ht="14" spans="14:14">
      <c r="N12" s="5" t="s">
        <v>59</v>
      </c>
    </row>
    <row r="14" ht="14" spans="14:14">
      <c r="N14" s="5" t="s">
        <v>60</v>
      </c>
    </row>
    <row r="17" ht="14" spans="14:15">
      <c r="N17" s="3" t="s">
        <v>61</v>
      </c>
      <c r="O17" s="7" t="s">
        <v>26</v>
      </c>
    </row>
    <row r="21" ht="15.75" customHeight="1" spans="14:14">
      <c r="N21" s="5" t="s">
        <v>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:T1000"/>
  <sheetViews>
    <sheetView workbookViewId="0">
      <selection activeCell="A1" sqref="A1"/>
    </sheetView>
  </sheetViews>
  <sheetFormatPr defaultColWidth="14.5" defaultRowHeight="15" customHeight="1"/>
  <cols>
    <col min="1" max="26" width="8.6640625" customWidth="1"/>
  </cols>
  <sheetData>
    <row r="1" ht="14" spans="20:20">
      <c r="T1" s="8"/>
    </row>
    <row r="2" ht="14" spans="14:15">
      <c r="N2" s="3" t="s">
        <v>63</v>
      </c>
      <c r="O2" s="7" t="s">
        <v>1</v>
      </c>
    </row>
    <row r="9" ht="14" spans="14:15">
      <c r="N9" s="3" t="s">
        <v>64</v>
      </c>
      <c r="O9" s="4" t="s">
        <v>1</v>
      </c>
    </row>
    <row r="17" ht="14" spans="14:15">
      <c r="N17" s="3" t="s">
        <v>65</v>
      </c>
      <c r="O17" s="7" t="s">
        <v>66</v>
      </c>
    </row>
    <row r="18" ht="14" spans="14:14">
      <c r="N18" s="5" t="s">
        <v>67</v>
      </c>
    </row>
    <row r="19" ht="14" spans="14:14">
      <c r="N19" s="5" t="s">
        <v>68</v>
      </c>
    </row>
    <row r="20" ht="14" spans="14:14">
      <c r="N20" s="5" t="s">
        <v>69</v>
      </c>
    </row>
    <row r="21" ht="15.75" customHeight="1" spans="14:14">
      <c r="N21" s="5" t="s">
        <v>70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P1000"/>
  <sheetViews>
    <sheetView workbookViewId="0">
      <selection activeCell="A1" sqref="A1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71</v>
      </c>
      <c r="O2" s="7" t="s">
        <v>7</v>
      </c>
    </row>
    <row r="4" ht="14" spans="14:14">
      <c r="N4" s="5" t="s">
        <v>72</v>
      </c>
    </row>
    <row r="5" ht="14" spans="14:14">
      <c r="N5" s="5" t="s">
        <v>73</v>
      </c>
    </row>
    <row r="6" ht="14" spans="14:14">
      <c r="N6" s="5" t="s">
        <v>72</v>
      </c>
    </row>
    <row r="9" ht="14" spans="14:16">
      <c r="N9" s="3" t="s">
        <v>74</v>
      </c>
      <c r="O9" s="7" t="s">
        <v>75</v>
      </c>
      <c r="P9" s="5" t="s">
        <v>76</v>
      </c>
    </row>
    <row r="17" ht="14" spans="14:16">
      <c r="N17" s="3" t="s">
        <v>77</v>
      </c>
      <c r="O17" s="7" t="s">
        <v>75</v>
      </c>
      <c r="P17" s="5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V1000"/>
  <sheetViews>
    <sheetView workbookViewId="0">
      <selection activeCell="A1" sqref="A1"/>
    </sheetView>
  </sheetViews>
  <sheetFormatPr defaultColWidth="14.5" defaultRowHeight="15" customHeight="1"/>
  <cols>
    <col min="1" max="14" width="8.6640625" customWidth="1"/>
    <col min="15" max="15" width="11.5" customWidth="1"/>
    <col min="16" max="18" width="8.6640625" customWidth="1"/>
    <col min="19" max="19" width="14.5" customWidth="1"/>
    <col min="20" max="26" width="8.6640625" customWidth="1"/>
  </cols>
  <sheetData>
    <row r="2" ht="14" spans="14:15">
      <c r="N2" s="3" t="s">
        <v>79</v>
      </c>
      <c r="O2" s="4" t="s">
        <v>7</v>
      </c>
    </row>
    <row r="9" ht="14" spans="14:16">
      <c r="N9" s="3" t="s">
        <v>80</v>
      </c>
      <c r="O9" s="4" t="s">
        <v>7</v>
      </c>
      <c r="P9" s="5" t="s">
        <v>81</v>
      </c>
    </row>
    <row r="11" ht="14" spans="14:22">
      <c r="N11" s="5" t="s">
        <v>82</v>
      </c>
      <c r="T11" s="5" t="s">
        <v>83</v>
      </c>
      <c r="U11" s="5">
        <v>3</v>
      </c>
      <c r="V11" s="5" t="s">
        <v>84</v>
      </c>
    </row>
    <row r="12" ht="14" spans="14:22">
      <c r="N12" s="5" t="s">
        <v>85</v>
      </c>
      <c r="P12" s="5">
        <f>100*EXP(-5%*3)</f>
        <v>86.0707976425058</v>
      </c>
      <c r="T12" s="5" t="s">
        <v>86</v>
      </c>
      <c r="U12" s="6">
        <v>0.05</v>
      </c>
      <c r="V12" s="5" t="s">
        <v>87</v>
      </c>
    </row>
    <row r="13" ht="14" spans="16:21">
      <c r="P13" s="5">
        <f>100*EXP(-5%*2)</f>
        <v>90.4837418035959</v>
      </c>
      <c r="U13" s="6"/>
    </row>
    <row r="14" ht="14" spans="18:18">
      <c r="R14" s="5">
        <f>100*EXP(-0.05*2)</f>
        <v>90.4837418035959</v>
      </c>
    </row>
    <row r="17" ht="14" spans="14:19">
      <c r="N17" s="3" t="s">
        <v>88</v>
      </c>
      <c r="O17" s="4" t="s">
        <v>75</v>
      </c>
      <c r="S17" s="5" t="s">
        <v>89</v>
      </c>
    </row>
    <row r="18" ht="14" spans="19:19">
      <c r="S18" s="5" t="s">
        <v>90</v>
      </c>
    </row>
    <row r="19" ht="14" spans="19:19">
      <c r="S19" s="5" t="s">
        <v>91</v>
      </c>
    </row>
    <row r="20" ht="14" spans="19:19">
      <c r="S20" s="5" t="s">
        <v>92</v>
      </c>
    </row>
    <row r="21" ht="15.75" customHeight="1" spans="19:19">
      <c r="S21" s="5" t="s">
        <v>93</v>
      </c>
    </row>
    <row r="22" ht="15.75" customHeight="1" spans="14:19">
      <c r="N22" s="5" t="s">
        <v>94</v>
      </c>
      <c r="S22" s="5" t="s">
        <v>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O1000"/>
  <sheetViews>
    <sheetView workbookViewId="0">
      <selection activeCell="A1" sqref="A1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96</v>
      </c>
      <c r="O2" s="4" t="s">
        <v>26</v>
      </c>
    </row>
    <row r="3" ht="14" spans="14:14">
      <c r="N3" s="5" t="s">
        <v>97</v>
      </c>
    </row>
    <row r="4" ht="14" spans="14:14">
      <c r="N4" s="5" t="s">
        <v>98</v>
      </c>
    </row>
    <row r="9" ht="14" spans="14:15">
      <c r="N9" s="3" t="s">
        <v>99</v>
      </c>
      <c r="O9" s="4" t="s">
        <v>7</v>
      </c>
    </row>
    <row r="12" ht="14" spans="14:14">
      <c r="N12" s="5" t="s">
        <v>100</v>
      </c>
    </row>
    <row r="13" ht="14" spans="14:14">
      <c r="N13" s="5" t="s">
        <v>101</v>
      </c>
    </row>
    <row r="14" ht="14" spans="14:14">
      <c r="N14" s="5" t="s">
        <v>102</v>
      </c>
    </row>
    <row r="17" ht="14" spans="14:15">
      <c r="N17" s="3" t="s">
        <v>103</v>
      </c>
      <c r="O17" s="4" t="s">
        <v>7</v>
      </c>
    </row>
    <row r="18" ht="14" spans="14:14">
      <c r="N18" s="5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99"/>
  <sheetViews>
    <sheetView zoomScale="118" zoomScaleNormal="118" workbookViewId="0">
      <selection activeCell="J13" sqref="J13"/>
    </sheetView>
  </sheetViews>
  <sheetFormatPr defaultColWidth="14.5" defaultRowHeight="15" customHeight="1"/>
  <cols>
    <col min="1" max="26" width="8.6640625" customWidth="1"/>
  </cols>
  <sheetData>
    <row r="2" ht="14" spans="14:15">
      <c r="N2" s="3" t="s">
        <v>105</v>
      </c>
      <c r="O2" s="4" t="s">
        <v>7</v>
      </c>
    </row>
    <row r="4" ht="14" spans="14:14">
      <c r="N4" s="5" t="s">
        <v>106</v>
      </c>
    </row>
    <row r="5" ht="14" spans="14:14">
      <c r="N5" s="5" t="s">
        <v>107</v>
      </c>
    </row>
    <row r="11" ht="14" spans="1:13">
      <c r="A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4" spans="2:1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4" spans="2: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4" spans="2:1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4" spans="2:1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7" ht="16.8" spans="3:3">
      <c r="C17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Q1-3</vt:lpstr>
      <vt:lpstr>Q4-6</vt:lpstr>
      <vt:lpstr>Q7-9</vt:lpstr>
      <vt:lpstr>Q10-12</vt:lpstr>
      <vt:lpstr>Q13-15</vt:lpstr>
      <vt:lpstr>Q16-18</vt:lpstr>
      <vt:lpstr>Q19-21</vt:lpstr>
      <vt:lpstr>Q22-24</vt:lpstr>
      <vt:lpstr>Q25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lijinlong</cp:lastModifiedBy>
  <dcterms:created xsi:type="dcterms:W3CDTF">2022-06-04T20:10:00Z</dcterms:created>
  <dcterms:modified xsi:type="dcterms:W3CDTF">2024-06-04T23:12:45Z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