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vamseea\github\acma-projects\B1516\code\output\"/>
    </mc:Choice>
  </mc:AlternateContent>
  <xr:revisionPtr revIDLastSave="0" documentId="13_ncr:1_{0AD1E125-87E7-4482-B33F-D9561195199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tro" sheetId="1" r:id="rId1"/>
    <sheet name="summary" sheetId="2" r:id="rId2"/>
    <sheet name="temp" sheetId="3" r:id="rId3"/>
    <sheet name="09m_100mph_cog" sheetId="4" r:id="rId4"/>
    <sheet name="09m_100mph" sheetId="5" r:id="rId5"/>
    <sheet name="09m_120mph_cog" sheetId="6" r:id="rId6"/>
    <sheet name="09m_120mph" sheetId="7" r:id="rId7"/>
    <sheet name="10m_100mph_cog" sheetId="8" r:id="rId8"/>
    <sheet name="10m_100mph" sheetId="9" r:id="rId9"/>
    <sheet name="10m_120mph_cog" sheetId="10" r:id="rId10"/>
    <sheet name="10m_120mph" sheetId="11" r:id="rId11"/>
    <sheet name="09m_100mph_cog_tug" sheetId="12" r:id="rId12"/>
    <sheet name="09m_100mph_tug" sheetId="13" r:id="rId13"/>
    <sheet name="09m_120mph_cog_tug" sheetId="14" r:id="rId14"/>
    <sheet name="09m_120mph_tug" sheetId="15" r:id="rId15"/>
    <sheet name="10m_100mph_cog_tug" sheetId="16" r:id="rId16"/>
    <sheet name="10m_100mph_tug" sheetId="17" r:id="rId17"/>
    <sheet name="10m_120mph_cog_tug" sheetId="18" r:id="rId18"/>
    <sheet name="10m_120mph_tug" sheetId="19" r:id="rId19"/>
    <sheet name="l1_slack_cog" sheetId="20" r:id="rId20"/>
    <sheet name="l1_slack" sheetId="21" r:id="rId21"/>
    <sheet name="l1_winch_cog" sheetId="22" r:id="rId22"/>
    <sheet name="l1_winch" sheetId="23" r:id="rId23"/>
  </sheets>
  <externalReferences>
    <externalReference r:id="rId24"/>
  </externalReferences>
  <definedNames>
    <definedName name="g">9.8065</definedName>
    <definedName name="MBF">[1]Data!$I$24</definedName>
    <definedName name="_xlnm.Print_Area" localSheetId="1">summary!$B$1:$AA$185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68" i="2" l="1"/>
  <c r="W268" i="2"/>
  <c r="V268" i="2"/>
  <c r="U268" i="2"/>
  <c r="T268" i="2"/>
  <c r="S268" i="2"/>
  <c r="R268" i="2"/>
  <c r="Q268" i="2"/>
  <c r="M268" i="2"/>
  <c r="L268" i="2"/>
  <c r="K268" i="2"/>
  <c r="J268" i="2"/>
  <c r="I268" i="2"/>
  <c r="H268" i="2"/>
  <c r="G268" i="2"/>
  <c r="F268" i="2"/>
  <c r="F284" i="2"/>
  <c r="G284" i="2"/>
  <c r="H284" i="2"/>
  <c r="I284" i="2"/>
  <c r="J284" i="2"/>
  <c r="K284" i="2"/>
  <c r="L284" i="2"/>
  <c r="M284" i="2"/>
  <c r="Q284" i="2"/>
  <c r="R284" i="2"/>
  <c r="S284" i="2"/>
  <c r="T284" i="2"/>
  <c r="U284" i="2"/>
  <c r="V284" i="2"/>
  <c r="W284" i="2"/>
  <c r="X284" i="2"/>
  <c r="F285" i="2"/>
  <c r="G285" i="2"/>
  <c r="H285" i="2"/>
  <c r="I285" i="2"/>
  <c r="J285" i="2"/>
  <c r="K285" i="2"/>
  <c r="L285" i="2"/>
  <c r="M285" i="2"/>
  <c r="Q285" i="2"/>
  <c r="R285" i="2"/>
  <c r="S285" i="2"/>
  <c r="T285" i="2"/>
  <c r="U285" i="2"/>
  <c r="V285" i="2"/>
  <c r="W285" i="2"/>
  <c r="X285" i="2"/>
  <c r="F286" i="2"/>
  <c r="G286" i="2"/>
  <c r="H286" i="2"/>
  <c r="I286" i="2"/>
  <c r="J286" i="2"/>
  <c r="K286" i="2"/>
  <c r="L286" i="2"/>
  <c r="M286" i="2"/>
  <c r="Q286" i="2"/>
  <c r="R286" i="2"/>
  <c r="S286" i="2"/>
  <c r="T286" i="2"/>
  <c r="U286" i="2"/>
  <c r="V286" i="2"/>
  <c r="W286" i="2"/>
  <c r="X286" i="2"/>
  <c r="F287" i="2"/>
  <c r="G287" i="2"/>
  <c r="H287" i="2"/>
  <c r="I287" i="2"/>
  <c r="J287" i="2"/>
  <c r="K287" i="2"/>
  <c r="L287" i="2"/>
  <c r="M287" i="2"/>
  <c r="Q287" i="2"/>
  <c r="R287" i="2"/>
  <c r="S287" i="2"/>
  <c r="T287" i="2"/>
  <c r="U287" i="2"/>
  <c r="V287" i="2"/>
  <c r="W287" i="2"/>
  <c r="X287" i="2"/>
  <c r="F232" i="2"/>
  <c r="G232" i="2"/>
  <c r="H232" i="2"/>
  <c r="I232" i="2"/>
  <c r="J232" i="2"/>
  <c r="K232" i="2"/>
  <c r="L232" i="2"/>
  <c r="M232" i="2"/>
  <c r="Q232" i="2"/>
  <c r="R232" i="2"/>
  <c r="S232" i="2"/>
  <c r="T232" i="2"/>
  <c r="U232" i="2"/>
  <c r="V232" i="2"/>
  <c r="W232" i="2"/>
  <c r="X232" i="2"/>
  <c r="F233" i="2"/>
  <c r="G233" i="2"/>
  <c r="H233" i="2"/>
  <c r="I233" i="2"/>
  <c r="J233" i="2"/>
  <c r="K233" i="2"/>
  <c r="L233" i="2"/>
  <c r="M233" i="2"/>
  <c r="Q233" i="2"/>
  <c r="R233" i="2"/>
  <c r="S233" i="2"/>
  <c r="T233" i="2"/>
  <c r="U233" i="2"/>
  <c r="V233" i="2"/>
  <c r="W233" i="2"/>
  <c r="X233" i="2"/>
  <c r="F234" i="2"/>
  <c r="G234" i="2"/>
  <c r="H234" i="2"/>
  <c r="I234" i="2"/>
  <c r="J234" i="2"/>
  <c r="K234" i="2"/>
  <c r="L234" i="2"/>
  <c r="M234" i="2"/>
  <c r="Q234" i="2"/>
  <c r="R234" i="2"/>
  <c r="S234" i="2"/>
  <c r="T234" i="2"/>
  <c r="U234" i="2"/>
  <c r="V234" i="2"/>
  <c r="W234" i="2"/>
  <c r="X234" i="2"/>
  <c r="F235" i="2"/>
  <c r="G235" i="2"/>
  <c r="H235" i="2"/>
  <c r="I235" i="2"/>
  <c r="J235" i="2"/>
  <c r="K235" i="2"/>
  <c r="L235" i="2"/>
  <c r="M235" i="2"/>
  <c r="Q235" i="2"/>
  <c r="R235" i="2"/>
  <c r="S235" i="2"/>
  <c r="T235" i="2"/>
  <c r="U235" i="2"/>
  <c r="V235" i="2"/>
  <c r="W235" i="2"/>
  <c r="X235" i="2"/>
  <c r="X216" i="2"/>
  <c r="W216" i="2"/>
  <c r="V216" i="2"/>
  <c r="U216" i="2"/>
  <c r="T216" i="2"/>
  <c r="S216" i="2"/>
  <c r="R216" i="2"/>
  <c r="Q216" i="2"/>
  <c r="M216" i="2"/>
  <c r="L216" i="2"/>
  <c r="K216" i="2"/>
  <c r="J216" i="2"/>
  <c r="I216" i="2"/>
  <c r="H216" i="2"/>
  <c r="G216" i="2"/>
  <c r="F216" i="2"/>
  <c r="F128" i="2"/>
  <c r="F180" i="2" s="1"/>
  <c r="G128" i="2"/>
  <c r="G180" i="2" s="1"/>
  <c r="H128" i="2"/>
  <c r="H180" i="2" s="1"/>
  <c r="I128" i="2"/>
  <c r="I180" i="2" s="1"/>
  <c r="J128" i="2"/>
  <c r="J180" i="2" s="1"/>
  <c r="K128" i="2"/>
  <c r="K180" i="2" s="1"/>
  <c r="L128" i="2"/>
  <c r="L180" i="2" s="1"/>
  <c r="M128" i="2"/>
  <c r="M180" i="2" s="1"/>
  <c r="N128" i="2"/>
  <c r="N180" i="2" s="1"/>
  <c r="O128" i="2"/>
  <c r="O180" i="2" s="1"/>
  <c r="Q128" i="2"/>
  <c r="Q180" i="2" s="1"/>
  <c r="R128" i="2"/>
  <c r="R180" i="2" s="1"/>
  <c r="S128" i="2"/>
  <c r="S180" i="2" s="1"/>
  <c r="T128" i="2"/>
  <c r="T180" i="2" s="1"/>
  <c r="U128" i="2"/>
  <c r="U180" i="2" s="1"/>
  <c r="V128" i="2"/>
  <c r="V180" i="2" s="1"/>
  <c r="W128" i="2"/>
  <c r="W180" i="2" s="1"/>
  <c r="X128" i="2"/>
  <c r="X180" i="2" s="1"/>
  <c r="Y128" i="2"/>
  <c r="Y180" i="2" s="1"/>
  <c r="Z128" i="2"/>
  <c r="Z180" i="2" s="1"/>
  <c r="F129" i="2"/>
  <c r="F181" i="2" s="1"/>
  <c r="G129" i="2"/>
  <c r="G181" i="2" s="1"/>
  <c r="H129" i="2"/>
  <c r="H181" i="2" s="1"/>
  <c r="I129" i="2"/>
  <c r="I181" i="2" s="1"/>
  <c r="J129" i="2"/>
  <c r="J181" i="2" s="1"/>
  <c r="K129" i="2"/>
  <c r="K181" i="2" s="1"/>
  <c r="L129" i="2"/>
  <c r="L181" i="2" s="1"/>
  <c r="M129" i="2"/>
  <c r="M181" i="2" s="1"/>
  <c r="N129" i="2"/>
  <c r="N181" i="2" s="1"/>
  <c r="O129" i="2"/>
  <c r="O181" i="2" s="1"/>
  <c r="Q129" i="2"/>
  <c r="Q181" i="2" s="1"/>
  <c r="R129" i="2"/>
  <c r="R181" i="2" s="1"/>
  <c r="S129" i="2"/>
  <c r="S181" i="2" s="1"/>
  <c r="T129" i="2"/>
  <c r="T181" i="2" s="1"/>
  <c r="U129" i="2"/>
  <c r="U181" i="2" s="1"/>
  <c r="V129" i="2"/>
  <c r="V181" i="2" s="1"/>
  <c r="W129" i="2"/>
  <c r="W181" i="2" s="1"/>
  <c r="X129" i="2"/>
  <c r="X181" i="2" s="1"/>
  <c r="Y129" i="2"/>
  <c r="Y181" i="2" s="1"/>
  <c r="Z129" i="2"/>
  <c r="Z181" i="2" s="1"/>
  <c r="F130" i="2"/>
  <c r="F182" i="2" s="1"/>
  <c r="G130" i="2"/>
  <c r="G182" i="2" s="1"/>
  <c r="H130" i="2"/>
  <c r="H182" i="2" s="1"/>
  <c r="I130" i="2"/>
  <c r="I182" i="2" s="1"/>
  <c r="J130" i="2"/>
  <c r="J182" i="2" s="1"/>
  <c r="K130" i="2"/>
  <c r="K182" i="2" s="1"/>
  <c r="L130" i="2"/>
  <c r="L182" i="2" s="1"/>
  <c r="M130" i="2"/>
  <c r="M182" i="2" s="1"/>
  <c r="N130" i="2"/>
  <c r="N182" i="2" s="1"/>
  <c r="O130" i="2"/>
  <c r="O182" i="2" s="1"/>
  <c r="Q130" i="2"/>
  <c r="Q182" i="2" s="1"/>
  <c r="R130" i="2"/>
  <c r="R182" i="2" s="1"/>
  <c r="S130" i="2"/>
  <c r="S182" i="2" s="1"/>
  <c r="T130" i="2"/>
  <c r="T182" i="2" s="1"/>
  <c r="U130" i="2"/>
  <c r="U182" i="2" s="1"/>
  <c r="V130" i="2"/>
  <c r="V182" i="2" s="1"/>
  <c r="W130" i="2"/>
  <c r="W182" i="2" s="1"/>
  <c r="X130" i="2"/>
  <c r="X182" i="2" s="1"/>
  <c r="Y130" i="2"/>
  <c r="Y182" i="2" s="1"/>
  <c r="Z130" i="2"/>
  <c r="Z182" i="2" s="1"/>
  <c r="F131" i="2"/>
  <c r="F183" i="2" s="1"/>
  <c r="G131" i="2"/>
  <c r="G183" i="2" s="1"/>
  <c r="H131" i="2"/>
  <c r="H183" i="2" s="1"/>
  <c r="I131" i="2"/>
  <c r="I183" i="2" s="1"/>
  <c r="J131" i="2"/>
  <c r="J183" i="2" s="1"/>
  <c r="K131" i="2"/>
  <c r="K183" i="2" s="1"/>
  <c r="L131" i="2"/>
  <c r="L183" i="2" s="1"/>
  <c r="M131" i="2"/>
  <c r="M183" i="2" s="1"/>
  <c r="N131" i="2"/>
  <c r="N183" i="2" s="1"/>
  <c r="O131" i="2"/>
  <c r="O183" i="2" s="1"/>
  <c r="Q131" i="2"/>
  <c r="Q183" i="2" s="1"/>
  <c r="R131" i="2"/>
  <c r="R183" i="2" s="1"/>
  <c r="S131" i="2"/>
  <c r="S183" i="2" s="1"/>
  <c r="T131" i="2"/>
  <c r="T183" i="2" s="1"/>
  <c r="U131" i="2"/>
  <c r="U183" i="2" s="1"/>
  <c r="V131" i="2"/>
  <c r="V183" i="2" s="1"/>
  <c r="W131" i="2"/>
  <c r="W183" i="2" s="1"/>
  <c r="X131" i="2"/>
  <c r="X183" i="2" s="1"/>
  <c r="Y131" i="2"/>
  <c r="Y183" i="2" s="1"/>
  <c r="Z131" i="2"/>
  <c r="Z183" i="2" s="1"/>
  <c r="Z112" i="2"/>
  <c r="Z164" i="2" s="1"/>
  <c r="Y112" i="2"/>
  <c r="Y164" i="2" s="1"/>
  <c r="X112" i="2"/>
  <c r="X164" i="2" s="1"/>
  <c r="W112" i="2"/>
  <c r="W164" i="2" s="1"/>
  <c r="V112" i="2"/>
  <c r="V164" i="2" s="1"/>
  <c r="U112" i="2"/>
  <c r="U164" i="2" s="1"/>
  <c r="T112" i="2"/>
  <c r="T164" i="2" s="1"/>
  <c r="S112" i="2"/>
  <c r="S164" i="2" s="1"/>
  <c r="R112" i="2"/>
  <c r="R164" i="2" s="1"/>
  <c r="Q112" i="2"/>
  <c r="Q164" i="2" s="1"/>
  <c r="O112" i="2"/>
  <c r="O164" i="2" s="1"/>
  <c r="N112" i="2"/>
  <c r="N164" i="2" s="1"/>
  <c r="M112" i="2"/>
  <c r="M164" i="2" s="1"/>
  <c r="L112" i="2"/>
  <c r="L164" i="2" s="1"/>
  <c r="K112" i="2"/>
  <c r="K164" i="2" s="1"/>
  <c r="J112" i="2"/>
  <c r="J164" i="2" s="1"/>
  <c r="I112" i="2"/>
  <c r="I164" i="2" s="1"/>
  <c r="H112" i="2"/>
  <c r="H164" i="2" s="1"/>
  <c r="G112" i="2"/>
  <c r="G164" i="2" s="1"/>
  <c r="F112" i="2"/>
  <c r="F164" i="2" s="1"/>
  <c r="F76" i="2"/>
  <c r="G76" i="2"/>
  <c r="H76" i="2"/>
  <c r="I76" i="2"/>
  <c r="J76" i="2"/>
  <c r="K76" i="2"/>
  <c r="Q76" i="2"/>
  <c r="R76" i="2"/>
  <c r="S76" i="2"/>
  <c r="T76" i="2"/>
  <c r="U76" i="2"/>
  <c r="V76" i="2"/>
  <c r="F77" i="2"/>
  <c r="G77" i="2"/>
  <c r="H77" i="2"/>
  <c r="I77" i="2"/>
  <c r="J77" i="2"/>
  <c r="K77" i="2"/>
  <c r="Q77" i="2"/>
  <c r="R77" i="2"/>
  <c r="S77" i="2"/>
  <c r="T77" i="2"/>
  <c r="U77" i="2"/>
  <c r="V77" i="2"/>
  <c r="F78" i="2"/>
  <c r="G78" i="2"/>
  <c r="H78" i="2"/>
  <c r="I78" i="2"/>
  <c r="J78" i="2"/>
  <c r="K78" i="2"/>
  <c r="Q78" i="2"/>
  <c r="R78" i="2"/>
  <c r="S78" i="2"/>
  <c r="T78" i="2"/>
  <c r="U78" i="2"/>
  <c r="V78" i="2"/>
  <c r="F79" i="2"/>
  <c r="G79" i="2"/>
  <c r="H79" i="2"/>
  <c r="I79" i="2"/>
  <c r="J79" i="2"/>
  <c r="K79" i="2"/>
  <c r="Q79" i="2"/>
  <c r="R79" i="2"/>
  <c r="S79" i="2"/>
  <c r="T79" i="2"/>
  <c r="U79" i="2"/>
  <c r="V79" i="2"/>
  <c r="V60" i="2"/>
  <c r="U60" i="2"/>
  <c r="T60" i="2"/>
  <c r="S60" i="2"/>
  <c r="R60" i="2"/>
  <c r="Q60" i="2"/>
  <c r="K60" i="2"/>
  <c r="J60" i="2"/>
  <c r="I60" i="2"/>
  <c r="H60" i="2"/>
  <c r="G60" i="2"/>
  <c r="F60" i="2"/>
  <c r="X283" i="2"/>
  <c r="W283" i="2"/>
  <c r="V283" i="2"/>
  <c r="U283" i="2"/>
  <c r="T283" i="2"/>
  <c r="S283" i="2"/>
  <c r="R283" i="2"/>
  <c r="Q283" i="2"/>
  <c r="M283" i="2"/>
  <c r="L283" i="2"/>
  <c r="K283" i="2"/>
  <c r="J283" i="2"/>
  <c r="I283" i="2"/>
  <c r="H283" i="2"/>
  <c r="G283" i="2"/>
  <c r="F283" i="2"/>
  <c r="X282" i="2"/>
  <c r="W282" i="2"/>
  <c r="V282" i="2"/>
  <c r="U282" i="2"/>
  <c r="T282" i="2"/>
  <c r="S282" i="2"/>
  <c r="R282" i="2"/>
  <c r="Q282" i="2"/>
  <c r="M282" i="2"/>
  <c r="L282" i="2"/>
  <c r="K282" i="2"/>
  <c r="J282" i="2"/>
  <c r="I282" i="2"/>
  <c r="H282" i="2"/>
  <c r="G282" i="2"/>
  <c r="F282" i="2"/>
  <c r="X281" i="2"/>
  <c r="W281" i="2"/>
  <c r="V281" i="2"/>
  <c r="U281" i="2"/>
  <c r="T281" i="2"/>
  <c r="S281" i="2"/>
  <c r="R281" i="2"/>
  <c r="Q281" i="2"/>
  <c r="M281" i="2"/>
  <c r="L281" i="2"/>
  <c r="K281" i="2"/>
  <c r="J281" i="2"/>
  <c r="I281" i="2"/>
  <c r="H281" i="2"/>
  <c r="G281" i="2"/>
  <c r="F281" i="2"/>
  <c r="X280" i="2"/>
  <c r="W280" i="2"/>
  <c r="V280" i="2"/>
  <c r="U280" i="2"/>
  <c r="T280" i="2"/>
  <c r="S280" i="2"/>
  <c r="R280" i="2"/>
  <c r="Q280" i="2"/>
  <c r="M280" i="2"/>
  <c r="L280" i="2"/>
  <c r="K280" i="2"/>
  <c r="J280" i="2"/>
  <c r="I280" i="2"/>
  <c r="H280" i="2"/>
  <c r="G280" i="2"/>
  <c r="F280" i="2"/>
  <c r="X279" i="2"/>
  <c r="W279" i="2"/>
  <c r="V279" i="2"/>
  <c r="U279" i="2"/>
  <c r="T279" i="2"/>
  <c r="S279" i="2"/>
  <c r="R279" i="2"/>
  <c r="Q279" i="2"/>
  <c r="M279" i="2"/>
  <c r="L279" i="2"/>
  <c r="K279" i="2"/>
  <c r="J279" i="2"/>
  <c r="I279" i="2"/>
  <c r="H279" i="2"/>
  <c r="G279" i="2"/>
  <c r="F279" i="2"/>
  <c r="X278" i="2"/>
  <c r="W278" i="2"/>
  <c r="V278" i="2"/>
  <c r="U278" i="2"/>
  <c r="T278" i="2"/>
  <c r="S278" i="2"/>
  <c r="R278" i="2"/>
  <c r="Q278" i="2"/>
  <c r="M278" i="2"/>
  <c r="L278" i="2"/>
  <c r="K278" i="2"/>
  <c r="J278" i="2"/>
  <c r="I278" i="2"/>
  <c r="H278" i="2"/>
  <c r="G278" i="2"/>
  <c r="F278" i="2"/>
  <c r="X277" i="2"/>
  <c r="W277" i="2"/>
  <c r="V277" i="2"/>
  <c r="U277" i="2"/>
  <c r="T277" i="2"/>
  <c r="S277" i="2"/>
  <c r="R277" i="2"/>
  <c r="Q277" i="2"/>
  <c r="M277" i="2"/>
  <c r="L277" i="2"/>
  <c r="K277" i="2"/>
  <c r="J277" i="2"/>
  <c r="I277" i="2"/>
  <c r="H277" i="2"/>
  <c r="G277" i="2"/>
  <c r="F277" i="2"/>
  <c r="X276" i="2"/>
  <c r="W276" i="2"/>
  <c r="V276" i="2"/>
  <c r="U276" i="2"/>
  <c r="T276" i="2"/>
  <c r="S276" i="2"/>
  <c r="R276" i="2"/>
  <c r="Q276" i="2"/>
  <c r="M276" i="2"/>
  <c r="L276" i="2"/>
  <c r="K276" i="2"/>
  <c r="J276" i="2"/>
  <c r="I276" i="2"/>
  <c r="H276" i="2"/>
  <c r="G276" i="2"/>
  <c r="F276" i="2"/>
  <c r="X275" i="2"/>
  <c r="W275" i="2"/>
  <c r="V275" i="2"/>
  <c r="U275" i="2"/>
  <c r="T275" i="2"/>
  <c r="S275" i="2"/>
  <c r="R275" i="2"/>
  <c r="Q275" i="2"/>
  <c r="M275" i="2"/>
  <c r="L275" i="2"/>
  <c r="K275" i="2"/>
  <c r="J275" i="2"/>
  <c r="I275" i="2"/>
  <c r="H275" i="2"/>
  <c r="G275" i="2"/>
  <c r="F275" i="2"/>
  <c r="X274" i="2"/>
  <c r="W274" i="2"/>
  <c r="V274" i="2"/>
  <c r="U274" i="2"/>
  <c r="T274" i="2"/>
  <c r="S274" i="2"/>
  <c r="R274" i="2"/>
  <c r="Q274" i="2"/>
  <c r="M274" i="2"/>
  <c r="L274" i="2"/>
  <c r="K274" i="2"/>
  <c r="J274" i="2"/>
  <c r="I274" i="2"/>
  <c r="H274" i="2"/>
  <c r="G274" i="2"/>
  <c r="F274" i="2"/>
  <c r="X273" i="2"/>
  <c r="W273" i="2"/>
  <c r="V273" i="2"/>
  <c r="U273" i="2"/>
  <c r="T273" i="2"/>
  <c r="S273" i="2"/>
  <c r="R273" i="2"/>
  <c r="Q273" i="2"/>
  <c r="M273" i="2"/>
  <c r="L273" i="2"/>
  <c r="K273" i="2"/>
  <c r="J273" i="2"/>
  <c r="I273" i="2"/>
  <c r="H273" i="2"/>
  <c r="G273" i="2"/>
  <c r="F273" i="2"/>
  <c r="X272" i="2"/>
  <c r="W272" i="2"/>
  <c r="V272" i="2"/>
  <c r="U272" i="2"/>
  <c r="T272" i="2"/>
  <c r="S272" i="2"/>
  <c r="R272" i="2"/>
  <c r="Q272" i="2"/>
  <c r="M272" i="2"/>
  <c r="L272" i="2"/>
  <c r="K272" i="2"/>
  <c r="J272" i="2"/>
  <c r="I272" i="2"/>
  <c r="H272" i="2"/>
  <c r="G272" i="2"/>
  <c r="F272" i="2"/>
  <c r="X271" i="2"/>
  <c r="W271" i="2"/>
  <c r="V271" i="2"/>
  <c r="U271" i="2"/>
  <c r="T271" i="2"/>
  <c r="S271" i="2"/>
  <c r="R271" i="2"/>
  <c r="Q271" i="2"/>
  <c r="M271" i="2"/>
  <c r="L271" i="2"/>
  <c r="K271" i="2"/>
  <c r="J271" i="2"/>
  <c r="I271" i="2"/>
  <c r="H271" i="2"/>
  <c r="G271" i="2"/>
  <c r="F271" i="2"/>
  <c r="X270" i="2"/>
  <c r="W270" i="2"/>
  <c r="V270" i="2"/>
  <c r="U270" i="2"/>
  <c r="T270" i="2"/>
  <c r="S270" i="2"/>
  <c r="R270" i="2"/>
  <c r="Q270" i="2"/>
  <c r="M270" i="2"/>
  <c r="L270" i="2"/>
  <c r="K270" i="2"/>
  <c r="J270" i="2"/>
  <c r="I270" i="2"/>
  <c r="H270" i="2"/>
  <c r="G270" i="2"/>
  <c r="F270" i="2"/>
  <c r="X269" i="2"/>
  <c r="W269" i="2"/>
  <c r="V269" i="2"/>
  <c r="U269" i="2"/>
  <c r="T269" i="2"/>
  <c r="S269" i="2"/>
  <c r="R269" i="2"/>
  <c r="Q269" i="2"/>
  <c r="M269" i="2"/>
  <c r="L269" i="2"/>
  <c r="K269" i="2"/>
  <c r="J269" i="2"/>
  <c r="I269" i="2"/>
  <c r="H269" i="2"/>
  <c r="G269" i="2"/>
  <c r="F269" i="2"/>
  <c r="X267" i="2"/>
  <c r="W267" i="2"/>
  <c r="V267" i="2"/>
  <c r="U267" i="2"/>
  <c r="T267" i="2"/>
  <c r="S267" i="2"/>
  <c r="R267" i="2"/>
  <c r="Q267" i="2"/>
  <c r="M267" i="2"/>
  <c r="L267" i="2"/>
  <c r="K267" i="2"/>
  <c r="J267" i="2"/>
  <c r="I267" i="2"/>
  <c r="H267" i="2"/>
  <c r="G267" i="2"/>
  <c r="F267" i="2"/>
  <c r="B267" i="2"/>
  <c r="X266" i="2"/>
  <c r="W266" i="2"/>
  <c r="V266" i="2"/>
  <c r="U266" i="2"/>
  <c r="T266" i="2"/>
  <c r="S266" i="2"/>
  <c r="R266" i="2"/>
  <c r="Q266" i="2"/>
  <c r="M266" i="2"/>
  <c r="L266" i="2"/>
  <c r="K266" i="2"/>
  <c r="J266" i="2"/>
  <c r="I266" i="2"/>
  <c r="H266" i="2"/>
  <c r="G266" i="2"/>
  <c r="F266" i="2"/>
  <c r="B266" i="2"/>
  <c r="X265" i="2"/>
  <c r="W265" i="2"/>
  <c r="V265" i="2"/>
  <c r="U265" i="2"/>
  <c r="T265" i="2"/>
  <c r="S265" i="2"/>
  <c r="R265" i="2"/>
  <c r="Q265" i="2"/>
  <c r="M265" i="2"/>
  <c r="L265" i="2"/>
  <c r="K265" i="2"/>
  <c r="J265" i="2"/>
  <c r="I265" i="2"/>
  <c r="H265" i="2"/>
  <c r="G265" i="2"/>
  <c r="F265" i="2"/>
  <c r="B265" i="2"/>
  <c r="X264" i="2"/>
  <c r="W264" i="2"/>
  <c r="V264" i="2"/>
  <c r="U264" i="2"/>
  <c r="T264" i="2"/>
  <c r="S264" i="2"/>
  <c r="R264" i="2"/>
  <c r="Q264" i="2"/>
  <c r="M264" i="2"/>
  <c r="L264" i="2"/>
  <c r="K264" i="2"/>
  <c r="J264" i="2"/>
  <c r="I264" i="2"/>
  <c r="H264" i="2"/>
  <c r="G264" i="2"/>
  <c r="F264" i="2"/>
  <c r="B264" i="2"/>
  <c r="X263" i="2"/>
  <c r="W263" i="2"/>
  <c r="V263" i="2"/>
  <c r="U263" i="2"/>
  <c r="T263" i="2"/>
  <c r="S263" i="2"/>
  <c r="R263" i="2"/>
  <c r="Q263" i="2"/>
  <c r="M263" i="2"/>
  <c r="L263" i="2"/>
  <c r="K263" i="2"/>
  <c r="J263" i="2"/>
  <c r="I263" i="2"/>
  <c r="H263" i="2"/>
  <c r="G263" i="2"/>
  <c r="F263" i="2"/>
  <c r="B263" i="2"/>
  <c r="X262" i="2"/>
  <c r="W262" i="2"/>
  <c r="V262" i="2"/>
  <c r="U262" i="2"/>
  <c r="T262" i="2"/>
  <c r="S262" i="2"/>
  <c r="R262" i="2"/>
  <c r="Q262" i="2"/>
  <c r="M262" i="2"/>
  <c r="L262" i="2"/>
  <c r="K262" i="2"/>
  <c r="J262" i="2"/>
  <c r="I262" i="2"/>
  <c r="H262" i="2"/>
  <c r="G262" i="2"/>
  <c r="F262" i="2"/>
  <c r="B262" i="2"/>
  <c r="X261" i="2"/>
  <c r="W261" i="2"/>
  <c r="V261" i="2"/>
  <c r="U261" i="2"/>
  <c r="T261" i="2"/>
  <c r="S261" i="2"/>
  <c r="R261" i="2"/>
  <c r="Q261" i="2"/>
  <c r="M261" i="2"/>
  <c r="L261" i="2"/>
  <c r="K261" i="2"/>
  <c r="J261" i="2"/>
  <c r="I261" i="2"/>
  <c r="H261" i="2"/>
  <c r="G261" i="2"/>
  <c r="F261" i="2"/>
  <c r="B261" i="2"/>
  <c r="X260" i="2"/>
  <c r="W260" i="2"/>
  <c r="V260" i="2"/>
  <c r="U260" i="2"/>
  <c r="T260" i="2"/>
  <c r="S260" i="2"/>
  <c r="R260" i="2"/>
  <c r="Q260" i="2"/>
  <c r="M260" i="2"/>
  <c r="L260" i="2"/>
  <c r="K260" i="2"/>
  <c r="J260" i="2"/>
  <c r="I260" i="2"/>
  <c r="H260" i="2"/>
  <c r="G260" i="2"/>
  <c r="F260" i="2"/>
  <c r="X259" i="2"/>
  <c r="W259" i="2"/>
  <c r="V259" i="2"/>
  <c r="U259" i="2"/>
  <c r="T259" i="2"/>
  <c r="S259" i="2"/>
  <c r="R259" i="2"/>
  <c r="Q259" i="2"/>
  <c r="M259" i="2"/>
  <c r="L259" i="2"/>
  <c r="K259" i="2"/>
  <c r="J259" i="2"/>
  <c r="I259" i="2"/>
  <c r="H259" i="2"/>
  <c r="G259" i="2"/>
  <c r="F259" i="2"/>
  <c r="X258" i="2"/>
  <c r="W258" i="2"/>
  <c r="V258" i="2"/>
  <c r="U258" i="2"/>
  <c r="T258" i="2"/>
  <c r="S258" i="2"/>
  <c r="R258" i="2"/>
  <c r="Q258" i="2"/>
  <c r="M258" i="2"/>
  <c r="L258" i="2"/>
  <c r="K258" i="2"/>
  <c r="J258" i="2"/>
  <c r="I258" i="2"/>
  <c r="H258" i="2"/>
  <c r="G258" i="2"/>
  <c r="F258" i="2"/>
  <c r="X257" i="2"/>
  <c r="W257" i="2"/>
  <c r="V257" i="2"/>
  <c r="U257" i="2"/>
  <c r="T257" i="2"/>
  <c r="S257" i="2"/>
  <c r="R257" i="2"/>
  <c r="Q257" i="2"/>
  <c r="M257" i="2"/>
  <c r="L257" i="2"/>
  <c r="K257" i="2"/>
  <c r="J257" i="2"/>
  <c r="I257" i="2"/>
  <c r="H257" i="2"/>
  <c r="G257" i="2"/>
  <c r="F257" i="2"/>
  <c r="X256" i="2"/>
  <c r="W256" i="2"/>
  <c r="V256" i="2"/>
  <c r="U256" i="2"/>
  <c r="T256" i="2"/>
  <c r="S256" i="2"/>
  <c r="R256" i="2"/>
  <c r="Q256" i="2"/>
  <c r="M256" i="2"/>
  <c r="L256" i="2"/>
  <c r="K256" i="2"/>
  <c r="J256" i="2"/>
  <c r="I256" i="2"/>
  <c r="H256" i="2"/>
  <c r="G256" i="2"/>
  <c r="F256" i="2"/>
  <c r="X255" i="2"/>
  <c r="W255" i="2"/>
  <c r="V255" i="2"/>
  <c r="U255" i="2"/>
  <c r="T255" i="2"/>
  <c r="S255" i="2"/>
  <c r="R255" i="2"/>
  <c r="Q255" i="2"/>
  <c r="M255" i="2"/>
  <c r="L255" i="2"/>
  <c r="K255" i="2"/>
  <c r="J255" i="2"/>
  <c r="I255" i="2"/>
  <c r="H255" i="2"/>
  <c r="G255" i="2"/>
  <c r="F255" i="2"/>
  <c r="X254" i="2"/>
  <c r="W254" i="2"/>
  <c r="V254" i="2"/>
  <c r="U254" i="2"/>
  <c r="T254" i="2"/>
  <c r="S254" i="2"/>
  <c r="R254" i="2"/>
  <c r="Q254" i="2"/>
  <c r="M254" i="2"/>
  <c r="L254" i="2"/>
  <c r="K254" i="2"/>
  <c r="J254" i="2"/>
  <c r="I254" i="2"/>
  <c r="H254" i="2"/>
  <c r="G254" i="2"/>
  <c r="F254" i="2"/>
  <c r="X253" i="2"/>
  <c r="W253" i="2"/>
  <c r="V253" i="2"/>
  <c r="U253" i="2"/>
  <c r="T253" i="2"/>
  <c r="S253" i="2"/>
  <c r="R253" i="2"/>
  <c r="Q253" i="2"/>
  <c r="M253" i="2"/>
  <c r="L253" i="2"/>
  <c r="K253" i="2"/>
  <c r="J253" i="2"/>
  <c r="I253" i="2"/>
  <c r="H253" i="2"/>
  <c r="G253" i="2"/>
  <c r="F253" i="2"/>
  <c r="B253" i="2"/>
  <c r="X252" i="2"/>
  <c r="W252" i="2"/>
  <c r="V252" i="2"/>
  <c r="U252" i="2"/>
  <c r="T252" i="2"/>
  <c r="S252" i="2"/>
  <c r="R252" i="2"/>
  <c r="Q252" i="2"/>
  <c r="M252" i="2"/>
  <c r="L252" i="2"/>
  <c r="K252" i="2"/>
  <c r="J252" i="2"/>
  <c r="I252" i="2"/>
  <c r="H252" i="2"/>
  <c r="G252" i="2"/>
  <c r="F252" i="2"/>
  <c r="B252" i="2"/>
  <c r="X251" i="2"/>
  <c r="W251" i="2"/>
  <c r="V251" i="2"/>
  <c r="U251" i="2"/>
  <c r="T251" i="2"/>
  <c r="S251" i="2"/>
  <c r="R251" i="2"/>
  <c r="Q251" i="2"/>
  <c r="M251" i="2"/>
  <c r="L251" i="2"/>
  <c r="K251" i="2"/>
  <c r="J251" i="2"/>
  <c r="I251" i="2"/>
  <c r="H251" i="2"/>
  <c r="G251" i="2"/>
  <c r="F251" i="2"/>
  <c r="B251" i="2"/>
  <c r="X250" i="2"/>
  <c r="W250" i="2"/>
  <c r="V250" i="2"/>
  <c r="U250" i="2"/>
  <c r="T250" i="2"/>
  <c r="S250" i="2"/>
  <c r="R250" i="2"/>
  <c r="Q250" i="2"/>
  <c r="M250" i="2"/>
  <c r="L250" i="2"/>
  <c r="K250" i="2"/>
  <c r="J250" i="2"/>
  <c r="I250" i="2"/>
  <c r="H250" i="2"/>
  <c r="G250" i="2"/>
  <c r="F250" i="2"/>
  <c r="B250" i="2"/>
  <c r="X249" i="2"/>
  <c r="W249" i="2"/>
  <c r="V249" i="2"/>
  <c r="U249" i="2"/>
  <c r="T249" i="2"/>
  <c r="S249" i="2"/>
  <c r="R249" i="2"/>
  <c r="Q249" i="2"/>
  <c r="M249" i="2"/>
  <c r="L249" i="2"/>
  <c r="K249" i="2"/>
  <c r="J249" i="2"/>
  <c r="I249" i="2"/>
  <c r="H249" i="2"/>
  <c r="G249" i="2"/>
  <c r="F249" i="2"/>
  <c r="B249" i="2"/>
  <c r="X248" i="2"/>
  <c r="W248" i="2"/>
  <c r="V248" i="2"/>
  <c r="U248" i="2"/>
  <c r="T248" i="2"/>
  <c r="S248" i="2"/>
  <c r="R248" i="2"/>
  <c r="Q248" i="2"/>
  <c r="M248" i="2"/>
  <c r="L248" i="2"/>
  <c r="K248" i="2"/>
  <c r="J248" i="2"/>
  <c r="I248" i="2"/>
  <c r="H248" i="2"/>
  <c r="G248" i="2"/>
  <c r="F248" i="2"/>
  <c r="B248" i="2"/>
  <c r="X247" i="2"/>
  <c r="W247" i="2"/>
  <c r="V247" i="2"/>
  <c r="U247" i="2"/>
  <c r="T247" i="2"/>
  <c r="S247" i="2"/>
  <c r="R247" i="2"/>
  <c r="Q247" i="2"/>
  <c r="M247" i="2"/>
  <c r="L247" i="2"/>
  <c r="K247" i="2"/>
  <c r="J247" i="2"/>
  <c r="I247" i="2"/>
  <c r="H247" i="2"/>
  <c r="G247" i="2"/>
  <c r="F247" i="2"/>
  <c r="B247" i="2"/>
  <c r="X246" i="2"/>
  <c r="W246" i="2"/>
  <c r="V246" i="2"/>
  <c r="U246" i="2"/>
  <c r="T246" i="2"/>
  <c r="S246" i="2"/>
  <c r="R246" i="2"/>
  <c r="Q246" i="2"/>
  <c r="M246" i="2"/>
  <c r="L246" i="2"/>
  <c r="K246" i="2"/>
  <c r="J246" i="2"/>
  <c r="I246" i="2"/>
  <c r="H246" i="2"/>
  <c r="G246" i="2"/>
  <c r="F246" i="2"/>
  <c r="X245" i="2"/>
  <c r="W245" i="2"/>
  <c r="V245" i="2"/>
  <c r="U245" i="2"/>
  <c r="T245" i="2"/>
  <c r="S245" i="2"/>
  <c r="R245" i="2"/>
  <c r="Q245" i="2"/>
  <c r="M245" i="2"/>
  <c r="L245" i="2"/>
  <c r="K245" i="2"/>
  <c r="J245" i="2"/>
  <c r="I245" i="2"/>
  <c r="H245" i="2"/>
  <c r="G245" i="2"/>
  <c r="F245" i="2"/>
  <c r="X244" i="2"/>
  <c r="W244" i="2"/>
  <c r="V244" i="2"/>
  <c r="U244" i="2"/>
  <c r="T244" i="2"/>
  <c r="S244" i="2"/>
  <c r="R244" i="2"/>
  <c r="Q244" i="2"/>
  <c r="M244" i="2"/>
  <c r="L244" i="2"/>
  <c r="K244" i="2"/>
  <c r="J244" i="2"/>
  <c r="I244" i="2"/>
  <c r="H244" i="2"/>
  <c r="G244" i="2"/>
  <c r="F244" i="2"/>
  <c r="X243" i="2"/>
  <c r="W243" i="2"/>
  <c r="V243" i="2"/>
  <c r="U243" i="2"/>
  <c r="T243" i="2"/>
  <c r="S243" i="2"/>
  <c r="R243" i="2"/>
  <c r="Q243" i="2"/>
  <c r="M243" i="2"/>
  <c r="L243" i="2"/>
  <c r="K243" i="2"/>
  <c r="J243" i="2"/>
  <c r="I243" i="2"/>
  <c r="H243" i="2"/>
  <c r="G243" i="2"/>
  <c r="F243" i="2"/>
  <c r="X242" i="2"/>
  <c r="W242" i="2"/>
  <c r="V242" i="2"/>
  <c r="U242" i="2"/>
  <c r="T242" i="2"/>
  <c r="S242" i="2"/>
  <c r="R242" i="2"/>
  <c r="Q242" i="2"/>
  <c r="M242" i="2"/>
  <c r="L242" i="2"/>
  <c r="K242" i="2"/>
  <c r="J242" i="2"/>
  <c r="I242" i="2"/>
  <c r="H242" i="2"/>
  <c r="G242" i="2"/>
  <c r="F242" i="2"/>
  <c r="X241" i="2"/>
  <c r="W241" i="2"/>
  <c r="V241" i="2"/>
  <c r="U241" i="2"/>
  <c r="T241" i="2"/>
  <c r="S241" i="2"/>
  <c r="R241" i="2"/>
  <c r="Q241" i="2"/>
  <c r="M241" i="2"/>
  <c r="L241" i="2"/>
  <c r="K241" i="2"/>
  <c r="J241" i="2"/>
  <c r="I241" i="2"/>
  <c r="H241" i="2"/>
  <c r="G241" i="2"/>
  <c r="F241" i="2"/>
  <c r="X240" i="2"/>
  <c r="W240" i="2"/>
  <c r="V240" i="2"/>
  <c r="U240" i="2"/>
  <c r="T240" i="2"/>
  <c r="S240" i="2"/>
  <c r="R240" i="2"/>
  <c r="Q240" i="2"/>
  <c r="M240" i="2"/>
  <c r="L240" i="2"/>
  <c r="K240" i="2"/>
  <c r="J240" i="2"/>
  <c r="I240" i="2"/>
  <c r="H240" i="2"/>
  <c r="G240" i="2"/>
  <c r="F240" i="2"/>
  <c r="X231" i="2"/>
  <c r="W231" i="2"/>
  <c r="V231" i="2"/>
  <c r="U231" i="2"/>
  <c r="T231" i="2"/>
  <c r="S231" i="2"/>
  <c r="R231" i="2"/>
  <c r="Q231" i="2"/>
  <c r="M231" i="2"/>
  <c r="L231" i="2"/>
  <c r="K231" i="2"/>
  <c r="J231" i="2"/>
  <c r="I231" i="2"/>
  <c r="H231" i="2"/>
  <c r="G231" i="2"/>
  <c r="F231" i="2"/>
  <c r="X230" i="2"/>
  <c r="W230" i="2"/>
  <c r="V230" i="2"/>
  <c r="U230" i="2"/>
  <c r="T230" i="2"/>
  <c r="S230" i="2"/>
  <c r="R230" i="2"/>
  <c r="Q230" i="2"/>
  <c r="M230" i="2"/>
  <c r="L230" i="2"/>
  <c r="K230" i="2"/>
  <c r="J230" i="2"/>
  <c r="I230" i="2"/>
  <c r="H230" i="2"/>
  <c r="G230" i="2"/>
  <c r="F230" i="2"/>
  <c r="X229" i="2"/>
  <c r="W229" i="2"/>
  <c r="V229" i="2"/>
  <c r="U229" i="2"/>
  <c r="T229" i="2"/>
  <c r="S229" i="2"/>
  <c r="R229" i="2"/>
  <c r="Q229" i="2"/>
  <c r="M229" i="2"/>
  <c r="L229" i="2"/>
  <c r="K229" i="2"/>
  <c r="J229" i="2"/>
  <c r="I229" i="2"/>
  <c r="H229" i="2"/>
  <c r="G229" i="2"/>
  <c r="F229" i="2"/>
  <c r="X228" i="2"/>
  <c r="W228" i="2"/>
  <c r="V228" i="2"/>
  <c r="U228" i="2"/>
  <c r="T228" i="2"/>
  <c r="S228" i="2"/>
  <c r="R228" i="2"/>
  <c r="Q228" i="2"/>
  <c r="M228" i="2"/>
  <c r="L228" i="2"/>
  <c r="K228" i="2"/>
  <c r="J228" i="2"/>
  <c r="I228" i="2"/>
  <c r="H228" i="2"/>
  <c r="G228" i="2"/>
  <c r="F228" i="2"/>
  <c r="X227" i="2"/>
  <c r="W227" i="2"/>
  <c r="V227" i="2"/>
  <c r="U227" i="2"/>
  <c r="T227" i="2"/>
  <c r="S227" i="2"/>
  <c r="R227" i="2"/>
  <c r="Q227" i="2"/>
  <c r="M227" i="2"/>
  <c r="L227" i="2"/>
  <c r="K227" i="2"/>
  <c r="J227" i="2"/>
  <c r="I227" i="2"/>
  <c r="H227" i="2"/>
  <c r="G227" i="2"/>
  <c r="F227" i="2"/>
  <c r="X226" i="2"/>
  <c r="W226" i="2"/>
  <c r="V226" i="2"/>
  <c r="U226" i="2"/>
  <c r="T226" i="2"/>
  <c r="S226" i="2"/>
  <c r="R226" i="2"/>
  <c r="Q226" i="2"/>
  <c r="M226" i="2"/>
  <c r="L226" i="2"/>
  <c r="K226" i="2"/>
  <c r="J226" i="2"/>
  <c r="I226" i="2"/>
  <c r="H226" i="2"/>
  <c r="G226" i="2"/>
  <c r="F226" i="2"/>
  <c r="X225" i="2"/>
  <c r="W225" i="2"/>
  <c r="V225" i="2"/>
  <c r="U225" i="2"/>
  <c r="T225" i="2"/>
  <c r="S225" i="2"/>
  <c r="R225" i="2"/>
  <c r="Q225" i="2"/>
  <c r="M225" i="2"/>
  <c r="L225" i="2"/>
  <c r="K225" i="2"/>
  <c r="J225" i="2"/>
  <c r="I225" i="2"/>
  <c r="H225" i="2"/>
  <c r="G225" i="2"/>
  <c r="F225" i="2"/>
  <c r="X224" i="2"/>
  <c r="W224" i="2"/>
  <c r="V224" i="2"/>
  <c r="U224" i="2"/>
  <c r="T224" i="2"/>
  <c r="S224" i="2"/>
  <c r="R224" i="2"/>
  <c r="Q224" i="2"/>
  <c r="M224" i="2"/>
  <c r="L224" i="2"/>
  <c r="K224" i="2"/>
  <c r="J224" i="2"/>
  <c r="I224" i="2"/>
  <c r="H224" i="2"/>
  <c r="G224" i="2"/>
  <c r="F224" i="2"/>
  <c r="X223" i="2"/>
  <c r="W223" i="2"/>
  <c r="V223" i="2"/>
  <c r="U223" i="2"/>
  <c r="T223" i="2"/>
  <c r="S223" i="2"/>
  <c r="R223" i="2"/>
  <c r="Q223" i="2"/>
  <c r="M223" i="2"/>
  <c r="L223" i="2"/>
  <c r="K223" i="2"/>
  <c r="J223" i="2"/>
  <c r="I223" i="2"/>
  <c r="H223" i="2"/>
  <c r="G223" i="2"/>
  <c r="F223" i="2"/>
  <c r="X222" i="2"/>
  <c r="W222" i="2"/>
  <c r="V222" i="2"/>
  <c r="U222" i="2"/>
  <c r="T222" i="2"/>
  <c r="S222" i="2"/>
  <c r="R222" i="2"/>
  <c r="Q222" i="2"/>
  <c r="M222" i="2"/>
  <c r="L222" i="2"/>
  <c r="K222" i="2"/>
  <c r="J222" i="2"/>
  <c r="I222" i="2"/>
  <c r="H222" i="2"/>
  <c r="G222" i="2"/>
  <c r="F222" i="2"/>
  <c r="X221" i="2"/>
  <c r="W221" i="2"/>
  <c r="V221" i="2"/>
  <c r="U221" i="2"/>
  <c r="T221" i="2"/>
  <c r="S221" i="2"/>
  <c r="R221" i="2"/>
  <c r="Q221" i="2"/>
  <c r="M221" i="2"/>
  <c r="L221" i="2"/>
  <c r="K221" i="2"/>
  <c r="J221" i="2"/>
  <c r="I221" i="2"/>
  <c r="H221" i="2"/>
  <c r="G221" i="2"/>
  <c r="F221" i="2"/>
  <c r="X220" i="2"/>
  <c r="W220" i="2"/>
  <c r="V220" i="2"/>
  <c r="U220" i="2"/>
  <c r="T220" i="2"/>
  <c r="S220" i="2"/>
  <c r="R220" i="2"/>
  <c r="Q220" i="2"/>
  <c r="M220" i="2"/>
  <c r="L220" i="2"/>
  <c r="K220" i="2"/>
  <c r="J220" i="2"/>
  <c r="I220" i="2"/>
  <c r="H220" i="2"/>
  <c r="G220" i="2"/>
  <c r="F220" i="2"/>
  <c r="X219" i="2"/>
  <c r="W219" i="2"/>
  <c r="V219" i="2"/>
  <c r="U219" i="2"/>
  <c r="T219" i="2"/>
  <c r="S219" i="2"/>
  <c r="R219" i="2"/>
  <c r="Q219" i="2"/>
  <c r="M219" i="2"/>
  <c r="L219" i="2"/>
  <c r="K219" i="2"/>
  <c r="J219" i="2"/>
  <c r="I219" i="2"/>
  <c r="H219" i="2"/>
  <c r="G219" i="2"/>
  <c r="F219" i="2"/>
  <c r="X218" i="2"/>
  <c r="W218" i="2"/>
  <c r="V218" i="2"/>
  <c r="U218" i="2"/>
  <c r="T218" i="2"/>
  <c r="S218" i="2"/>
  <c r="R218" i="2"/>
  <c r="Q218" i="2"/>
  <c r="M218" i="2"/>
  <c r="L218" i="2"/>
  <c r="K218" i="2"/>
  <c r="J218" i="2"/>
  <c r="I218" i="2"/>
  <c r="H218" i="2"/>
  <c r="G218" i="2"/>
  <c r="F218" i="2"/>
  <c r="X217" i="2"/>
  <c r="W217" i="2"/>
  <c r="V217" i="2"/>
  <c r="U217" i="2"/>
  <c r="T217" i="2"/>
  <c r="S217" i="2"/>
  <c r="R217" i="2"/>
  <c r="Q217" i="2"/>
  <c r="M217" i="2"/>
  <c r="L217" i="2"/>
  <c r="K217" i="2"/>
  <c r="J217" i="2"/>
  <c r="I217" i="2"/>
  <c r="H217" i="2"/>
  <c r="G217" i="2"/>
  <c r="F217" i="2"/>
  <c r="X215" i="2"/>
  <c r="W215" i="2"/>
  <c r="V215" i="2"/>
  <c r="U215" i="2"/>
  <c r="T215" i="2"/>
  <c r="S215" i="2"/>
  <c r="R215" i="2"/>
  <c r="Q215" i="2"/>
  <c r="M215" i="2"/>
  <c r="L215" i="2"/>
  <c r="K215" i="2"/>
  <c r="J215" i="2"/>
  <c r="I215" i="2"/>
  <c r="H215" i="2"/>
  <c r="G215" i="2"/>
  <c r="F215" i="2"/>
  <c r="B215" i="2"/>
  <c r="X214" i="2"/>
  <c r="W214" i="2"/>
  <c r="V214" i="2"/>
  <c r="U214" i="2"/>
  <c r="T214" i="2"/>
  <c r="S214" i="2"/>
  <c r="R214" i="2"/>
  <c r="Q214" i="2"/>
  <c r="M214" i="2"/>
  <c r="L214" i="2"/>
  <c r="K214" i="2"/>
  <c r="J214" i="2"/>
  <c r="I214" i="2"/>
  <c r="H214" i="2"/>
  <c r="G214" i="2"/>
  <c r="F214" i="2"/>
  <c r="B214" i="2"/>
  <c r="X213" i="2"/>
  <c r="W213" i="2"/>
  <c r="V213" i="2"/>
  <c r="U213" i="2"/>
  <c r="T213" i="2"/>
  <c r="S213" i="2"/>
  <c r="R213" i="2"/>
  <c r="Q213" i="2"/>
  <c r="M213" i="2"/>
  <c r="L213" i="2"/>
  <c r="K213" i="2"/>
  <c r="J213" i="2"/>
  <c r="I213" i="2"/>
  <c r="H213" i="2"/>
  <c r="G213" i="2"/>
  <c r="F213" i="2"/>
  <c r="B213" i="2"/>
  <c r="X212" i="2"/>
  <c r="W212" i="2"/>
  <c r="V212" i="2"/>
  <c r="U212" i="2"/>
  <c r="T212" i="2"/>
  <c r="S212" i="2"/>
  <c r="R212" i="2"/>
  <c r="Q212" i="2"/>
  <c r="M212" i="2"/>
  <c r="L212" i="2"/>
  <c r="K212" i="2"/>
  <c r="J212" i="2"/>
  <c r="I212" i="2"/>
  <c r="H212" i="2"/>
  <c r="G212" i="2"/>
  <c r="F212" i="2"/>
  <c r="B212" i="2"/>
  <c r="X211" i="2"/>
  <c r="W211" i="2"/>
  <c r="V211" i="2"/>
  <c r="U211" i="2"/>
  <c r="T211" i="2"/>
  <c r="S211" i="2"/>
  <c r="R211" i="2"/>
  <c r="Q211" i="2"/>
  <c r="M211" i="2"/>
  <c r="L211" i="2"/>
  <c r="K211" i="2"/>
  <c r="J211" i="2"/>
  <c r="I211" i="2"/>
  <c r="H211" i="2"/>
  <c r="G211" i="2"/>
  <c r="F211" i="2"/>
  <c r="B211" i="2"/>
  <c r="X210" i="2"/>
  <c r="W210" i="2"/>
  <c r="V210" i="2"/>
  <c r="U210" i="2"/>
  <c r="T210" i="2"/>
  <c r="S210" i="2"/>
  <c r="R210" i="2"/>
  <c r="Q210" i="2"/>
  <c r="M210" i="2"/>
  <c r="L210" i="2"/>
  <c r="K210" i="2"/>
  <c r="J210" i="2"/>
  <c r="I210" i="2"/>
  <c r="H210" i="2"/>
  <c r="G210" i="2"/>
  <c r="F210" i="2"/>
  <c r="B210" i="2"/>
  <c r="X209" i="2"/>
  <c r="W209" i="2"/>
  <c r="V209" i="2"/>
  <c r="U209" i="2"/>
  <c r="T209" i="2"/>
  <c r="S209" i="2"/>
  <c r="R209" i="2"/>
  <c r="Q209" i="2"/>
  <c r="M209" i="2"/>
  <c r="L209" i="2"/>
  <c r="K209" i="2"/>
  <c r="J209" i="2"/>
  <c r="I209" i="2"/>
  <c r="H209" i="2"/>
  <c r="G209" i="2"/>
  <c r="F209" i="2"/>
  <c r="B209" i="2"/>
  <c r="X208" i="2"/>
  <c r="W208" i="2"/>
  <c r="V208" i="2"/>
  <c r="U208" i="2"/>
  <c r="T208" i="2"/>
  <c r="S208" i="2"/>
  <c r="R208" i="2"/>
  <c r="Q208" i="2"/>
  <c r="M208" i="2"/>
  <c r="L208" i="2"/>
  <c r="K208" i="2"/>
  <c r="J208" i="2"/>
  <c r="I208" i="2"/>
  <c r="H208" i="2"/>
  <c r="G208" i="2"/>
  <c r="F208" i="2"/>
  <c r="X207" i="2"/>
  <c r="W207" i="2"/>
  <c r="V207" i="2"/>
  <c r="U207" i="2"/>
  <c r="T207" i="2"/>
  <c r="S207" i="2"/>
  <c r="R207" i="2"/>
  <c r="Q207" i="2"/>
  <c r="M207" i="2"/>
  <c r="L207" i="2"/>
  <c r="K207" i="2"/>
  <c r="J207" i="2"/>
  <c r="I207" i="2"/>
  <c r="H207" i="2"/>
  <c r="G207" i="2"/>
  <c r="F207" i="2"/>
  <c r="X206" i="2"/>
  <c r="W206" i="2"/>
  <c r="V206" i="2"/>
  <c r="U206" i="2"/>
  <c r="T206" i="2"/>
  <c r="S206" i="2"/>
  <c r="R206" i="2"/>
  <c r="Q206" i="2"/>
  <c r="M206" i="2"/>
  <c r="L206" i="2"/>
  <c r="K206" i="2"/>
  <c r="J206" i="2"/>
  <c r="I206" i="2"/>
  <c r="H206" i="2"/>
  <c r="G206" i="2"/>
  <c r="F206" i="2"/>
  <c r="X205" i="2"/>
  <c r="W205" i="2"/>
  <c r="V205" i="2"/>
  <c r="U205" i="2"/>
  <c r="T205" i="2"/>
  <c r="S205" i="2"/>
  <c r="R205" i="2"/>
  <c r="Q205" i="2"/>
  <c r="M205" i="2"/>
  <c r="L205" i="2"/>
  <c r="K205" i="2"/>
  <c r="J205" i="2"/>
  <c r="I205" i="2"/>
  <c r="H205" i="2"/>
  <c r="G205" i="2"/>
  <c r="F205" i="2"/>
  <c r="X204" i="2"/>
  <c r="W204" i="2"/>
  <c r="V204" i="2"/>
  <c r="U204" i="2"/>
  <c r="T204" i="2"/>
  <c r="S204" i="2"/>
  <c r="R204" i="2"/>
  <c r="Q204" i="2"/>
  <c r="M204" i="2"/>
  <c r="L204" i="2"/>
  <c r="K204" i="2"/>
  <c r="J204" i="2"/>
  <c r="I204" i="2"/>
  <c r="H204" i="2"/>
  <c r="G204" i="2"/>
  <c r="F204" i="2"/>
  <c r="X203" i="2"/>
  <c r="W203" i="2"/>
  <c r="V203" i="2"/>
  <c r="U203" i="2"/>
  <c r="T203" i="2"/>
  <c r="S203" i="2"/>
  <c r="R203" i="2"/>
  <c r="Q203" i="2"/>
  <c r="M203" i="2"/>
  <c r="L203" i="2"/>
  <c r="K203" i="2"/>
  <c r="J203" i="2"/>
  <c r="I203" i="2"/>
  <c r="H203" i="2"/>
  <c r="G203" i="2"/>
  <c r="F203" i="2"/>
  <c r="X202" i="2"/>
  <c r="W202" i="2"/>
  <c r="V202" i="2"/>
  <c r="U202" i="2"/>
  <c r="T202" i="2"/>
  <c r="S202" i="2"/>
  <c r="R202" i="2"/>
  <c r="Q202" i="2"/>
  <c r="M202" i="2"/>
  <c r="L202" i="2"/>
  <c r="K202" i="2"/>
  <c r="J202" i="2"/>
  <c r="I202" i="2"/>
  <c r="H202" i="2"/>
  <c r="G202" i="2"/>
  <c r="F202" i="2"/>
  <c r="X201" i="2"/>
  <c r="W201" i="2"/>
  <c r="V201" i="2"/>
  <c r="U201" i="2"/>
  <c r="T201" i="2"/>
  <c r="S201" i="2"/>
  <c r="R201" i="2"/>
  <c r="Q201" i="2"/>
  <c r="M201" i="2"/>
  <c r="L201" i="2"/>
  <c r="K201" i="2"/>
  <c r="J201" i="2"/>
  <c r="I201" i="2"/>
  <c r="H201" i="2"/>
  <c r="G201" i="2"/>
  <c r="F201" i="2"/>
  <c r="B201" i="2"/>
  <c r="X200" i="2"/>
  <c r="W200" i="2"/>
  <c r="V200" i="2"/>
  <c r="U200" i="2"/>
  <c r="T200" i="2"/>
  <c r="S200" i="2"/>
  <c r="R200" i="2"/>
  <c r="Q200" i="2"/>
  <c r="M200" i="2"/>
  <c r="L200" i="2"/>
  <c r="K200" i="2"/>
  <c r="J200" i="2"/>
  <c r="I200" i="2"/>
  <c r="H200" i="2"/>
  <c r="G200" i="2"/>
  <c r="F200" i="2"/>
  <c r="B200" i="2"/>
  <c r="X199" i="2"/>
  <c r="W199" i="2"/>
  <c r="V199" i="2"/>
  <c r="U199" i="2"/>
  <c r="T199" i="2"/>
  <c r="S199" i="2"/>
  <c r="R199" i="2"/>
  <c r="Q199" i="2"/>
  <c r="M199" i="2"/>
  <c r="L199" i="2"/>
  <c r="K199" i="2"/>
  <c r="J199" i="2"/>
  <c r="I199" i="2"/>
  <c r="H199" i="2"/>
  <c r="G199" i="2"/>
  <c r="F199" i="2"/>
  <c r="B199" i="2"/>
  <c r="X198" i="2"/>
  <c r="W198" i="2"/>
  <c r="V198" i="2"/>
  <c r="U198" i="2"/>
  <c r="T198" i="2"/>
  <c r="S198" i="2"/>
  <c r="R198" i="2"/>
  <c r="Q198" i="2"/>
  <c r="M198" i="2"/>
  <c r="L198" i="2"/>
  <c r="K198" i="2"/>
  <c r="J198" i="2"/>
  <c r="I198" i="2"/>
  <c r="H198" i="2"/>
  <c r="G198" i="2"/>
  <c r="F198" i="2"/>
  <c r="B198" i="2"/>
  <c r="X197" i="2"/>
  <c r="W197" i="2"/>
  <c r="V197" i="2"/>
  <c r="U197" i="2"/>
  <c r="T197" i="2"/>
  <c r="S197" i="2"/>
  <c r="R197" i="2"/>
  <c r="Q197" i="2"/>
  <c r="M197" i="2"/>
  <c r="L197" i="2"/>
  <c r="K197" i="2"/>
  <c r="J197" i="2"/>
  <c r="I197" i="2"/>
  <c r="H197" i="2"/>
  <c r="G197" i="2"/>
  <c r="F197" i="2"/>
  <c r="B197" i="2"/>
  <c r="X196" i="2"/>
  <c r="W196" i="2"/>
  <c r="V196" i="2"/>
  <c r="U196" i="2"/>
  <c r="T196" i="2"/>
  <c r="S196" i="2"/>
  <c r="R196" i="2"/>
  <c r="Q196" i="2"/>
  <c r="M196" i="2"/>
  <c r="L196" i="2"/>
  <c r="K196" i="2"/>
  <c r="J196" i="2"/>
  <c r="I196" i="2"/>
  <c r="H196" i="2"/>
  <c r="G196" i="2"/>
  <c r="F196" i="2"/>
  <c r="B196" i="2"/>
  <c r="X195" i="2"/>
  <c r="W195" i="2"/>
  <c r="V195" i="2"/>
  <c r="U195" i="2"/>
  <c r="T195" i="2"/>
  <c r="S195" i="2"/>
  <c r="R195" i="2"/>
  <c r="Q195" i="2"/>
  <c r="M195" i="2"/>
  <c r="L195" i="2"/>
  <c r="K195" i="2"/>
  <c r="J195" i="2"/>
  <c r="I195" i="2"/>
  <c r="H195" i="2"/>
  <c r="G195" i="2"/>
  <c r="F195" i="2"/>
  <c r="B195" i="2"/>
  <c r="X194" i="2"/>
  <c r="W194" i="2"/>
  <c r="V194" i="2"/>
  <c r="U194" i="2"/>
  <c r="T194" i="2"/>
  <c r="S194" i="2"/>
  <c r="R194" i="2"/>
  <c r="Q194" i="2"/>
  <c r="M194" i="2"/>
  <c r="L194" i="2"/>
  <c r="K194" i="2"/>
  <c r="J194" i="2"/>
  <c r="I194" i="2"/>
  <c r="H194" i="2"/>
  <c r="G194" i="2"/>
  <c r="F194" i="2"/>
  <c r="X193" i="2"/>
  <c r="W193" i="2"/>
  <c r="V193" i="2"/>
  <c r="U193" i="2"/>
  <c r="T193" i="2"/>
  <c r="S193" i="2"/>
  <c r="R193" i="2"/>
  <c r="Q193" i="2"/>
  <c r="M193" i="2"/>
  <c r="L193" i="2"/>
  <c r="K193" i="2"/>
  <c r="J193" i="2"/>
  <c r="I193" i="2"/>
  <c r="H193" i="2"/>
  <c r="G193" i="2"/>
  <c r="F193" i="2"/>
  <c r="X192" i="2"/>
  <c r="W192" i="2"/>
  <c r="V192" i="2"/>
  <c r="U192" i="2"/>
  <c r="T192" i="2"/>
  <c r="S192" i="2"/>
  <c r="R192" i="2"/>
  <c r="Q192" i="2"/>
  <c r="M192" i="2"/>
  <c r="L192" i="2"/>
  <c r="K192" i="2"/>
  <c r="J192" i="2"/>
  <c r="I192" i="2"/>
  <c r="H192" i="2"/>
  <c r="G192" i="2"/>
  <c r="F192" i="2"/>
  <c r="X191" i="2"/>
  <c r="W191" i="2"/>
  <c r="V191" i="2"/>
  <c r="U191" i="2"/>
  <c r="T191" i="2"/>
  <c r="S191" i="2"/>
  <c r="R191" i="2"/>
  <c r="Q191" i="2"/>
  <c r="M191" i="2"/>
  <c r="L191" i="2"/>
  <c r="K191" i="2"/>
  <c r="J191" i="2"/>
  <c r="I191" i="2"/>
  <c r="H191" i="2"/>
  <c r="G191" i="2"/>
  <c r="F191" i="2"/>
  <c r="X190" i="2"/>
  <c r="W190" i="2"/>
  <c r="V190" i="2"/>
  <c r="U190" i="2"/>
  <c r="T190" i="2"/>
  <c r="S190" i="2"/>
  <c r="R190" i="2"/>
  <c r="Q190" i="2"/>
  <c r="M190" i="2"/>
  <c r="L190" i="2"/>
  <c r="K190" i="2"/>
  <c r="J190" i="2"/>
  <c r="I190" i="2"/>
  <c r="H190" i="2"/>
  <c r="G190" i="2"/>
  <c r="F190" i="2"/>
  <c r="X189" i="2"/>
  <c r="W189" i="2"/>
  <c r="V189" i="2"/>
  <c r="U189" i="2"/>
  <c r="T189" i="2"/>
  <c r="S189" i="2"/>
  <c r="R189" i="2"/>
  <c r="Q189" i="2"/>
  <c r="M189" i="2"/>
  <c r="L189" i="2"/>
  <c r="K189" i="2"/>
  <c r="J189" i="2"/>
  <c r="I189" i="2"/>
  <c r="H189" i="2"/>
  <c r="G189" i="2"/>
  <c r="F189" i="2"/>
  <c r="X188" i="2"/>
  <c r="W188" i="2"/>
  <c r="V188" i="2"/>
  <c r="U188" i="2"/>
  <c r="T188" i="2"/>
  <c r="S188" i="2"/>
  <c r="R188" i="2"/>
  <c r="Q188" i="2"/>
  <c r="M188" i="2"/>
  <c r="L188" i="2"/>
  <c r="K188" i="2"/>
  <c r="J188" i="2"/>
  <c r="I188" i="2"/>
  <c r="H188" i="2"/>
  <c r="G188" i="2"/>
  <c r="F188" i="2"/>
  <c r="B163" i="2"/>
  <c r="B162" i="2"/>
  <c r="B161" i="2"/>
  <c r="B160" i="2"/>
  <c r="B159" i="2"/>
  <c r="B158" i="2"/>
  <c r="B157" i="2"/>
  <c r="B149" i="2"/>
  <c r="B148" i="2"/>
  <c r="B147" i="2"/>
  <c r="B146" i="2"/>
  <c r="B145" i="2"/>
  <c r="B144" i="2"/>
  <c r="B143" i="2"/>
  <c r="Z127" i="2"/>
  <c r="Y127" i="2"/>
  <c r="X127" i="2"/>
  <c r="W127" i="2"/>
  <c r="V127" i="2"/>
  <c r="U127" i="2"/>
  <c r="T127" i="2"/>
  <c r="S127" i="2"/>
  <c r="R127" i="2"/>
  <c r="Q127" i="2"/>
  <c r="O127" i="2"/>
  <c r="N127" i="2"/>
  <c r="M127" i="2"/>
  <c r="L127" i="2"/>
  <c r="K127" i="2"/>
  <c r="J127" i="2"/>
  <c r="I127" i="2"/>
  <c r="H127" i="2"/>
  <c r="G127" i="2"/>
  <c r="F127" i="2"/>
  <c r="Z126" i="2"/>
  <c r="Y126" i="2"/>
  <c r="X126" i="2"/>
  <c r="W126" i="2"/>
  <c r="V126" i="2"/>
  <c r="U126" i="2"/>
  <c r="T126" i="2"/>
  <c r="S126" i="2"/>
  <c r="R126" i="2"/>
  <c r="Q126" i="2"/>
  <c r="O126" i="2"/>
  <c r="N126" i="2"/>
  <c r="M126" i="2"/>
  <c r="L126" i="2"/>
  <c r="K126" i="2"/>
  <c r="J126" i="2"/>
  <c r="I126" i="2"/>
  <c r="H126" i="2"/>
  <c r="G126" i="2"/>
  <c r="F126" i="2"/>
  <c r="Z125" i="2"/>
  <c r="Y125" i="2"/>
  <c r="X125" i="2"/>
  <c r="W125" i="2"/>
  <c r="V125" i="2"/>
  <c r="U125" i="2"/>
  <c r="T125" i="2"/>
  <c r="S125" i="2"/>
  <c r="R125" i="2"/>
  <c r="Q125" i="2"/>
  <c r="O125" i="2"/>
  <c r="N125" i="2"/>
  <c r="M125" i="2"/>
  <c r="L125" i="2"/>
  <c r="K125" i="2"/>
  <c r="J125" i="2"/>
  <c r="I125" i="2"/>
  <c r="H125" i="2"/>
  <c r="G125" i="2"/>
  <c r="F125" i="2"/>
  <c r="Z124" i="2"/>
  <c r="Y124" i="2"/>
  <c r="X124" i="2"/>
  <c r="W124" i="2"/>
  <c r="V124" i="2"/>
  <c r="U124" i="2"/>
  <c r="T124" i="2"/>
  <c r="S124" i="2"/>
  <c r="R124" i="2"/>
  <c r="Q124" i="2"/>
  <c r="O124" i="2"/>
  <c r="N124" i="2"/>
  <c r="M124" i="2"/>
  <c r="L124" i="2"/>
  <c r="K124" i="2"/>
  <c r="J124" i="2"/>
  <c r="I124" i="2"/>
  <c r="H124" i="2"/>
  <c r="G124" i="2"/>
  <c r="F124" i="2"/>
  <c r="Z123" i="2"/>
  <c r="Y123" i="2"/>
  <c r="X123" i="2"/>
  <c r="W123" i="2"/>
  <c r="V123" i="2"/>
  <c r="U123" i="2"/>
  <c r="T123" i="2"/>
  <c r="S123" i="2"/>
  <c r="R123" i="2"/>
  <c r="Q123" i="2"/>
  <c r="O123" i="2"/>
  <c r="N123" i="2"/>
  <c r="M123" i="2"/>
  <c r="L123" i="2"/>
  <c r="K123" i="2"/>
  <c r="J123" i="2"/>
  <c r="I123" i="2"/>
  <c r="H123" i="2"/>
  <c r="G123" i="2"/>
  <c r="F123" i="2"/>
  <c r="Z122" i="2"/>
  <c r="Y122" i="2"/>
  <c r="X122" i="2"/>
  <c r="W122" i="2"/>
  <c r="V122" i="2"/>
  <c r="U122" i="2"/>
  <c r="T122" i="2"/>
  <c r="S122" i="2"/>
  <c r="R122" i="2"/>
  <c r="Q122" i="2"/>
  <c r="O122" i="2"/>
  <c r="N122" i="2"/>
  <c r="M122" i="2"/>
  <c r="L122" i="2"/>
  <c r="K122" i="2"/>
  <c r="J122" i="2"/>
  <c r="I122" i="2"/>
  <c r="H122" i="2"/>
  <c r="G122" i="2"/>
  <c r="F122" i="2"/>
  <c r="Z121" i="2"/>
  <c r="Y121" i="2"/>
  <c r="X121" i="2"/>
  <c r="W121" i="2"/>
  <c r="V121" i="2"/>
  <c r="U121" i="2"/>
  <c r="T121" i="2"/>
  <c r="S121" i="2"/>
  <c r="R121" i="2"/>
  <c r="Q121" i="2"/>
  <c r="O121" i="2"/>
  <c r="N121" i="2"/>
  <c r="M121" i="2"/>
  <c r="L121" i="2"/>
  <c r="K121" i="2"/>
  <c r="J121" i="2"/>
  <c r="I121" i="2"/>
  <c r="H121" i="2"/>
  <c r="G121" i="2"/>
  <c r="F121" i="2"/>
  <c r="Z120" i="2"/>
  <c r="Y120" i="2"/>
  <c r="X120" i="2"/>
  <c r="W120" i="2"/>
  <c r="V120" i="2"/>
  <c r="U120" i="2"/>
  <c r="T120" i="2"/>
  <c r="S120" i="2"/>
  <c r="R120" i="2"/>
  <c r="Q120" i="2"/>
  <c r="O120" i="2"/>
  <c r="N120" i="2"/>
  <c r="M120" i="2"/>
  <c r="L120" i="2"/>
  <c r="K120" i="2"/>
  <c r="J120" i="2"/>
  <c r="I120" i="2"/>
  <c r="H120" i="2"/>
  <c r="G120" i="2"/>
  <c r="F120" i="2"/>
  <c r="Z119" i="2"/>
  <c r="Y119" i="2"/>
  <c r="X119" i="2"/>
  <c r="W119" i="2"/>
  <c r="V119" i="2"/>
  <c r="U119" i="2"/>
  <c r="T119" i="2"/>
  <c r="S119" i="2"/>
  <c r="R119" i="2"/>
  <c r="Q119" i="2"/>
  <c r="O119" i="2"/>
  <c r="N119" i="2"/>
  <c r="M119" i="2"/>
  <c r="L119" i="2"/>
  <c r="K119" i="2"/>
  <c r="J119" i="2"/>
  <c r="I119" i="2"/>
  <c r="H119" i="2"/>
  <c r="G119" i="2"/>
  <c r="F119" i="2"/>
  <c r="Z118" i="2"/>
  <c r="Y118" i="2"/>
  <c r="X118" i="2"/>
  <c r="W118" i="2"/>
  <c r="V118" i="2"/>
  <c r="U118" i="2"/>
  <c r="T118" i="2"/>
  <c r="S118" i="2"/>
  <c r="R118" i="2"/>
  <c r="Q118" i="2"/>
  <c r="O118" i="2"/>
  <c r="N118" i="2"/>
  <c r="M118" i="2"/>
  <c r="L118" i="2"/>
  <c r="K118" i="2"/>
  <c r="J118" i="2"/>
  <c r="I118" i="2"/>
  <c r="H118" i="2"/>
  <c r="G118" i="2"/>
  <c r="F118" i="2"/>
  <c r="Z117" i="2"/>
  <c r="Y117" i="2"/>
  <c r="X117" i="2"/>
  <c r="W117" i="2"/>
  <c r="V117" i="2"/>
  <c r="U117" i="2"/>
  <c r="T117" i="2"/>
  <c r="S117" i="2"/>
  <c r="R117" i="2"/>
  <c r="Q117" i="2"/>
  <c r="O117" i="2"/>
  <c r="N117" i="2"/>
  <c r="M117" i="2"/>
  <c r="L117" i="2"/>
  <c r="K117" i="2"/>
  <c r="J117" i="2"/>
  <c r="I117" i="2"/>
  <c r="H117" i="2"/>
  <c r="G117" i="2"/>
  <c r="F117" i="2"/>
  <c r="Z116" i="2"/>
  <c r="Y116" i="2"/>
  <c r="X116" i="2"/>
  <c r="W116" i="2"/>
  <c r="V116" i="2"/>
  <c r="U116" i="2"/>
  <c r="T116" i="2"/>
  <c r="S116" i="2"/>
  <c r="R116" i="2"/>
  <c r="Q116" i="2"/>
  <c r="O116" i="2"/>
  <c r="N116" i="2"/>
  <c r="M116" i="2"/>
  <c r="L116" i="2"/>
  <c r="K116" i="2"/>
  <c r="J116" i="2"/>
  <c r="I116" i="2"/>
  <c r="H116" i="2"/>
  <c r="G116" i="2"/>
  <c r="F116" i="2"/>
  <c r="Z115" i="2"/>
  <c r="Y115" i="2"/>
  <c r="X115" i="2"/>
  <c r="W115" i="2"/>
  <c r="V115" i="2"/>
  <c r="U115" i="2"/>
  <c r="T115" i="2"/>
  <c r="S115" i="2"/>
  <c r="R115" i="2"/>
  <c r="Q115" i="2"/>
  <c r="O115" i="2"/>
  <c r="N115" i="2"/>
  <c r="M115" i="2"/>
  <c r="L115" i="2"/>
  <c r="K115" i="2"/>
  <c r="J115" i="2"/>
  <c r="I115" i="2"/>
  <c r="H115" i="2"/>
  <c r="G115" i="2"/>
  <c r="F115" i="2"/>
  <c r="B115" i="2"/>
  <c r="B167" i="2" s="1"/>
  <c r="B219" i="2" s="1"/>
  <c r="B271" i="2" s="1"/>
  <c r="Z114" i="2"/>
  <c r="Y114" i="2"/>
  <c r="X114" i="2"/>
  <c r="W114" i="2"/>
  <c r="V114" i="2"/>
  <c r="U114" i="2"/>
  <c r="T114" i="2"/>
  <c r="S114" i="2"/>
  <c r="R114" i="2"/>
  <c r="Q114" i="2"/>
  <c r="O114" i="2"/>
  <c r="N114" i="2"/>
  <c r="M114" i="2"/>
  <c r="L114" i="2"/>
  <c r="K114" i="2"/>
  <c r="J114" i="2"/>
  <c r="I114" i="2"/>
  <c r="H114" i="2"/>
  <c r="G114" i="2"/>
  <c r="F114" i="2"/>
  <c r="B114" i="2"/>
  <c r="B166" i="2" s="1"/>
  <c r="B218" i="2" s="1"/>
  <c r="B270" i="2" s="1"/>
  <c r="Z113" i="2"/>
  <c r="Y113" i="2"/>
  <c r="X113" i="2"/>
  <c r="W113" i="2"/>
  <c r="V113" i="2"/>
  <c r="U113" i="2"/>
  <c r="T113" i="2"/>
  <c r="S113" i="2"/>
  <c r="R113" i="2"/>
  <c r="Q113" i="2"/>
  <c r="O113" i="2"/>
  <c r="N113" i="2"/>
  <c r="M113" i="2"/>
  <c r="L113" i="2"/>
  <c r="K113" i="2"/>
  <c r="J113" i="2"/>
  <c r="I113" i="2"/>
  <c r="H113" i="2"/>
  <c r="G113" i="2"/>
  <c r="F113" i="2"/>
  <c r="B113" i="2"/>
  <c r="B165" i="2" s="1"/>
  <c r="B217" i="2" s="1"/>
  <c r="B269" i="2" s="1"/>
  <c r="B112" i="2"/>
  <c r="B164" i="2" s="1"/>
  <c r="B216" i="2" s="1"/>
  <c r="B268" i="2" s="1"/>
  <c r="Z111" i="2"/>
  <c r="Y111" i="2"/>
  <c r="X111" i="2"/>
  <c r="W111" i="2"/>
  <c r="V111" i="2"/>
  <c r="U111" i="2"/>
  <c r="T111" i="2"/>
  <c r="S111" i="2"/>
  <c r="R111" i="2"/>
  <c r="Q111" i="2"/>
  <c r="O111" i="2"/>
  <c r="N111" i="2"/>
  <c r="M111" i="2"/>
  <c r="L111" i="2"/>
  <c r="K111" i="2"/>
  <c r="J111" i="2"/>
  <c r="I111" i="2"/>
  <c r="H111" i="2"/>
  <c r="G111" i="2"/>
  <c r="F111" i="2"/>
  <c r="B111" i="2"/>
  <c r="Z110" i="2"/>
  <c r="Y110" i="2"/>
  <c r="X110" i="2"/>
  <c r="W110" i="2"/>
  <c r="V110" i="2"/>
  <c r="U110" i="2"/>
  <c r="T110" i="2"/>
  <c r="S110" i="2"/>
  <c r="R110" i="2"/>
  <c r="Q110" i="2"/>
  <c r="O110" i="2"/>
  <c r="N110" i="2"/>
  <c r="M110" i="2"/>
  <c r="L110" i="2"/>
  <c r="K110" i="2"/>
  <c r="J110" i="2"/>
  <c r="I110" i="2"/>
  <c r="H110" i="2"/>
  <c r="G110" i="2"/>
  <c r="F110" i="2"/>
  <c r="B110" i="2"/>
  <c r="Z109" i="2"/>
  <c r="Y109" i="2"/>
  <c r="X109" i="2"/>
  <c r="W109" i="2"/>
  <c r="V109" i="2"/>
  <c r="U109" i="2"/>
  <c r="T109" i="2"/>
  <c r="S109" i="2"/>
  <c r="R109" i="2"/>
  <c r="Q109" i="2"/>
  <c r="O109" i="2"/>
  <c r="N109" i="2"/>
  <c r="M109" i="2"/>
  <c r="L109" i="2"/>
  <c r="K109" i="2"/>
  <c r="J109" i="2"/>
  <c r="I109" i="2"/>
  <c r="H109" i="2"/>
  <c r="G109" i="2"/>
  <c r="F109" i="2"/>
  <c r="B109" i="2"/>
  <c r="Z108" i="2"/>
  <c r="Y108" i="2"/>
  <c r="X108" i="2"/>
  <c r="W108" i="2"/>
  <c r="V108" i="2"/>
  <c r="U108" i="2"/>
  <c r="T108" i="2"/>
  <c r="S108" i="2"/>
  <c r="R108" i="2"/>
  <c r="Q108" i="2"/>
  <c r="O108" i="2"/>
  <c r="N108" i="2"/>
  <c r="M108" i="2"/>
  <c r="L108" i="2"/>
  <c r="K108" i="2"/>
  <c r="J108" i="2"/>
  <c r="I108" i="2"/>
  <c r="H108" i="2"/>
  <c r="G108" i="2"/>
  <c r="F108" i="2"/>
  <c r="B108" i="2"/>
  <c r="Z107" i="2"/>
  <c r="Y107" i="2"/>
  <c r="X107" i="2"/>
  <c r="W107" i="2"/>
  <c r="V107" i="2"/>
  <c r="U107" i="2"/>
  <c r="T107" i="2"/>
  <c r="S107" i="2"/>
  <c r="R107" i="2"/>
  <c r="Q107" i="2"/>
  <c r="O107" i="2"/>
  <c r="N107" i="2"/>
  <c r="M107" i="2"/>
  <c r="L107" i="2"/>
  <c r="K107" i="2"/>
  <c r="J107" i="2"/>
  <c r="I107" i="2"/>
  <c r="H107" i="2"/>
  <c r="G107" i="2"/>
  <c r="F107" i="2"/>
  <c r="B107" i="2"/>
  <c r="Z106" i="2"/>
  <c r="Y106" i="2"/>
  <c r="X106" i="2"/>
  <c r="W106" i="2"/>
  <c r="V106" i="2"/>
  <c r="U106" i="2"/>
  <c r="T106" i="2"/>
  <c r="S106" i="2"/>
  <c r="R106" i="2"/>
  <c r="Q106" i="2"/>
  <c r="O106" i="2"/>
  <c r="N106" i="2"/>
  <c r="M106" i="2"/>
  <c r="L106" i="2"/>
  <c r="K106" i="2"/>
  <c r="J106" i="2"/>
  <c r="I106" i="2"/>
  <c r="H106" i="2"/>
  <c r="G106" i="2"/>
  <c r="F106" i="2"/>
  <c r="B106" i="2"/>
  <c r="Z105" i="2"/>
  <c r="Y105" i="2"/>
  <c r="X105" i="2"/>
  <c r="W105" i="2"/>
  <c r="V105" i="2"/>
  <c r="U105" i="2"/>
  <c r="T105" i="2"/>
  <c r="S105" i="2"/>
  <c r="R105" i="2"/>
  <c r="Q105" i="2"/>
  <c r="O105" i="2"/>
  <c r="N105" i="2"/>
  <c r="M105" i="2"/>
  <c r="L105" i="2"/>
  <c r="K105" i="2"/>
  <c r="J105" i="2"/>
  <c r="I105" i="2"/>
  <c r="H105" i="2"/>
  <c r="G105" i="2"/>
  <c r="F105" i="2"/>
  <c r="B105" i="2"/>
  <c r="Z104" i="2"/>
  <c r="Y104" i="2"/>
  <c r="X104" i="2"/>
  <c r="W104" i="2"/>
  <c r="V104" i="2"/>
  <c r="U104" i="2"/>
  <c r="T104" i="2"/>
  <c r="S104" i="2"/>
  <c r="R104" i="2"/>
  <c r="Q104" i="2"/>
  <c r="O104" i="2"/>
  <c r="N104" i="2"/>
  <c r="M104" i="2"/>
  <c r="L104" i="2"/>
  <c r="K104" i="2"/>
  <c r="J104" i="2"/>
  <c r="I104" i="2"/>
  <c r="H104" i="2"/>
  <c r="G104" i="2"/>
  <c r="F104" i="2"/>
  <c r="Z103" i="2"/>
  <c r="Y103" i="2"/>
  <c r="X103" i="2"/>
  <c r="W103" i="2"/>
  <c r="V103" i="2"/>
  <c r="U103" i="2"/>
  <c r="T103" i="2"/>
  <c r="S103" i="2"/>
  <c r="R103" i="2"/>
  <c r="Q103" i="2"/>
  <c r="O103" i="2"/>
  <c r="N103" i="2"/>
  <c r="M103" i="2"/>
  <c r="L103" i="2"/>
  <c r="K103" i="2"/>
  <c r="J103" i="2"/>
  <c r="I103" i="2"/>
  <c r="H103" i="2"/>
  <c r="G103" i="2"/>
  <c r="F103" i="2"/>
  <c r="Z102" i="2"/>
  <c r="Y102" i="2"/>
  <c r="X102" i="2"/>
  <c r="W102" i="2"/>
  <c r="V102" i="2"/>
  <c r="U102" i="2"/>
  <c r="T102" i="2"/>
  <c r="S102" i="2"/>
  <c r="R102" i="2"/>
  <c r="Q102" i="2"/>
  <c r="O102" i="2"/>
  <c r="N102" i="2"/>
  <c r="M102" i="2"/>
  <c r="L102" i="2"/>
  <c r="K102" i="2"/>
  <c r="J102" i="2"/>
  <c r="I102" i="2"/>
  <c r="H102" i="2"/>
  <c r="G102" i="2"/>
  <c r="F102" i="2"/>
  <c r="Z101" i="2"/>
  <c r="Y101" i="2"/>
  <c r="X101" i="2"/>
  <c r="W101" i="2"/>
  <c r="V101" i="2"/>
  <c r="U101" i="2"/>
  <c r="T101" i="2"/>
  <c r="S101" i="2"/>
  <c r="R101" i="2"/>
  <c r="Q101" i="2"/>
  <c r="O101" i="2"/>
  <c r="N101" i="2"/>
  <c r="M101" i="2"/>
  <c r="L101" i="2"/>
  <c r="K101" i="2"/>
  <c r="J101" i="2"/>
  <c r="I101" i="2"/>
  <c r="H101" i="2"/>
  <c r="G101" i="2"/>
  <c r="F101" i="2"/>
  <c r="Z100" i="2"/>
  <c r="Y100" i="2"/>
  <c r="X100" i="2"/>
  <c r="W100" i="2"/>
  <c r="V100" i="2"/>
  <c r="U100" i="2"/>
  <c r="T100" i="2"/>
  <c r="S100" i="2"/>
  <c r="R100" i="2"/>
  <c r="Q100" i="2"/>
  <c r="O100" i="2"/>
  <c r="N100" i="2"/>
  <c r="M100" i="2"/>
  <c r="L100" i="2"/>
  <c r="K100" i="2"/>
  <c r="J100" i="2"/>
  <c r="I100" i="2"/>
  <c r="H100" i="2"/>
  <c r="G100" i="2"/>
  <c r="F100" i="2"/>
  <c r="Z99" i="2"/>
  <c r="Y99" i="2"/>
  <c r="X99" i="2"/>
  <c r="W99" i="2"/>
  <c r="V99" i="2"/>
  <c r="U99" i="2"/>
  <c r="T99" i="2"/>
  <c r="S99" i="2"/>
  <c r="R99" i="2"/>
  <c r="Q99" i="2"/>
  <c r="O99" i="2"/>
  <c r="N99" i="2"/>
  <c r="M99" i="2"/>
  <c r="L99" i="2"/>
  <c r="K99" i="2"/>
  <c r="J99" i="2"/>
  <c r="I99" i="2"/>
  <c r="H99" i="2"/>
  <c r="G99" i="2"/>
  <c r="F99" i="2"/>
  <c r="Z98" i="2"/>
  <c r="Y98" i="2"/>
  <c r="X98" i="2"/>
  <c r="W98" i="2"/>
  <c r="V98" i="2"/>
  <c r="U98" i="2"/>
  <c r="T98" i="2"/>
  <c r="S98" i="2"/>
  <c r="R98" i="2"/>
  <c r="Q98" i="2"/>
  <c r="O98" i="2"/>
  <c r="N98" i="2"/>
  <c r="M98" i="2"/>
  <c r="L98" i="2"/>
  <c r="K98" i="2"/>
  <c r="J98" i="2"/>
  <c r="I98" i="2"/>
  <c r="H98" i="2"/>
  <c r="G98" i="2"/>
  <c r="F98" i="2"/>
  <c r="Z97" i="2"/>
  <c r="Y97" i="2"/>
  <c r="X97" i="2"/>
  <c r="W97" i="2"/>
  <c r="V97" i="2"/>
  <c r="U97" i="2"/>
  <c r="T97" i="2"/>
  <c r="S97" i="2"/>
  <c r="R97" i="2"/>
  <c r="Q97" i="2"/>
  <c r="O97" i="2"/>
  <c r="N97" i="2"/>
  <c r="M97" i="2"/>
  <c r="L97" i="2"/>
  <c r="K97" i="2"/>
  <c r="J97" i="2"/>
  <c r="I97" i="2"/>
  <c r="H97" i="2"/>
  <c r="G97" i="2"/>
  <c r="F97" i="2"/>
  <c r="B97" i="2"/>
  <c r="Z96" i="2"/>
  <c r="Y96" i="2"/>
  <c r="X96" i="2"/>
  <c r="W96" i="2"/>
  <c r="V96" i="2"/>
  <c r="U96" i="2"/>
  <c r="T96" i="2"/>
  <c r="S96" i="2"/>
  <c r="R96" i="2"/>
  <c r="Q96" i="2"/>
  <c r="O96" i="2"/>
  <c r="N96" i="2"/>
  <c r="M96" i="2"/>
  <c r="L96" i="2"/>
  <c r="K96" i="2"/>
  <c r="J96" i="2"/>
  <c r="I96" i="2"/>
  <c r="H96" i="2"/>
  <c r="G96" i="2"/>
  <c r="F96" i="2"/>
  <c r="B96" i="2"/>
  <c r="Z95" i="2"/>
  <c r="Y95" i="2"/>
  <c r="X95" i="2"/>
  <c r="W95" i="2"/>
  <c r="V95" i="2"/>
  <c r="U95" i="2"/>
  <c r="T95" i="2"/>
  <c r="S95" i="2"/>
  <c r="R95" i="2"/>
  <c r="Q95" i="2"/>
  <c r="O95" i="2"/>
  <c r="N95" i="2"/>
  <c r="M95" i="2"/>
  <c r="L95" i="2"/>
  <c r="K95" i="2"/>
  <c r="J95" i="2"/>
  <c r="I95" i="2"/>
  <c r="H95" i="2"/>
  <c r="G95" i="2"/>
  <c r="F95" i="2"/>
  <c r="B95" i="2"/>
  <c r="Z94" i="2"/>
  <c r="Y94" i="2"/>
  <c r="X94" i="2"/>
  <c r="W94" i="2"/>
  <c r="V94" i="2"/>
  <c r="U94" i="2"/>
  <c r="T94" i="2"/>
  <c r="S94" i="2"/>
  <c r="R94" i="2"/>
  <c r="Q94" i="2"/>
  <c r="O94" i="2"/>
  <c r="N94" i="2"/>
  <c r="M94" i="2"/>
  <c r="L94" i="2"/>
  <c r="K94" i="2"/>
  <c r="J94" i="2"/>
  <c r="I94" i="2"/>
  <c r="H94" i="2"/>
  <c r="G94" i="2"/>
  <c r="F94" i="2"/>
  <c r="B94" i="2"/>
  <c r="Z93" i="2"/>
  <c r="Y93" i="2"/>
  <c r="X93" i="2"/>
  <c r="W93" i="2"/>
  <c r="V93" i="2"/>
  <c r="U93" i="2"/>
  <c r="T93" i="2"/>
  <c r="S93" i="2"/>
  <c r="R93" i="2"/>
  <c r="Q93" i="2"/>
  <c r="O93" i="2"/>
  <c r="N93" i="2"/>
  <c r="M93" i="2"/>
  <c r="L93" i="2"/>
  <c r="L145" i="2" s="1"/>
  <c r="K93" i="2"/>
  <c r="J93" i="2"/>
  <c r="I93" i="2"/>
  <c r="H93" i="2"/>
  <c r="G93" i="2"/>
  <c r="F93" i="2"/>
  <c r="B93" i="2"/>
  <c r="Z92" i="2"/>
  <c r="Y92" i="2"/>
  <c r="X92" i="2"/>
  <c r="W92" i="2"/>
  <c r="V92" i="2"/>
  <c r="U92" i="2"/>
  <c r="T92" i="2"/>
  <c r="S92" i="2"/>
  <c r="R92" i="2"/>
  <c r="Q92" i="2"/>
  <c r="O92" i="2"/>
  <c r="N92" i="2"/>
  <c r="M92" i="2"/>
  <c r="L92" i="2"/>
  <c r="K92" i="2"/>
  <c r="J92" i="2"/>
  <c r="I92" i="2"/>
  <c r="I144" i="2" s="1"/>
  <c r="H92" i="2"/>
  <c r="G92" i="2"/>
  <c r="F92" i="2"/>
  <c r="B92" i="2"/>
  <c r="Z91" i="2"/>
  <c r="Y91" i="2"/>
  <c r="X91" i="2"/>
  <c r="W91" i="2"/>
  <c r="V91" i="2"/>
  <c r="U91" i="2"/>
  <c r="T91" i="2"/>
  <c r="S91" i="2"/>
  <c r="R91" i="2"/>
  <c r="Q91" i="2"/>
  <c r="O91" i="2"/>
  <c r="N91" i="2"/>
  <c r="M91" i="2"/>
  <c r="L91" i="2"/>
  <c r="K91" i="2"/>
  <c r="J91" i="2"/>
  <c r="I91" i="2"/>
  <c r="H91" i="2"/>
  <c r="G91" i="2"/>
  <c r="F91" i="2"/>
  <c r="B91" i="2"/>
  <c r="Z90" i="2"/>
  <c r="Z142" i="2" s="1"/>
  <c r="Y90" i="2"/>
  <c r="X90" i="2"/>
  <c r="W90" i="2"/>
  <c r="V90" i="2"/>
  <c r="V142" i="2" s="1"/>
  <c r="U90" i="2"/>
  <c r="T90" i="2"/>
  <c r="S90" i="2"/>
  <c r="R90" i="2"/>
  <c r="R142" i="2" s="1"/>
  <c r="Q90" i="2"/>
  <c r="O90" i="2"/>
  <c r="N90" i="2"/>
  <c r="M90" i="2"/>
  <c r="M142" i="2" s="1"/>
  <c r="L90" i="2"/>
  <c r="K90" i="2"/>
  <c r="J90" i="2"/>
  <c r="I90" i="2"/>
  <c r="I142" i="2" s="1"/>
  <c r="H90" i="2"/>
  <c r="G90" i="2"/>
  <c r="F90" i="2"/>
  <c r="Z89" i="2"/>
  <c r="Y89" i="2"/>
  <c r="X89" i="2"/>
  <c r="W89" i="2"/>
  <c r="V89" i="2"/>
  <c r="U89" i="2"/>
  <c r="T89" i="2"/>
  <c r="S89" i="2"/>
  <c r="R89" i="2"/>
  <c r="Q89" i="2"/>
  <c r="O89" i="2"/>
  <c r="N89" i="2"/>
  <c r="M89" i="2"/>
  <c r="L89" i="2"/>
  <c r="K89" i="2"/>
  <c r="J89" i="2"/>
  <c r="I89" i="2"/>
  <c r="H89" i="2"/>
  <c r="G89" i="2"/>
  <c r="F89" i="2"/>
  <c r="Z88" i="2"/>
  <c r="Y88" i="2"/>
  <c r="X88" i="2"/>
  <c r="X140" i="2" s="1"/>
  <c r="W88" i="2"/>
  <c r="V88" i="2"/>
  <c r="U88" i="2"/>
  <c r="T88" i="2"/>
  <c r="T140" i="2" s="1"/>
  <c r="S88" i="2"/>
  <c r="R88" i="2"/>
  <c r="Q88" i="2"/>
  <c r="O88" i="2"/>
  <c r="O140" i="2" s="1"/>
  <c r="N88" i="2"/>
  <c r="M88" i="2"/>
  <c r="L88" i="2"/>
  <c r="K88" i="2"/>
  <c r="K140" i="2" s="1"/>
  <c r="J88" i="2"/>
  <c r="I88" i="2"/>
  <c r="H88" i="2"/>
  <c r="G88" i="2"/>
  <c r="G140" i="2" s="1"/>
  <c r="F88" i="2"/>
  <c r="Z87" i="2"/>
  <c r="Y87" i="2"/>
  <c r="X87" i="2"/>
  <c r="W87" i="2"/>
  <c r="V87" i="2"/>
  <c r="U87" i="2"/>
  <c r="T87" i="2"/>
  <c r="S87" i="2"/>
  <c r="R87" i="2"/>
  <c r="Q87" i="2"/>
  <c r="O87" i="2"/>
  <c r="N87" i="2"/>
  <c r="M87" i="2"/>
  <c r="L87" i="2"/>
  <c r="K87" i="2"/>
  <c r="J87" i="2"/>
  <c r="I87" i="2"/>
  <c r="H87" i="2"/>
  <c r="G87" i="2"/>
  <c r="F87" i="2"/>
  <c r="Z86" i="2"/>
  <c r="Y86" i="2"/>
  <c r="X86" i="2"/>
  <c r="W86" i="2"/>
  <c r="V86" i="2"/>
  <c r="U86" i="2"/>
  <c r="T86" i="2"/>
  <c r="S86" i="2"/>
  <c r="R86" i="2"/>
  <c r="Q86" i="2"/>
  <c r="O86" i="2"/>
  <c r="N86" i="2"/>
  <c r="M86" i="2"/>
  <c r="L86" i="2"/>
  <c r="K86" i="2"/>
  <c r="J86" i="2"/>
  <c r="I86" i="2"/>
  <c r="H86" i="2"/>
  <c r="G86" i="2"/>
  <c r="F86" i="2"/>
  <c r="Z85" i="2"/>
  <c r="Y85" i="2"/>
  <c r="X85" i="2"/>
  <c r="W85" i="2"/>
  <c r="V85" i="2"/>
  <c r="U85" i="2"/>
  <c r="T85" i="2"/>
  <c r="S85" i="2"/>
  <c r="R85" i="2"/>
  <c r="Q85" i="2"/>
  <c r="O85" i="2"/>
  <c r="N85" i="2"/>
  <c r="M85" i="2"/>
  <c r="L85" i="2"/>
  <c r="K85" i="2"/>
  <c r="J85" i="2"/>
  <c r="I85" i="2"/>
  <c r="H85" i="2"/>
  <c r="G85" i="2"/>
  <c r="F85" i="2"/>
  <c r="Z84" i="2"/>
  <c r="Y84" i="2"/>
  <c r="X84" i="2"/>
  <c r="W84" i="2"/>
  <c r="V84" i="2"/>
  <c r="U84" i="2"/>
  <c r="T84" i="2"/>
  <c r="S84" i="2"/>
  <c r="R84" i="2"/>
  <c r="Q84" i="2"/>
  <c r="O84" i="2"/>
  <c r="N84" i="2"/>
  <c r="M84" i="2"/>
  <c r="L84" i="2"/>
  <c r="K84" i="2"/>
  <c r="J84" i="2"/>
  <c r="J136" i="2" s="1"/>
  <c r="I84" i="2"/>
  <c r="H84" i="2"/>
  <c r="G84" i="2"/>
  <c r="F84" i="2"/>
  <c r="V75" i="2"/>
  <c r="U75" i="2"/>
  <c r="T75" i="2"/>
  <c r="S75" i="2"/>
  <c r="R75" i="2"/>
  <c r="Q75" i="2"/>
  <c r="K75" i="2"/>
  <c r="J75" i="2"/>
  <c r="I75" i="2"/>
  <c r="H75" i="2"/>
  <c r="G75" i="2"/>
  <c r="F75" i="2"/>
  <c r="V74" i="2"/>
  <c r="U74" i="2"/>
  <c r="T74" i="2"/>
  <c r="S74" i="2"/>
  <c r="R74" i="2"/>
  <c r="Q74" i="2"/>
  <c r="K74" i="2"/>
  <c r="J74" i="2"/>
  <c r="I74" i="2"/>
  <c r="H74" i="2"/>
  <c r="G74" i="2"/>
  <c r="F74" i="2"/>
  <c r="V73" i="2"/>
  <c r="U73" i="2"/>
  <c r="T73" i="2"/>
  <c r="S73" i="2"/>
  <c r="R73" i="2"/>
  <c r="Q73" i="2"/>
  <c r="K73" i="2"/>
  <c r="J73" i="2"/>
  <c r="I73" i="2"/>
  <c r="H73" i="2"/>
  <c r="G73" i="2"/>
  <c r="F73" i="2"/>
  <c r="V72" i="2"/>
  <c r="U72" i="2"/>
  <c r="T72" i="2"/>
  <c r="S72" i="2"/>
  <c r="R72" i="2"/>
  <c r="Q72" i="2"/>
  <c r="K72" i="2"/>
  <c r="J72" i="2"/>
  <c r="I72" i="2"/>
  <c r="H72" i="2"/>
  <c r="G72" i="2"/>
  <c r="F72" i="2"/>
  <c r="V71" i="2"/>
  <c r="U71" i="2"/>
  <c r="T71" i="2"/>
  <c r="S71" i="2"/>
  <c r="R71" i="2"/>
  <c r="Q71" i="2"/>
  <c r="K71" i="2"/>
  <c r="J71" i="2"/>
  <c r="I71" i="2"/>
  <c r="H71" i="2"/>
  <c r="G71" i="2"/>
  <c r="F71" i="2"/>
  <c r="V70" i="2"/>
  <c r="U70" i="2"/>
  <c r="T70" i="2"/>
  <c r="S70" i="2"/>
  <c r="R70" i="2"/>
  <c r="Q70" i="2"/>
  <c r="K70" i="2"/>
  <c r="J70" i="2"/>
  <c r="I70" i="2"/>
  <c r="H70" i="2"/>
  <c r="G70" i="2"/>
  <c r="F70" i="2"/>
  <c r="V69" i="2"/>
  <c r="U69" i="2"/>
  <c r="T69" i="2"/>
  <c r="S69" i="2"/>
  <c r="R69" i="2"/>
  <c r="Q69" i="2"/>
  <c r="K69" i="2"/>
  <c r="J69" i="2"/>
  <c r="I69" i="2"/>
  <c r="H69" i="2"/>
  <c r="G69" i="2"/>
  <c r="F69" i="2"/>
  <c r="V68" i="2"/>
  <c r="U68" i="2"/>
  <c r="T68" i="2"/>
  <c r="S68" i="2"/>
  <c r="R68" i="2"/>
  <c r="Q68" i="2"/>
  <c r="K68" i="2"/>
  <c r="J68" i="2"/>
  <c r="I68" i="2"/>
  <c r="H68" i="2"/>
  <c r="G68" i="2"/>
  <c r="F68" i="2"/>
  <c r="V67" i="2"/>
  <c r="U67" i="2"/>
  <c r="T67" i="2"/>
  <c r="S67" i="2"/>
  <c r="R67" i="2"/>
  <c r="Q67" i="2"/>
  <c r="K67" i="2"/>
  <c r="J67" i="2"/>
  <c r="I67" i="2"/>
  <c r="H67" i="2"/>
  <c r="G67" i="2"/>
  <c r="F67" i="2"/>
  <c r="B67" i="2"/>
  <c r="B119" i="2" s="1"/>
  <c r="B171" i="2" s="1"/>
  <c r="B223" i="2" s="1"/>
  <c r="B275" i="2" s="1"/>
  <c r="V66" i="2"/>
  <c r="U66" i="2"/>
  <c r="T66" i="2"/>
  <c r="S66" i="2"/>
  <c r="R66" i="2"/>
  <c r="Q66" i="2"/>
  <c r="K66" i="2"/>
  <c r="J66" i="2"/>
  <c r="I66" i="2"/>
  <c r="H66" i="2"/>
  <c r="G66" i="2"/>
  <c r="F66" i="2"/>
  <c r="B66" i="2"/>
  <c r="B118" i="2" s="1"/>
  <c r="B170" i="2" s="1"/>
  <c r="B222" i="2" s="1"/>
  <c r="B274" i="2" s="1"/>
  <c r="V65" i="2"/>
  <c r="U65" i="2"/>
  <c r="T65" i="2"/>
  <c r="S65" i="2"/>
  <c r="R65" i="2"/>
  <c r="Q65" i="2"/>
  <c r="K65" i="2"/>
  <c r="J65" i="2"/>
  <c r="I65" i="2"/>
  <c r="H65" i="2"/>
  <c r="G65" i="2"/>
  <c r="F65" i="2"/>
  <c r="B65" i="2"/>
  <c r="B117" i="2" s="1"/>
  <c r="B169" i="2" s="1"/>
  <c r="B221" i="2" s="1"/>
  <c r="B273" i="2" s="1"/>
  <c r="V64" i="2"/>
  <c r="U64" i="2"/>
  <c r="T64" i="2"/>
  <c r="S64" i="2"/>
  <c r="R64" i="2"/>
  <c r="Q64" i="2"/>
  <c r="K64" i="2"/>
  <c r="J64" i="2"/>
  <c r="I64" i="2"/>
  <c r="H64" i="2"/>
  <c r="G64" i="2"/>
  <c r="F64" i="2"/>
  <c r="B64" i="2"/>
  <c r="B116" i="2" s="1"/>
  <c r="B168" i="2" s="1"/>
  <c r="B220" i="2" s="1"/>
  <c r="B272" i="2" s="1"/>
  <c r="V63" i="2"/>
  <c r="U63" i="2"/>
  <c r="T63" i="2"/>
  <c r="S63" i="2"/>
  <c r="R63" i="2"/>
  <c r="Q63" i="2"/>
  <c r="K63" i="2"/>
  <c r="J63" i="2"/>
  <c r="I63" i="2"/>
  <c r="H63" i="2"/>
  <c r="G63" i="2"/>
  <c r="F63" i="2"/>
  <c r="V62" i="2"/>
  <c r="U62" i="2"/>
  <c r="T62" i="2"/>
  <c r="S62" i="2"/>
  <c r="R62" i="2"/>
  <c r="Q62" i="2"/>
  <c r="K62" i="2"/>
  <c r="J62" i="2"/>
  <c r="I62" i="2"/>
  <c r="H62" i="2"/>
  <c r="G62" i="2"/>
  <c r="F62" i="2"/>
  <c r="V61" i="2"/>
  <c r="U61" i="2"/>
  <c r="T61" i="2"/>
  <c r="S61" i="2"/>
  <c r="R61" i="2"/>
  <c r="Q61" i="2"/>
  <c r="K61" i="2"/>
  <c r="J61" i="2"/>
  <c r="I61" i="2"/>
  <c r="H61" i="2"/>
  <c r="G61" i="2"/>
  <c r="F61" i="2"/>
  <c r="V59" i="2"/>
  <c r="U59" i="2"/>
  <c r="T59" i="2"/>
  <c r="S59" i="2"/>
  <c r="R59" i="2"/>
  <c r="Q59" i="2"/>
  <c r="K59" i="2"/>
  <c r="J59" i="2"/>
  <c r="I59" i="2"/>
  <c r="H59" i="2"/>
  <c r="G59" i="2"/>
  <c r="F59" i="2"/>
  <c r="B59" i="2"/>
  <c r="V58" i="2"/>
  <c r="U58" i="2"/>
  <c r="T58" i="2"/>
  <c r="S58" i="2"/>
  <c r="R58" i="2"/>
  <c r="Q58" i="2"/>
  <c r="K58" i="2"/>
  <c r="J58" i="2"/>
  <c r="I58" i="2"/>
  <c r="H58" i="2"/>
  <c r="G58" i="2"/>
  <c r="F58" i="2"/>
  <c r="B58" i="2"/>
  <c r="V57" i="2"/>
  <c r="U57" i="2"/>
  <c r="T57" i="2"/>
  <c r="S57" i="2"/>
  <c r="R57" i="2"/>
  <c r="Q57" i="2"/>
  <c r="K57" i="2"/>
  <c r="J57" i="2"/>
  <c r="I57" i="2"/>
  <c r="H57" i="2"/>
  <c r="G57" i="2"/>
  <c r="F57" i="2"/>
  <c r="B57" i="2"/>
  <c r="V56" i="2"/>
  <c r="U56" i="2"/>
  <c r="T56" i="2"/>
  <c r="S56" i="2"/>
  <c r="R56" i="2"/>
  <c r="Q56" i="2"/>
  <c r="K56" i="2"/>
  <c r="J56" i="2"/>
  <c r="I56" i="2"/>
  <c r="H56" i="2"/>
  <c r="G56" i="2"/>
  <c r="F56" i="2"/>
  <c r="B56" i="2"/>
  <c r="V55" i="2"/>
  <c r="U55" i="2"/>
  <c r="T55" i="2"/>
  <c r="S55" i="2"/>
  <c r="R55" i="2"/>
  <c r="Q55" i="2"/>
  <c r="K55" i="2"/>
  <c r="J55" i="2"/>
  <c r="I55" i="2"/>
  <c r="H55" i="2"/>
  <c r="G55" i="2"/>
  <c r="F55" i="2"/>
  <c r="B55" i="2"/>
  <c r="V54" i="2"/>
  <c r="U54" i="2"/>
  <c r="T54" i="2"/>
  <c r="S54" i="2"/>
  <c r="R54" i="2"/>
  <c r="Q54" i="2"/>
  <c r="K54" i="2"/>
  <c r="J54" i="2"/>
  <c r="I54" i="2"/>
  <c r="H54" i="2"/>
  <c r="G54" i="2"/>
  <c r="F54" i="2"/>
  <c r="B54" i="2"/>
  <c r="V53" i="2"/>
  <c r="U53" i="2"/>
  <c r="T53" i="2"/>
  <c r="S53" i="2"/>
  <c r="R53" i="2"/>
  <c r="Q53" i="2"/>
  <c r="K53" i="2"/>
  <c r="J53" i="2"/>
  <c r="I53" i="2"/>
  <c r="H53" i="2"/>
  <c r="G53" i="2"/>
  <c r="F53" i="2"/>
  <c r="B53" i="2"/>
  <c r="V52" i="2"/>
  <c r="U52" i="2"/>
  <c r="T52" i="2"/>
  <c r="S52" i="2"/>
  <c r="R52" i="2"/>
  <c r="Q52" i="2"/>
  <c r="K52" i="2"/>
  <c r="J52" i="2"/>
  <c r="I52" i="2"/>
  <c r="H52" i="2"/>
  <c r="G52" i="2"/>
  <c r="F52" i="2"/>
  <c r="V51" i="2"/>
  <c r="U51" i="2"/>
  <c r="T51" i="2"/>
  <c r="S51" i="2"/>
  <c r="R51" i="2"/>
  <c r="Q51" i="2"/>
  <c r="K51" i="2"/>
  <c r="J51" i="2"/>
  <c r="I51" i="2"/>
  <c r="H51" i="2"/>
  <c r="G51" i="2"/>
  <c r="F51" i="2"/>
  <c r="V50" i="2"/>
  <c r="U50" i="2"/>
  <c r="T50" i="2"/>
  <c r="S50" i="2"/>
  <c r="R50" i="2"/>
  <c r="Q50" i="2"/>
  <c r="K50" i="2"/>
  <c r="J50" i="2"/>
  <c r="I50" i="2"/>
  <c r="H50" i="2"/>
  <c r="G50" i="2"/>
  <c r="F50" i="2"/>
  <c r="V49" i="2"/>
  <c r="U49" i="2"/>
  <c r="T49" i="2"/>
  <c r="S49" i="2"/>
  <c r="R49" i="2"/>
  <c r="Q49" i="2"/>
  <c r="K49" i="2"/>
  <c r="J49" i="2"/>
  <c r="I49" i="2"/>
  <c r="H49" i="2"/>
  <c r="G49" i="2"/>
  <c r="F49" i="2"/>
  <c r="V48" i="2"/>
  <c r="U48" i="2"/>
  <c r="T48" i="2"/>
  <c r="S48" i="2"/>
  <c r="R48" i="2"/>
  <c r="Q48" i="2"/>
  <c r="K48" i="2"/>
  <c r="J48" i="2"/>
  <c r="I48" i="2"/>
  <c r="H48" i="2"/>
  <c r="G48" i="2"/>
  <c r="F48" i="2"/>
  <c r="V47" i="2"/>
  <c r="U47" i="2"/>
  <c r="T47" i="2"/>
  <c r="S47" i="2"/>
  <c r="R47" i="2"/>
  <c r="Q47" i="2"/>
  <c r="K47" i="2"/>
  <c r="J47" i="2"/>
  <c r="I47" i="2"/>
  <c r="H47" i="2"/>
  <c r="G47" i="2"/>
  <c r="F47" i="2"/>
  <c r="V46" i="2"/>
  <c r="U46" i="2"/>
  <c r="T46" i="2"/>
  <c r="S46" i="2"/>
  <c r="R46" i="2"/>
  <c r="Q46" i="2"/>
  <c r="K46" i="2"/>
  <c r="J46" i="2"/>
  <c r="I46" i="2"/>
  <c r="H46" i="2"/>
  <c r="G46" i="2"/>
  <c r="F46" i="2"/>
  <c r="V45" i="2"/>
  <c r="U45" i="2"/>
  <c r="T45" i="2"/>
  <c r="S45" i="2"/>
  <c r="R45" i="2"/>
  <c r="Q45" i="2"/>
  <c r="K45" i="2"/>
  <c r="J45" i="2"/>
  <c r="I45" i="2"/>
  <c r="H45" i="2"/>
  <c r="G45" i="2"/>
  <c r="F45" i="2"/>
  <c r="B45" i="2"/>
  <c r="V44" i="2"/>
  <c r="U44" i="2"/>
  <c r="T44" i="2"/>
  <c r="S44" i="2"/>
  <c r="R44" i="2"/>
  <c r="Q44" i="2"/>
  <c r="K44" i="2"/>
  <c r="J44" i="2"/>
  <c r="I44" i="2"/>
  <c r="H44" i="2"/>
  <c r="G44" i="2"/>
  <c r="F44" i="2"/>
  <c r="B44" i="2"/>
  <c r="V43" i="2"/>
  <c r="U43" i="2"/>
  <c r="T43" i="2"/>
  <c r="S43" i="2"/>
  <c r="R43" i="2"/>
  <c r="Q43" i="2"/>
  <c r="K43" i="2"/>
  <c r="J43" i="2"/>
  <c r="I43" i="2"/>
  <c r="H43" i="2"/>
  <c r="G43" i="2"/>
  <c r="F43" i="2"/>
  <c r="B43" i="2"/>
  <c r="B131" i="2" s="1"/>
  <c r="B183" i="2" s="1"/>
  <c r="B235" i="2" s="1"/>
  <c r="B287" i="2" s="1"/>
  <c r="V42" i="2"/>
  <c r="U42" i="2"/>
  <c r="T42" i="2"/>
  <c r="S42" i="2"/>
  <c r="R42" i="2"/>
  <c r="Q42" i="2"/>
  <c r="K42" i="2"/>
  <c r="J42" i="2"/>
  <c r="I42" i="2"/>
  <c r="H42" i="2"/>
  <c r="G42" i="2"/>
  <c r="F42" i="2"/>
  <c r="B42" i="2"/>
  <c r="B130" i="2" s="1"/>
  <c r="B182" i="2" s="1"/>
  <c r="B234" i="2" s="1"/>
  <c r="B286" i="2" s="1"/>
  <c r="V41" i="2"/>
  <c r="U41" i="2"/>
  <c r="T41" i="2"/>
  <c r="S41" i="2"/>
  <c r="R41" i="2"/>
  <c r="Q41" i="2"/>
  <c r="K41" i="2"/>
  <c r="J41" i="2"/>
  <c r="I41" i="2"/>
  <c r="H41" i="2"/>
  <c r="G41" i="2"/>
  <c r="F41" i="2"/>
  <c r="B41" i="2"/>
  <c r="B129" i="2" s="1"/>
  <c r="B181" i="2" s="1"/>
  <c r="B233" i="2" s="1"/>
  <c r="B285" i="2" s="1"/>
  <c r="V40" i="2"/>
  <c r="U40" i="2"/>
  <c r="T40" i="2"/>
  <c r="S40" i="2"/>
  <c r="R40" i="2"/>
  <c r="Q40" i="2"/>
  <c r="K40" i="2"/>
  <c r="J40" i="2"/>
  <c r="I40" i="2"/>
  <c r="H40" i="2"/>
  <c r="G40" i="2"/>
  <c r="F40" i="2"/>
  <c r="B40" i="2"/>
  <c r="B128" i="2" s="1"/>
  <c r="B180" i="2" s="1"/>
  <c r="B232" i="2" s="1"/>
  <c r="B284" i="2" s="1"/>
  <c r="V39" i="2"/>
  <c r="U39" i="2"/>
  <c r="T39" i="2"/>
  <c r="S39" i="2"/>
  <c r="R39" i="2"/>
  <c r="Q39" i="2"/>
  <c r="K39" i="2"/>
  <c r="J39" i="2"/>
  <c r="I39" i="2"/>
  <c r="H39" i="2"/>
  <c r="G39" i="2"/>
  <c r="F39" i="2"/>
  <c r="B39" i="2"/>
  <c r="V38" i="2"/>
  <c r="U38" i="2"/>
  <c r="T38" i="2"/>
  <c r="S38" i="2"/>
  <c r="R38" i="2"/>
  <c r="Q38" i="2"/>
  <c r="K38" i="2"/>
  <c r="J38" i="2"/>
  <c r="I38" i="2"/>
  <c r="H38" i="2"/>
  <c r="G38" i="2"/>
  <c r="F38" i="2"/>
  <c r="V37" i="2"/>
  <c r="U37" i="2"/>
  <c r="T37" i="2"/>
  <c r="S37" i="2"/>
  <c r="R37" i="2"/>
  <c r="Q37" i="2"/>
  <c r="K37" i="2"/>
  <c r="J37" i="2"/>
  <c r="I37" i="2"/>
  <c r="H37" i="2"/>
  <c r="G37" i="2"/>
  <c r="F37" i="2"/>
  <c r="V36" i="2"/>
  <c r="U36" i="2"/>
  <c r="T36" i="2"/>
  <c r="S36" i="2"/>
  <c r="R36" i="2"/>
  <c r="Q36" i="2"/>
  <c r="K36" i="2"/>
  <c r="J36" i="2"/>
  <c r="I36" i="2"/>
  <c r="H36" i="2"/>
  <c r="G36" i="2"/>
  <c r="F36" i="2"/>
  <c r="V35" i="2"/>
  <c r="U35" i="2"/>
  <c r="T35" i="2"/>
  <c r="S35" i="2"/>
  <c r="R35" i="2"/>
  <c r="Q35" i="2"/>
  <c r="K35" i="2"/>
  <c r="J35" i="2"/>
  <c r="I35" i="2"/>
  <c r="H35" i="2"/>
  <c r="G35" i="2"/>
  <c r="F35" i="2"/>
  <c r="V34" i="2"/>
  <c r="U34" i="2"/>
  <c r="T34" i="2"/>
  <c r="S34" i="2"/>
  <c r="R34" i="2"/>
  <c r="Q34" i="2"/>
  <c r="K34" i="2"/>
  <c r="J34" i="2"/>
  <c r="I34" i="2"/>
  <c r="H34" i="2"/>
  <c r="G34" i="2"/>
  <c r="F34" i="2"/>
  <c r="V33" i="2"/>
  <c r="U33" i="2"/>
  <c r="T33" i="2"/>
  <c r="S33" i="2"/>
  <c r="R33" i="2"/>
  <c r="Q33" i="2"/>
  <c r="K33" i="2"/>
  <c r="J33" i="2"/>
  <c r="I33" i="2"/>
  <c r="H33" i="2"/>
  <c r="G33" i="2"/>
  <c r="F33" i="2"/>
  <c r="V32" i="2"/>
  <c r="U32" i="2"/>
  <c r="T32" i="2"/>
  <c r="S32" i="2"/>
  <c r="R32" i="2"/>
  <c r="Q32" i="2"/>
  <c r="K32" i="2"/>
  <c r="J32" i="2"/>
  <c r="I32" i="2"/>
  <c r="H32" i="2"/>
  <c r="G32" i="2"/>
  <c r="F32" i="2"/>
  <c r="C32" i="2"/>
  <c r="C46" i="2" s="1"/>
  <c r="E25" i="2"/>
  <c r="E45" i="2" s="1"/>
  <c r="E24" i="2"/>
  <c r="E44" i="2" s="1"/>
  <c r="E23" i="2"/>
  <c r="E43" i="2" s="1"/>
  <c r="E22" i="2"/>
  <c r="E42" i="2" s="1"/>
  <c r="E21" i="2"/>
  <c r="E41" i="2" s="1"/>
  <c r="E77" i="2" s="1"/>
  <c r="E79" i="2" s="1"/>
  <c r="E131" i="2" s="1"/>
  <c r="E183" i="2" s="1"/>
  <c r="E235" i="2" s="1"/>
  <c r="E287" i="2" s="1"/>
  <c r="E20" i="2"/>
  <c r="E40" i="2" s="1"/>
  <c r="E54" i="2" s="1"/>
  <c r="E106" i="2" s="1"/>
  <c r="E158" i="2" s="1"/>
  <c r="E210" i="2" s="1"/>
  <c r="E262" i="2" s="1"/>
  <c r="E19" i="2"/>
  <c r="E39" i="2" s="1"/>
  <c r="E53" i="2" s="1"/>
  <c r="C19" i="2"/>
  <c r="E17" i="2"/>
  <c r="E38" i="2" s="1"/>
  <c r="E52" i="2" s="1"/>
  <c r="E104" i="2" s="1"/>
  <c r="E156" i="2" s="1"/>
  <c r="E208" i="2" s="1"/>
  <c r="E260" i="2" s="1"/>
  <c r="G16" i="2"/>
  <c r="E16" i="2"/>
  <c r="E37" i="2" s="1"/>
  <c r="E89" i="2" s="1"/>
  <c r="E141" i="2" s="1"/>
  <c r="E193" i="2" s="1"/>
  <c r="E245" i="2" s="1"/>
  <c r="E15" i="2"/>
  <c r="E36" i="2" s="1"/>
  <c r="E14" i="2"/>
  <c r="E35" i="2" s="1"/>
  <c r="E13" i="2"/>
  <c r="E34" i="2" s="1"/>
  <c r="E48" i="2" s="1"/>
  <c r="E100" i="2" s="1"/>
  <c r="E152" i="2" s="1"/>
  <c r="E204" i="2" s="1"/>
  <c r="E256" i="2" s="1"/>
  <c r="E12" i="2"/>
  <c r="E33" i="2" s="1"/>
  <c r="E85" i="2" s="1"/>
  <c r="E137" i="2" s="1"/>
  <c r="E189" i="2" s="1"/>
  <c r="E241" i="2" s="1"/>
  <c r="C12" i="2"/>
  <c r="C33" i="2" s="1"/>
  <c r="C40" i="2" s="1"/>
  <c r="C92" i="2" s="1"/>
  <c r="C144" i="2" s="1"/>
  <c r="C196" i="2" s="1"/>
  <c r="C248" i="2" s="1"/>
  <c r="E11" i="2"/>
  <c r="E32" i="2" s="1"/>
  <c r="D11" i="2"/>
  <c r="D32" i="2" s="1"/>
  <c r="D46" i="2" s="1"/>
  <c r="E25" i="1"/>
  <c r="F25" i="1" s="1"/>
  <c r="E24" i="1"/>
  <c r="F24" i="1" s="1"/>
  <c r="E23" i="1"/>
  <c r="F23" i="1" s="1"/>
  <c r="D11" i="1"/>
  <c r="D10" i="1"/>
  <c r="D7" i="1"/>
  <c r="E129" i="2" l="1"/>
  <c r="E181" i="2" s="1"/>
  <c r="E233" i="2" s="1"/>
  <c r="E285" i="2" s="1"/>
  <c r="G24" i="2"/>
  <c r="F24" i="2"/>
  <c r="C39" i="2"/>
  <c r="C91" i="2" s="1"/>
  <c r="C143" i="2" s="1"/>
  <c r="C195" i="2" s="1"/>
  <c r="C247" i="2" s="1"/>
  <c r="C76" i="2"/>
  <c r="C84" i="2"/>
  <c r="C136" i="2" s="1"/>
  <c r="C188" i="2" s="1"/>
  <c r="C240" i="2" s="1"/>
  <c r="D19" i="2"/>
  <c r="G22" i="2"/>
  <c r="E51" i="2"/>
  <c r="E103" i="2" s="1"/>
  <c r="E155" i="2" s="1"/>
  <c r="E207" i="2" s="1"/>
  <c r="E259" i="2" s="1"/>
  <c r="E90" i="2"/>
  <c r="E142" i="2" s="1"/>
  <c r="E194" i="2" s="1"/>
  <c r="E246" i="2" s="1"/>
  <c r="E84" i="2"/>
  <c r="E136" i="2" s="1"/>
  <c r="E188" i="2" s="1"/>
  <c r="E240" i="2" s="1"/>
  <c r="E46" i="2"/>
  <c r="E76" i="2" s="1"/>
  <c r="E88" i="2"/>
  <c r="E140" i="2" s="1"/>
  <c r="E192" i="2" s="1"/>
  <c r="E244" i="2" s="1"/>
  <c r="E50" i="2"/>
  <c r="E102" i="2" s="1"/>
  <c r="E154" i="2" s="1"/>
  <c r="E206" i="2" s="1"/>
  <c r="E258" i="2" s="1"/>
  <c r="B69" i="2"/>
  <c r="D12" i="2"/>
  <c r="E105" i="2"/>
  <c r="E157" i="2" s="1"/>
  <c r="E209" i="2" s="1"/>
  <c r="E261" i="2" s="1"/>
  <c r="E68" i="2"/>
  <c r="F20" i="2"/>
  <c r="E55" i="2"/>
  <c r="E107" i="2" s="1"/>
  <c r="E159" i="2" s="1"/>
  <c r="E211" i="2" s="1"/>
  <c r="E263" i="2" s="1"/>
  <c r="E93" i="2"/>
  <c r="E145" i="2" s="1"/>
  <c r="E197" i="2" s="1"/>
  <c r="E249" i="2" s="1"/>
  <c r="G23" i="2"/>
  <c r="E47" i="2"/>
  <c r="E99" i="2" s="1"/>
  <c r="E151" i="2" s="1"/>
  <c r="E203" i="2" s="1"/>
  <c r="E255" i="2" s="1"/>
  <c r="B70" i="2"/>
  <c r="G136" i="2"/>
  <c r="K136" i="2"/>
  <c r="O136" i="2"/>
  <c r="T136" i="2"/>
  <c r="X136" i="2"/>
  <c r="E86" i="2"/>
  <c r="E138" i="2" s="1"/>
  <c r="E190" i="2" s="1"/>
  <c r="E242" i="2" s="1"/>
  <c r="I138" i="2"/>
  <c r="M138" i="2"/>
  <c r="R138" i="2"/>
  <c r="V138" i="2"/>
  <c r="Z138" i="2"/>
  <c r="V139" i="2"/>
  <c r="X141" i="2"/>
  <c r="U143" i="2"/>
  <c r="V150" i="2"/>
  <c r="C85" i="2"/>
  <c r="C137" i="2" s="1"/>
  <c r="C189" i="2" s="1"/>
  <c r="C241" i="2" s="1"/>
  <c r="C47" i="2"/>
  <c r="F23" i="2"/>
  <c r="C20" i="2"/>
  <c r="G20" i="2"/>
  <c r="F21" i="2"/>
  <c r="E56" i="2"/>
  <c r="E108" i="2" s="1"/>
  <c r="E160" i="2" s="1"/>
  <c r="E212" i="2" s="1"/>
  <c r="E264" i="2" s="1"/>
  <c r="E94" i="2"/>
  <c r="E146" i="2" s="1"/>
  <c r="E198" i="2" s="1"/>
  <c r="E250" i="2" s="1"/>
  <c r="E59" i="2"/>
  <c r="E111" i="2" s="1"/>
  <c r="E163" i="2" s="1"/>
  <c r="E215" i="2" s="1"/>
  <c r="E267" i="2" s="1"/>
  <c r="E97" i="2"/>
  <c r="E149" i="2" s="1"/>
  <c r="E201" i="2" s="1"/>
  <c r="E253" i="2" s="1"/>
  <c r="B71" i="2"/>
  <c r="T137" i="2"/>
  <c r="F139" i="2"/>
  <c r="J139" i="2"/>
  <c r="N139" i="2"/>
  <c r="S139" i="2"/>
  <c r="W139" i="2"/>
  <c r="H141" i="2"/>
  <c r="L141" i="2"/>
  <c r="Q141" i="2"/>
  <c r="U141" i="2"/>
  <c r="Y141" i="2"/>
  <c r="E91" i="2"/>
  <c r="E143" i="2" s="1"/>
  <c r="E195" i="2" s="1"/>
  <c r="E247" i="2" s="1"/>
  <c r="I143" i="2"/>
  <c r="M143" i="2"/>
  <c r="R143" i="2"/>
  <c r="V143" i="2"/>
  <c r="Z143" i="2"/>
  <c r="U147" i="2"/>
  <c r="N151" i="2"/>
  <c r="E87" i="2"/>
  <c r="E139" i="2" s="1"/>
  <c r="E191" i="2" s="1"/>
  <c r="E243" i="2" s="1"/>
  <c r="E49" i="2"/>
  <c r="E101" i="2" s="1"/>
  <c r="E153" i="2" s="1"/>
  <c r="E205" i="2" s="1"/>
  <c r="E257" i="2" s="1"/>
  <c r="C98" i="2"/>
  <c r="C150" i="2" s="1"/>
  <c r="C202" i="2" s="1"/>
  <c r="C254" i="2" s="1"/>
  <c r="C53" i="2"/>
  <c r="C105" i="2" s="1"/>
  <c r="C157" i="2" s="1"/>
  <c r="C209" i="2" s="1"/>
  <c r="C261" i="2" s="1"/>
  <c r="D98" i="2"/>
  <c r="D150" i="2" s="1"/>
  <c r="D202" i="2" s="1"/>
  <c r="D254" i="2" s="1"/>
  <c r="D53" i="2"/>
  <c r="D105" i="2" s="1"/>
  <c r="D157" i="2" s="1"/>
  <c r="D209" i="2" s="1"/>
  <c r="D261" i="2" s="1"/>
  <c r="E92" i="2"/>
  <c r="E144" i="2" s="1"/>
  <c r="E196" i="2" s="1"/>
  <c r="E248" i="2" s="1"/>
  <c r="Q153" i="2"/>
  <c r="Q146" i="2"/>
  <c r="D84" i="2"/>
  <c r="D136" i="2" s="1"/>
  <c r="D188" i="2" s="1"/>
  <c r="D240" i="2" s="1"/>
  <c r="D39" i="2"/>
  <c r="D91" i="2" s="1"/>
  <c r="D143" i="2" s="1"/>
  <c r="D195" i="2" s="1"/>
  <c r="D247" i="2" s="1"/>
  <c r="T177" i="2"/>
  <c r="M171" i="2"/>
  <c r="U158" i="2"/>
  <c r="I154" i="2"/>
  <c r="H163" i="2"/>
  <c r="G155" i="2"/>
  <c r="G152" i="2"/>
  <c r="L149" i="2"/>
  <c r="Y144" i="2"/>
  <c r="G141" i="2"/>
  <c r="L138" i="2"/>
  <c r="C13" i="2"/>
  <c r="G21" i="2"/>
  <c r="F22" i="2"/>
  <c r="E57" i="2"/>
  <c r="E109" i="2" s="1"/>
  <c r="E161" i="2" s="1"/>
  <c r="E213" i="2" s="1"/>
  <c r="E265" i="2" s="1"/>
  <c r="E95" i="2"/>
  <c r="E147" i="2" s="1"/>
  <c r="E199" i="2" s="1"/>
  <c r="E251" i="2" s="1"/>
  <c r="E58" i="2"/>
  <c r="E110" i="2" s="1"/>
  <c r="E162" i="2" s="1"/>
  <c r="E214" i="2" s="1"/>
  <c r="E266" i="2" s="1"/>
  <c r="E96" i="2"/>
  <c r="E148" i="2" s="1"/>
  <c r="E200" i="2" s="1"/>
  <c r="E252" i="2" s="1"/>
  <c r="F25" i="2"/>
  <c r="B68" i="2"/>
  <c r="H137" i="2"/>
  <c r="L137" i="2"/>
  <c r="Q137" i="2"/>
  <c r="U137" i="2"/>
  <c r="Y137" i="2"/>
  <c r="N140" i="2"/>
  <c r="Q142" i="2"/>
  <c r="H144" i="2"/>
  <c r="H148" i="2"/>
  <c r="Y148" i="2"/>
  <c r="X152" i="2"/>
  <c r="M144" i="2"/>
  <c r="R144" i="2"/>
  <c r="V144" i="2"/>
  <c r="Z144" i="2"/>
  <c r="I145" i="2"/>
  <c r="M145" i="2"/>
  <c r="R145" i="2"/>
  <c r="V145" i="2"/>
  <c r="Z145" i="2"/>
  <c r="I146" i="2"/>
  <c r="M146" i="2"/>
  <c r="R146" i="2"/>
  <c r="V146" i="2"/>
  <c r="Z146" i="2"/>
  <c r="I147" i="2"/>
  <c r="M147" i="2"/>
  <c r="R147" i="2"/>
  <c r="V147" i="2"/>
  <c r="Z147" i="2"/>
  <c r="I148" i="2"/>
  <c r="M148" i="2"/>
  <c r="R148" i="2"/>
  <c r="V148" i="2"/>
  <c r="Z148" i="2"/>
  <c r="I149" i="2"/>
  <c r="M149" i="2"/>
  <c r="R149" i="2"/>
  <c r="V149" i="2"/>
  <c r="Z149" i="2"/>
  <c r="F150" i="2"/>
  <c r="H151" i="2"/>
  <c r="L151" i="2"/>
  <c r="Q151" i="2"/>
  <c r="U151" i="2"/>
  <c r="Y151" i="2"/>
  <c r="F152" i="2"/>
  <c r="J152" i="2"/>
  <c r="N152" i="2"/>
  <c r="S152" i="2"/>
  <c r="W152" i="2"/>
  <c r="H153" i="2"/>
  <c r="L153" i="2"/>
  <c r="U153" i="2"/>
  <c r="Y153" i="2"/>
  <c r="W154" i="2"/>
  <c r="L156" i="2"/>
  <c r="L160" i="2"/>
  <c r="U162" i="2"/>
  <c r="M167" i="2"/>
  <c r="H168" i="2"/>
  <c r="L168" i="2"/>
  <c r="Q168" i="2"/>
  <c r="U168" i="2"/>
  <c r="Y168" i="2"/>
  <c r="H172" i="2"/>
  <c r="L172" i="2"/>
  <c r="Q172" i="2"/>
  <c r="U172" i="2"/>
  <c r="Y172" i="2"/>
  <c r="I177" i="2"/>
  <c r="M177" i="2"/>
  <c r="R177" i="2"/>
  <c r="V177" i="2"/>
  <c r="Z177" i="2"/>
  <c r="G25" i="2"/>
  <c r="H136" i="2"/>
  <c r="L136" i="2"/>
  <c r="Q136" i="2"/>
  <c r="U136" i="2"/>
  <c r="Y136" i="2"/>
  <c r="I137" i="2"/>
  <c r="M137" i="2"/>
  <c r="R137" i="2"/>
  <c r="V137" i="2"/>
  <c r="Z137" i="2"/>
  <c r="F138" i="2"/>
  <c r="J138" i="2"/>
  <c r="N138" i="2"/>
  <c r="S138" i="2"/>
  <c r="W138" i="2"/>
  <c r="G139" i="2"/>
  <c r="K139" i="2"/>
  <c r="O139" i="2"/>
  <c r="T139" i="2"/>
  <c r="X139" i="2"/>
  <c r="H140" i="2"/>
  <c r="L140" i="2"/>
  <c r="Q140" i="2"/>
  <c r="U140" i="2"/>
  <c r="Y140" i="2"/>
  <c r="I141" i="2"/>
  <c r="M141" i="2"/>
  <c r="R141" i="2"/>
  <c r="V141" i="2"/>
  <c r="Z141" i="2"/>
  <c r="F142" i="2"/>
  <c r="J142" i="2"/>
  <c r="N142" i="2"/>
  <c r="S142" i="2"/>
  <c r="W142" i="2"/>
  <c r="F143" i="2"/>
  <c r="J143" i="2"/>
  <c r="N143" i="2"/>
  <c r="S143" i="2"/>
  <c r="W143" i="2"/>
  <c r="F144" i="2"/>
  <c r="J144" i="2"/>
  <c r="N144" i="2"/>
  <c r="S144" i="2"/>
  <c r="W144" i="2"/>
  <c r="F145" i="2"/>
  <c r="J145" i="2"/>
  <c r="N145" i="2"/>
  <c r="S145" i="2"/>
  <c r="W145" i="2"/>
  <c r="F146" i="2"/>
  <c r="J146" i="2"/>
  <c r="N146" i="2"/>
  <c r="S146" i="2"/>
  <c r="W146" i="2"/>
  <c r="F147" i="2"/>
  <c r="J147" i="2"/>
  <c r="N147" i="2"/>
  <c r="S147" i="2"/>
  <c r="W147" i="2"/>
  <c r="F148" i="2"/>
  <c r="J148" i="2"/>
  <c r="N148" i="2"/>
  <c r="S148" i="2"/>
  <c r="W148" i="2"/>
  <c r="F149" i="2"/>
  <c r="J149" i="2"/>
  <c r="N149" i="2"/>
  <c r="S149" i="2"/>
  <c r="W149" i="2"/>
  <c r="G150" i="2"/>
  <c r="K150" i="2"/>
  <c r="O150" i="2"/>
  <c r="T150" i="2"/>
  <c r="X150" i="2"/>
  <c r="I151" i="2"/>
  <c r="M151" i="2"/>
  <c r="R151" i="2"/>
  <c r="V151" i="2"/>
  <c r="Z151" i="2"/>
  <c r="K152" i="2"/>
  <c r="O152" i="2"/>
  <c r="T152" i="2"/>
  <c r="G154" i="2"/>
  <c r="K154" i="2"/>
  <c r="O154" i="2"/>
  <c r="T154" i="2"/>
  <c r="X154" i="2"/>
  <c r="I156" i="2"/>
  <c r="M156" i="2"/>
  <c r="R156" i="2"/>
  <c r="V156" i="2"/>
  <c r="Z156" i="2"/>
  <c r="I158" i="2"/>
  <c r="M158" i="2"/>
  <c r="R158" i="2"/>
  <c r="V158" i="2"/>
  <c r="Z158" i="2"/>
  <c r="I160" i="2"/>
  <c r="M160" i="2"/>
  <c r="R160" i="2"/>
  <c r="V160" i="2"/>
  <c r="Z160" i="2"/>
  <c r="I162" i="2"/>
  <c r="M162" i="2"/>
  <c r="R162" i="2"/>
  <c r="V162" i="2"/>
  <c r="Z162" i="2"/>
  <c r="H166" i="2"/>
  <c r="L166" i="2"/>
  <c r="Q166" i="2"/>
  <c r="U166" i="2"/>
  <c r="Y166" i="2"/>
  <c r="V168" i="2"/>
  <c r="H169" i="2"/>
  <c r="L169" i="2"/>
  <c r="Q169" i="2"/>
  <c r="U169" i="2"/>
  <c r="Y169" i="2"/>
  <c r="V172" i="2"/>
  <c r="H173" i="2"/>
  <c r="L173" i="2"/>
  <c r="Q173" i="2"/>
  <c r="U173" i="2"/>
  <c r="Y173" i="2"/>
  <c r="T175" i="2"/>
  <c r="I136" i="2"/>
  <c r="M136" i="2"/>
  <c r="R136" i="2"/>
  <c r="V136" i="2"/>
  <c r="Z136" i="2"/>
  <c r="F137" i="2"/>
  <c r="J137" i="2"/>
  <c r="N137" i="2"/>
  <c r="S137" i="2"/>
  <c r="W137" i="2"/>
  <c r="G138" i="2"/>
  <c r="K138" i="2"/>
  <c r="O138" i="2"/>
  <c r="T138" i="2"/>
  <c r="X138" i="2"/>
  <c r="H139" i="2"/>
  <c r="L139" i="2"/>
  <c r="Q139" i="2"/>
  <c r="U139" i="2"/>
  <c r="Y139" i="2"/>
  <c r="I140" i="2"/>
  <c r="M140" i="2"/>
  <c r="R140" i="2"/>
  <c r="V140" i="2"/>
  <c r="Z140" i="2"/>
  <c r="F141" i="2"/>
  <c r="J141" i="2"/>
  <c r="N141" i="2"/>
  <c r="S141" i="2"/>
  <c r="W141" i="2"/>
  <c r="G142" i="2"/>
  <c r="K142" i="2"/>
  <c r="O142" i="2"/>
  <c r="T142" i="2"/>
  <c r="X142" i="2"/>
  <c r="G143" i="2"/>
  <c r="K143" i="2"/>
  <c r="O143" i="2"/>
  <c r="T143" i="2"/>
  <c r="X143" i="2"/>
  <c r="G144" i="2"/>
  <c r="K144" i="2"/>
  <c r="O144" i="2"/>
  <c r="T144" i="2"/>
  <c r="X144" i="2"/>
  <c r="G145" i="2"/>
  <c r="K145" i="2"/>
  <c r="O145" i="2"/>
  <c r="T145" i="2"/>
  <c r="X145" i="2"/>
  <c r="G146" i="2"/>
  <c r="K146" i="2"/>
  <c r="O146" i="2"/>
  <c r="T146" i="2"/>
  <c r="X146" i="2"/>
  <c r="G147" i="2"/>
  <c r="K147" i="2"/>
  <c r="O147" i="2"/>
  <c r="T147" i="2"/>
  <c r="X147" i="2"/>
  <c r="G148" i="2"/>
  <c r="K148" i="2"/>
  <c r="O148" i="2"/>
  <c r="T148" i="2"/>
  <c r="X148" i="2"/>
  <c r="G149" i="2"/>
  <c r="K149" i="2"/>
  <c r="O149" i="2"/>
  <c r="T149" i="2"/>
  <c r="X149" i="2"/>
  <c r="H150" i="2"/>
  <c r="L150" i="2"/>
  <c r="Q150" i="2"/>
  <c r="U150" i="2"/>
  <c r="Y150" i="2"/>
  <c r="F151" i="2"/>
  <c r="J151" i="2"/>
  <c r="S151" i="2"/>
  <c r="W151" i="2"/>
  <c r="F153" i="2"/>
  <c r="J153" i="2"/>
  <c r="N153" i="2"/>
  <c r="S153" i="2"/>
  <c r="W153" i="2"/>
  <c r="H154" i="2"/>
  <c r="L154" i="2"/>
  <c r="O155" i="2"/>
  <c r="X155" i="2"/>
  <c r="Q157" i="2"/>
  <c r="H159" i="2"/>
  <c r="Y159" i="2"/>
  <c r="Q161" i="2"/>
  <c r="Y163" i="2"/>
  <c r="G165" i="2"/>
  <c r="H170" i="2"/>
  <c r="L170" i="2"/>
  <c r="Q170" i="2"/>
  <c r="U170" i="2"/>
  <c r="Y170" i="2"/>
  <c r="H174" i="2"/>
  <c r="L174" i="2"/>
  <c r="F136" i="2"/>
  <c r="N136" i="2"/>
  <c r="S136" i="2"/>
  <c r="W136" i="2"/>
  <c r="G137" i="2"/>
  <c r="K137" i="2"/>
  <c r="O137" i="2"/>
  <c r="X137" i="2"/>
  <c r="H138" i="2"/>
  <c r="Q138" i="2"/>
  <c r="U138" i="2"/>
  <c r="Y138" i="2"/>
  <c r="I139" i="2"/>
  <c r="M139" i="2"/>
  <c r="R139" i="2"/>
  <c r="Z139" i="2"/>
  <c r="F140" i="2"/>
  <c r="J140" i="2"/>
  <c r="S140" i="2"/>
  <c r="W140" i="2"/>
  <c r="K141" i="2"/>
  <c r="O141" i="2"/>
  <c r="T141" i="2"/>
  <c r="H142" i="2"/>
  <c r="L142" i="2"/>
  <c r="U142" i="2"/>
  <c r="Y142" i="2"/>
  <c r="H143" i="2"/>
  <c r="L143" i="2"/>
  <c r="Q143" i="2"/>
  <c r="Y143" i="2"/>
  <c r="L144" i="2"/>
  <c r="Q144" i="2"/>
  <c r="U144" i="2"/>
  <c r="H145" i="2"/>
  <c r="Q145" i="2"/>
  <c r="U145" i="2"/>
  <c r="Y145" i="2"/>
  <c r="H146" i="2"/>
  <c r="L146" i="2"/>
  <c r="U146" i="2"/>
  <c r="Y146" i="2"/>
  <c r="H147" i="2"/>
  <c r="L147" i="2"/>
  <c r="Q147" i="2"/>
  <c r="Y147" i="2"/>
  <c r="L148" i="2"/>
  <c r="Q148" i="2"/>
  <c r="U148" i="2"/>
  <c r="H149" i="2"/>
  <c r="Q149" i="2"/>
  <c r="U149" i="2"/>
  <c r="Y149" i="2"/>
  <c r="I150" i="2"/>
  <c r="M150" i="2"/>
  <c r="R150" i="2"/>
  <c r="Z150" i="2"/>
  <c r="I152" i="2"/>
  <c r="M152" i="2"/>
  <c r="R152" i="2"/>
  <c r="V152" i="2"/>
  <c r="Z152" i="2"/>
  <c r="G153" i="2"/>
  <c r="K153" i="2"/>
  <c r="O153" i="2"/>
  <c r="T153" i="2"/>
  <c r="X153" i="2"/>
  <c r="M154" i="2"/>
  <c r="R154" i="2"/>
  <c r="H155" i="2"/>
  <c r="L155" i="2"/>
  <c r="Q155" i="2"/>
  <c r="U155" i="2"/>
  <c r="Y155" i="2"/>
  <c r="I157" i="2"/>
  <c r="M157" i="2"/>
  <c r="R157" i="2"/>
  <c r="V157" i="2"/>
  <c r="Z157" i="2"/>
  <c r="I159" i="2"/>
  <c r="M159" i="2"/>
  <c r="R159" i="2"/>
  <c r="V159" i="2"/>
  <c r="Z159" i="2"/>
  <c r="I161" i="2"/>
  <c r="M161" i="2"/>
  <c r="R161" i="2"/>
  <c r="V161" i="2"/>
  <c r="Z161" i="2"/>
  <c r="I163" i="2"/>
  <c r="M163" i="2"/>
  <c r="R163" i="2"/>
  <c r="V163" i="2"/>
  <c r="Z163" i="2"/>
  <c r="H165" i="2"/>
  <c r="L165" i="2"/>
  <c r="Q165" i="2"/>
  <c r="U165" i="2"/>
  <c r="Y165" i="2"/>
  <c r="H167" i="2"/>
  <c r="L167" i="2"/>
  <c r="Q167" i="2"/>
  <c r="U167" i="2"/>
  <c r="Y167" i="2"/>
  <c r="H171" i="2"/>
  <c r="L171" i="2"/>
  <c r="Q171" i="2"/>
  <c r="U171" i="2"/>
  <c r="Y171" i="2"/>
  <c r="Q154" i="2"/>
  <c r="U154" i="2"/>
  <c r="Y154" i="2"/>
  <c r="I155" i="2"/>
  <c r="M155" i="2"/>
  <c r="R155" i="2"/>
  <c r="V155" i="2"/>
  <c r="Z155" i="2"/>
  <c r="F156" i="2"/>
  <c r="J156" i="2"/>
  <c r="N156" i="2"/>
  <c r="S156" i="2"/>
  <c r="W156" i="2"/>
  <c r="F157" i="2"/>
  <c r="J157" i="2"/>
  <c r="N157" i="2"/>
  <c r="S157" i="2"/>
  <c r="W157" i="2"/>
  <c r="F158" i="2"/>
  <c r="J158" i="2"/>
  <c r="N158" i="2"/>
  <c r="S158" i="2"/>
  <c r="W158" i="2"/>
  <c r="F159" i="2"/>
  <c r="J159" i="2"/>
  <c r="N159" i="2"/>
  <c r="S159" i="2"/>
  <c r="W159" i="2"/>
  <c r="F160" i="2"/>
  <c r="J160" i="2"/>
  <c r="N160" i="2"/>
  <c r="S160" i="2"/>
  <c r="W160" i="2"/>
  <c r="F161" i="2"/>
  <c r="J161" i="2"/>
  <c r="N161" i="2"/>
  <c r="S161" i="2"/>
  <c r="W161" i="2"/>
  <c r="F162" i="2"/>
  <c r="J162" i="2"/>
  <c r="N162" i="2"/>
  <c r="S162" i="2"/>
  <c r="W162" i="2"/>
  <c r="F163" i="2"/>
  <c r="J163" i="2"/>
  <c r="N163" i="2"/>
  <c r="S163" i="2"/>
  <c r="W163" i="2"/>
  <c r="I165" i="2"/>
  <c r="M165" i="2"/>
  <c r="R165" i="2"/>
  <c r="V165" i="2"/>
  <c r="Z165" i="2"/>
  <c r="I166" i="2"/>
  <c r="M166" i="2"/>
  <c r="R166" i="2"/>
  <c r="V166" i="2"/>
  <c r="Z166" i="2"/>
  <c r="I167" i="2"/>
  <c r="R167" i="2"/>
  <c r="V167" i="2"/>
  <c r="Z167" i="2"/>
  <c r="I168" i="2"/>
  <c r="M168" i="2"/>
  <c r="R168" i="2"/>
  <c r="Z168" i="2"/>
  <c r="I169" i="2"/>
  <c r="M169" i="2"/>
  <c r="R169" i="2"/>
  <c r="V169" i="2"/>
  <c r="Z169" i="2"/>
  <c r="I170" i="2"/>
  <c r="M170" i="2"/>
  <c r="R170" i="2"/>
  <c r="V170" i="2"/>
  <c r="Z170" i="2"/>
  <c r="I171" i="2"/>
  <c r="R171" i="2"/>
  <c r="V171" i="2"/>
  <c r="Z171" i="2"/>
  <c r="I172" i="2"/>
  <c r="M172" i="2"/>
  <c r="R172" i="2"/>
  <c r="Z172" i="2"/>
  <c r="I173" i="2"/>
  <c r="M173" i="2"/>
  <c r="R173" i="2"/>
  <c r="V173" i="2"/>
  <c r="Z173" i="2"/>
  <c r="I174" i="2"/>
  <c r="M174" i="2"/>
  <c r="R174" i="2"/>
  <c r="V174" i="2"/>
  <c r="Z174" i="2"/>
  <c r="K176" i="2"/>
  <c r="I178" i="2"/>
  <c r="M178" i="2"/>
  <c r="R178" i="2"/>
  <c r="V178" i="2"/>
  <c r="Z178" i="2"/>
  <c r="V154" i="2"/>
  <c r="Z154" i="2"/>
  <c r="F155" i="2"/>
  <c r="J155" i="2"/>
  <c r="N155" i="2"/>
  <c r="S155" i="2"/>
  <c r="W155" i="2"/>
  <c r="G156" i="2"/>
  <c r="K156" i="2"/>
  <c r="O156" i="2"/>
  <c r="T156" i="2"/>
  <c r="X156" i="2"/>
  <c r="G157" i="2"/>
  <c r="K157" i="2"/>
  <c r="O157" i="2"/>
  <c r="T157" i="2"/>
  <c r="X157" i="2"/>
  <c r="G158" i="2"/>
  <c r="K158" i="2"/>
  <c r="O158" i="2"/>
  <c r="T158" i="2"/>
  <c r="X158" i="2"/>
  <c r="G159" i="2"/>
  <c r="K159" i="2"/>
  <c r="O159" i="2"/>
  <c r="T159" i="2"/>
  <c r="X159" i="2"/>
  <c r="G160" i="2"/>
  <c r="K160" i="2"/>
  <c r="O160" i="2"/>
  <c r="T160" i="2"/>
  <c r="X160" i="2"/>
  <c r="G161" i="2"/>
  <c r="K161" i="2"/>
  <c r="O161" i="2"/>
  <c r="T161" i="2"/>
  <c r="X161" i="2"/>
  <c r="G162" i="2"/>
  <c r="K162" i="2"/>
  <c r="O162" i="2"/>
  <c r="T162" i="2"/>
  <c r="X162" i="2"/>
  <c r="G163" i="2"/>
  <c r="K163" i="2"/>
  <c r="O163" i="2"/>
  <c r="T163" i="2"/>
  <c r="X163" i="2"/>
  <c r="F165" i="2"/>
  <c r="J165" i="2"/>
  <c r="N165" i="2"/>
  <c r="S165" i="2"/>
  <c r="W165" i="2"/>
  <c r="F166" i="2"/>
  <c r="J166" i="2"/>
  <c r="N166" i="2"/>
  <c r="S166" i="2"/>
  <c r="W166" i="2"/>
  <c r="F167" i="2"/>
  <c r="J167" i="2"/>
  <c r="N167" i="2"/>
  <c r="S167" i="2"/>
  <c r="W167" i="2"/>
  <c r="F168" i="2"/>
  <c r="J168" i="2"/>
  <c r="N168" i="2"/>
  <c r="S168" i="2"/>
  <c r="W168" i="2"/>
  <c r="F169" i="2"/>
  <c r="J169" i="2"/>
  <c r="N169" i="2"/>
  <c r="S169" i="2"/>
  <c r="W169" i="2"/>
  <c r="F170" i="2"/>
  <c r="J170" i="2"/>
  <c r="N170" i="2"/>
  <c r="S170" i="2"/>
  <c r="W170" i="2"/>
  <c r="F171" i="2"/>
  <c r="J171" i="2"/>
  <c r="N171" i="2"/>
  <c r="S171" i="2"/>
  <c r="W171" i="2"/>
  <c r="F172" i="2"/>
  <c r="J172" i="2"/>
  <c r="N172" i="2"/>
  <c r="S172" i="2"/>
  <c r="W172" i="2"/>
  <c r="F173" i="2"/>
  <c r="J173" i="2"/>
  <c r="N173" i="2"/>
  <c r="S173" i="2"/>
  <c r="W173" i="2"/>
  <c r="F174" i="2"/>
  <c r="J174" i="2"/>
  <c r="N174" i="2"/>
  <c r="I175" i="2"/>
  <c r="M175" i="2"/>
  <c r="R175" i="2"/>
  <c r="V175" i="2"/>
  <c r="Z175" i="2"/>
  <c r="I179" i="2"/>
  <c r="M179" i="2"/>
  <c r="R179" i="2"/>
  <c r="V179" i="2"/>
  <c r="Z179" i="2"/>
  <c r="J150" i="2"/>
  <c r="N150" i="2"/>
  <c r="S150" i="2"/>
  <c r="W150" i="2"/>
  <c r="G151" i="2"/>
  <c r="K151" i="2"/>
  <c r="O151" i="2"/>
  <c r="T151" i="2"/>
  <c r="X151" i="2"/>
  <c r="H152" i="2"/>
  <c r="L152" i="2"/>
  <c r="Q152" i="2"/>
  <c r="U152" i="2"/>
  <c r="Y152" i="2"/>
  <c r="I153" i="2"/>
  <c r="M153" i="2"/>
  <c r="R153" i="2"/>
  <c r="V153" i="2"/>
  <c r="Z153" i="2"/>
  <c r="F154" i="2"/>
  <c r="J154" i="2"/>
  <c r="N154" i="2"/>
  <c r="S154" i="2"/>
  <c r="K155" i="2"/>
  <c r="T155" i="2"/>
  <c r="H156" i="2"/>
  <c r="Q156" i="2"/>
  <c r="U156" i="2"/>
  <c r="Y156" i="2"/>
  <c r="H157" i="2"/>
  <c r="L157" i="2"/>
  <c r="U157" i="2"/>
  <c r="Y157" i="2"/>
  <c r="H158" i="2"/>
  <c r="L158" i="2"/>
  <c r="Q158" i="2"/>
  <c r="Y158" i="2"/>
  <c r="L159" i="2"/>
  <c r="Q159" i="2"/>
  <c r="U159" i="2"/>
  <c r="H160" i="2"/>
  <c r="Q160" i="2"/>
  <c r="U160" i="2"/>
  <c r="Y160" i="2"/>
  <c r="H161" i="2"/>
  <c r="L161" i="2"/>
  <c r="U161" i="2"/>
  <c r="Y161" i="2"/>
  <c r="H162" i="2"/>
  <c r="L162" i="2"/>
  <c r="Q162" i="2"/>
  <c r="Y162" i="2"/>
  <c r="L163" i="2"/>
  <c r="Q163" i="2"/>
  <c r="U163" i="2"/>
  <c r="K165" i="2"/>
  <c r="O165" i="2"/>
  <c r="T165" i="2"/>
  <c r="X165" i="2"/>
  <c r="G166" i="2"/>
  <c r="K166" i="2"/>
  <c r="O166" i="2"/>
  <c r="T166" i="2"/>
  <c r="X166" i="2"/>
  <c r="G167" i="2"/>
  <c r="K167" i="2"/>
  <c r="O167" i="2"/>
  <c r="T167" i="2"/>
  <c r="X167" i="2"/>
  <c r="G168" i="2"/>
  <c r="K168" i="2"/>
  <c r="O168" i="2"/>
  <c r="T168" i="2"/>
  <c r="X168" i="2"/>
  <c r="G169" i="2"/>
  <c r="K169" i="2"/>
  <c r="O169" i="2"/>
  <c r="T169" i="2"/>
  <c r="X169" i="2"/>
  <c r="G170" i="2"/>
  <c r="K170" i="2"/>
  <c r="O170" i="2"/>
  <c r="T170" i="2"/>
  <c r="X170" i="2"/>
  <c r="G171" i="2"/>
  <c r="K171" i="2"/>
  <c r="O171" i="2"/>
  <c r="T171" i="2"/>
  <c r="X171" i="2"/>
  <c r="G172" i="2"/>
  <c r="K172" i="2"/>
  <c r="O172" i="2"/>
  <c r="T172" i="2"/>
  <c r="X172" i="2"/>
  <c r="G173" i="2"/>
  <c r="K173" i="2"/>
  <c r="O173" i="2"/>
  <c r="T173" i="2"/>
  <c r="X173" i="2"/>
  <c r="G174" i="2"/>
  <c r="K174" i="2"/>
  <c r="I176" i="2"/>
  <c r="M176" i="2"/>
  <c r="R176" i="2"/>
  <c r="V176" i="2"/>
  <c r="Z176" i="2"/>
  <c r="K178" i="2"/>
  <c r="S174" i="2"/>
  <c r="W174" i="2"/>
  <c r="F175" i="2"/>
  <c r="J175" i="2"/>
  <c r="N175" i="2"/>
  <c r="S175" i="2"/>
  <c r="W175" i="2"/>
  <c r="F176" i="2"/>
  <c r="J176" i="2"/>
  <c r="N176" i="2"/>
  <c r="S176" i="2"/>
  <c r="W176" i="2"/>
  <c r="F177" i="2"/>
  <c r="J177" i="2"/>
  <c r="N177" i="2"/>
  <c r="S177" i="2"/>
  <c r="W177" i="2"/>
  <c r="F178" i="2"/>
  <c r="J178" i="2"/>
  <c r="N178" i="2"/>
  <c r="S178" i="2"/>
  <c r="W178" i="2"/>
  <c r="F179" i="2"/>
  <c r="J179" i="2"/>
  <c r="N179" i="2"/>
  <c r="S179" i="2"/>
  <c r="W179" i="2"/>
  <c r="O174" i="2"/>
  <c r="T174" i="2"/>
  <c r="X174" i="2"/>
  <c r="G175" i="2"/>
  <c r="K175" i="2"/>
  <c r="O175" i="2"/>
  <c r="X175" i="2"/>
  <c r="G176" i="2"/>
  <c r="O176" i="2"/>
  <c r="T176" i="2"/>
  <c r="X176" i="2"/>
  <c r="G177" i="2"/>
  <c r="K177" i="2"/>
  <c r="O177" i="2"/>
  <c r="X177" i="2"/>
  <c r="G178" i="2"/>
  <c r="O178" i="2"/>
  <c r="T178" i="2"/>
  <c r="X178" i="2"/>
  <c r="G179" i="2"/>
  <c r="K179" i="2"/>
  <c r="O179" i="2"/>
  <c r="T179" i="2"/>
  <c r="X179" i="2"/>
  <c r="Q174" i="2"/>
  <c r="U174" i="2"/>
  <c r="Y174" i="2"/>
  <c r="H175" i="2"/>
  <c r="L175" i="2"/>
  <c r="Q175" i="2"/>
  <c r="U175" i="2"/>
  <c r="Y175" i="2"/>
  <c r="H176" i="2"/>
  <c r="L176" i="2"/>
  <c r="Q176" i="2"/>
  <c r="U176" i="2"/>
  <c r="Y176" i="2"/>
  <c r="H177" i="2"/>
  <c r="L177" i="2"/>
  <c r="Q177" i="2"/>
  <c r="U177" i="2"/>
  <c r="Y177" i="2"/>
  <c r="H178" i="2"/>
  <c r="L178" i="2"/>
  <c r="Q178" i="2"/>
  <c r="U178" i="2"/>
  <c r="Y178" i="2"/>
  <c r="H179" i="2"/>
  <c r="L179" i="2"/>
  <c r="Q179" i="2"/>
  <c r="U179" i="2"/>
  <c r="Y179" i="2"/>
  <c r="E78" i="2" l="1"/>
  <c r="E130" i="2" s="1"/>
  <c r="E182" i="2" s="1"/>
  <c r="E234" i="2" s="1"/>
  <c r="E286" i="2" s="1"/>
  <c r="E128" i="2"/>
  <c r="E180" i="2" s="1"/>
  <c r="E232" i="2" s="1"/>
  <c r="E284" i="2" s="1"/>
  <c r="C78" i="2"/>
  <c r="C130" i="2" s="1"/>
  <c r="C182" i="2" s="1"/>
  <c r="C234" i="2" s="1"/>
  <c r="C286" i="2" s="1"/>
  <c r="C128" i="2"/>
  <c r="C180" i="2" s="1"/>
  <c r="C232" i="2" s="1"/>
  <c r="C284" i="2" s="1"/>
  <c r="B123" i="2"/>
  <c r="B175" i="2" s="1"/>
  <c r="B227" i="2" s="1"/>
  <c r="B279" i="2" s="1"/>
  <c r="B75" i="2"/>
  <c r="B127" i="2" s="1"/>
  <c r="B179" i="2" s="1"/>
  <c r="B231" i="2" s="1"/>
  <c r="B283" i="2" s="1"/>
  <c r="E120" i="2"/>
  <c r="E172" i="2" s="1"/>
  <c r="E224" i="2" s="1"/>
  <c r="E276" i="2" s="1"/>
  <c r="E69" i="2"/>
  <c r="D33" i="2"/>
  <c r="D20" i="2"/>
  <c r="B120" i="2"/>
  <c r="B172" i="2" s="1"/>
  <c r="B224" i="2" s="1"/>
  <c r="B276" i="2" s="1"/>
  <c r="B72" i="2"/>
  <c r="B124" i="2" s="1"/>
  <c r="B176" i="2" s="1"/>
  <c r="B228" i="2" s="1"/>
  <c r="B280" i="2" s="1"/>
  <c r="C21" i="2"/>
  <c r="C34" i="2"/>
  <c r="C14" i="2"/>
  <c r="D13" i="2"/>
  <c r="C99" i="2"/>
  <c r="C151" i="2" s="1"/>
  <c r="C203" i="2" s="1"/>
  <c r="C255" i="2" s="1"/>
  <c r="C54" i="2"/>
  <c r="B121" i="2"/>
  <c r="B173" i="2" s="1"/>
  <c r="B225" i="2" s="1"/>
  <c r="B277" i="2" s="1"/>
  <c r="B73" i="2"/>
  <c r="B125" i="2" s="1"/>
  <c r="B177" i="2" s="1"/>
  <c r="B229" i="2" s="1"/>
  <c r="B281" i="2" s="1"/>
  <c r="E98" i="2"/>
  <c r="E150" i="2" s="1"/>
  <c r="E202" i="2" s="1"/>
  <c r="E254" i="2" s="1"/>
  <c r="E60" i="2"/>
  <c r="B122" i="2"/>
  <c r="B174" i="2" s="1"/>
  <c r="B226" i="2" s="1"/>
  <c r="B278" i="2" s="1"/>
  <c r="B74" i="2"/>
  <c r="B126" i="2" s="1"/>
  <c r="B178" i="2" s="1"/>
  <c r="B230" i="2" s="1"/>
  <c r="B282" i="2" s="1"/>
  <c r="D34" i="2" l="1"/>
  <c r="D21" i="2"/>
  <c r="E121" i="2"/>
  <c r="E173" i="2" s="1"/>
  <c r="E225" i="2" s="1"/>
  <c r="E277" i="2" s="1"/>
  <c r="E70" i="2"/>
  <c r="C35" i="2"/>
  <c r="C22" i="2"/>
  <c r="C15" i="2"/>
  <c r="D14" i="2"/>
  <c r="E112" i="2"/>
  <c r="E164" i="2" s="1"/>
  <c r="E216" i="2" s="1"/>
  <c r="E268" i="2" s="1"/>
  <c r="E61" i="2"/>
  <c r="C106" i="2"/>
  <c r="C158" i="2" s="1"/>
  <c r="C210" i="2" s="1"/>
  <c r="C262" i="2" s="1"/>
  <c r="C60" i="2"/>
  <c r="C86" i="2"/>
  <c r="C138" i="2" s="1"/>
  <c r="C190" i="2" s="1"/>
  <c r="C242" i="2" s="1"/>
  <c r="C48" i="2"/>
  <c r="C41" i="2"/>
  <c r="D47" i="2"/>
  <c r="D40" i="2"/>
  <c r="D85" i="2"/>
  <c r="D137" i="2" s="1"/>
  <c r="D189" i="2" s="1"/>
  <c r="D241" i="2" s="1"/>
  <c r="C93" i="2" l="1"/>
  <c r="C145" i="2" s="1"/>
  <c r="C197" i="2" s="1"/>
  <c r="C249" i="2" s="1"/>
  <c r="C77" i="2"/>
  <c r="D92" i="2"/>
  <c r="D144" i="2" s="1"/>
  <c r="D196" i="2" s="1"/>
  <c r="D248" i="2" s="1"/>
  <c r="D76" i="2"/>
  <c r="C112" i="2"/>
  <c r="C164" i="2" s="1"/>
  <c r="C216" i="2" s="1"/>
  <c r="C268" i="2" s="1"/>
  <c r="C61" i="2"/>
  <c r="C68" i="2"/>
  <c r="C120" i="2" s="1"/>
  <c r="C172" i="2" s="1"/>
  <c r="C224" i="2" s="1"/>
  <c r="C276" i="2" s="1"/>
  <c r="D35" i="2"/>
  <c r="D22" i="2"/>
  <c r="E122" i="2"/>
  <c r="E174" i="2" s="1"/>
  <c r="E226" i="2" s="1"/>
  <c r="E278" i="2" s="1"/>
  <c r="E71" i="2"/>
  <c r="C36" i="2"/>
  <c r="C16" i="2"/>
  <c r="C23" i="2"/>
  <c r="D15" i="2"/>
  <c r="C100" i="2"/>
  <c r="C152" i="2" s="1"/>
  <c r="C204" i="2" s="1"/>
  <c r="C256" i="2" s="1"/>
  <c r="C55" i="2"/>
  <c r="E113" i="2"/>
  <c r="E165" i="2" s="1"/>
  <c r="E217" i="2" s="1"/>
  <c r="E269" i="2" s="1"/>
  <c r="E62" i="2"/>
  <c r="D54" i="2"/>
  <c r="D106" i="2" s="1"/>
  <c r="D158" i="2" s="1"/>
  <c r="D210" i="2" s="1"/>
  <c r="D262" i="2" s="1"/>
  <c r="D60" i="2"/>
  <c r="D99" i="2"/>
  <c r="D151" i="2" s="1"/>
  <c r="D203" i="2" s="1"/>
  <c r="D255" i="2" s="1"/>
  <c r="C87" i="2"/>
  <c r="C139" i="2" s="1"/>
  <c r="C191" i="2" s="1"/>
  <c r="C243" i="2" s="1"/>
  <c r="C49" i="2"/>
  <c r="C42" i="2"/>
  <c r="C94" i="2" s="1"/>
  <c r="C146" i="2" s="1"/>
  <c r="C198" i="2" s="1"/>
  <c r="C250" i="2" s="1"/>
  <c r="D86" i="2"/>
  <c r="D138" i="2" s="1"/>
  <c r="D190" i="2" s="1"/>
  <c r="D242" i="2" s="1"/>
  <c r="D48" i="2"/>
  <c r="D41" i="2"/>
  <c r="C79" i="2" l="1"/>
  <c r="C131" i="2" s="1"/>
  <c r="C183" i="2" s="1"/>
  <c r="C235" i="2" s="1"/>
  <c r="C287" i="2" s="1"/>
  <c r="C129" i="2"/>
  <c r="C181" i="2" s="1"/>
  <c r="C233" i="2" s="1"/>
  <c r="C285" i="2" s="1"/>
  <c r="D78" i="2"/>
  <c r="D130" i="2" s="1"/>
  <c r="D182" i="2" s="1"/>
  <c r="D234" i="2" s="1"/>
  <c r="D286" i="2" s="1"/>
  <c r="D128" i="2"/>
  <c r="D180" i="2" s="1"/>
  <c r="D232" i="2" s="1"/>
  <c r="D284" i="2" s="1"/>
  <c r="D93" i="2"/>
  <c r="D145" i="2" s="1"/>
  <c r="D197" i="2" s="1"/>
  <c r="D249" i="2" s="1"/>
  <c r="D77" i="2"/>
  <c r="C56" i="2"/>
  <c r="C108" i="2" s="1"/>
  <c r="C160" i="2" s="1"/>
  <c r="C212" i="2" s="1"/>
  <c r="C264" i="2" s="1"/>
  <c r="C101" i="2"/>
  <c r="C153" i="2" s="1"/>
  <c r="C205" i="2" s="1"/>
  <c r="C257" i="2" s="1"/>
  <c r="E114" i="2"/>
  <c r="E166" i="2" s="1"/>
  <c r="E218" i="2" s="1"/>
  <c r="E270" i="2" s="1"/>
  <c r="E63" i="2"/>
  <c r="D36" i="2"/>
  <c r="D23" i="2"/>
  <c r="E123" i="2"/>
  <c r="E175" i="2" s="1"/>
  <c r="E227" i="2" s="1"/>
  <c r="E279" i="2" s="1"/>
  <c r="E72" i="2"/>
  <c r="C50" i="2"/>
  <c r="C43" i="2"/>
  <c r="C95" i="2" s="1"/>
  <c r="C147" i="2" s="1"/>
  <c r="C199" i="2" s="1"/>
  <c r="C251" i="2" s="1"/>
  <c r="C88" i="2"/>
  <c r="C140" i="2" s="1"/>
  <c r="C192" i="2" s="1"/>
  <c r="C244" i="2" s="1"/>
  <c r="D87" i="2"/>
  <c r="D139" i="2" s="1"/>
  <c r="D191" i="2" s="1"/>
  <c r="D243" i="2" s="1"/>
  <c r="D49" i="2"/>
  <c r="D42" i="2"/>
  <c r="D94" i="2" s="1"/>
  <c r="D146" i="2" s="1"/>
  <c r="D198" i="2" s="1"/>
  <c r="D250" i="2" s="1"/>
  <c r="D100" i="2"/>
  <c r="D152" i="2" s="1"/>
  <c r="D204" i="2" s="1"/>
  <c r="D256" i="2" s="1"/>
  <c r="D55" i="2"/>
  <c r="C113" i="2"/>
  <c r="C165" i="2" s="1"/>
  <c r="C217" i="2" s="1"/>
  <c r="C269" i="2" s="1"/>
  <c r="C62" i="2"/>
  <c r="C69" i="2"/>
  <c r="C121" i="2" s="1"/>
  <c r="C173" i="2" s="1"/>
  <c r="C225" i="2" s="1"/>
  <c r="C277" i="2" s="1"/>
  <c r="D112" i="2"/>
  <c r="D164" i="2" s="1"/>
  <c r="D216" i="2" s="1"/>
  <c r="D268" i="2" s="1"/>
  <c r="D68" i="2"/>
  <c r="D120" i="2" s="1"/>
  <c r="D172" i="2" s="1"/>
  <c r="D224" i="2" s="1"/>
  <c r="D276" i="2" s="1"/>
  <c r="D61" i="2"/>
  <c r="C107" i="2"/>
  <c r="C159" i="2" s="1"/>
  <c r="C211" i="2" s="1"/>
  <c r="C263" i="2" s="1"/>
  <c r="C64" i="2"/>
  <c r="C37" i="2"/>
  <c r="C17" i="2"/>
  <c r="C24" i="2"/>
  <c r="D16" i="2"/>
  <c r="D79" i="2" l="1"/>
  <c r="D131" i="2" s="1"/>
  <c r="D183" i="2" s="1"/>
  <c r="D235" i="2" s="1"/>
  <c r="D287" i="2" s="1"/>
  <c r="D129" i="2"/>
  <c r="D181" i="2" s="1"/>
  <c r="D233" i="2" s="1"/>
  <c r="D285" i="2" s="1"/>
  <c r="D37" i="2"/>
  <c r="D24" i="2"/>
  <c r="D107" i="2"/>
  <c r="D159" i="2" s="1"/>
  <c r="D211" i="2" s="1"/>
  <c r="D263" i="2" s="1"/>
  <c r="D64" i="2"/>
  <c r="E124" i="2"/>
  <c r="E176" i="2" s="1"/>
  <c r="E228" i="2" s="1"/>
  <c r="E280" i="2" s="1"/>
  <c r="E73" i="2"/>
  <c r="E115" i="2"/>
  <c r="E167" i="2" s="1"/>
  <c r="E219" i="2" s="1"/>
  <c r="E271" i="2" s="1"/>
  <c r="E64" i="2"/>
  <c r="C116" i="2"/>
  <c r="C168" i="2" s="1"/>
  <c r="C220" i="2" s="1"/>
  <c r="C272" i="2" s="1"/>
  <c r="C72" i="2"/>
  <c r="C124" i="2" s="1"/>
  <c r="C176" i="2" s="1"/>
  <c r="C228" i="2" s="1"/>
  <c r="C280" i="2" s="1"/>
  <c r="C65" i="2"/>
  <c r="C25" i="2"/>
  <c r="C38" i="2"/>
  <c r="D17" i="2"/>
  <c r="D62" i="2"/>
  <c r="D69" i="2"/>
  <c r="D121" i="2" s="1"/>
  <c r="D173" i="2" s="1"/>
  <c r="D225" i="2" s="1"/>
  <c r="D277" i="2" s="1"/>
  <c r="D113" i="2"/>
  <c r="D165" i="2" s="1"/>
  <c r="D217" i="2" s="1"/>
  <c r="D269" i="2" s="1"/>
  <c r="C114" i="2"/>
  <c r="C166" i="2" s="1"/>
  <c r="C218" i="2" s="1"/>
  <c r="C270" i="2" s="1"/>
  <c r="C70" i="2"/>
  <c r="C122" i="2" s="1"/>
  <c r="C174" i="2" s="1"/>
  <c r="C226" i="2" s="1"/>
  <c r="C278" i="2" s="1"/>
  <c r="C63" i="2"/>
  <c r="C89" i="2"/>
  <c r="C141" i="2" s="1"/>
  <c r="C193" i="2" s="1"/>
  <c r="C245" i="2" s="1"/>
  <c r="C51" i="2"/>
  <c r="C44" i="2"/>
  <c r="C96" i="2" s="1"/>
  <c r="C148" i="2" s="1"/>
  <c r="C200" i="2" s="1"/>
  <c r="C252" i="2" s="1"/>
  <c r="D56" i="2"/>
  <c r="D108" i="2" s="1"/>
  <c r="D160" i="2" s="1"/>
  <c r="D212" i="2" s="1"/>
  <c r="D264" i="2" s="1"/>
  <c r="D101" i="2"/>
  <c r="D153" i="2" s="1"/>
  <c r="D205" i="2" s="1"/>
  <c r="D257" i="2" s="1"/>
  <c r="C102" i="2"/>
  <c r="C154" i="2" s="1"/>
  <c r="C206" i="2" s="1"/>
  <c r="C258" i="2" s="1"/>
  <c r="C57" i="2"/>
  <c r="C109" i="2" s="1"/>
  <c r="C161" i="2" s="1"/>
  <c r="C213" i="2" s="1"/>
  <c r="C265" i="2" s="1"/>
  <c r="D88" i="2"/>
  <c r="D140" i="2" s="1"/>
  <c r="D192" i="2" s="1"/>
  <c r="D244" i="2" s="1"/>
  <c r="D43" i="2"/>
  <c r="D95" i="2" s="1"/>
  <c r="D147" i="2" s="1"/>
  <c r="D199" i="2" s="1"/>
  <c r="D251" i="2" s="1"/>
  <c r="D50" i="2"/>
  <c r="E116" i="2" l="1"/>
  <c r="E168" i="2" s="1"/>
  <c r="E220" i="2" s="1"/>
  <c r="E272" i="2" s="1"/>
  <c r="E65" i="2"/>
  <c r="D114" i="2"/>
  <c r="D166" i="2" s="1"/>
  <c r="D218" i="2" s="1"/>
  <c r="D270" i="2" s="1"/>
  <c r="D70" i="2"/>
  <c r="D122" i="2" s="1"/>
  <c r="D174" i="2" s="1"/>
  <c r="D226" i="2" s="1"/>
  <c r="D278" i="2" s="1"/>
  <c r="D63" i="2"/>
  <c r="C117" i="2"/>
  <c r="C169" i="2" s="1"/>
  <c r="C221" i="2" s="1"/>
  <c r="C273" i="2" s="1"/>
  <c r="C73" i="2"/>
  <c r="C125" i="2" s="1"/>
  <c r="C177" i="2" s="1"/>
  <c r="C229" i="2" s="1"/>
  <c r="C281" i="2" s="1"/>
  <c r="C66" i="2"/>
  <c r="D102" i="2"/>
  <c r="D154" i="2" s="1"/>
  <c r="D206" i="2" s="1"/>
  <c r="D258" i="2" s="1"/>
  <c r="D57" i="2"/>
  <c r="D109" i="2" s="1"/>
  <c r="D161" i="2" s="1"/>
  <c r="D213" i="2" s="1"/>
  <c r="D265" i="2" s="1"/>
  <c r="C103" i="2"/>
  <c r="C155" i="2" s="1"/>
  <c r="C207" i="2" s="1"/>
  <c r="C259" i="2" s="1"/>
  <c r="C58" i="2"/>
  <c r="C110" i="2" s="1"/>
  <c r="C162" i="2" s="1"/>
  <c r="C214" i="2" s="1"/>
  <c r="C266" i="2" s="1"/>
  <c r="D25" i="2"/>
  <c r="D38" i="2"/>
  <c r="E74" i="2"/>
  <c r="E125" i="2"/>
  <c r="E177" i="2" s="1"/>
  <c r="E229" i="2" s="1"/>
  <c r="E281" i="2" s="1"/>
  <c r="C115" i="2"/>
  <c r="C167" i="2" s="1"/>
  <c r="C219" i="2" s="1"/>
  <c r="C271" i="2" s="1"/>
  <c r="C71" i="2"/>
  <c r="C123" i="2" s="1"/>
  <c r="C175" i="2" s="1"/>
  <c r="C227" i="2" s="1"/>
  <c r="C279" i="2" s="1"/>
  <c r="D72" i="2"/>
  <c r="D124" i="2" s="1"/>
  <c r="D176" i="2" s="1"/>
  <c r="D228" i="2" s="1"/>
  <c r="D280" i="2" s="1"/>
  <c r="D65" i="2"/>
  <c r="D116" i="2"/>
  <c r="D168" i="2" s="1"/>
  <c r="D220" i="2" s="1"/>
  <c r="D272" i="2" s="1"/>
  <c r="C90" i="2"/>
  <c r="C142" i="2" s="1"/>
  <c r="C194" i="2" s="1"/>
  <c r="C246" i="2" s="1"/>
  <c r="C52" i="2"/>
  <c r="C45" i="2"/>
  <c r="C97" i="2" s="1"/>
  <c r="C149" i="2" s="1"/>
  <c r="C201" i="2" s="1"/>
  <c r="C253" i="2" s="1"/>
  <c r="D51" i="2"/>
  <c r="D44" i="2"/>
  <c r="D96" i="2" s="1"/>
  <c r="D148" i="2" s="1"/>
  <c r="D200" i="2" s="1"/>
  <c r="D252" i="2" s="1"/>
  <c r="D89" i="2"/>
  <c r="D141" i="2" s="1"/>
  <c r="D193" i="2" s="1"/>
  <c r="D245" i="2" s="1"/>
  <c r="C118" i="2" l="1"/>
  <c r="C170" i="2" s="1"/>
  <c r="C222" i="2" s="1"/>
  <c r="C274" i="2" s="1"/>
  <c r="C74" i="2"/>
  <c r="C126" i="2" s="1"/>
  <c r="C178" i="2" s="1"/>
  <c r="C230" i="2" s="1"/>
  <c r="C282" i="2" s="1"/>
  <c r="C67" i="2"/>
  <c r="E126" i="2"/>
  <c r="E178" i="2" s="1"/>
  <c r="E230" i="2" s="1"/>
  <c r="E282" i="2" s="1"/>
  <c r="E75" i="2"/>
  <c r="E127" i="2" s="1"/>
  <c r="E179" i="2" s="1"/>
  <c r="E231" i="2" s="1"/>
  <c r="E283" i="2" s="1"/>
  <c r="D117" i="2"/>
  <c r="D169" i="2" s="1"/>
  <c r="D221" i="2" s="1"/>
  <c r="D273" i="2" s="1"/>
  <c r="D73" i="2"/>
  <c r="D125" i="2" s="1"/>
  <c r="D177" i="2" s="1"/>
  <c r="D229" i="2" s="1"/>
  <c r="D281" i="2" s="1"/>
  <c r="D66" i="2"/>
  <c r="C104" i="2"/>
  <c r="C156" i="2" s="1"/>
  <c r="C208" i="2" s="1"/>
  <c r="C260" i="2" s="1"/>
  <c r="C59" i="2"/>
  <c r="C111" i="2" s="1"/>
  <c r="C163" i="2" s="1"/>
  <c r="C215" i="2" s="1"/>
  <c r="C267" i="2" s="1"/>
  <c r="D90" i="2"/>
  <c r="D142" i="2" s="1"/>
  <c r="D194" i="2" s="1"/>
  <c r="D246" i="2" s="1"/>
  <c r="D52" i="2"/>
  <c r="D45" i="2"/>
  <c r="D97" i="2" s="1"/>
  <c r="D149" i="2" s="1"/>
  <c r="D201" i="2" s="1"/>
  <c r="D253" i="2" s="1"/>
  <c r="E117" i="2"/>
  <c r="E169" i="2" s="1"/>
  <c r="E221" i="2" s="1"/>
  <c r="E273" i="2" s="1"/>
  <c r="E66" i="2"/>
  <c r="D58" i="2"/>
  <c r="D110" i="2" s="1"/>
  <c r="D162" i="2" s="1"/>
  <c r="D214" i="2" s="1"/>
  <c r="D266" i="2" s="1"/>
  <c r="D103" i="2"/>
  <c r="D155" i="2" s="1"/>
  <c r="D207" i="2" s="1"/>
  <c r="D259" i="2" s="1"/>
  <c r="D71" i="2"/>
  <c r="D123" i="2" s="1"/>
  <c r="D175" i="2" s="1"/>
  <c r="D227" i="2" s="1"/>
  <c r="D279" i="2" s="1"/>
  <c r="D115" i="2"/>
  <c r="D167" i="2" s="1"/>
  <c r="D219" i="2" s="1"/>
  <c r="D271" i="2" s="1"/>
  <c r="D104" i="2" l="1"/>
  <c r="D156" i="2" s="1"/>
  <c r="D208" i="2" s="1"/>
  <c r="D260" i="2" s="1"/>
  <c r="D59" i="2"/>
  <c r="D111" i="2" s="1"/>
  <c r="D163" i="2" s="1"/>
  <c r="D215" i="2" s="1"/>
  <c r="D267" i="2" s="1"/>
  <c r="D118" i="2"/>
  <c r="D170" i="2" s="1"/>
  <c r="D222" i="2" s="1"/>
  <c r="D274" i="2" s="1"/>
  <c r="D74" i="2"/>
  <c r="D126" i="2" s="1"/>
  <c r="D178" i="2" s="1"/>
  <c r="D230" i="2" s="1"/>
  <c r="D282" i="2" s="1"/>
  <c r="D67" i="2"/>
  <c r="E118" i="2"/>
  <c r="E170" i="2" s="1"/>
  <c r="E222" i="2" s="1"/>
  <c r="E274" i="2" s="1"/>
  <c r="E67" i="2"/>
  <c r="E119" i="2" s="1"/>
  <c r="E171" i="2" s="1"/>
  <c r="E223" i="2" s="1"/>
  <c r="E275" i="2" s="1"/>
  <c r="C119" i="2"/>
  <c r="C171" i="2" s="1"/>
  <c r="C223" i="2" s="1"/>
  <c r="C275" i="2" s="1"/>
  <c r="C75" i="2"/>
  <c r="C127" i="2" s="1"/>
  <c r="C179" i="2" s="1"/>
  <c r="C231" i="2" s="1"/>
  <c r="C283" i="2" s="1"/>
  <c r="D75" i="2" l="1"/>
  <c r="D127" i="2" s="1"/>
  <c r="D179" i="2" s="1"/>
  <c r="D231" i="2" s="1"/>
  <c r="D283" i="2" s="1"/>
  <c r="D119" i="2"/>
  <c r="D171" i="2" s="1"/>
  <c r="D223" i="2" s="1"/>
  <c r="D275" i="2" s="1"/>
</calcChain>
</file>

<file path=xl/sharedStrings.xml><?xml version="1.0" encoding="utf-8"?>
<sst xmlns="http://schemas.openxmlformats.org/spreadsheetml/2006/main" count="1258" uniqueCount="219">
  <si>
    <t>Objective</t>
  </si>
  <si>
    <t>Key Inputs</t>
  </si>
  <si>
    <t>Surge Axis w.r.t True North</t>
  </si>
  <si>
    <t>deg</t>
  </si>
  <si>
    <t>Bollard Pull</t>
  </si>
  <si>
    <t>N</t>
  </si>
  <si>
    <t>Wire Tension Limit</t>
  </si>
  <si>
    <t>mT</t>
  </si>
  <si>
    <t>Rope Breaking Strength</t>
  </si>
  <si>
    <t>Starting Position (LIBR NE)</t>
  </si>
  <si>
    <t>Surge (X)</t>
  </si>
  <si>
    <t>Sway (Y)</t>
  </si>
  <si>
    <t>Heave (Z)</t>
  </si>
  <si>
    <t>Roll (RX)</t>
  </si>
  <si>
    <t>Pitch (RY)</t>
  </si>
  <si>
    <t>Yaw (RZ)</t>
  </si>
  <si>
    <t>m</t>
  </si>
  <si>
    <t>°</t>
  </si>
  <si>
    <t>Slack Data</t>
  </si>
  <si>
    <t>Line 1</t>
  </si>
  <si>
    <t>Length</t>
  </si>
  <si>
    <t>3 in Slack</t>
  </si>
  <si>
    <t>Slack</t>
  </si>
  <si>
    <t>in</t>
  </si>
  <si>
    <t>Schematic</t>
  </si>
  <si>
    <t>100 MPH Winds</t>
  </si>
  <si>
    <t>AQWA Direction</t>
  </si>
  <si>
    <t>True Heading</t>
  </si>
  <si>
    <t>Wind Speed</t>
  </si>
  <si>
    <t>Wind Surge</t>
  </si>
  <si>
    <t>Wind Sway</t>
  </si>
  <si>
    <t>m/s</t>
  </si>
  <si>
    <t>(N)</t>
  </si>
  <si>
    <t>100 MPH</t>
  </si>
  <si>
    <t>120 MPH</t>
  </si>
  <si>
    <t>Barge CoG Excursion</t>
  </si>
  <si>
    <t>Without Tug</t>
  </si>
  <si>
    <t>With Tug</t>
  </si>
  <si>
    <t>Moorings</t>
  </si>
  <si>
    <t>All Moorings Intact; 100 MPH</t>
  </si>
  <si>
    <t>All intact</t>
  </si>
  <si>
    <t>All Moorings Intact; 120 MPH</t>
  </si>
  <si>
    <t>Line 6 Broken; 100 MPH</t>
  </si>
  <si>
    <t>Line 6 Gone</t>
  </si>
  <si>
    <t>Line 6 Broken; 120 MPH</t>
  </si>
  <si>
    <t>All Moorings Intact, Line 1 Slack</t>
  </si>
  <si>
    <t>0 in Slack</t>
  </si>
  <si>
    <t>6 in Slack</t>
  </si>
  <si>
    <t>9 in Slack</t>
  </si>
  <si>
    <t>Mooring Line Force, N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</si>
  <si>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</si>
  <si>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</si>
  <si>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</si>
  <si>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</si>
  <si>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</si>
  <si>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</si>
  <si>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</si>
  <si>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</si>
  <si>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</si>
  <si>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</si>
  <si>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Mooring Line Force as % of MBL</t>
  </si>
  <si>
    <t>%</t>
  </si>
  <si>
    <t>Bollard Force - Vertical</t>
  </si>
  <si>
    <t>B1</t>
  </si>
  <si>
    <t>B2</t>
  </si>
  <si>
    <t>B4</t>
  </si>
  <si>
    <t>B5</t>
  </si>
  <si>
    <t>B6</t>
  </si>
  <si>
    <t>B7</t>
  </si>
  <si>
    <t>B8</t>
  </si>
  <si>
    <t>B9</t>
  </si>
  <si>
    <t>Bollard Force - Horizontal</t>
  </si>
  <si>
    <t>input_file</t>
  </si>
  <si>
    <t>structure_number</t>
  </si>
  <si>
    <t>POSITION OF COG_in X direction</t>
  </si>
  <si>
    <t>POSITION OF COG_in Y direction</t>
  </si>
  <si>
    <t>POSITION OF COG_in Z direction</t>
  </si>
  <si>
    <t>POSITION OF COG_about X axis</t>
  </si>
  <si>
    <t>POSITION OF COG_about Y axis</t>
  </si>
  <si>
    <t>POSITION OF COG_about Z axis</t>
  </si>
  <si>
    <t>..\runs\LD_100MPH000WD_09MOORS.PLT</t>
  </si>
  <si>
    <t>1</t>
  </si>
  <si>
    <t>..\runs\LD_100MPH015WD_09MOORS.PLT</t>
  </si>
  <si>
    <t>..\runs\LD_100MPH030WD_09MOORS.PLT</t>
  </si>
  <si>
    <t>..\runs\LD_100MPH045WD_09MOORS.PLT</t>
  </si>
  <si>
    <t>..\runs\LD_100MPH060WD_09MOORS.PLT</t>
  </si>
  <si>
    <t>..\runs\LD_100MPH075WD_09MOORS.PLT</t>
  </si>
  <si>
    <t>..\runs\LD_100MPH090WD_09MOORS.PLT</t>
  </si>
  <si>
    <t>MOORING FORCE - LINE 1_in X direction</t>
  </si>
  <si>
    <t>MOORING FORCE - LINE 1_in Y direction</t>
  </si>
  <si>
    <t>MOORING FORCE - LINE 1_in Z direction</t>
  </si>
  <si>
    <t>MOORING FORCE - LINE 1_- Tension</t>
  </si>
  <si>
    <t>MOORING FORCE - LINE 2_in X direction</t>
  </si>
  <si>
    <t>MOORING FORCE - LINE 2_in Y direction</t>
  </si>
  <si>
    <t>MOORING FORCE - LINE 2_in Z direction</t>
  </si>
  <si>
    <t>MOORING FORCE - LINE 2_- Tension</t>
  </si>
  <si>
    <t>MOORING FORCE - LINE 3_in X direction</t>
  </si>
  <si>
    <t>MOORING FORCE - LINE 3_in Y direction</t>
  </si>
  <si>
    <t>MOORING FORCE - LINE 3_in Z direction</t>
  </si>
  <si>
    <t>MOORING FORCE - LINE 3_- Tension</t>
  </si>
  <si>
    <t>MOORING FORCE - LINE 4_in X direction</t>
  </si>
  <si>
    <t>MOORING FORCE - LINE 4_in Y direction</t>
  </si>
  <si>
    <t>MOORING FORCE - LINE 4_in Z direction</t>
  </si>
  <si>
    <t>MOORING FORCE - LINE 4_- Tension</t>
  </si>
  <si>
    <t>MOORING FORCE - LINE 5_in X direction</t>
  </si>
  <si>
    <t>MOORING FORCE - LINE 5_in Y direction</t>
  </si>
  <si>
    <t>MOORING FORCE - LINE 5_in Z direction</t>
  </si>
  <si>
    <t>MOORING FORCE - LINE 5_- Tension</t>
  </si>
  <si>
    <t>MOORING FORCE - LINE 6_in X direction</t>
  </si>
  <si>
    <t>MOORING FORCE - LINE 6_in Y direction</t>
  </si>
  <si>
    <t>MOORING FORCE - LINE 6_in Z direction</t>
  </si>
  <si>
    <t>MOORING FORCE - LINE 6_- Tension</t>
  </si>
  <si>
    <t>MOORING FORCE - LINE 7_in X direction</t>
  </si>
  <si>
    <t>MOORING FORCE - LINE 7_in Y direction</t>
  </si>
  <si>
    <t>MOORING FORCE - LINE 7_in Z direction</t>
  </si>
  <si>
    <t>MOORING FORCE - LINE 7_- Tension</t>
  </si>
  <si>
    <t>MOORING FORCE - LINE 8_in X direction</t>
  </si>
  <si>
    <t>MOORING FORCE - LINE 8_in Y direction</t>
  </si>
  <si>
    <t>MOORING FORCE - LINE 8_in Z direction</t>
  </si>
  <si>
    <t>MOORING FORCE - LINE 8_- Tension</t>
  </si>
  <si>
    <t>MOORING FORCE - LINE 9_in X direction</t>
  </si>
  <si>
    <t>MOORING FORCE - LINE 9_in Y direction</t>
  </si>
  <si>
    <t>MOORING FORCE - LINE 9_in Z direction</t>
  </si>
  <si>
    <t>MOORING FORCE - LINE 9_- Tension</t>
  </si>
  <si>
    <t>MOORING FORCE - LINE 10_in X direction</t>
  </si>
  <si>
    <t>MOORING FORCE - LINE 10_in Y direction</t>
  </si>
  <si>
    <t>MOORING FORCE - LINE 10_in Z direction</t>
  </si>
  <si>
    <t>MOORING FORCE - LINE 10_- Tension</t>
  </si>
  <si>
    <t>..\runs\LD_120MPH000WD_09MOORS.PLT</t>
  </si>
  <si>
    <t>..\runs\LD_120MPH015WD_09MOORS.PLT</t>
  </si>
  <si>
    <t>..\runs\LD_120MPH030WD_09MOORS.PLT</t>
  </si>
  <si>
    <t>..\runs\LD_120MPH045WD_09MOORS.PLT</t>
  </si>
  <si>
    <t>..\runs\LD_120MPH060WD_09MOORS.PLT</t>
  </si>
  <si>
    <t>..\runs\LD_120MPH075WD_09MOORS.PLT</t>
  </si>
  <si>
    <t>..\runs\LD_120MPH090WD_09MOORS.PLT</t>
  </si>
  <si>
    <t>..\runs\LD_100MPH000WD_10MOORS.PLT</t>
  </si>
  <si>
    <t>..\runs\LD_100MPH015WD_10MOORS.PLT</t>
  </si>
  <si>
    <t>..\runs\LD_100MPH030WD_10MOORS.PLT</t>
  </si>
  <si>
    <t>..\runs\LD_100MPH045WD_10MOORS.PLT</t>
  </si>
  <si>
    <t>..\runs\LD_100MPH060WD_10MOORS.PLT</t>
  </si>
  <si>
    <t>..\runs\LD_100MPH075WD_10MOORS.PLT</t>
  </si>
  <si>
    <t>..\runs\LD_100MPH090WD_10MOORS.PLT</t>
  </si>
  <si>
    <t>..\runs\LD_120MPH000WD_10MOORS.PLT</t>
  </si>
  <si>
    <t>..\runs\LD_120MPH015WD_10MOORS.PLT</t>
  </si>
  <si>
    <t>..\runs\LD_120MPH030WD_10MOORS.PLT</t>
  </si>
  <si>
    <t>..\runs\LD_120MPH045WD_10MOORS.PLT</t>
  </si>
  <si>
    <t>..\runs\LD_120MPH060WD_10MOORS.PLT</t>
  </si>
  <si>
    <t>..\runs\LD_120MPH075WD_10MOORS.PLT</t>
  </si>
  <si>
    <t>..\runs\LD_120MPH090WD_10MOORS.PLT</t>
  </si>
  <si>
    <t>..\runs\LD_TUG_100MPH000WD_09MOORS.PLT</t>
  </si>
  <si>
    <t>..\runs\LD_TUG_100MPH015WD_09MOORS.PLT</t>
  </si>
  <si>
    <t>..\runs\LD_TUG_100MPH030WD_09MOORS.PLT</t>
  </si>
  <si>
    <t>..\runs\LD_TUG_100MPH045WD_09MOORS.PLT</t>
  </si>
  <si>
    <t>..\runs\LD_TUG_100MPH060WD_09MOORS.PLT</t>
  </si>
  <si>
    <t>..\runs\LD_TUG_100MPH075WD_09MOORS.PLT</t>
  </si>
  <si>
    <t>..\runs\LD_TUG_100MPH090WD_09MOORS.PLT</t>
  </si>
  <si>
    <t>..\runs\LD_TUG_120MPH000WD_09MOORS.PLT</t>
  </si>
  <si>
    <t>..\runs\LD_TUG_120MPH015WD_09MOORS.PLT</t>
  </si>
  <si>
    <t>..\runs\LD_TUG_120MPH030WD_09MOORS.PLT</t>
  </si>
  <si>
    <t>..\runs\LD_TUG_120MPH045WD_09MOORS.PLT</t>
  </si>
  <si>
    <t>..\runs\LD_TUG_120MPH060WD_09MOORS.PLT</t>
  </si>
  <si>
    <t>..\runs\LD_TUG_120MPH075WD_09MOORS.PLT</t>
  </si>
  <si>
    <t>..\runs\LD_TUG_120MPH090WD_09MOORS.PLT</t>
  </si>
  <si>
    <t>..\runs\LD_TUG_100MPH000WD_10MOORS.PLT</t>
  </si>
  <si>
    <t>..\runs\LD_TUG_100MPH015WD_10MOORS.PLT</t>
  </si>
  <si>
    <t>..\runs\LD_TUG_100MPH030WD_10MOORS.PLT</t>
  </si>
  <si>
    <t>..\runs\LD_TUG_100MPH045WD_10MOORS.PLT</t>
  </si>
  <si>
    <t>..\runs\LD_TUG_100MPH060WD_10MOORS.PLT</t>
  </si>
  <si>
    <t>..\runs\LD_TUG_100MPH075WD_10MOORS.PLT</t>
  </si>
  <si>
    <t>..\runs\LD_TUG_100MPH090WD_10MOORS.PLT</t>
  </si>
  <si>
    <t>..\runs\LD_TUG_120MPH000WD_10MOORS.PLT</t>
  </si>
  <si>
    <t>..\runs\LD_TUG_120MPH015WD_10MOORS.PLT</t>
  </si>
  <si>
    <t>..\runs\LD_TUG_120MPH030WD_10MOORS.PLT</t>
  </si>
  <si>
    <t>..\runs\LD_TUG_120MPH045WD_10MOORS.PLT</t>
  </si>
  <si>
    <t>..\runs\LD_TUG_120MPH060WD_10MOORS.PLT</t>
  </si>
  <si>
    <t>..\runs\LD_TUG_120MPH075WD_10MOORS.PLT</t>
  </si>
  <si>
    <t>..\runs\LD_TUG_120MPH090WD_10MOORS.PLT</t>
  </si>
  <si>
    <t>..\runs\LD_100MPH015WD_00INSLACK.PLT</t>
  </si>
  <si>
    <t>..\runs\LD_100MPH015WD_03INSLACK.PLT</t>
  </si>
  <si>
    <t>..\runs\LD_100MPH015WD_06INSLACK.PLT</t>
  </si>
  <si>
    <t>..\runs\LD_100MPH015WD_09INSLACK.PLT</t>
  </si>
  <si>
    <t>..\runs\LD_100MPH030WD_00INSLACK.PLT</t>
  </si>
  <si>
    <t>..\runs\LD_100MPH030WD_03INSLACK.PLT</t>
  </si>
  <si>
    <t>..\runs\LD_100MPH030WD_06INSLACK.PLT</t>
  </si>
  <si>
    <t>..\runs\LD_100MPH030WD_09INSLACK.PLT</t>
  </si>
  <si>
    <t>..\runs\LD_120MPH015WD_00INSLACK.PLT</t>
  </si>
  <si>
    <t>..\runs\LD_120MPH015WD_03INSLACK.PLT</t>
  </si>
  <si>
    <t>..\runs\LD_120MPH015WD_06INSLACK.PLT</t>
  </si>
  <si>
    <t>..\runs\LD_120MPH015WD_09INSLACK.PLT</t>
  </si>
  <si>
    <t>..\runs\LD_120MPH030WD_00INSLACK.PLT</t>
  </si>
  <si>
    <t>..\runs\LD_120MPH030WD_03INSLACK.PLT</t>
  </si>
  <si>
    <t>..\runs\LD_120MPH030WD_06INSLACK.PLT</t>
  </si>
  <si>
    <t>..\runs\LD_120MPH030WD_09INSLACK.PLT</t>
  </si>
  <si>
    <t>..\runs\LD_TUG_100MPH015WD_00INSLACK.PLT</t>
  </si>
  <si>
    <t>..\runs\LD_TUG_100MPH015WD_03INSLACK.PLT</t>
  </si>
  <si>
    <t>..\runs\LD_TUG_100MPH015WD_06INSLACK.PLT</t>
  </si>
  <si>
    <t>..\runs\LD_TUG_100MPH015WD_09INSLACK.PLT</t>
  </si>
  <si>
    <t>..\runs\LD_TUG_100MPH030WD_00INSLACK.PLT</t>
  </si>
  <si>
    <t>..\runs\LD_TUG_100MPH030WD_03INSLACK.PLT</t>
  </si>
  <si>
    <t>..\runs\LD_TUG_100MPH030WD_06INSLACK.PLT</t>
  </si>
  <si>
    <t>..\runs\LD_TUG_100MPH030WD_09INSLACK.PLT</t>
  </si>
  <si>
    <t>..\runs\LD_TUG_120MPH015WD_00INSLACK.PLT</t>
  </si>
  <si>
    <t>..\runs\LD_TUG_120MPH015WD_03INSLACK.PLT</t>
  </si>
  <si>
    <t>..\runs\LD_TUG_120MPH015WD_06INSLACK.PLT</t>
  </si>
  <si>
    <t>..\runs\LD_TUG_120MPH015WD_09INSLACK.PLT</t>
  </si>
  <si>
    <t>..\runs\LD_TUG_120MPH030WD_00INSLACK.PLT</t>
  </si>
  <si>
    <t>..\runs\LD_TUG_120MPH030WD_03INSLACK.PLT</t>
  </si>
  <si>
    <t>..\runs\LD_TUG_120MPH030WD_06INSLACK.PLT</t>
  </si>
  <si>
    <t>..\runs\LD_TUG_120MPH030WD_09INSLACK.PLT</t>
  </si>
  <si>
    <t>..\runs\LD_100MPH015WD_WINCH.PLT</t>
  </si>
  <si>
    <t>..\runs\LD_100MPH030WD_WINCH.PLT</t>
  </si>
  <si>
    <t>..\runs\LD_120MPH015WD_WINCH.PLT</t>
  </si>
  <si>
    <t>..\runs\LD_120MPH030WD_WINCH.PLT</t>
  </si>
  <si>
    <t>..\runs\LD_TUG_100MPH015WD_WINCH.PLT</t>
  </si>
  <si>
    <t>..\runs\LD_TUG_100MPH030WD_WINCH.PLT</t>
  </si>
  <si>
    <t>..\runs\LD_TUG_120MPH015WD_WINCH.PLT</t>
  </si>
  <si>
    <t>..\runs\LD_TUG_120MPH030WD_WINCH.PLT</t>
  </si>
  <si>
    <t>All Moorings Intact, Line 1 With Brakes at 80Te</t>
  </si>
  <si>
    <t>Line1 80 Te Brake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</si>
</sst>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E+00"/>
    <numFmt numFmtId="167" formatCode="0.000E+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Garamond"/>
      <family val="1"/>
    </font>
    <font>
      <sz val="12"/>
      <color theme="1"/>
      <name val="Arial"/>
      <family val="2"/>
    </font>
    <font>
      <sz val="12"/>
      <color rgb="FF000000"/>
      <name val="Arial"/>
      <family val="2"/>
    </font>
    <font>
      <i/>
      <sz val="11"/>
      <color theme="1"/>
      <name val="Garamond"/>
      <family val="1"/>
    </font>
    <font>
      <i/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rgb="FFFF0000"/>
      <name val="Arial"/>
      <family val="2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</font>
    <font>
      <b/>
      <sz val="14"/>
      <color theme="1"/>
      <name val="Calibri"/>
      <family val="2"/>
      <scheme val="minor"/>
    </font>
    <font>
      <b/>
      <sz val="11"/>
      <name val="Calibri"/>
    </font>
    <font>
      <sz val="12"/>
      <color theme="0" tint="-4.9989318521683403E-2"/>
      <name val="Calibri"/>
      <family val="2"/>
      <scheme val="minor"/>
    </font>
    <font>
      <b/>
      <sz val="12"/>
      <color rgb="FF000000"/>
      <name val="Arial"/>
      <family val="2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/>
    <xf numFmtId="49" fontId="5" fillId="4" borderId="0">
      <alignment horizontal="right" vertical="top" wrapText="1"/>
    </xf>
    <xf numFmtId="49" fontId="8" fillId="4" borderId="2">
      <alignment horizontal="right" shrinkToFit="1"/>
    </xf>
  </cellStyleXfs>
  <cellXfs count="86">
    <xf numFmtId="0" fontId="0" fillId="0" borderId="0" xfId="0"/>
    <xf numFmtId="0" fontId="3" fillId="2" borderId="0" xfId="0" applyFont="1" applyFill="1"/>
    <xf numFmtId="0" fontId="0" fillId="2" borderId="0" xfId="0" applyFill="1"/>
    <xf numFmtId="2" fontId="3" fillId="2" borderId="0" xfId="0" applyNumberFormat="1" applyFont="1" applyFill="1"/>
    <xf numFmtId="0" fontId="0" fillId="3" borderId="0" xfId="0" applyFill="1"/>
    <xf numFmtId="0" fontId="4" fillId="2" borderId="0" xfId="0" applyFont="1" applyFill="1"/>
    <xf numFmtId="11" fontId="0" fillId="2" borderId="0" xfId="0" applyNumberFormat="1" applyFill="1"/>
    <xf numFmtId="0" fontId="2" fillId="2" borderId="0" xfId="0" applyFont="1" applyFill="1"/>
    <xf numFmtId="49" fontId="7" fillId="5" borderId="1" xfId="3" applyFont="1" applyFill="1" applyBorder="1" applyAlignment="1">
      <alignment horizontal="center" vertical="center" shrinkToFit="1"/>
    </xf>
    <xf numFmtId="49" fontId="9" fillId="5" borderId="3" xfId="3" applyFont="1" applyFill="1" applyBorder="1" applyAlignment="1">
      <alignment horizontal="center" vertical="center" shrinkToFit="1"/>
    </xf>
    <xf numFmtId="49" fontId="10" fillId="5" borderId="3" xfId="3" applyFont="1" applyFill="1" applyBorder="1" applyAlignment="1">
      <alignment horizontal="center" vertical="center" shrinkToFit="1"/>
    </xf>
    <xf numFmtId="9" fontId="11" fillId="2" borderId="0" xfId="1" applyFont="1" applyFill="1" applyAlignment="1">
      <alignment horizontal="center" vertical="top"/>
    </xf>
    <xf numFmtId="0" fontId="15" fillId="0" borderId="0" xfId="0" applyFont="1"/>
    <xf numFmtId="0" fontId="15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3" fontId="16" fillId="0" borderId="0" xfId="0" applyNumberFormat="1" applyFont="1" applyAlignment="1">
      <alignment horizontal="center" vertical="top"/>
    </xf>
    <xf numFmtId="3" fontId="6" fillId="0" borderId="0" xfId="0" applyNumberFormat="1" applyFont="1" applyAlignment="1">
      <alignment horizontal="center" vertical="top"/>
    </xf>
    <xf numFmtId="4" fontId="6" fillId="0" borderId="0" xfId="0" applyNumberFormat="1" applyFont="1" applyAlignment="1">
      <alignment horizontal="center" vertical="top"/>
    </xf>
    <xf numFmtId="11" fontId="6" fillId="0" borderId="0" xfId="0" applyNumberFormat="1" applyFont="1" applyAlignment="1">
      <alignment horizontal="center" vertical="top"/>
    </xf>
    <xf numFmtId="3" fontId="6" fillId="0" borderId="6" xfId="0" applyNumberFormat="1" applyFont="1" applyBorder="1" applyAlignment="1">
      <alignment horizontal="center" vertical="top"/>
    </xf>
    <xf numFmtId="0" fontId="0" fillId="2" borderId="6" xfId="0" applyFill="1" applyBorder="1"/>
    <xf numFmtId="49" fontId="6" fillId="5" borderId="6" xfId="2" applyFont="1" applyFill="1" applyBorder="1" applyAlignment="1">
      <alignment horizontal="center" vertical="center" wrapText="1"/>
    </xf>
    <xf numFmtId="49" fontId="7" fillId="5" borderId="6" xfId="3" applyFont="1" applyFill="1" applyBorder="1" applyAlignment="1">
      <alignment horizontal="center" vertical="center" shrinkToFit="1"/>
    </xf>
    <xf numFmtId="49" fontId="9" fillId="5" borderId="6" xfId="3" applyFont="1" applyFill="1" applyBorder="1" applyAlignment="1">
      <alignment horizontal="center" shrinkToFit="1"/>
    </xf>
    <xf numFmtId="49" fontId="9" fillId="5" borderId="6" xfId="3" applyFont="1" applyFill="1" applyBorder="1" applyAlignment="1">
      <alignment horizontal="center" vertical="center" shrinkToFit="1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164" fontId="6" fillId="2" borderId="6" xfId="0" applyNumberFormat="1" applyFont="1" applyFill="1" applyBorder="1" applyAlignment="1">
      <alignment horizontal="center"/>
    </xf>
    <xf numFmtId="0" fontId="12" fillId="2" borderId="6" xfId="0" applyFont="1" applyFill="1" applyBorder="1"/>
    <xf numFmtId="9" fontId="11" fillId="2" borderId="6" xfId="1" applyFont="1" applyFill="1" applyBorder="1" applyAlignment="1">
      <alignment horizontal="center" vertical="top"/>
    </xf>
    <xf numFmtId="0" fontId="18" fillId="2" borderId="0" xfId="0" applyFont="1" applyFill="1"/>
    <xf numFmtId="165" fontId="6" fillId="0" borderId="6" xfId="1" applyNumberFormat="1" applyFont="1" applyBorder="1" applyAlignment="1">
      <alignment horizontal="center" vertical="top"/>
    </xf>
    <xf numFmtId="165" fontId="13" fillId="2" borderId="6" xfId="0" applyNumberFormat="1" applyFont="1" applyFill="1" applyBorder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1" fontId="6" fillId="2" borderId="5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5" fontId="6" fillId="0" borderId="5" xfId="1" applyNumberFormat="1" applyFont="1" applyBorder="1" applyAlignment="1">
      <alignment horizontal="center" vertical="top"/>
    </xf>
    <xf numFmtId="165" fontId="13" fillId="2" borderId="5" xfId="0" applyNumberFormat="1" applyFont="1" applyFill="1" applyBorder="1" applyAlignment="1">
      <alignment horizontal="center"/>
    </xf>
    <xf numFmtId="165" fontId="13" fillId="2" borderId="0" xfId="0" applyNumberFormat="1" applyFont="1" applyFill="1" applyAlignment="1">
      <alignment horizontal="center"/>
    </xf>
    <xf numFmtId="0" fontId="19" fillId="2" borderId="6" xfId="0" applyFont="1" applyFill="1" applyBorder="1"/>
    <xf numFmtId="49" fontId="7" fillId="3" borderId="6" xfId="3" applyFont="1" applyFill="1" applyBorder="1" applyAlignment="1">
      <alignment horizontal="center" vertical="center" shrinkToFit="1"/>
    </xf>
    <xf numFmtId="166" fontId="6" fillId="2" borderId="6" xfId="0" applyNumberFormat="1" applyFont="1" applyFill="1" applyBorder="1"/>
    <xf numFmtId="0" fontId="20" fillId="0" borderId="7" xfId="0" applyFont="1" applyBorder="1" applyAlignment="1">
      <alignment horizontal="center" vertical="top"/>
    </xf>
    <xf numFmtId="0" fontId="0" fillId="6" borderId="0" xfId="0" applyFill="1"/>
    <xf numFmtId="0" fontId="21" fillId="2" borderId="4" xfId="0" applyFont="1" applyFill="1" applyBorder="1"/>
    <xf numFmtId="0" fontId="0" fillId="6" borderId="6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49" fontId="7" fillId="3" borderId="8" xfId="3" applyFont="1" applyFill="1" applyBorder="1" applyAlignment="1">
      <alignment horizontal="center" vertical="center" shrinkToFit="1"/>
    </xf>
    <xf numFmtId="49" fontId="7" fillId="3" borderId="9" xfId="3" applyFont="1" applyFill="1" applyBorder="1" applyAlignment="1">
      <alignment horizontal="center" vertical="center" shrinkToFit="1"/>
    </xf>
    <xf numFmtId="49" fontId="7" fillId="3" borderId="10" xfId="3" applyFont="1" applyFill="1" applyBorder="1" applyAlignment="1">
      <alignment horizontal="center" vertical="center" shrinkToFit="1"/>
    </xf>
    <xf numFmtId="165" fontId="13" fillId="6" borderId="0" xfId="0" applyNumberFormat="1" applyFont="1" applyFill="1" applyAlignment="1">
      <alignment horizontal="center"/>
    </xf>
    <xf numFmtId="9" fontId="11" fillId="6" borderId="0" xfId="1" applyFont="1" applyFill="1" applyAlignment="1">
      <alignment horizontal="center" vertical="top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2" fontId="0" fillId="0" borderId="0" xfId="0" applyNumberFormat="1"/>
    <xf numFmtId="0" fontId="22" fillId="0" borderId="11" xfId="0" applyFont="1" applyBorder="1" applyAlignment="1">
      <alignment horizontal="center" vertical="top"/>
    </xf>
    <xf numFmtId="3" fontId="6" fillId="0" borderId="4" xfId="0" applyNumberFormat="1" applyFont="1" applyBorder="1" applyAlignment="1">
      <alignment horizontal="center" vertical="top"/>
    </xf>
    <xf numFmtId="0" fontId="13" fillId="2" borderId="0" xfId="0" applyFont="1" applyFill="1"/>
    <xf numFmtId="0" fontId="13" fillId="6" borderId="0" xfId="0" applyFont="1" applyFill="1"/>
    <xf numFmtId="0" fontId="13" fillId="6" borderId="7" xfId="0" applyFont="1" applyFill="1" applyBorder="1" applyAlignment="1">
      <alignment horizontal="center"/>
    </xf>
    <xf numFmtId="165" fontId="13" fillId="2" borderId="7" xfId="0" applyNumberFormat="1" applyFont="1" applyFill="1" applyBorder="1" applyAlignment="1">
      <alignment horizontal="center"/>
    </xf>
    <xf numFmtId="165" fontId="23" fillId="6" borderId="7" xfId="0" applyNumberFormat="1" applyFont="1" applyFill="1" applyBorder="1" applyAlignment="1">
      <alignment horizontal="center"/>
    </xf>
    <xf numFmtId="0" fontId="14" fillId="2" borderId="4" xfId="0" applyFont="1" applyFill="1" applyBorder="1"/>
    <xf numFmtId="0" fontId="13" fillId="2" borderId="6" xfId="0" applyFont="1" applyFill="1" applyBorder="1"/>
    <xf numFmtId="9" fontId="12" fillId="2" borderId="6" xfId="1" applyFont="1" applyFill="1" applyBorder="1" applyAlignment="1">
      <alignment horizontal="center" vertical="top"/>
    </xf>
    <xf numFmtId="3" fontId="6" fillId="0" borderId="11" xfId="0" applyNumberFormat="1" applyFont="1" applyBorder="1" applyAlignment="1">
      <alignment horizontal="center" vertical="top"/>
    </xf>
    <xf numFmtId="4" fontId="6" fillId="0" borderId="11" xfId="0" applyNumberFormat="1" applyFont="1" applyBorder="1" applyAlignment="1">
      <alignment horizontal="center" vertical="top"/>
    </xf>
    <xf numFmtId="0" fontId="3" fillId="0" borderId="0" xfId="0" applyFont="1"/>
    <xf numFmtId="49" fontId="6" fillId="5" borderId="11" xfId="2" applyFont="1" applyFill="1" applyBorder="1" applyAlignment="1">
      <alignment horizontal="center" vertical="center" wrapText="1"/>
    </xf>
    <xf numFmtId="49" fontId="7" fillId="5" borderId="11" xfId="2" applyFont="1" applyFill="1" applyBorder="1" applyAlignment="1">
      <alignment horizontal="center" vertical="center" wrapText="1"/>
    </xf>
    <xf numFmtId="49" fontId="9" fillId="5" borderId="11" xfId="3" applyFont="1" applyFill="1" applyBorder="1" applyAlignment="1">
      <alignment horizontal="center" shrinkToFit="1"/>
    </xf>
    <xf numFmtId="49" fontId="24" fillId="0" borderId="11" xfId="3" applyFont="1" applyFill="1" applyBorder="1" applyAlignment="1">
      <alignment horizontal="center" shrinkToFit="1"/>
    </xf>
    <xf numFmtId="49" fontId="9" fillId="0" borderId="11" xfId="3" applyFont="1" applyFill="1" applyBorder="1" applyAlignment="1">
      <alignment horizontal="center" shrinkToFit="1"/>
    </xf>
    <xf numFmtId="167" fontId="6" fillId="0" borderId="11" xfId="0" applyNumberFormat="1" applyFont="1" applyBorder="1" applyAlignment="1">
      <alignment horizontal="center" vertical="top"/>
    </xf>
    <xf numFmtId="166" fontId="6" fillId="0" borderId="11" xfId="0" applyNumberFormat="1" applyFont="1" applyBorder="1" applyAlignment="1">
      <alignment horizontal="center" vertical="top"/>
    </xf>
    <xf numFmtId="0" fontId="0" fillId="2" borderId="11" xfId="0" applyFill="1" applyBorder="1"/>
    <xf numFmtId="0" fontId="25" fillId="0" borderId="12" xfId="0" applyFont="1" applyBorder="1" applyAlignment="1">
      <alignment horizontal="center" vertical="top"/>
    </xf>
    <xf numFmtId="165" fontId="6" fillId="2" borderId="6" xfId="0" applyNumberFormat="1" applyFont="1" applyFill="1" applyBorder="1" applyAlignment="1">
      <alignment horizontal="center"/>
    </xf>
    <xf numFmtId="166" fontId="6" fillId="2" borderId="4" xfId="0" applyNumberFormat="1" applyFont="1" applyFill="1" applyBorder="1"/>
    <xf numFmtId="166" fontId="6" fillId="2" borderId="0" xfId="0" applyNumberFormat="1" applyFont="1" applyFill="1"/>
    <xf numFmtId="166" fontId="3" fillId="2" borderId="6" xfId="0" applyNumberFormat="1" applyFont="1" applyFill="1" applyBorder="1"/>
    <xf numFmtId="0" fontId="13" fillId="0" borderId="0" xfId="0" applyFont="1"/>
  </cellXfs>
  <cellStyles count="4">
    <cellStyle name="Heading" xfId="2" xr:uid="{00000000-0005-0000-0000-000002000000}"/>
    <cellStyle name="Heading Units" xfId="3" xr:uid="{00000000-0005-0000-0000-000003000000}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26</xdr:row>
      <xdr:rowOff>161925</xdr:rowOff>
    </xdr:from>
    <xdr:to>
      <xdr:col>9</xdr:col>
      <xdr:colOff>428625</xdr:colOff>
      <xdr:row>48</xdr:row>
      <xdr:rowOff>23371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0" y="3790950"/>
          <a:ext cx="4572000" cy="4052446"/>
        </a:xfrm>
        <a:prstGeom prst="rect">
          <a:avLst/>
        </a:prstGeom>
        <a:ln w="9525">
          <a:solidFill>
            <a:schemeClr val="tx1"/>
          </a:solidFill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Revisions"/>
      <sheetName val="Data"/>
      <sheetName val="Run Conditions"/>
      <sheetName val="CoG Position"/>
      <sheetName val="Line Peaks"/>
      <sheetName val="Fender Loads"/>
      <sheetName val="LineProbLoad"/>
      <sheetName val="LC1"/>
      <sheetName val="LC2"/>
      <sheetName val="LC3"/>
    </sheetNames>
    <sheetDataSet>
      <sheetData sheetId="0" refreshError="1"/>
      <sheetData sheetId="1" refreshError="1"/>
      <sheetData sheetId="2">
        <row r="24">
          <cell r="I24">
            <v>407012.27779633575</v>
          </cell>
        </row>
      </sheetData>
      <sheetData sheetId="3">
        <row r="12">
          <cell r="H12">
            <v>45</v>
          </cell>
        </row>
      </sheetData>
      <sheetData sheetId="4">
        <row r="12">
          <cell r="AA12">
            <v>2.1718333333333248</v>
          </cell>
        </row>
      </sheetData>
      <sheetData sheetId="5">
        <row r="7">
          <cell r="AQ7">
            <v>407012.27779633575</v>
          </cell>
        </row>
      </sheetData>
      <sheetData sheetId="6">
        <row r="7">
          <cell r="S7">
            <v>3961000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6"/>
  <sheetViews>
    <sheetView zoomScaleNormal="100" workbookViewId="0">
      <selection activeCell="B8" sqref="B8"/>
    </sheetView>
  </sheetViews>
  <sheetFormatPr defaultRowHeight="15" x14ac:dyDescent="0.25"/>
  <cols>
    <col min="1" max="1" width="10.140625" customWidth="1"/>
    <col min="2" max="2" width="21.140625" customWidth="1"/>
  </cols>
  <sheetData>
    <row r="2" spans="1:7" x14ac:dyDescent="0.25">
      <c r="A2" t="s">
        <v>0</v>
      </c>
    </row>
    <row r="4" spans="1:7" x14ac:dyDescent="0.25">
      <c r="A4" t="s">
        <v>1</v>
      </c>
    </row>
    <row r="7" spans="1:7" ht="30" customHeight="1" x14ac:dyDescent="0.25">
      <c r="B7" s="14" t="s">
        <v>2</v>
      </c>
      <c r="C7" t="s">
        <v>3</v>
      </c>
      <c r="D7" s="12">
        <f>180-13.72</f>
        <v>166.28</v>
      </c>
    </row>
    <row r="8" spans="1:7" x14ac:dyDescent="0.25">
      <c r="B8" t="s">
        <v>4</v>
      </c>
      <c r="C8" t="s">
        <v>5</v>
      </c>
      <c r="D8" s="12">
        <v>-911574.05561533396</v>
      </c>
    </row>
    <row r="9" spans="1:7" x14ac:dyDescent="0.25">
      <c r="B9" t="s">
        <v>6</v>
      </c>
      <c r="C9" t="s">
        <v>7</v>
      </c>
      <c r="D9" s="12">
        <v>80</v>
      </c>
    </row>
    <row r="10" spans="1:7" x14ac:dyDescent="0.25">
      <c r="C10" t="s">
        <v>5</v>
      </c>
      <c r="D10" s="15">
        <f>D9*9.808*1000</f>
        <v>784640</v>
      </c>
    </row>
    <row r="11" spans="1:7" x14ac:dyDescent="0.25">
      <c r="B11" t="s">
        <v>8</v>
      </c>
      <c r="C11" t="s">
        <v>5</v>
      </c>
      <c r="D11" s="12">
        <f>CONVERT(277000,"lbf","N")*0.8</f>
        <v>985725.90994172683</v>
      </c>
    </row>
    <row r="13" spans="1:7" x14ac:dyDescent="0.25">
      <c r="B13" s="2" t="s">
        <v>9</v>
      </c>
    </row>
    <row r="14" spans="1:7" x14ac:dyDescent="0.25">
      <c r="B14" s="8" t="s">
        <v>10</v>
      </c>
      <c r="C14" s="8" t="s">
        <v>11</v>
      </c>
      <c r="D14" s="8" t="s">
        <v>12</v>
      </c>
      <c r="E14" s="8" t="s">
        <v>13</v>
      </c>
      <c r="F14" s="8" t="s">
        <v>14</v>
      </c>
      <c r="G14" s="8" t="s">
        <v>15</v>
      </c>
    </row>
    <row r="15" spans="1:7" ht="15.75" customHeight="1" x14ac:dyDescent="0.25">
      <c r="B15" s="9" t="s">
        <v>16</v>
      </c>
      <c r="C15" s="9" t="s">
        <v>16</v>
      </c>
      <c r="D15" s="9" t="s">
        <v>16</v>
      </c>
      <c r="E15" s="10" t="s">
        <v>17</v>
      </c>
      <c r="F15" s="10" t="s">
        <v>17</v>
      </c>
      <c r="G15" s="10" t="s">
        <v>17</v>
      </c>
    </row>
    <row r="16" spans="1:7" x14ac:dyDescent="0.25">
      <c r="B16" s="13">
        <v>56.204999999999998</v>
      </c>
      <c r="C16" s="13">
        <v>-0.52300000000000002</v>
      </c>
      <c r="D16" s="13">
        <v>4.3</v>
      </c>
      <c r="E16" s="13">
        <v>2E-3</v>
      </c>
      <c r="F16" s="13">
        <v>-1.4999999999999999E-2</v>
      </c>
      <c r="G16" s="13">
        <v>-0.1</v>
      </c>
    </row>
    <row r="18" spans="1:6" x14ac:dyDescent="0.25">
      <c r="B18" t="s">
        <v>18</v>
      </c>
    </row>
    <row r="19" spans="1:6" x14ac:dyDescent="0.25">
      <c r="B19" t="s">
        <v>19</v>
      </c>
    </row>
    <row r="20" spans="1:6" x14ac:dyDescent="0.25">
      <c r="B20" s="55" t="s">
        <v>20</v>
      </c>
      <c r="C20" t="s">
        <v>16</v>
      </c>
      <c r="D20" s="12">
        <v>11.53</v>
      </c>
    </row>
    <row r="21" spans="1:6" x14ac:dyDescent="0.25">
      <c r="B21" t="s">
        <v>21</v>
      </c>
      <c r="D21" s="12" t="s">
        <v>22</v>
      </c>
      <c r="E21" s="12" t="s">
        <v>22</v>
      </c>
      <c r="F21" t="s">
        <v>20</v>
      </c>
    </row>
    <row r="22" spans="1:6" x14ac:dyDescent="0.25">
      <c r="D22" s="57" t="s">
        <v>23</v>
      </c>
      <c r="E22" s="56" t="s">
        <v>16</v>
      </c>
      <c r="F22" s="56" t="s">
        <v>16</v>
      </c>
    </row>
    <row r="23" spans="1:6" x14ac:dyDescent="0.25">
      <c r="D23" s="56">
        <v>3</v>
      </c>
      <c r="E23">
        <f>D23*0.0254</f>
        <v>7.619999999999999E-2</v>
      </c>
      <c r="F23" s="58">
        <f>$D$20+E23</f>
        <v>11.606199999999999</v>
      </c>
    </row>
    <row r="24" spans="1:6" x14ac:dyDescent="0.25">
      <c r="D24" s="56">
        <v>6</v>
      </c>
      <c r="E24">
        <f>D24*0.0254</f>
        <v>0.15239999999999998</v>
      </c>
      <c r="F24" s="58">
        <f>$D$20+E24</f>
        <v>11.682399999999999</v>
      </c>
    </row>
    <row r="25" spans="1:6" x14ac:dyDescent="0.25">
      <c r="D25" s="56">
        <v>9</v>
      </c>
      <c r="E25">
        <f>D25*0.0254</f>
        <v>0.2286</v>
      </c>
      <c r="F25" s="58">
        <f>$D$20+E25</f>
        <v>11.758599999999999</v>
      </c>
    </row>
    <row r="26" spans="1:6" x14ac:dyDescent="0.25">
      <c r="A26" t="s">
        <v>24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"/>
  <sheetViews>
    <sheetView workbookViewId="0"/>
  </sheetViews>
  <sheetFormatPr defaultRowHeight="15" x14ac:dyDescent="0.25"/>
  <sheetData>
    <row r="1" spans="1:9" x14ac:dyDescent="0.25">
      <c r="B1" s="45" t="s">
        <v>72</v>
      </c>
      <c r="C1" s="45" t="s">
        <v>73</v>
      </c>
      <c r="D1" s="45" t="s">
        <v>74</v>
      </c>
      <c r="E1" s="45" t="s">
        <v>75</v>
      </c>
      <c r="F1" s="45" t="s">
        <v>76</v>
      </c>
      <c r="G1" s="45" t="s">
        <v>77</v>
      </c>
      <c r="H1" s="45" t="s">
        <v>78</v>
      </c>
      <c r="I1" s="45" t="s">
        <v>79</v>
      </c>
    </row>
    <row r="2" spans="1:9" x14ac:dyDescent="0.25">
      <c r="A2" s="45">
        <v>0</v>
      </c>
      <c r="B2" t="s">
        <v>142</v>
      </c>
      <c r="C2" t="s">
        <v>81</v>
      </c>
      <c r="D2">
        <v>62.806896000000002</v>
      </c>
      <c r="E2">
        <v>-7.6049242000000001</v>
      </c>
      <c r="F2">
        <v>4.2769604000000001</v>
      </c>
      <c r="G2">
        <v>0.21945371</v>
      </c>
      <c r="H2">
        <v>-3.6863379000000002E-2</v>
      </c>
      <c r="I2">
        <v>-7.4926409999999999</v>
      </c>
    </row>
    <row r="3" spans="1:9" x14ac:dyDescent="0.25">
      <c r="A3" s="45">
        <v>0</v>
      </c>
      <c r="B3" t="s">
        <v>143</v>
      </c>
      <c r="C3" t="s">
        <v>81</v>
      </c>
      <c r="D3">
        <v>60.817222999999998</v>
      </c>
      <c r="E3">
        <v>-1.9777203000000001</v>
      </c>
      <c r="F3">
        <v>4.2761269000000004</v>
      </c>
      <c r="G3">
        <v>0.23515460999999999</v>
      </c>
      <c r="H3">
        <v>-5.1752102000000001E-2</v>
      </c>
      <c r="I3">
        <v>-3.6114328000000002</v>
      </c>
    </row>
    <row r="4" spans="1:9" x14ac:dyDescent="0.25">
      <c r="A4" s="45">
        <v>0</v>
      </c>
      <c r="B4" t="s">
        <v>144</v>
      </c>
      <c r="C4" t="s">
        <v>81</v>
      </c>
      <c r="D4">
        <v>58.610740999999997</v>
      </c>
      <c r="E4">
        <v>1.0587009999999999</v>
      </c>
      <c r="F4">
        <v>4.2669639999999998</v>
      </c>
      <c r="G4">
        <v>0.32788437999999998</v>
      </c>
      <c r="H4">
        <v>-4.8643589000000001E-2</v>
      </c>
      <c r="I4">
        <v>-1.055509</v>
      </c>
    </row>
    <row r="5" spans="1:9" x14ac:dyDescent="0.25">
      <c r="A5" s="45">
        <v>0</v>
      </c>
      <c r="B5" t="s">
        <v>145</v>
      </c>
      <c r="C5" t="s">
        <v>81</v>
      </c>
      <c r="D5">
        <v>58.112659000000001</v>
      </c>
      <c r="E5">
        <v>1.6600296000000001</v>
      </c>
      <c r="F5">
        <v>4.2564568999999999</v>
      </c>
      <c r="G5">
        <v>0.43264218999999998</v>
      </c>
      <c r="H5">
        <v>-3.9181657000000002E-2</v>
      </c>
      <c r="I5">
        <v>-1.0841114999999999</v>
      </c>
    </row>
    <row r="6" spans="1:9" x14ac:dyDescent="0.25">
      <c r="A6" s="45">
        <v>0</v>
      </c>
      <c r="B6" t="s">
        <v>146</v>
      </c>
      <c r="C6" t="s">
        <v>81</v>
      </c>
      <c r="D6">
        <v>57.563491999999997</v>
      </c>
      <c r="E6">
        <v>2.0537342999999999</v>
      </c>
      <c r="F6">
        <v>4.2491975000000002</v>
      </c>
      <c r="G6">
        <v>0.50526570999999998</v>
      </c>
      <c r="H6">
        <v>-2.8157616E-2</v>
      </c>
      <c r="I6">
        <v>-1.1379527</v>
      </c>
    </row>
    <row r="7" spans="1:9" x14ac:dyDescent="0.25">
      <c r="A7" s="45">
        <v>0</v>
      </c>
      <c r="B7" t="s">
        <v>147</v>
      </c>
      <c r="C7" t="s">
        <v>81</v>
      </c>
      <c r="D7">
        <v>56.986248000000003</v>
      </c>
      <c r="E7">
        <v>2.2898551999999999</v>
      </c>
      <c r="F7">
        <v>4.2445192</v>
      </c>
      <c r="G7">
        <v>0.55187869000000001</v>
      </c>
      <c r="H7">
        <v>-1.7749127E-2</v>
      </c>
      <c r="I7">
        <v>-1.1151470000000001</v>
      </c>
    </row>
    <row r="8" spans="1:9" x14ac:dyDescent="0.25">
      <c r="A8" s="45">
        <v>0</v>
      </c>
      <c r="B8" t="s">
        <v>148</v>
      </c>
      <c r="C8" t="s">
        <v>81</v>
      </c>
      <c r="D8">
        <v>56.388626000000002</v>
      </c>
      <c r="E8">
        <v>2.2720598999999999</v>
      </c>
      <c r="F8">
        <v>4.2443986000000002</v>
      </c>
      <c r="G8">
        <v>0.55303848</v>
      </c>
      <c r="H8">
        <v>-8.3740828999999996E-3</v>
      </c>
      <c r="I8">
        <v>-1.0079913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8"/>
  <sheetViews>
    <sheetView workbookViewId="0"/>
  </sheetViews>
  <sheetFormatPr defaultRowHeight="15" x14ac:dyDescent="0.25"/>
  <sheetData>
    <row r="1" spans="1:43" x14ac:dyDescent="0.25">
      <c r="B1" s="45" t="s">
        <v>72</v>
      </c>
      <c r="C1" s="45" t="s">
        <v>73</v>
      </c>
      <c r="D1" s="45" t="s">
        <v>88</v>
      </c>
      <c r="E1" s="45" t="s">
        <v>89</v>
      </c>
      <c r="F1" s="45" t="s">
        <v>90</v>
      </c>
      <c r="G1" s="45" t="s">
        <v>91</v>
      </c>
      <c r="H1" s="45" t="s">
        <v>92</v>
      </c>
      <c r="I1" s="45" t="s">
        <v>93</v>
      </c>
      <c r="J1" s="45" t="s">
        <v>94</v>
      </c>
      <c r="K1" s="45" t="s">
        <v>95</v>
      </c>
      <c r="L1" s="45" t="s">
        <v>96</v>
      </c>
      <c r="M1" s="45" t="s">
        <v>97</v>
      </c>
      <c r="N1" s="45" t="s">
        <v>98</v>
      </c>
      <c r="O1" s="45" t="s">
        <v>99</v>
      </c>
      <c r="P1" s="45" t="s">
        <v>100</v>
      </c>
      <c r="Q1" s="45" t="s">
        <v>101</v>
      </c>
      <c r="R1" s="45" t="s">
        <v>102</v>
      </c>
      <c r="S1" s="45" t="s">
        <v>103</v>
      </c>
      <c r="T1" s="45" t="s">
        <v>104</v>
      </c>
      <c r="U1" s="45" t="s">
        <v>105</v>
      </c>
      <c r="V1" s="45" t="s">
        <v>106</v>
      </c>
      <c r="W1" s="45" t="s">
        <v>107</v>
      </c>
      <c r="X1" s="45" t="s">
        <v>108</v>
      </c>
      <c r="Y1" s="45" t="s">
        <v>109</v>
      </c>
      <c r="Z1" s="45" t="s">
        <v>110</v>
      </c>
      <c r="AA1" s="45" t="s">
        <v>111</v>
      </c>
      <c r="AB1" s="45" t="s">
        <v>112</v>
      </c>
      <c r="AC1" s="45" t="s">
        <v>113</v>
      </c>
      <c r="AD1" s="45" t="s">
        <v>114</v>
      </c>
      <c r="AE1" s="45" t="s">
        <v>115</v>
      </c>
      <c r="AF1" s="45" t="s">
        <v>116</v>
      </c>
      <c r="AG1" s="45" t="s">
        <v>117</v>
      </c>
      <c r="AH1" s="45" t="s">
        <v>118</v>
      </c>
      <c r="AI1" s="45" t="s">
        <v>119</v>
      </c>
      <c r="AJ1" s="45" t="s">
        <v>120</v>
      </c>
      <c r="AK1" s="45" t="s">
        <v>121</v>
      </c>
      <c r="AL1" s="45" t="s">
        <v>122</v>
      </c>
      <c r="AM1" s="45" t="s">
        <v>123</v>
      </c>
      <c r="AN1" s="45" t="s">
        <v>124</v>
      </c>
      <c r="AO1" s="45" t="s">
        <v>125</v>
      </c>
      <c r="AP1" s="45" t="s">
        <v>126</v>
      </c>
      <c r="AQ1" s="45" t="s">
        <v>127</v>
      </c>
    </row>
    <row r="2" spans="1:43" x14ac:dyDescent="0.25">
      <c r="A2" s="45">
        <v>0</v>
      </c>
      <c r="B2" t="s">
        <v>142</v>
      </c>
      <c r="C2" t="s">
        <v>81</v>
      </c>
      <c r="D2">
        <v>-832495.31</v>
      </c>
      <c r="E2">
        <v>-416991.25</v>
      </c>
      <c r="F2">
        <v>-349799.56</v>
      </c>
      <c r="G2">
        <v>994630.5</v>
      </c>
      <c r="H2">
        <v>-683661.63</v>
      </c>
      <c r="I2">
        <v>-239043.17</v>
      </c>
      <c r="J2">
        <v>-257764.3</v>
      </c>
      <c r="K2">
        <v>768750.5</v>
      </c>
      <c r="L2">
        <v>-65.272948999999997</v>
      </c>
      <c r="M2">
        <v>-26.651232</v>
      </c>
      <c r="N2">
        <v>-64.001357999999996</v>
      </c>
      <c r="O2">
        <v>95.220900999999998</v>
      </c>
      <c r="P2">
        <v>0</v>
      </c>
      <c r="Q2">
        <v>0</v>
      </c>
      <c r="R2">
        <v>-11.510251999999999</v>
      </c>
      <c r="S2">
        <v>11.510251999999999</v>
      </c>
      <c r="T2">
        <v>-459800.72</v>
      </c>
      <c r="U2">
        <v>37449.160000000003</v>
      </c>
      <c r="V2">
        <v>-158665.04999999999</v>
      </c>
      <c r="W2">
        <v>487846</v>
      </c>
      <c r="X2">
        <v>0</v>
      </c>
      <c r="Y2">
        <v>0</v>
      </c>
      <c r="Z2">
        <v>-11.531632</v>
      </c>
      <c r="AA2">
        <v>11.531632</v>
      </c>
      <c r="AB2">
        <v>0</v>
      </c>
      <c r="AC2">
        <v>0</v>
      </c>
      <c r="AD2">
        <v>-11.553017000000001</v>
      </c>
      <c r="AE2">
        <v>11.553017000000001</v>
      </c>
      <c r="AF2">
        <v>-573462.68999999994</v>
      </c>
      <c r="AG2">
        <v>195728.06</v>
      </c>
      <c r="AH2">
        <v>-196730.34</v>
      </c>
      <c r="AI2">
        <v>637080.63</v>
      </c>
      <c r="AJ2">
        <v>1.2011653</v>
      </c>
      <c r="AK2">
        <v>12.756119</v>
      </c>
      <c r="AL2">
        <v>-19.718654999999998</v>
      </c>
      <c r="AM2">
        <v>23.515668999999999</v>
      </c>
      <c r="AN2">
        <v>-12225.814</v>
      </c>
      <c r="AO2">
        <v>126141.67</v>
      </c>
      <c r="AP2">
        <v>-84043.773000000001</v>
      </c>
      <c r="AQ2">
        <v>152067.57999999999</v>
      </c>
    </row>
    <row r="3" spans="1:43" x14ac:dyDescent="0.25">
      <c r="A3" s="45">
        <v>0</v>
      </c>
      <c r="B3" t="s">
        <v>143</v>
      </c>
      <c r="C3" t="s">
        <v>81</v>
      </c>
      <c r="D3">
        <v>-807247.63</v>
      </c>
      <c r="E3">
        <v>-583068.93999999994</v>
      </c>
      <c r="F3">
        <v>-366493.59</v>
      </c>
      <c r="G3">
        <v>1061101.1000000001</v>
      </c>
      <c r="H3">
        <v>-715032.88</v>
      </c>
      <c r="I3">
        <v>-426857.22</v>
      </c>
      <c r="J3">
        <v>-287130.96999999997</v>
      </c>
      <c r="K3">
        <v>880865.06</v>
      </c>
      <c r="L3">
        <v>-102389.95</v>
      </c>
      <c r="M3">
        <v>-153720.85999999999</v>
      </c>
      <c r="N3">
        <v>-126854.84</v>
      </c>
      <c r="O3">
        <v>224066.86</v>
      </c>
      <c r="P3">
        <v>2.8606992</v>
      </c>
      <c r="Q3">
        <v>-38.258625000000002</v>
      </c>
      <c r="R3">
        <v>-36.127743000000002</v>
      </c>
      <c r="S3">
        <v>52.698383</v>
      </c>
      <c r="T3">
        <v>-474925.19</v>
      </c>
      <c r="U3">
        <v>-158317.84</v>
      </c>
      <c r="V3">
        <v>-170143.31</v>
      </c>
      <c r="W3">
        <v>528741.18999999994</v>
      </c>
      <c r="X3">
        <v>0.44873320999999999</v>
      </c>
      <c r="Y3">
        <v>-2.7326057000000001</v>
      </c>
      <c r="Z3">
        <v>-13.226349000000001</v>
      </c>
      <c r="AA3">
        <v>13.513135</v>
      </c>
      <c r="AB3">
        <v>0</v>
      </c>
      <c r="AC3">
        <v>0</v>
      </c>
      <c r="AD3">
        <v>-11.442691999999999</v>
      </c>
      <c r="AE3">
        <v>11.442691999999999</v>
      </c>
      <c r="AF3">
        <v>-380691.41</v>
      </c>
      <c r="AG3">
        <v>-73998.116999999998</v>
      </c>
      <c r="AH3">
        <v>-133871.29999999999</v>
      </c>
      <c r="AI3">
        <v>410272.09</v>
      </c>
      <c r="AJ3">
        <v>0</v>
      </c>
      <c r="AK3">
        <v>0</v>
      </c>
      <c r="AL3">
        <v>-11.582560000000001</v>
      </c>
      <c r="AM3">
        <v>11.582560000000001</v>
      </c>
      <c r="AN3">
        <v>0</v>
      </c>
      <c r="AO3">
        <v>0</v>
      </c>
      <c r="AP3">
        <v>-11.616322</v>
      </c>
      <c r="AQ3">
        <v>11.616322</v>
      </c>
    </row>
    <row r="4" spans="1:43" x14ac:dyDescent="0.25">
      <c r="A4" s="45">
        <v>0</v>
      </c>
      <c r="B4" t="s">
        <v>144</v>
      </c>
      <c r="C4" t="s">
        <v>81</v>
      </c>
      <c r="D4">
        <v>-603989.63</v>
      </c>
      <c r="E4">
        <v>-540475.93999999994</v>
      </c>
      <c r="F4">
        <v>-310220.78000000003</v>
      </c>
      <c r="G4">
        <v>867844.81</v>
      </c>
      <c r="H4">
        <v>-569223.18999999994</v>
      </c>
      <c r="I4">
        <v>-443149.5</v>
      </c>
      <c r="J4">
        <v>-253870.78</v>
      </c>
      <c r="K4">
        <v>764752.81</v>
      </c>
      <c r="L4">
        <v>-192177.11</v>
      </c>
      <c r="M4">
        <v>-573808.63</v>
      </c>
      <c r="N4">
        <v>-351122.75</v>
      </c>
      <c r="O4">
        <v>699625.31</v>
      </c>
      <c r="P4">
        <v>42062.34</v>
      </c>
      <c r="Q4">
        <v>-204778.91</v>
      </c>
      <c r="R4">
        <v>-123148.02</v>
      </c>
      <c r="S4">
        <v>242629.5</v>
      </c>
      <c r="T4">
        <v>-477206.03</v>
      </c>
      <c r="U4">
        <v>-296362.06</v>
      </c>
      <c r="V4">
        <v>-186073.72</v>
      </c>
      <c r="W4">
        <v>591759.68999999994</v>
      </c>
      <c r="X4">
        <v>26919.585999999999</v>
      </c>
      <c r="Y4">
        <v>-105726.61</v>
      </c>
      <c r="Z4">
        <v>-66437.437999999995</v>
      </c>
      <c r="AA4">
        <v>127736.89</v>
      </c>
      <c r="AB4">
        <v>14157.653</v>
      </c>
      <c r="AC4">
        <v>-80847.702999999994</v>
      </c>
      <c r="AD4">
        <v>-51196.315999999999</v>
      </c>
      <c r="AE4">
        <v>96736</v>
      </c>
      <c r="AF4">
        <v>-429476.09</v>
      </c>
      <c r="AG4">
        <v>-239520.33</v>
      </c>
      <c r="AH4">
        <v>-163292.56</v>
      </c>
      <c r="AI4">
        <v>518154.56</v>
      </c>
      <c r="AJ4">
        <v>114.89156</v>
      </c>
      <c r="AK4">
        <v>-416.06522000000001</v>
      </c>
      <c r="AL4">
        <v>-285.47253000000001</v>
      </c>
      <c r="AM4">
        <v>517.49872000000005</v>
      </c>
      <c r="AN4">
        <v>29.009136000000002</v>
      </c>
      <c r="AO4">
        <v>-284.73505</v>
      </c>
      <c r="AP4">
        <v>-208.02905000000001</v>
      </c>
      <c r="AQ4">
        <v>353.82434000000001</v>
      </c>
    </row>
    <row r="5" spans="1:43" x14ac:dyDescent="0.25">
      <c r="A5" s="45">
        <v>0</v>
      </c>
      <c r="B5" t="s">
        <v>145</v>
      </c>
      <c r="C5" t="s">
        <v>81</v>
      </c>
      <c r="D5">
        <v>-580682.25</v>
      </c>
      <c r="E5">
        <v>-586019.13</v>
      </c>
      <c r="F5">
        <v>-311925.53000000003</v>
      </c>
      <c r="G5">
        <v>881990.81</v>
      </c>
      <c r="H5">
        <v>-542101.88</v>
      </c>
      <c r="I5">
        <v>-472123.72</v>
      </c>
      <c r="J5">
        <v>-250944.2</v>
      </c>
      <c r="K5">
        <v>761412</v>
      </c>
      <c r="L5">
        <v>-185185.38</v>
      </c>
      <c r="M5">
        <v>-724302.69</v>
      </c>
      <c r="N5">
        <v>-409843.31</v>
      </c>
      <c r="O5">
        <v>852572.31</v>
      </c>
      <c r="P5">
        <v>98517.108999999997</v>
      </c>
      <c r="Q5">
        <v>-397926.44</v>
      </c>
      <c r="R5">
        <v>-222244.67</v>
      </c>
      <c r="S5">
        <v>466308.66</v>
      </c>
      <c r="T5">
        <v>-440298.66</v>
      </c>
      <c r="U5">
        <v>-304927.06</v>
      </c>
      <c r="V5">
        <v>-176795.72</v>
      </c>
      <c r="W5">
        <v>564003.68999999994</v>
      </c>
      <c r="X5">
        <v>86653.375</v>
      </c>
      <c r="Y5">
        <v>-293081.71999999997</v>
      </c>
      <c r="Z5">
        <v>-171816.27</v>
      </c>
      <c r="AA5">
        <v>350608.81</v>
      </c>
      <c r="AB5">
        <v>58163.163999999997</v>
      </c>
      <c r="AC5">
        <v>-260934.13</v>
      </c>
      <c r="AD5">
        <v>-156769.89000000001</v>
      </c>
      <c r="AE5">
        <v>309913.46999999997</v>
      </c>
      <c r="AF5">
        <v>-386533.81</v>
      </c>
      <c r="AG5">
        <v>-240979.20000000001</v>
      </c>
      <c r="AH5">
        <v>-151028.88</v>
      </c>
      <c r="AI5">
        <v>479884.44</v>
      </c>
      <c r="AJ5">
        <v>45715.351999999999</v>
      </c>
      <c r="AK5">
        <v>-143414.64000000001</v>
      </c>
      <c r="AL5">
        <v>-89291.593999999997</v>
      </c>
      <c r="AM5">
        <v>175016.13</v>
      </c>
      <c r="AN5">
        <v>8566.3788999999997</v>
      </c>
      <c r="AO5">
        <v>-52949.858999999997</v>
      </c>
      <c r="AP5">
        <v>-36394.726999999999</v>
      </c>
      <c r="AQ5">
        <v>64820.108999999997</v>
      </c>
    </row>
    <row r="6" spans="1:43" x14ac:dyDescent="0.25">
      <c r="A6" s="45">
        <v>0</v>
      </c>
      <c r="B6" t="s">
        <v>146</v>
      </c>
      <c r="C6" t="s">
        <v>81</v>
      </c>
      <c r="D6">
        <v>-534772.25</v>
      </c>
      <c r="E6">
        <v>-600758.18999999994</v>
      </c>
      <c r="F6">
        <v>-304233.44</v>
      </c>
      <c r="G6">
        <v>859912.63</v>
      </c>
      <c r="H6">
        <v>-493333.38</v>
      </c>
      <c r="I6">
        <v>-473408.81</v>
      </c>
      <c r="J6">
        <v>-239624.59</v>
      </c>
      <c r="K6">
        <v>724509.25</v>
      </c>
      <c r="L6">
        <v>-152103.66</v>
      </c>
      <c r="M6">
        <v>-826325.38</v>
      </c>
      <c r="N6">
        <v>-444717.03</v>
      </c>
      <c r="O6">
        <v>950643.13</v>
      </c>
      <c r="P6">
        <v>162553.48000000001</v>
      </c>
      <c r="Q6">
        <v>-547456.56000000006</v>
      </c>
      <c r="R6">
        <v>-291480</v>
      </c>
      <c r="S6">
        <v>641165.25</v>
      </c>
      <c r="T6">
        <v>-381544.91</v>
      </c>
      <c r="U6">
        <v>-288633.81</v>
      </c>
      <c r="V6">
        <v>-159287.66</v>
      </c>
      <c r="W6">
        <v>504240.56</v>
      </c>
      <c r="X6">
        <v>151670.85999999999</v>
      </c>
      <c r="Y6">
        <v>-438649.13</v>
      </c>
      <c r="Z6">
        <v>-245040.31</v>
      </c>
      <c r="AA6">
        <v>524844.63</v>
      </c>
      <c r="AB6">
        <v>110298.88</v>
      </c>
      <c r="AC6">
        <v>-397055.69</v>
      </c>
      <c r="AD6">
        <v>-227445.41</v>
      </c>
      <c r="AE6">
        <v>470691.5</v>
      </c>
      <c r="AF6">
        <v>-321160.71999999997</v>
      </c>
      <c r="AG6">
        <v>-218384.23</v>
      </c>
      <c r="AH6">
        <v>-130103.3</v>
      </c>
      <c r="AI6">
        <v>409588.53</v>
      </c>
      <c r="AJ6">
        <v>103158.79</v>
      </c>
      <c r="AK6">
        <v>-277190.90999999997</v>
      </c>
      <c r="AL6">
        <v>-164941.45000000001</v>
      </c>
      <c r="AM6">
        <v>338647.63</v>
      </c>
      <c r="AN6">
        <v>38900.809000000001</v>
      </c>
      <c r="AO6">
        <v>-171229.08</v>
      </c>
      <c r="AP6">
        <v>-110141.11</v>
      </c>
      <c r="AQ6">
        <v>207276.95</v>
      </c>
    </row>
    <row r="7" spans="1:43" x14ac:dyDescent="0.25">
      <c r="A7" s="45">
        <v>0</v>
      </c>
      <c r="B7" t="s">
        <v>147</v>
      </c>
      <c r="C7" t="s">
        <v>81</v>
      </c>
      <c r="D7">
        <v>-471103.09</v>
      </c>
      <c r="E7">
        <v>-577698.93999999994</v>
      </c>
      <c r="F7">
        <v>-285683.46999999997</v>
      </c>
      <c r="G7">
        <v>798304</v>
      </c>
      <c r="H7">
        <v>-429541.31</v>
      </c>
      <c r="I7">
        <v>-445624.53</v>
      </c>
      <c r="J7">
        <v>-220063.06</v>
      </c>
      <c r="K7">
        <v>656897.81000000006</v>
      </c>
      <c r="L7">
        <v>-106142.36</v>
      </c>
      <c r="M7">
        <v>-880336.5</v>
      </c>
      <c r="N7">
        <v>-461037.41</v>
      </c>
      <c r="O7">
        <v>999406.88</v>
      </c>
      <c r="P7">
        <v>228425.59</v>
      </c>
      <c r="Q7">
        <v>-655915.06000000006</v>
      </c>
      <c r="R7">
        <v>-339694.22</v>
      </c>
      <c r="S7">
        <v>773172.06</v>
      </c>
      <c r="T7">
        <v>-315565.78000000003</v>
      </c>
      <c r="U7">
        <v>-256916.77</v>
      </c>
      <c r="V7">
        <v>-137569.59</v>
      </c>
      <c r="W7">
        <v>429550.22</v>
      </c>
      <c r="X7">
        <v>219243.31</v>
      </c>
      <c r="Y7">
        <v>-550829.93999999994</v>
      </c>
      <c r="Z7">
        <v>-298657.81</v>
      </c>
      <c r="AA7">
        <v>663835.63</v>
      </c>
      <c r="AB7">
        <v>168464.13</v>
      </c>
      <c r="AC7">
        <v>-506119.97</v>
      </c>
      <c r="AD7">
        <v>-280996.71999999997</v>
      </c>
      <c r="AE7">
        <v>602906.88</v>
      </c>
      <c r="AF7">
        <v>-252961.22</v>
      </c>
      <c r="AG7">
        <v>-185435.86</v>
      </c>
      <c r="AH7">
        <v>-106717.25</v>
      </c>
      <c r="AI7">
        <v>331307.13</v>
      </c>
      <c r="AJ7">
        <v>166752.5</v>
      </c>
      <c r="AK7">
        <v>-391119.69</v>
      </c>
      <c r="AL7">
        <v>-225239.92</v>
      </c>
      <c r="AM7">
        <v>481159.06</v>
      </c>
      <c r="AN7">
        <v>79894.422000000006</v>
      </c>
      <c r="AO7">
        <v>-275455.69</v>
      </c>
      <c r="AP7">
        <v>-171258.75</v>
      </c>
      <c r="AQ7">
        <v>334048.65999999997</v>
      </c>
    </row>
    <row r="8" spans="1:43" x14ac:dyDescent="0.25">
      <c r="A8" s="45">
        <v>0</v>
      </c>
      <c r="B8" t="s">
        <v>148</v>
      </c>
      <c r="C8" t="s">
        <v>81</v>
      </c>
      <c r="D8">
        <v>-380264.22</v>
      </c>
      <c r="E8">
        <v>-494477.75</v>
      </c>
      <c r="F8">
        <v>-247670.78</v>
      </c>
      <c r="G8">
        <v>671155.69</v>
      </c>
      <c r="H8">
        <v>-340819.75</v>
      </c>
      <c r="I8">
        <v>-371597.03</v>
      </c>
      <c r="J8">
        <v>-185339.94</v>
      </c>
      <c r="K8">
        <v>537208.88</v>
      </c>
      <c r="L8">
        <v>-53219.27</v>
      </c>
      <c r="M8">
        <v>-848689.56</v>
      </c>
      <c r="N8">
        <v>-447107.19</v>
      </c>
      <c r="O8">
        <v>960734.69</v>
      </c>
      <c r="P8">
        <v>282410.63</v>
      </c>
      <c r="Q8">
        <v>-693889.31</v>
      </c>
      <c r="R8">
        <v>-360562.16</v>
      </c>
      <c r="S8">
        <v>831410.38</v>
      </c>
      <c r="T8">
        <v>-233346.03</v>
      </c>
      <c r="U8">
        <v>-199546.5</v>
      </c>
      <c r="V8">
        <v>-106785.63</v>
      </c>
      <c r="W8">
        <v>325072.81</v>
      </c>
      <c r="X8">
        <v>275668.21999999997</v>
      </c>
      <c r="Y8">
        <v>-601603.88</v>
      </c>
      <c r="Z8">
        <v>-326262.59000000003</v>
      </c>
      <c r="AA8">
        <v>737812.63</v>
      </c>
      <c r="AB8">
        <v>219970.05</v>
      </c>
      <c r="AC8">
        <v>-559479.75</v>
      </c>
      <c r="AD8">
        <v>-309548.53000000003</v>
      </c>
      <c r="AE8">
        <v>676183.94</v>
      </c>
      <c r="AF8">
        <v>-173783.91</v>
      </c>
      <c r="AG8">
        <v>-134420.64000000001</v>
      </c>
      <c r="AH8">
        <v>-76733.664000000004</v>
      </c>
      <c r="AI8">
        <v>232718.31</v>
      </c>
      <c r="AJ8">
        <v>223618.59</v>
      </c>
      <c r="AK8">
        <v>-459191.69</v>
      </c>
      <c r="AL8">
        <v>-262568.13</v>
      </c>
      <c r="AM8">
        <v>574285.88</v>
      </c>
      <c r="AN8">
        <v>121306.4</v>
      </c>
      <c r="AO8">
        <v>-341686.34</v>
      </c>
      <c r="AP8">
        <v>-210097.94</v>
      </c>
      <c r="AQ8">
        <v>419053.63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8"/>
  <sheetViews>
    <sheetView workbookViewId="0"/>
  </sheetViews>
  <sheetFormatPr defaultRowHeight="15" x14ac:dyDescent="0.25"/>
  <sheetData>
    <row r="1" spans="1:9" x14ac:dyDescent="0.25">
      <c r="B1" s="45" t="s">
        <v>72</v>
      </c>
      <c r="C1" s="45" t="s">
        <v>73</v>
      </c>
      <c r="D1" s="45" t="s">
        <v>74</v>
      </c>
      <c r="E1" s="45" t="s">
        <v>75</v>
      </c>
      <c r="F1" s="45" t="s">
        <v>76</v>
      </c>
      <c r="G1" s="45" t="s">
        <v>77</v>
      </c>
      <c r="H1" s="45" t="s">
        <v>78</v>
      </c>
      <c r="I1" s="45" t="s">
        <v>79</v>
      </c>
    </row>
    <row r="2" spans="1:9" x14ac:dyDescent="0.25">
      <c r="A2" s="45">
        <v>0</v>
      </c>
      <c r="B2" t="s">
        <v>149</v>
      </c>
      <c r="C2" t="s">
        <v>81</v>
      </c>
      <c r="D2">
        <v>60.544674000000001</v>
      </c>
      <c r="E2">
        <v>-6.6518774000000001</v>
      </c>
      <c r="F2">
        <v>4.2914567000000003</v>
      </c>
      <c r="G2">
        <v>8.3358794E-2</v>
      </c>
      <c r="H2">
        <v>-3.0577453000000001E-2</v>
      </c>
      <c r="I2">
        <v>-5.7186852000000004</v>
      </c>
    </row>
    <row r="3" spans="1:9" x14ac:dyDescent="0.25">
      <c r="A3" s="45">
        <v>0</v>
      </c>
      <c r="B3" t="s">
        <v>150</v>
      </c>
      <c r="C3" t="s">
        <v>81</v>
      </c>
      <c r="D3">
        <v>57.090221</v>
      </c>
      <c r="E3">
        <v>0.22802526000000001</v>
      </c>
      <c r="F3">
        <v>4.2862581999999998</v>
      </c>
      <c r="G3">
        <v>0.13673273</v>
      </c>
      <c r="H3">
        <v>-3.0031662000000001E-2</v>
      </c>
      <c r="I3">
        <v>-0.49350538999999999</v>
      </c>
    </row>
    <row r="4" spans="1:9" x14ac:dyDescent="0.25">
      <c r="A4" s="45">
        <v>0</v>
      </c>
      <c r="B4" t="s">
        <v>151</v>
      </c>
      <c r="C4" t="s">
        <v>81</v>
      </c>
      <c r="D4">
        <v>56.774853</v>
      </c>
      <c r="E4">
        <v>0.85146743000000003</v>
      </c>
      <c r="F4">
        <v>4.2756819999999998</v>
      </c>
      <c r="G4">
        <v>0.24161603000000001</v>
      </c>
      <c r="H4">
        <v>-2.4024266999999998E-2</v>
      </c>
      <c r="I4">
        <v>-0.59845263000000004</v>
      </c>
    </row>
    <row r="5" spans="1:9" x14ac:dyDescent="0.25">
      <c r="A5" s="45">
        <v>0</v>
      </c>
      <c r="B5" t="s">
        <v>152</v>
      </c>
      <c r="C5" t="s">
        <v>81</v>
      </c>
      <c r="D5">
        <v>56.468707999999999</v>
      </c>
      <c r="E5">
        <v>1.3096696999999999</v>
      </c>
      <c r="F5">
        <v>4.2676477000000004</v>
      </c>
      <c r="G5">
        <v>0.32181778999999999</v>
      </c>
      <c r="H5">
        <v>-1.7853837000000001E-2</v>
      </c>
      <c r="I5">
        <v>-0.75425655000000003</v>
      </c>
    </row>
    <row r="6" spans="1:9" x14ac:dyDescent="0.25">
      <c r="A6" s="45">
        <v>0</v>
      </c>
      <c r="B6" t="s">
        <v>153</v>
      </c>
      <c r="C6" t="s">
        <v>81</v>
      </c>
      <c r="D6">
        <v>56.085163000000001</v>
      </c>
      <c r="E6">
        <v>1.6435062</v>
      </c>
      <c r="F6">
        <v>4.2618418</v>
      </c>
      <c r="G6">
        <v>0.38004172000000003</v>
      </c>
      <c r="H6">
        <v>-1.0668705000000001E-2</v>
      </c>
      <c r="I6">
        <v>-0.83905624999999995</v>
      </c>
    </row>
    <row r="7" spans="1:9" x14ac:dyDescent="0.25">
      <c r="A7" s="45">
        <v>0</v>
      </c>
      <c r="B7" t="s">
        <v>154</v>
      </c>
      <c r="C7" t="s">
        <v>81</v>
      </c>
      <c r="D7">
        <v>55.642840999999997</v>
      </c>
      <c r="E7">
        <v>1.8227983999999999</v>
      </c>
      <c r="F7">
        <v>4.2586360000000001</v>
      </c>
      <c r="G7">
        <v>0.41167533000000001</v>
      </c>
      <c r="H7">
        <v>-2.8091923E-3</v>
      </c>
      <c r="I7">
        <v>-0.82209796000000002</v>
      </c>
    </row>
    <row r="8" spans="1:9" x14ac:dyDescent="0.25">
      <c r="A8" s="45">
        <v>0</v>
      </c>
      <c r="B8" t="s">
        <v>155</v>
      </c>
      <c r="C8" t="s">
        <v>81</v>
      </c>
      <c r="D8">
        <v>55.207538999999997</v>
      </c>
      <c r="E8">
        <v>1.8369325000000001</v>
      </c>
      <c r="F8">
        <v>4.2582668999999997</v>
      </c>
      <c r="G8">
        <v>0.41592857</v>
      </c>
      <c r="H8">
        <v>3.9790240000000003E-3</v>
      </c>
      <c r="I8">
        <v>-0.7952612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8"/>
  <sheetViews>
    <sheetView workbookViewId="0"/>
  </sheetViews>
  <sheetFormatPr defaultRowHeight="15" x14ac:dyDescent="0.25"/>
  <sheetData>
    <row r="1" spans="1:43" x14ac:dyDescent="0.25">
      <c r="B1" s="45" t="s">
        <v>72</v>
      </c>
      <c r="C1" s="45" t="s">
        <v>73</v>
      </c>
      <c r="D1" s="45" t="s">
        <v>88</v>
      </c>
      <c r="E1" s="45" t="s">
        <v>89</v>
      </c>
      <c r="F1" s="45" t="s">
        <v>90</v>
      </c>
      <c r="G1" s="45" t="s">
        <v>91</v>
      </c>
      <c r="H1" s="45" t="s">
        <v>92</v>
      </c>
      <c r="I1" s="45" t="s">
        <v>93</v>
      </c>
      <c r="J1" s="45" t="s">
        <v>94</v>
      </c>
      <c r="K1" s="45" t="s">
        <v>95</v>
      </c>
      <c r="L1" s="45" t="s">
        <v>96</v>
      </c>
      <c r="M1" s="45" t="s">
        <v>97</v>
      </c>
      <c r="N1" s="45" t="s">
        <v>98</v>
      </c>
      <c r="O1" s="45" t="s">
        <v>99</v>
      </c>
      <c r="P1" s="45" t="s">
        <v>100</v>
      </c>
      <c r="Q1" s="45" t="s">
        <v>101</v>
      </c>
      <c r="R1" s="45" t="s">
        <v>102</v>
      </c>
      <c r="S1" s="45" t="s">
        <v>103</v>
      </c>
      <c r="T1" s="45" t="s">
        <v>104</v>
      </c>
      <c r="U1" s="45" t="s">
        <v>105</v>
      </c>
      <c r="V1" s="45" t="s">
        <v>106</v>
      </c>
      <c r="W1" s="45" t="s">
        <v>107</v>
      </c>
      <c r="X1" s="45" t="s">
        <v>108</v>
      </c>
      <c r="Y1" s="45" t="s">
        <v>109</v>
      </c>
      <c r="Z1" s="45" t="s">
        <v>110</v>
      </c>
      <c r="AA1" s="45" t="s">
        <v>111</v>
      </c>
      <c r="AB1" s="45" t="s">
        <v>112</v>
      </c>
      <c r="AC1" s="45" t="s">
        <v>113</v>
      </c>
      <c r="AD1" s="45" t="s">
        <v>114</v>
      </c>
      <c r="AE1" s="45" t="s">
        <v>115</v>
      </c>
      <c r="AF1" s="45" t="s">
        <v>116</v>
      </c>
      <c r="AG1" s="45" t="s">
        <v>117</v>
      </c>
      <c r="AH1" s="45" t="s">
        <v>118</v>
      </c>
      <c r="AI1" s="45" t="s">
        <v>119</v>
      </c>
      <c r="AJ1" s="45" t="s">
        <v>120</v>
      </c>
      <c r="AK1" s="45" t="s">
        <v>121</v>
      </c>
      <c r="AL1" s="45" t="s">
        <v>122</v>
      </c>
      <c r="AM1" s="45" t="s">
        <v>123</v>
      </c>
      <c r="AN1" s="45" t="s">
        <v>124</v>
      </c>
      <c r="AO1" s="45" t="s">
        <v>125</v>
      </c>
      <c r="AP1" s="45" t="s">
        <v>126</v>
      </c>
      <c r="AQ1" s="45" t="s">
        <v>127</v>
      </c>
    </row>
    <row r="2" spans="1:43" x14ac:dyDescent="0.25">
      <c r="A2" s="45">
        <v>0</v>
      </c>
      <c r="B2" t="s">
        <v>149</v>
      </c>
      <c r="C2" t="s">
        <v>81</v>
      </c>
      <c r="D2">
        <v>-356837.16</v>
      </c>
      <c r="E2">
        <v>-186071.63</v>
      </c>
      <c r="F2">
        <v>-178131.88</v>
      </c>
      <c r="G2">
        <v>440098.13</v>
      </c>
      <c r="H2">
        <v>-264060.71999999997</v>
      </c>
      <c r="I2">
        <v>-99148.812999999995</v>
      </c>
      <c r="J2">
        <v>-115692.63</v>
      </c>
      <c r="K2">
        <v>304866.09000000003</v>
      </c>
      <c r="L2">
        <v>-4.1788144000000003</v>
      </c>
      <c r="M2">
        <v>-3.0180440000000002</v>
      </c>
      <c r="N2">
        <v>-15.434854</v>
      </c>
      <c r="O2">
        <v>16.272853999999999</v>
      </c>
      <c r="P2">
        <v>0</v>
      </c>
      <c r="Q2">
        <v>0</v>
      </c>
      <c r="R2">
        <v>-11.650649</v>
      </c>
      <c r="S2">
        <v>11.650649</v>
      </c>
      <c r="T2">
        <v>-88786.773000000001</v>
      </c>
      <c r="U2">
        <v>536.22722999999996</v>
      </c>
      <c r="V2">
        <v>-34553.207000000002</v>
      </c>
      <c r="W2">
        <v>95274.883000000002</v>
      </c>
      <c r="X2">
        <v>0</v>
      </c>
      <c r="Y2">
        <v>0</v>
      </c>
      <c r="Z2">
        <v>-2.9880266</v>
      </c>
      <c r="AA2">
        <v>2.9880266</v>
      </c>
      <c r="AB2">
        <v>0</v>
      </c>
      <c r="AC2">
        <v>0</v>
      </c>
      <c r="AD2">
        <v>-11.686123</v>
      </c>
      <c r="AE2">
        <v>11.686123</v>
      </c>
      <c r="AF2">
        <v>-151247.59</v>
      </c>
      <c r="AG2">
        <v>34466.398000000001</v>
      </c>
      <c r="AH2">
        <v>-58108.402000000002</v>
      </c>
      <c r="AI2">
        <v>165651.29999999999</v>
      </c>
      <c r="AJ2">
        <v>0</v>
      </c>
      <c r="AK2">
        <v>0</v>
      </c>
      <c r="AL2">
        <v>-11.703904</v>
      </c>
      <c r="AM2">
        <v>11.703904</v>
      </c>
      <c r="AN2">
        <v>4.8150133999999998</v>
      </c>
      <c r="AO2">
        <v>36.247661999999998</v>
      </c>
      <c r="AP2">
        <v>-37.793297000000003</v>
      </c>
      <c r="AQ2">
        <v>52.587173</v>
      </c>
    </row>
    <row r="3" spans="1:43" x14ac:dyDescent="0.25">
      <c r="A3" s="45">
        <v>0</v>
      </c>
      <c r="B3" t="s">
        <v>150</v>
      </c>
      <c r="C3" t="s">
        <v>81</v>
      </c>
      <c r="D3">
        <v>-230581.33</v>
      </c>
      <c r="E3">
        <v>-202439.66</v>
      </c>
      <c r="F3">
        <v>-139190.20000000001</v>
      </c>
      <c r="G3">
        <v>336932.44</v>
      </c>
      <c r="H3">
        <v>-221079.83</v>
      </c>
      <c r="I3">
        <v>-168223.95</v>
      </c>
      <c r="J3">
        <v>-113470.52</v>
      </c>
      <c r="K3">
        <v>300085.21999999997</v>
      </c>
      <c r="L3">
        <v>-40441.237999999998</v>
      </c>
      <c r="M3">
        <v>-200943.05</v>
      </c>
      <c r="N3">
        <v>-141858.69</v>
      </c>
      <c r="O3">
        <v>249273.92</v>
      </c>
      <c r="P3">
        <v>33679.531000000003</v>
      </c>
      <c r="Q3">
        <v>-83536.672000000006</v>
      </c>
      <c r="R3">
        <v>-56376.288999999997</v>
      </c>
      <c r="S3">
        <v>106258.98</v>
      </c>
      <c r="T3">
        <v>-185197.53</v>
      </c>
      <c r="U3">
        <v>-116166.8</v>
      </c>
      <c r="V3">
        <v>-81407.343999999997</v>
      </c>
      <c r="W3">
        <v>233280.97</v>
      </c>
      <c r="X3">
        <v>0</v>
      </c>
      <c r="Y3">
        <v>0</v>
      </c>
      <c r="Z3">
        <v>-2.9743118000000002</v>
      </c>
      <c r="AA3">
        <v>2.9743118000000002</v>
      </c>
      <c r="AB3">
        <v>11555.896000000001</v>
      </c>
      <c r="AC3">
        <v>-31215.469000000001</v>
      </c>
      <c r="AD3">
        <v>-21710.951000000001</v>
      </c>
      <c r="AE3">
        <v>39740.527000000002</v>
      </c>
      <c r="AF3">
        <v>-162986.64000000001</v>
      </c>
      <c r="AG3">
        <v>-94636.858999999997</v>
      </c>
      <c r="AH3">
        <v>-69478.641000000003</v>
      </c>
      <c r="AI3">
        <v>200868.28</v>
      </c>
      <c r="AJ3">
        <v>1310.8905</v>
      </c>
      <c r="AK3">
        <v>-2742.0556999999999</v>
      </c>
      <c r="AL3">
        <v>-2033.3669</v>
      </c>
      <c r="AM3">
        <v>3656.7588000000001</v>
      </c>
      <c r="AN3">
        <v>85.473083000000003</v>
      </c>
      <c r="AO3">
        <v>-281.57409999999999</v>
      </c>
      <c r="AP3">
        <v>-217.46934999999999</v>
      </c>
      <c r="AQ3">
        <v>365.89963</v>
      </c>
    </row>
    <row r="4" spans="1:43" x14ac:dyDescent="0.25">
      <c r="A4" s="45">
        <v>0</v>
      </c>
      <c r="B4" t="s">
        <v>151</v>
      </c>
      <c r="C4" t="s">
        <v>81</v>
      </c>
      <c r="D4">
        <v>-257422.69</v>
      </c>
      <c r="E4">
        <v>-257900.2</v>
      </c>
      <c r="F4">
        <v>-160732.09</v>
      </c>
      <c r="G4">
        <v>398263.41</v>
      </c>
      <c r="H4">
        <v>-238149.95</v>
      </c>
      <c r="I4">
        <v>-204539.7</v>
      </c>
      <c r="J4">
        <v>-125550.3</v>
      </c>
      <c r="K4">
        <v>338104.69</v>
      </c>
      <c r="L4">
        <v>-52285.906000000003</v>
      </c>
      <c r="M4">
        <v>-371205.59</v>
      </c>
      <c r="N4">
        <v>-239118.11</v>
      </c>
      <c r="O4">
        <v>444640.16</v>
      </c>
      <c r="P4">
        <v>109899.63</v>
      </c>
      <c r="Q4">
        <v>-264876.53000000003</v>
      </c>
      <c r="R4">
        <v>-166018.98000000001</v>
      </c>
      <c r="S4">
        <v>331360.53000000003</v>
      </c>
      <c r="T4">
        <v>-183650.84</v>
      </c>
      <c r="U4">
        <v>-128321.61</v>
      </c>
      <c r="V4">
        <v>-82375.179999999993</v>
      </c>
      <c r="W4">
        <v>238704.3</v>
      </c>
      <c r="X4">
        <v>9.5002055000000002E-2</v>
      </c>
      <c r="Y4">
        <v>-0.20235086999999999</v>
      </c>
      <c r="Z4">
        <v>-2.9467346999999999</v>
      </c>
      <c r="AA4">
        <v>2.9552016000000001</v>
      </c>
      <c r="AB4">
        <v>75459.156000000003</v>
      </c>
      <c r="AC4">
        <v>-194584.11</v>
      </c>
      <c r="AD4">
        <v>-127803.51</v>
      </c>
      <c r="AE4">
        <v>244725.97</v>
      </c>
      <c r="AF4">
        <v>-152552.91</v>
      </c>
      <c r="AG4">
        <v>-98204.039000000004</v>
      </c>
      <c r="AH4">
        <v>-66222.835999999996</v>
      </c>
      <c r="AI4">
        <v>193136.97</v>
      </c>
      <c r="AJ4">
        <v>69961.422000000006</v>
      </c>
      <c r="AK4">
        <v>-142860.04999999999</v>
      </c>
      <c r="AL4">
        <v>-96074.172000000006</v>
      </c>
      <c r="AM4">
        <v>185832.84</v>
      </c>
      <c r="AN4">
        <v>17688.509999999998</v>
      </c>
      <c r="AO4">
        <v>-53476.050999999999</v>
      </c>
      <c r="AP4">
        <v>-37217.063000000002</v>
      </c>
      <c r="AQ4">
        <v>67510.601999999999</v>
      </c>
    </row>
    <row r="5" spans="1:43" x14ac:dyDescent="0.25">
      <c r="A5" s="45">
        <v>0</v>
      </c>
      <c r="B5" t="s">
        <v>152</v>
      </c>
      <c r="C5" t="s">
        <v>81</v>
      </c>
      <c r="D5">
        <v>-273757.15999999997</v>
      </c>
      <c r="E5">
        <v>-307396.56</v>
      </c>
      <c r="F5">
        <v>-177686.66</v>
      </c>
      <c r="G5">
        <v>448339.34</v>
      </c>
      <c r="H5">
        <v>-245298.34</v>
      </c>
      <c r="I5">
        <v>-233324.45</v>
      </c>
      <c r="J5">
        <v>-133440.67000000001</v>
      </c>
      <c r="K5">
        <v>363892.84</v>
      </c>
      <c r="L5">
        <v>-46460.82</v>
      </c>
      <c r="M5">
        <v>-515362.81</v>
      </c>
      <c r="N5">
        <v>-310416.15999999997</v>
      </c>
      <c r="O5">
        <v>603419.93999999994</v>
      </c>
      <c r="P5">
        <v>180973.33</v>
      </c>
      <c r="Q5">
        <v>-417268.94</v>
      </c>
      <c r="R5">
        <v>-245986.67</v>
      </c>
      <c r="S5">
        <v>517082.34</v>
      </c>
      <c r="T5">
        <v>-169459.41</v>
      </c>
      <c r="U5">
        <v>-128780.46</v>
      </c>
      <c r="V5">
        <v>-77866.679999999993</v>
      </c>
      <c r="W5">
        <v>226636.53</v>
      </c>
      <c r="X5">
        <v>0.18530421</v>
      </c>
      <c r="Y5">
        <v>-0.37948987000000001</v>
      </c>
      <c r="Z5">
        <v>-2.9255445</v>
      </c>
      <c r="AA5">
        <v>2.9558689999999999</v>
      </c>
      <c r="AB5">
        <v>133589.19</v>
      </c>
      <c r="AC5">
        <v>-323356.69</v>
      </c>
      <c r="AD5">
        <v>-201263.63</v>
      </c>
      <c r="AE5">
        <v>403624.41</v>
      </c>
      <c r="AF5">
        <v>-127184.25</v>
      </c>
      <c r="AG5">
        <v>-88282.468999999997</v>
      </c>
      <c r="AH5">
        <v>-56430.273000000001</v>
      </c>
      <c r="AI5">
        <v>164784.72</v>
      </c>
      <c r="AJ5">
        <v>132384.64000000001</v>
      </c>
      <c r="AK5">
        <v>-257889.77</v>
      </c>
      <c r="AL5">
        <v>-165130.81</v>
      </c>
      <c r="AM5">
        <v>333618.06</v>
      </c>
      <c r="AN5">
        <v>56011.425999999999</v>
      </c>
      <c r="AO5">
        <v>-153155.04999999999</v>
      </c>
      <c r="AP5">
        <v>-104813.08</v>
      </c>
      <c r="AQ5">
        <v>193854.41</v>
      </c>
    </row>
    <row r="6" spans="1:43" x14ac:dyDescent="0.25">
      <c r="A6" s="45">
        <v>0</v>
      </c>
      <c r="B6" t="s">
        <v>153</v>
      </c>
      <c r="C6" t="s">
        <v>81</v>
      </c>
      <c r="D6">
        <v>-264942.13</v>
      </c>
      <c r="E6">
        <v>-328322.71999999997</v>
      </c>
      <c r="F6">
        <v>-180731.3</v>
      </c>
      <c r="G6">
        <v>458970.53</v>
      </c>
      <c r="H6">
        <v>-230601.98</v>
      </c>
      <c r="I6">
        <v>-239334.42</v>
      </c>
      <c r="J6">
        <v>-130628.52</v>
      </c>
      <c r="K6">
        <v>357102.31</v>
      </c>
      <c r="L6">
        <v>-24939.947</v>
      </c>
      <c r="M6">
        <v>-623401.18999999994</v>
      </c>
      <c r="N6">
        <v>-358762.03</v>
      </c>
      <c r="O6">
        <v>719695.25</v>
      </c>
      <c r="P6">
        <v>252446.58</v>
      </c>
      <c r="Q6">
        <v>-545348.38</v>
      </c>
      <c r="R6">
        <v>-308029.65999999997</v>
      </c>
      <c r="S6">
        <v>675289.88</v>
      </c>
      <c r="T6">
        <v>-140850.75</v>
      </c>
      <c r="U6">
        <v>-115317.88</v>
      </c>
      <c r="V6">
        <v>-66796.75</v>
      </c>
      <c r="W6">
        <v>193904.48</v>
      </c>
      <c r="X6">
        <v>0.2737695</v>
      </c>
      <c r="Y6">
        <v>-0.52868139999999997</v>
      </c>
      <c r="Z6">
        <v>-2.9099466999999999</v>
      </c>
      <c r="AA6">
        <v>2.9702263000000002</v>
      </c>
      <c r="AB6">
        <v>195726.78</v>
      </c>
      <c r="AC6">
        <v>-437798.44</v>
      </c>
      <c r="AD6">
        <v>-261767.75</v>
      </c>
      <c r="AE6">
        <v>546350.43999999994</v>
      </c>
      <c r="AF6">
        <v>-91018.906000000003</v>
      </c>
      <c r="AG6">
        <v>-67756.008000000002</v>
      </c>
      <c r="AH6">
        <v>-41547.038999999997</v>
      </c>
      <c r="AI6">
        <v>120836.56</v>
      </c>
      <c r="AJ6">
        <v>199333.59</v>
      </c>
      <c r="AK6">
        <v>-365003.53</v>
      </c>
      <c r="AL6">
        <v>-224887.8</v>
      </c>
      <c r="AM6">
        <v>472795.94</v>
      </c>
      <c r="AN6">
        <v>101825.48</v>
      </c>
      <c r="AO6">
        <v>-249922.53</v>
      </c>
      <c r="AP6">
        <v>-165119.97</v>
      </c>
      <c r="AQ6">
        <v>316376.84000000003</v>
      </c>
    </row>
    <row r="7" spans="1:43" x14ac:dyDescent="0.25">
      <c r="A7" s="45">
        <v>0</v>
      </c>
      <c r="B7" t="s">
        <v>154</v>
      </c>
      <c r="C7" t="s">
        <v>81</v>
      </c>
      <c r="D7">
        <v>-229672.91</v>
      </c>
      <c r="E7">
        <v>-307521.53000000003</v>
      </c>
      <c r="F7">
        <v>-166068.70000000001</v>
      </c>
      <c r="G7">
        <v>418208</v>
      </c>
      <c r="H7">
        <v>-192810.63</v>
      </c>
      <c r="I7">
        <v>-214012.92</v>
      </c>
      <c r="J7">
        <v>-114509.11</v>
      </c>
      <c r="K7">
        <v>309983.56</v>
      </c>
      <c r="L7">
        <v>6043.4453000000003</v>
      </c>
      <c r="M7">
        <v>-678081.69</v>
      </c>
      <c r="N7">
        <v>-381933.69</v>
      </c>
      <c r="O7">
        <v>778270.31</v>
      </c>
      <c r="P7">
        <v>318152.65999999997</v>
      </c>
      <c r="Q7">
        <v>-634709.5</v>
      </c>
      <c r="R7">
        <v>-350869.19</v>
      </c>
      <c r="S7">
        <v>791951.06</v>
      </c>
      <c r="T7">
        <v>-99406.883000000002</v>
      </c>
      <c r="U7">
        <v>-86549.57</v>
      </c>
      <c r="V7">
        <v>-48904.684000000001</v>
      </c>
      <c r="W7">
        <v>140585.29999999999</v>
      </c>
      <c r="X7">
        <v>0.35513991</v>
      </c>
      <c r="Y7">
        <v>-0.63833081999999997</v>
      </c>
      <c r="Z7">
        <v>-2.9011075000000002</v>
      </c>
      <c r="AA7">
        <v>2.9916575000000001</v>
      </c>
      <c r="AB7">
        <v>257639.95</v>
      </c>
      <c r="AC7">
        <v>-528578.18999999994</v>
      </c>
      <c r="AD7">
        <v>-308508.90999999997</v>
      </c>
      <c r="AE7">
        <v>664041.38</v>
      </c>
      <c r="AF7">
        <v>-47830.440999999999</v>
      </c>
      <c r="AG7">
        <v>-37891.195</v>
      </c>
      <c r="AH7">
        <v>-22486.734</v>
      </c>
      <c r="AI7">
        <v>65031.894999999997</v>
      </c>
      <c r="AJ7">
        <v>267521.19</v>
      </c>
      <c r="AK7">
        <v>-457166.22</v>
      </c>
      <c r="AL7">
        <v>-274540.21999999997</v>
      </c>
      <c r="AM7">
        <v>596607.81000000006</v>
      </c>
      <c r="AN7">
        <v>153766.42000000001</v>
      </c>
      <c r="AO7">
        <v>-339917.41</v>
      </c>
      <c r="AP7">
        <v>-218516.78</v>
      </c>
      <c r="AQ7">
        <v>432362.75</v>
      </c>
    </row>
    <row r="8" spans="1:43" x14ac:dyDescent="0.25">
      <c r="A8" s="45">
        <v>0</v>
      </c>
      <c r="B8" t="s">
        <v>155</v>
      </c>
      <c r="C8" t="s">
        <v>81</v>
      </c>
      <c r="D8">
        <v>-181189.86</v>
      </c>
      <c r="E8">
        <v>-257902.98</v>
      </c>
      <c r="F8">
        <v>-139463.92000000001</v>
      </c>
      <c r="G8">
        <v>344664.91</v>
      </c>
      <c r="H8">
        <v>-141942.67000000001</v>
      </c>
      <c r="I8">
        <v>-165686.13</v>
      </c>
      <c r="J8">
        <v>-88638.687999999995</v>
      </c>
      <c r="K8">
        <v>235491.89</v>
      </c>
      <c r="L8">
        <v>38192.574000000001</v>
      </c>
      <c r="M8">
        <v>-683464</v>
      </c>
      <c r="N8">
        <v>-384819.53</v>
      </c>
      <c r="O8">
        <v>785282</v>
      </c>
      <c r="P8">
        <v>372493.34</v>
      </c>
      <c r="Q8">
        <v>-681372.56</v>
      </c>
      <c r="R8">
        <v>-376197.28</v>
      </c>
      <c r="S8">
        <v>862869.81</v>
      </c>
      <c r="T8">
        <v>-46423.218999999997</v>
      </c>
      <c r="U8">
        <v>-42233.449000000001</v>
      </c>
      <c r="V8">
        <v>-23629.629000000001</v>
      </c>
      <c r="W8">
        <v>67060.710999999996</v>
      </c>
      <c r="X8">
        <v>0.42127114999999998</v>
      </c>
      <c r="Y8">
        <v>-0.69857979000000003</v>
      </c>
      <c r="Z8">
        <v>-2.8994677000000002</v>
      </c>
      <c r="AA8">
        <v>3.0120418</v>
      </c>
      <c r="AB8">
        <v>309442.09000000003</v>
      </c>
      <c r="AC8">
        <v>-578910.93999999994</v>
      </c>
      <c r="AD8">
        <v>-336693.78</v>
      </c>
      <c r="AE8">
        <v>737736.38</v>
      </c>
      <c r="AF8">
        <v>-1827.9562000000001</v>
      </c>
      <c r="AG8">
        <v>-1513.3033</v>
      </c>
      <c r="AH8">
        <v>-898.32050000000004</v>
      </c>
      <c r="AI8">
        <v>2537.4180000000001</v>
      </c>
      <c r="AJ8">
        <v>324275.5</v>
      </c>
      <c r="AK8">
        <v>-512434.88</v>
      </c>
      <c r="AL8">
        <v>-306296.71999999997</v>
      </c>
      <c r="AM8">
        <v>679383.38</v>
      </c>
      <c r="AN8">
        <v>197875.66</v>
      </c>
      <c r="AO8">
        <v>-393041.81</v>
      </c>
      <c r="AP8">
        <v>-251135.97</v>
      </c>
      <c r="AQ8">
        <v>506661.53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"/>
  <sheetViews>
    <sheetView workbookViewId="0"/>
  </sheetViews>
  <sheetFormatPr defaultRowHeight="15" x14ac:dyDescent="0.25"/>
  <sheetData>
    <row r="1" spans="1:9" x14ac:dyDescent="0.25">
      <c r="B1" s="45" t="s">
        <v>72</v>
      </c>
      <c r="C1" s="45" t="s">
        <v>73</v>
      </c>
      <c r="D1" s="45" t="s">
        <v>74</v>
      </c>
      <c r="E1" s="45" t="s">
        <v>75</v>
      </c>
      <c r="F1" s="45" t="s">
        <v>76</v>
      </c>
      <c r="G1" s="45" t="s">
        <v>77</v>
      </c>
      <c r="H1" s="45" t="s">
        <v>78</v>
      </c>
      <c r="I1" s="45" t="s">
        <v>79</v>
      </c>
    </row>
    <row r="2" spans="1:9" x14ac:dyDescent="0.25">
      <c r="A2" s="45">
        <v>0</v>
      </c>
      <c r="B2" t="s">
        <v>156</v>
      </c>
      <c r="C2" t="s">
        <v>81</v>
      </c>
      <c r="D2">
        <v>61.695335</v>
      </c>
      <c r="E2">
        <v>-7.1505346000000003</v>
      </c>
      <c r="F2">
        <v>4.2849316999999996</v>
      </c>
      <c r="G2">
        <v>0.14567092000000001</v>
      </c>
      <c r="H2">
        <v>-3.8122546E-2</v>
      </c>
      <c r="I2">
        <v>-7.0467424000000003</v>
      </c>
    </row>
    <row r="3" spans="1:9" x14ac:dyDescent="0.25">
      <c r="A3" s="45">
        <v>0</v>
      </c>
      <c r="B3" t="s">
        <v>157</v>
      </c>
      <c r="C3" t="s">
        <v>81</v>
      </c>
      <c r="D3">
        <v>58.226013000000002</v>
      </c>
      <c r="E3">
        <v>0.16837257</v>
      </c>
      <c r="F3">
        <v>4.2802305</v>
      </c>
      <c r="G3">
        <v>0.19602465999999999</v>
      </c>
      <c r="H3">
        <v>-4.1371044000000003E-2</v>
      </c>
      <c r="I3">
        <v>-1.1762562000000001</v>
      </c>
    </row>
    <row r="4" spans="1:9" x14ac:dyDescent="0.25">
      <c r="A4" s="45">
        <v>0</v>
      </c>
      <c r="B4" t="s">
        <v>158</v>
      </c>
      <c r="C4" t="s">
        <v>81</v>
      </c>
      <c r="D4">
        <v>57.474739</v>
      </c>
      <c r="E4">
        <v>1.2888234999999999</v>
      </c>
      <c r="F4">
        <v>4.2670950999999997</v>
      </c>
      <c r="G4">
        <v>0.32690132</v>
      </c>
      <c r="H4">
        <v>-3.3358029999999997E-2</v>
      </c>
      <c r="I4">
        <v>-0.83840561000000002</v>
      </c>
    </row>
    <row r="5" spans="1:9" x14ac:dyDescent="0.25">
      <c r="A5" s="45">
        <v>0</v>
      </c>
      <c r="B5" t="s">
        <v>159</v>
      </c>
      <c r="C5" t="s">
        <v>81</v>
      </c>
      <c r="D5">
        <v>57.016609000000003</v>
      </c>
      <c r="E5">
        <v>1.9021511</v>
      </c>
      <c r="F5">
        <v>4.2570848000000003</v>
      </c>
      <c r="G5">
        <v>0.42737283999999998</v>
      </c>
      <c r="H5">
        <v>-2.3725860000000001E-2</v>
      </c>
      <c r="I5">
        <v>-1.0107763999999999</v>
      </c>
    </row>
    <row r="6" spans="1:9" x14ac:dyDescent="0.25">
      <c r="A6" s="45">
        <v>0</v>
      </c>
      <c r="B6" t="s">
        <v>160</v>
      </c>
      <c r="C6" t="s">
        <v>81</v>
      </c>
      <c r="D6">
        <v>56.464934999999997</v>
      </c>
      <c r="E6">
        <v>2.3466817999999998</v>
      </c>
      <c r="F6">
        <v>4.2497382000000004</v>
      </c>
      <c r="G6">
        <v>0.50096028999999997</v>
      </c>
      <c r="H6">
        <v>-1.3339625000000001E-2</v>
      </c>
      <c r="I6">
        <v>-1.0607777</v>
      </c>
    </row>
    <row r="7" spans="1:9" x14ac:dyDescent="0.25">
      <c r="A7" s="45">
        <v>0</v>
      </c>
      <c r="B7" t="s">
        <v>161</v>
      </c>
      <c r="C7" t="s">
        <v>81</v>
      </c>
      <c r="D7">
        <v>55.850079000000001</v>
      </c>
      <c r="E7">
        <v>2.5975921</v>
      </c>
      <c r="F7">
        <v>4.2458004999999996</v>
      </c>
      <c r="G7">
        <v>0.54035102999999995</v>
      </c>
      <c r="H7">
        <v>-3.5595517E-3</v>
      </c>
      <c r="I7">
        <v>-1.0587439999999999</v>
      </c>
    </row>
    <row r="8" spans="1:9" x14ac:dyDescent="0.25">
      <c r="A8" s="45">
        <v>0</v>
      </c>
      <c r="B8" t="s">
        <v>162</v>
      </c>
      <c r="C8" t="s">
        <v>81</v>
      </c>
      <c r="D8">
        <v>55.223919000000002</v>
      </c>
      <c r="E8">
        <v>2.5895586000000002</v>
      </c>
      <c r="F8">
        <v>4.2457275000000001</v>
      </c>
      <c r="G8">
        <v>0.54098833000000002</v>
      </c>
      <c r="H8">
        <v>5.6646880999999998E-3</v>
      </c>
      <c r="I8">
        <v>-0.96204615000000004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8"/>
  <sheetViews>
    <sheetView workbookViewId="0"/>
  </sheetViews>
  <sheetFormatPr defaultRowHeight="15" x14ac:dyDescent="0.25"/>
  <sheetData>
    <row r="1" spans="1:43" x14ac:dyDescent="0.25">
      <c r="B1" s="45" t="s">
        <v>72</v>
      </c>
      <c r="C1" s="45" t="s">
        <v>73</v>
      </c>
      <c r="D1" s="45" t="s">
        <v>88</v>
      </c>
      <c r="E1" s="45" t="s">
        <v>89</v>
      </c>
      <c r="F1" s="45" t="s">
        <v>90</v>
      </c>
      <c r="G1" s="45" t="s">
        <v>91</v>
      </c>
      <c r="H1" s="45" t="s">
        <v>92</v>
      </c>
      <c r="I1" s="45" t="s">
        <v>93</v>
      </c>
      <c r="J1" s="45" t="s">
        <v>94</v>
      </c>
      <c r="K1" s="45" t="s">
        <v>95</v>
      </c>
      <c r="L1" s="45" t="s">
        <v>96</v>
      </c>
      <c r="M1" s="45" t="s">
        <v>97</v>
      </c>
      <c r="N1" s="45" t="s">
        <v>98</v>
      </c>
      <c r="O1" s="45" t="s">
        <v>99</v>
      </c>
      <c r="P1" s="45" t="s">
        <v>100</v>
      </c>
      <c r="Q1" s="45" t="s">
        <v>101</v>
      </c>
      <c r="R1" s="45" t="s">
        <v>102</v>
      </c>
      <c r="S1" s="45" t="s">
        <v>103</v>
      </c>
      <c r="T1" s="45" t="s">
        <v>104</v>
      </c>
      <c r="U1" s="45" t="s">
        <v>105</v>
      </c>
      <c r="V1" s="45" t="s">
        <v>106</v>
      </c>
      <c r="W1" s="45" t="s">
        <v>107</v>
      </c>
      <c r="X1" s="45" t="s">
        <v>108</v>
      </c>
      <c r="Y1" s="45" t="s">
        <v>109</v>
      </c>
      <c r="Z1" s="45" t="s">
        <v>110</v>
      </c>
      <c r="AA1" s="45" t="s">
        <v>111</v>
      </c>
      <c r="AB1" s="45" t="s">
        <v>112</v>
      </c>
      <c r="AC1" s="45" t="s">
        <v>113</v>
      </c>
      <c r="AD1" s="45" t="s">
        <v>114</v>
      </c>
      <c r="AE1" s="45" t="s">
        <v>115</v>
      </c>
      <c r="AF1" s="45" t="s">
        <v>116</v>
      </c>
      <c r="AG1" s="45" t="s">
        <v>117</v>
      </c>
      <c r="AH1" s="45" t="s">
        <v>118</v>
      </c>
      <c r="AI1" s="45" t="s">
        <v>119</v>
      </c>
      <c r="AJ1" s="45" t="s">
        <v>120</v>
      </c>
      <c r="AK1" s="45" t="s">
        <v>121</v>
      </c>
      <c r="AL1" s="45" t="s">
        <v>122</v>
      </c>
      <c r="AM1" s="45" t="s">
        <v>123</v>
      </c>
      <c r="AN1" s="45" t="s">
        <v>124</v>
      </c>
      <c r="AO1" s="45" t="s">
        <v>125</v>
      </c>
      <c r="AP1" s="45" t="s">
        <v>126</v>
      </c>
      <c r="AQ1" s="45" t="s">
        <v>127</v>
      </c>
    </row>
    <row r="2" spans="1:43" x14ac:dyDescent="0.25">
      <c r="A2" s="45">
        <v>0</v>
      </c>
      <c r="B2" t="s">
        <v>156</v>
      </c>
      <c r="C2" t="s">
        <v>81</v>
      </c>
      <c r="D2">
        <v>-604441.88</v>
      </c>
      <c r="E2">
        <v>-331790.34000000003</v>
      </c>
      <c r="F2">
        <v>-278247.75</v>
      </c>
      <c r="G2">
        <v>743543.31</v>
      </c>
      <c r="H2">
        <v>-467348.16</v>
      </c>
      <c r="I2">
        <v>-181113.06</v>
      </c>
      <c r="J2">
        <v>-191070.91</v>
      </c>
      <c r="K2">
        <v>536399.43999999994</v>
      </c>
      <c r="L2">
        <v>-19.832006</v>
      </c>
      <c r="M2">
        <v>-11.580136</v>
      </c>
      <c r="N2">
        <v>-28.713013</v>
      </c>
      <c r="O2">
        <v>36.767445000000002</v>
      </c>
      <c r="P2">
        <v>0</v>
      </c>
      <c r="Q2">
        <v>0</v>
      </c>
      <c r="R2">
        <v>-11.585469</v>
      </c>
      <c r="S2">
        <v>11.585469</v>
      </c>
      <c r="T2">
        <v>-239041.84</v>
      </c>
      <c r="U2">
        <v>12289.664000000001</v>
      </c>
      <c r="V2">
        <v>-88500.445000000007</v>
      </c>
      <c r="W2">
        <v>255194.77</v>
      </c>
      <c r="X2">
        <v>0</v>
      </c>
      <c r="Y2">
        <v>0</v>
      </c>
      <c r="Z2">
        <v>-2.9724556999999998</v>
      </c>
      <c r="AA2">
        <v>2.9724556999999998</v>
      </c>
      <c r="AB2">
        <v>0</v>
      </c>
      <c r="AC2">
        <v>0</v>
      </c>
      <c r="AD2">
        <v>-11.629695</v>
      </c>
      <c r="AE2">
        <v>11.629695</v>
      </c>
      <c r="AF2">
        <v>-341096.09</v>
      </c>
      <c r="AG2">
        <v>106398.81</v>
      </c>
      <c r="AH2">
        <v>-125285.36</v>
      </c>
      <c r="AI2">
        <v>378633.94</v>
      </c>
      <c r="AJ2">
        <v>0.69743383000000003</v>
      </c>
      <c r="AK2">
        <v>2.2274747000000001</v>
      </c>
      <c r="AL2">
        <v>-13.117913</v>
      </c>
      <c r="AM2">
        <v>13.323952999999999</v>
      </c>
      <c r="AN2">
        <v>5.8910169999999997</v>
      </c>
      <c r="AO2">
        <v>275.90402</v>
      </c>
      <c r="AP2">
        <v>-204.85577000000001</v>
      </c>
      <c r="AQ2">
        <v>343.69116000000002</v>
      </c>
    </row>
    <row r="3" spans="1:43" x14ac:dyDescent="0.25">
      <c r="A3" s="45">
        <v>0</v>
      </c>
      <c r="B3" t="s">
        <v>157</v>
      </c>
      <c r="C3" t="s">
        <v>81</v>
      </c>
      <c r="D3">
        <v>-445026.56</v>
      </c>
      <c r="E3">
        <v>-379603.66</v>
      </c>
      <c r="F3">
        <v>-241774.81</v>
      </c>
      <c r="G3">
        <v>632931.81000000006</v>
      </c>
      <c r="H3">
        <v>-415196.19</v>
      </c>
      <c r="I3">
        <v>-305445</v>
      </c>
      <c r="J3">
        <v>-194669.75</v>
      </c>
      <c r="K3">
        <v>550981.68999999994</v>
      </c>
      <c r="L3">
        <v>-94971.133000000002</v>
      </c>
      <c r="M3">
        <v>-300577.78000000003</v>
      </c>
      <c r="N3">
        <v>-206650.33</v>
      </c>
      <c r="O3">
        <v>376922.91</v>
      </c>
      <c r="P3">
        <v>4526.3114999999998</v>
      </c>
      <c r="Q3">
        <v>-15887.754999999999</v>
      </c>
      <c r="R3">
        <v>-10351.27</v>
      </c>
      <c r="S3">
        <v>19495.050999999999</v>
      </c>
      <c r="T3">
        <v>-323718.28000000003</v>
      </c>
      <c r="U3">
        <v>-184883.78</v>
      </c>
      <c r="V3">
        <v>-131869.91</v>
      </c>
      <c r="W3">
        <v>395430.41</v>
      </c>
      <c r="X3">
        <v>0</v>
      </c>
      <c r="Y3">
        <v>0</v>
      </c>
      <c r="Z3">
        <v>-2.9599535000000001</v>
      </c>
      <c r="AA3">
        <v>2.9599535000000001</v>
      </c>
      <c r="AB3">
        <v>65.994986999999995</v>
      </c>
      <c r="AC3">
        <v>-253.54372000000001</v>
      </c>
      <c r="AD3">
        <v>-186.80404999999999</v>
      </c>
      <c r="AE3">
        <v>321.76934999999997</v>
      </c>
      <c r="AF3">
        <v>-273838.94</v>
      </c>
      <c r="AG3">
        <v>-137613.63</v>
      </c>
      <c r="AH3">
        <v>-108587.11</v>
      </c>
      <c r="AI3">
        <v>325140.65999999997</v>
      </c>
      <c r="AJ3">
        <v>62.498905000000001</v>
      </c>
      <c r="AK3">
        <v>-163.8674</v>
      </c>
      <c r="AL3">
        <v>-125.51625</v>
      </c>
      <c r="AM3">
        <v>215.66865999999999</v>
      </c>
      <c r="AN3">
        <v>19.651053999999998</v>
      </c>
      <c r="AO3">
        <v>-102.65438</v>
      </c>
      <c r="AP3">
        <v>-85.297791000000004</v>
      </c>
      <c r="AQ3">
        <v>134.90663000000001</v>
      </c>
    </row>
    <row r="4" spans="1:43" x14ac:dyDescent="0.25">
      <c r="A4" s="45">
        <v>0</v>
      </c>
      <c r="B4" t="s">
        <v>158</v>
      </c>
      <c r="C4" t="s">
        <v>81</v>
      </c>
      <c r="D4">
        <v>-425626.5</v>
      </c>
      <c r="E4">
        <v>-428021.78</v>
      </c>
      <c r="F4">
        <v>-245283.94</v>
      </c>
      <c r="G4">
        <v>651555.68999999994</v>
      </c>
      <c r="H4">
        <v>-397329.47</v>
      </c>
      <c r="I4">
        <v>-343923.34</v>
      </c>
      <c r="J4">
        <v>-195576</v>
      </c>
      <c r="K4">
        <v>560717.31000000006</v>
      </c>
      <c r="L4">
        <v>-113234.23</v>
      </c>
      <c r="M4">
        <v>-553708.5</v>
      </c>
      <c r="N4">
        <v>-332865.63</v>
      </c>
      <c r="O4">
        <v>655907.5</v>
      </c>
      <c r="P4">
        <v>106364.84</v>
      </c>
      <c r="Q4">
        <v>-330125.21999999997</v>
      </c>
      <c r="R4">
        <v>-194515.33</v>
      </c>
      <c r="S4">
        <v>397658.59</v>
      </c>
      <c r="T4">
        <v>-319469.5</v>
      </c>
      <c r="U4">
        <v>-222479.14</v>
      </c>
      <c r="V4">
        <v>-135234.26999999999</v>
      </c>
      <c r="W4">
        <v>412123.81</v>
      </c>
      <c r="X4">
        <v>9.3893616999999999E-2</v>
      </c>
      <c r="Y4">
        <v>-0.25146800000000002</v>
      </c>
      <c r="Z4">
        <v>-2.9255319000000002</v>
      </c>
      <c r="AA4">
        <v>2.9378204000000001</v>
      </c>
      <c r="AB4">
        <v>67878.266000000003</v>
      </c>
      <c r="AC4">
        <v>-228464.88</v>
      </c>
      <c r="AD4">
        <v>-142968.28</v>
      </c>
      <c r="AE4">
        <v>277927.31</v>
      </c>
      <c r="AF4">
        <v>-277077.94</v>
      </c>
      <c r="AG4">
        <v>-175741.08</v>
      </c>
      <c r="AH4">
        <v>-113879.72</v>
      </c>
      <c r="AI4">
        <v>347312.09</v>
      </c>
      <c r="AJ4">
        <v>57041.578000000001</v>
      </c>
      <c r="AK4">
        <v>-144107.97</v>
      </c>
      <c r="AL4">
        <v>-92888.233999999997</v>
      </c>
      <c r="AM4">
        <v>180690.55</v>
      </c>
      <c r="AN4">
        <v>12901.83</v>
      </c>
      <c r="AO4">
        <v>-54038.796999999999</v>
      </c>
      <c r="AP4">
        <v>-38195.152000000002</v>
      </c>
      <c r="AQ4">
        <v>67420.460999999996</v>
      </c>
    </row>
    <row r="5" spans="1:43" x14ac:dyDescent="0.25">
      <c r="A5" s="45">
        <v>0</v>
      </c>
      <c r="B5" t="s">
        <v>159</v>
      </c>
      <c r="C5" t="s">
        <v>81</v>
      </c>
      <c r="D5">
        <v>-430390.75</v>
      </c>
      <c r="E5">
        <v>-498962.03</v>
      </c>
      <c r="F5">
        <v>-261501.73</v>
      </c>
      <c r="G5">
        <v>708930.5</v>
      </c>
      <c r="H5">
        <v>-393136.81</v>
      </c>
      <c r="I5">
        <v>-386999.31</v>
      </c>
      <c r="J5">
        <v>-202107.58</v>
      </c>
      <c r="K5">
        <v>587513.81000000006</v>
      </c>
      <c r="L5">
        <v>-99395.445000000007</v>
      </c>
      <c r="M5">
        <v>-745522.88</v>
      </c>
      <c r="N5">
        <v>-412476.13</v>
      </c>
      <c r="O5">
        <v>857799.75</v>
      </c>
      <c r="P5">
        <v>192908.05</v>
      </c>
      <c r="Q5">
        <v>-541992.38</v>
      </c>
      <c r="R5">
        <v>-295713.84000000003</v>
      </c>
      <c r="S5">
        <v>646850.81000000006</v>
      </c>
      <c r="T5">
        <v>-291798.53000000003</v>
      </c>
      <c r="U5">
        <v>-226921.3</v>
      </c>
      <c r="V5">
        <v>-127866.79</v>
      </c>
      <c r="W5">
        <v>391138.81</v>
      </c>
      <c r="X5">
        <v>0.20227215000000001</v>
      </c>
      <c r="Y5">
        <v>-0.49700230000000001</v>
      </c>
      <c r="Z5">
        <v>-2.8988545000000001</v>
      </c>
      <c r="AA5">
        <v>2.9480982</v>
      </c>
      <c r="AB5">
        <v>138784.82999999999</v>
      </c>
      <c r="AC5">
        <v>-410429.72</v>
      </c>
      <c r="AD5">
        <v>-239327.66</v>
      </c>
      <c r="AE5">
        <v>494966.16</v>
      </c>
      <c r="AF5">
        <v>-236310.94</v>
      </c>
      <c r="AG5">
        <v>-166061.35999999999</v>
      </c>
      <c r="AH5">
        <v>-100259.79</v>
      </c>
      <c r="AI5">
        <v>305730.69</v>
      </c>
      <c r="AJ5">
        <v>134612.97</v>
      </c>
      <c r="AK5">
        <v>-310040.59000000003</v>
      </c>
      <c r="AL5">
        <v>-187175.55</v>
      </c>
      <c r="AM5">
        <v>386368.38</v>
      </c>
      <c r="AN5">
        <v>58709.84</v>
      </c>
      <c r="AO5">
        <v>-201206.03</v>
      </c>
      <c r="AP5">
        <v>-130882.61</v>
      </c>
      <c r="AQ5">
        <v>247105.19</v>
      </c>
    </row>
    <row r="6" spans="1:43" x14ac:dyDescent="0.25">
      <c r="A6" s="45">
        <v>0</v>
      </c>
      <c r="B6" t="s">
        <v>160</v>
      </c>
      <c r="C6" t="s">
        <v>81</v>
      </c>
      <c r="D6">
        <v>-402700.47</v>
      </c>
      <c r="E6">
        <v>-526080.81000000006</v>
      </c>
      <c r="F6">
        <v>-261295.94</v>
      </c>
      <c r="G6">
        <v>712182.75</v>
      </c>
      <c r="H6">
        <v>-361888.19</v>
      </c>
      <c r="I6">
        <v>-396428.72</v>
      </c>
      <c r="J6">
        <v>-196343.13</v>
      </c>
      <c r="K6">
        <v>571550</v>
      </c>
      <c r="L6">
        <v>-60274.296999999999</v>
      </c>
      <c r="M6">
        <v>-885173.25</v>
      </c>
      <c r="N6">
        <v>-463885.13</v>
      </c>
      <c r="O6">
        <v>1001176.4</v>
      </c>
      <c r="P6">
        <v>284368.34000000003</v>
      </c>
      <c r="Q6">
        <v>-715002.13</v>
      </c>
      <c r="R6">
        <v>-370093.19</v>
      </c>
      <c r="S6">
        <v>853851.5</v>
      </c>
      <c r="T6">
        <v>-249852.16</v>
      </c>
      <c r="U6">
        <v>-214081.42</v>
      </c>
      <c r="V6">
        <v>-114292.66</v>
      </c>
      <c r="W6">
        <v>348309.88</v>
      </c>
      <c r="X6">
        <v>0.31382318999999997</v>
      </c>
      <c r="Y6">
        <v>-0.6992718</v>
      </c>
      <c r="Z6">
        <v>-2.8790257000000001</v>
      </c>
      <c r="AA6">
        <v>2.9793045999999999</v>
      </c>
      <c r="AB6">
        <v>220431.25</v>
      </c>
      <c r="AC6">
        <v>-573103.63</v>
      </c>
      <c r="AD6">
        <v>-316820.90999999997</v>
      </c>
      <c r="AE6">
        <v>690950.94</v>
      </c>
      <c r="AF6">
        <v>-187762.69</v>
      </c>
      <c r="AG6">
        <v>-145168.59</v>
      </c>
      <c r="AH6">
        <v>-82928.75</v>
      </c>
      <c r="AI6">
        <v>251407.88</v>
      </c>
      <c r="AJ6">
        <v>223473.02</v>
      </c>
      <c r="AK6">
        <v>-467161.88</v>
      </c>
      <c r="AL6">
        <v>-267310.31</v>
      </c>
      <c r="AM6">
        <v>582782.31000000006</v>
      </c>
      <c r="AN6">
        <v>120788.23</v>
      </c>
      <c r="AO6">
        <v>-348015.25</v>
      </c>
      <c r="AP6">
        <v>-214506.45</v>
      </c>
      <c r="AQ6">
        <v>426283.28</v>
      </c>
    </row>
    <row r="7" spans="1:43" x14ac:dyDescent="0.25">
      <c r="A7" s="45">
        <v>0</v>
      </c>
      <c r="B7" t="s">
        <v>161</v>
      </c>
      <c r="C7" t="s">
        <v>81</v>
      </c>
      <c r="D7">
        <v>-350059.94</v>
      </c>
      <c r="E7">
        <v>-508470.22</v>
      </c>
      <c r="F7">
        <v>-246090.45</v>
      </c>
      <c r="G7">
        <v>664563.31000000006</v>
      </c>
      <c r="H7">
        <v>-307765.84000000003</v>
      </c>
      <c r="I7">
        <v>-369640.16</v>
      </c>
      <c r="J7">
        <v>-178311.64</v>
      </c>
      <c r="K7">
        <v>512980.19</v>
      </c>
      <c r="L7">
        <v>-4281.5883999999996</v>
      </c>
      <c r="M7">
        <v>-965596.25</v>
      </c>
      <c r="N7">
        <v>-491922.44</v>
      </c>
      <c r="O7">
        <v>1083689.1000000001</v>
      </c>
      <c r="P7">
        <v>377280.59</v>
      </c>
      <c r="Q7">
        <v>-840346.56</v>
      </c>
      <c r="R7">
        <v>-422870.38</v>
      </c>
      <c r="S7">
        <v>1013579</v>
      </c>
      <c r="T7">
        <v>-190781.8</v>
      </c>
      <c r="U7">
        <v>-177595.47</v>
      </c>
      <c r="V7">
        <v>-91983.812999999995</v>
      </c>
      <c r="W7">
        <v>276403.46999999997</v>
      </c>
      <c r="X7">
        <v>0.42451190999999999</v>
      </c>
      <c r="Y7">
        <v>-0.84750645999999996</v>
      </c>
      <c r="Z7">
        <v>-2.8680525000000001</v>
      </c>
      <c r="AA7">
        <v>3.0206293999999998</v>
      </c>
      <c r="AB7">
        <v>306718.90999999997</v>
      </c>
      <c r="AC7">
        <v>-697864.69</v>
      </c>
      <c r="AD7">
        <v>-374058.81</v>
      </c>
      <c r="AE7">
        <v>849124</v>
      </c>
      <c r="AF7">
        <v>-125335.75</v>
      </c>
      <c r="AG7">
        <v>-105260.54</v>
      </c>
      <c r="AH7">
        <v>-58130.086000000003</v>
      </c>
      <c r="AI7">
        <v>173689.2</v>
      </c>
      <c r="AJ7">
        <v>316035.28000000003</v>
      </c>
      <c r="AK7">
        <v>-593505.81000000006</v>
      </c>
      <c r="AL7">
        <v>-328904.81</v>
      </c>
      <c r="AM7">
        <v>748535.75</v>
      </c>
      <c r="AN7">
        <v>191928.02</v>
      </c>
      <c r="AO7">
        <v>-469063.22</v>
      </c>
      <c r="AP7">
        <v>-279341.94</v>
      </c>
      <c r="AQ7">
        <v>578695.63</v>
      </c>
    </row>
    <row r="8" spans="1:43" x14ac:dyDescent="0.25">
      <c r="A8" s="45">
        <v>0</v>
      </c>
      <c r="B8" t="s">
        <v>162</v>
      </c>
      <c r="C8" t="s">
        <v>81</v>
      </c>
      <c r="D8">
        <v>-271927.81</v>
      </c>
      <c r="E8">
        <v>-426580.63</v>
      </c>
      <c r="F8">
        <v>-208617.5</v>
      </c>
      <c r="G8">
        <v>547208.38</v>
      </c>
      <c r="H8">
        <v>-229685.11</v>
      </c>
      <c r="I8">
        <v>-293874.75</v>
      </c>
      <c r="J8">
        <v>-142872.53</v>
      </c>
      <c r="K8">
        <v>399412.31</v>
      </c>
      <c r="L8">
        <v>53079.362999999998</v>
      </c>
      <c r="M8">
        <v>-955483.19</v>
      </c>
      <c r="N8">
        <v>-489024.81</v>
      </c>
      <c r="O8">
        <v>1074667.8</v>
      </c>
      <c r="P8">
        <v>453606.31</v>
      </c>
      <c r="Q8">
        <v>-891354.75</v>
      </c>
      <c r="R8">
        <v>-449574.06</v>
      </c>
      <c r="S8">
        <v>1096534.8999999999</v>
      </c>
      <c r="T8">
        <v>-116653.28</v>
      </c>
      <c r="U8">
        <v>-115150.28</v>
      </c>
      <c r="V8">
        <v>-59497.968999999997</v>
      </c>
      <c r="W8">
        <v>174377.7</v>
      </c>
      <c r="X8">
        <v>0.51622729999999994</v>
      </c>
      <c r="Y8">
        <v>-0.91853379999999996</v>
      </c>
      <c r="Z8">
        <v>-2.8671014000000001</v>
      </c>
      <c r="AA8">
        <v>3.0545808999999999</v>
      </c>
      <c r="AB8">
        <v>382266.47</v>
      </c>
      <c r="AC8">
        <v>-763688.44</v>
      </c>
      <c r="AD8">
        <v>-407745.72</v>
      </c>
      <c r="AE8">
        <v>946363.69</v>
      </c>
      <c r="AF8">
        <v>-53660.288999999997</v>
      </c>
      <c r="AG8">
        <v>-47943.66</v>
      </c>
      <c r="AH8">
        <v>-26148.776999999998</v>
      </c>
      <c r="AI8">
        <v>76562.258000000002</v>
      </c>
      <c r="AJ8">
        <v>398331.47</v>
      </c>
      <c r="AK8">
        <v>-671073.93999999994</v>
      </c>
      <c r="AL8">
        <v>-369238.69</v>
      </c>
      <c r="AM8">
        <v>863333.94</v>
      </c>
      <c r="AN8">
        <v>260242.39</v>
      </c>
      <c r="AO8">
        <v>-549001.81000000006</v>
      </c>
      <c r="AP8">
        <v>-323355.56</v>
      </c>
      <c r="AQ8">
        <v>688249.88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8"/>
  <sheetViews>
    <sheetView workbookViewId="0"/>
  </sheetViews>
  <sheetFormatPr defaultRowHeight="15" x14ac:dyDescent="0.25"/>
  <sheetData>
    <row r="1" spans="1:9" x14ac:dyDescent="0.25">
      <c r="B1" s="45" t="s">
        <v>72</v>
      </c>
      <c r="C1" s="45" t="s">
        <v>73</v>
      </c>
      <c r="D1" s="45" t="s">
        <v>74</v>
      </c>
      <c r="E1" s="45" t="s">
        <v>75</v>
      </c>
      <c r="F1" s="45" t="s">
        <v>76</v>
      </c>
      <c r="G1" s="45" t="s">
        <v>77</v>
      </c>
      <c r="H1" s="45" t="s">
        <v>78</v>
      </c>
      <c r="I1" s="45" t="s">
        <v>79</v>
      </c>
    </row>
    <row r="2" spans="1:9" x14ac:dyDescent="0.25">
      <c r="A2" s="45">
        <v>0</v>
      </c>
      <c r="B2" t="s">
        <v>163</v>
      </c>
      <c r="C2" t="s">
        <v>81</v>
      </c>
      <c r="D2">
        <v>60.544693000000002</v>
      </c>
      <c r="E2">
        <v>-6.6519547000000001</v>
      </c>
      <c r="F2">
        <v>4.2914561999999998</v>
      </c>
      <c r="G2">
        <v>8.3364300000000002E-2</v>
      </c>
      <c r="H2">
        <v>-3.0582035E-2</v>
      </c>
      <c r="I2">
        <v>-5.7187533000000004</v>
      </c>
    </row>
    <row r="3" spans="1:9" x14ac:dyDescent="0.25">
      <c r="A3" s="45">
        <v>0</v>
      </c>
      <c r="B3" t="s">
        <v>164</v>
      </c>
      <c r="C3" t="s">
        <v>81</v>
      </c>
      <c r="D3">
        <v>57.120593999999997</v>
      </c>
      <c r="E3">
        <v>0.19389164</v>
      </c>
      <c r="F3">
        <v>4.2861748000000004</v>
      </c>
      <c r="G3">
        <v>0.13752306</v>
      </c>
      <c r="H3">
        <v>-3.0013969000000001E-2</v>
      </c>
      <c r="I3">
        <v>-0.49604234000000003</v>
      </c>
    </row>
    <row r="4" spans="1:9" x14ac:dyDescent="0.25">
      <c r="A4" s="45">
        <v>0</v>
      </c>
      <c r="B4" t="s">
        <v>165</v>
      </c>
      <c r="C4" t="s">
        <v>81</v>
      </c>
      <c r="D4">
        <v>56.876224999999998</v>
      </c>
      <c r="E4">
        <v>0.73265528999999996</v>
      </c>
      <c r="F4">
        <v>4.2754526000000004</v>
      </c>
      <c r="G4">
        <v>0.24367058</v>
      </c>
      <c r="H4">
        <v>-2.4758175E-2</v>
      </c>
      <c r="I4">
        <v>-0.54761976000000001</v>
      </c>
    </row>
    <row r="5" spans="1:9" x14ac:dyDescent="0.25">
      <c r="A5" s="45">
        <v>0</v>
      </c>
      <c r="B5" t="s">
        <v>166</v>
      </c>
      <c r="C5" t="s">
        <v>81</v>
      </c>
      <c r="D5">
        <v>56.625233000000001</v>
      </c>
      <c r="E5">
        <v>1.1281464999999999</v>
      </c>
      <c r="F5">
        <v>4.2670889000000001</v>
      </c>
      <c r="G5">
        <v>0.32680002000000002</v>
      </c>
      <c r="H5">
        <v>-1.8560650000000001E-2</v>
      </c>
      <c r="I5">
        <v>-0.67869126999999996</v>
      </c>
    </row>
    <row r="6" spans="1:9" x14ac:dyDescent="0.25">
      <c r="A6" s="45">
        <v>0</v>
      </c>
      <c r="B6" t="s">
        <v>167</v>
      </c>
      <c r="C6" t="s">
        <v>81</v>
      </c>
      <c r="D6">
        <v>56.291381999999999</v>
      </c>
      <c r="E6">
        <v>1.4095621</v>
      </c>
      <c r="F6">
        <v>4.2610507000000002</v>
      </c>
      <c r="G6">
        <v>0.38697462999999999</v>
      </c>
      <c r="H6">
        <v>-1.1373889E-2</v>
      </c>
      <c r="I6">
        <v>-0.74459635999999996</v>
      </c>
    </row>
    <row r="7" spans="1:9" x14ac:dyDescent="0.25">
      <c r="A7" s="45">
        <v>0</v>
      </c>
      <c r="B7" t="s">
        <v>168</v>
      </c>
      <c r="C7" t="s">
        <v>81</v>
      </c>
      <c r="D7">
        <v>55.909816999999997</v>
      </c>
      <c r="E7">
        <v>1.5723602999999999</v>
      </c>
      <c r="F7">
        <v>4.2573432999999996</v>
      </c>
      <c r="G7">
        <v>0.42401602999999999</v>
      </c>
      <c r="H7">
        <v>-4.0357335999999999E-3</v>
      </c>
      <c r="I7">
        <v>-0.75323439000000003</v>
      </c>
    </row>
    <row r="8" spans="1:9" x14ac:dyDescent="0.25">
      <c r="A8" s="45">
        <v>0</v>
      </c>
      <c r="B8" t="s">
        <v>169</v>
      </c>
      <c r="C8" t="s">
        <v>81</v>
      </c>
      <c r="D8">
        <v>55.482002000000001</v>
      </c>
      <c r="E8">
        <v>1.5531119</v>
      </c>
      <c r="F8">
        <v>4.2570724000000002</v>
      </c>
      <c r="G8">
        <v>0.42625582000000001</v>
      </c>
      <c r="H8">
        <v>3.7309058999999999E-3</v>
      </c>
      <c r="I8">
        <v>-0.67039388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Q8"/>
  <sheetViews>
    <sheetView workbookViewId="0"/>
  </sheetViews>
  <sheetFormatPr defaultRowHeight="15" x14ac:dyDescent="0.25"/>
  <sheetData>
    <row r="1" spans="1:43" x14ac:dyDescent="0.25">
      <c r="B1" s="45" t="s">
        <v>72</v>
      </c>
      <c r="C1" s="45" t="s">
        <v>73</v>
      </c>
      <c r="D1" s="45" t="s">
        <v>88</v>
      </c>
      <c r="E1" s="45" t="s">
        <v>89</v>
      </c>
      <c r="F1" s="45" t="s">
        <v>90</v>
      </c>
      <c r="G1" s="45" t="s">
        <v>91</v>
      </c>
      <c r="H1" s="45" t="s">
        <v>92</v>
      </c>
      <c r="I1" s="45" t="s">
        <v>93</v>
      </c>
      <c r="J1" s="45" t="s">
        <v>94</v>
      </c>
      <c r="K1" s="45" t="s">
        <v>95</v>
      </c>
      <c r="L1" s="45" t="s">
        <v>96</v>
      </c>
      <c r="M1" s="45" t="s">
        <v>97</v>
      </c>
      <c r="N1" s="45" t="s">
        <v>98</v>
      </c>
      <c r="O1" s="45" t="s">
        <v>99</v>
      </c>
      <c r="P1" s="45" t="s">
        <v>100</v>
      </c>
      <c r="Q1" s="45" t="s">
        <v>101</v>
      </c>
      <c r="R1" s="45" t="s">
        <v>102</v>
      </c>
      <c r="S1" s="45" t="s">
        <v>103</v>
      </c>
      <c r="T1" s="45" t="s">
        <v>104</v>
      </c>
      <c r="U1" s="45" t="s">
        <v>105</v>
      </c>
      <c r="V1" s="45" t="s">
        <v>106</v>
      </c>
      <c r="W1" s="45" t="s">
        <v>107</v>
      </c>
      <c r="X1" s="45" t="s">
        <v>108</v>
      </c>
      <c r="Y1" s="45" t="s">
        <v>109</v>
      </c>
      <c r="Z1" s="45" t="s">
        <v>110</v>
      </c>
      <c r="AA1" s="45" t="s">
        <v>111</v>
      </c>
      <c r="AB1" s="45" t="s">
        <v>112</v>
      </c>
      <c r="AC1" s="45" t="s">
        <v>113</v>
      </c>
      <c r="AD1" s="45" t="s">
        <v>114</v>
      </c>
      <c r="AE1" s="45" t="s">
        <v>115</v>
      </c>
      <c r="AF1" s="45" t="s">
        <v>116</v>
      </c>
      <c r="AG1" s="45" t="s">
        <v>117</v>
      </c>
      <c r="AH1" s="45" t="s">
        <v>118</v>
      </c>
      <c r="AI1" s="45" t="s">
        <v>119</v>
      </c>
      <c r="AJ1" s="45" t="s">
        <v>120</v>
      </c>
      <c r="AK1" s="45" t="s">
        <v>121</v>
      </c>
      <c r="AL1" s="45" t="s">
        <v>122</v>
      </c>
      <c r="AM1" s="45" t="s">
        <v>123</v>
      </c>
      <c r="AN1" s="45" t="s">
        <v>124</v>
      </c>
      <c r="AO1" s="45" t="s">
        <v>125</v>
      </c>
      <c r="AP1" s="45" t="s">
        <v>126</v>
      </c>
      <c r="AQ1" s="45" t="s">
        <v>127</v>
      </c>
    </row>
    <row r="2" spans="1:43" x14ac:dyDescent="0.25">
      <c r="A2" s="45">
        <v>0</v>
      </c>
      <c r="B2" t="s">
        <v>163</v>
      </c>
      <c r="C2" t="s">
        <v>81</v>
      </c>
      <c r="D2">
        <v>-356834.41</v>
      </c>
      <c r="E2">
        <v>-186069.73</v>
      </c>
      <c r="F2">
        <v>-178130.22</v>
      </c>
      <c r="G2">
        <v>440094.44</v>
      </c>
      <c r="H2">
        <v>-264056.90999999997</v>
      </c>
      <c r="I2">
        <v>-99146.75</v>
      </c>
      <c r="J2">
        <v>-115690.96</v>
      </c>
      <c r="K2">
        <v>304861.5</v>
      </c>
      <c r="L2">
        <v>-4.1782402999999997</v>
      </c>
      <c r="M2">
        <v>-3.0175629000000002</v>
      </c>
      <c r="N2">
        <v>-15.434265999999999</v>
      </c>
      <c r="O2">
        <v>16.27206</v>
      </c>
      <c r="P2">
        <v>0</v>
      </c>
      <c r="Q2">
        <v>0</v>
      </c>
      <c r="R2">
        <v>-11.650643000000001</v>
      </c>
      <c r="S2">
        <v>11.650643000000001</v>
      </c>
      <c r="T2">
        <v>-88786.616999999998</v>
      </c>
      <c r="U2">
        <v>536.80346999999995</v>
      </c>
      <c r="V2">
        <v>-34553.125</v>
      </c>
      <c r="W2">
        <v>95274.710999999996</v>
      </c>
      <c r="X2">
        <v>0</v>
      </c>
      <c r="Y2">
        <v>0</v>
      </c>
      <c r="Z2">
        <v>-11.668381</v>
      </c>
      <c r="AA2">
        <v>11.668381</v>
      </c>
      <c r="AB2">
        <v>0</v>
      </c>
      <c r="AC2">
        <v>0</v>
      </c>
      <c r="AD2">
        <v>-11.686121</v>
      </c>
      <c r="AE2">
        <v>11.686121</v>
      </c>
      <c r="AF2">
        <v>-151253.31</v>
      </c>
      <c r="AG2">
        <v>34469.065999999999</v>
      </c>
      <c r="AH2">
        <v>-58110.633000000002</v>
      </c>
      <c r="AI2">
        <v>165657.85999999999</v>
      </c>
      <c r="AJ2">
        <v>0</v>
      </c>
      <c r="AK2">
        <v>0</v>
      </c>
      <c r="AL2">
        <v>-11.703905000000001</v>
      </c>
      <c r="AM2">
        <v>11.703905000000001</v>
      </c>
      <c r="AN2">
        <v>4.8159757000000001</v>
      </c>
      <c r="AO2">
        <v>36.255920000000003</v>
      </c>
      <c r="AP2">
        <v>-37.799281999999998</v>
      </c>
      <c r="AQ2">
        <v>52.597256000000002</v>
      </c>
    </row>
    <row r="3" spans="1:43" x14ac:dyDescent="0.25">
      <c r="A3" s="45">
        <v>0</v>
      </c>
      <c r="B3" t="s">
        <v>164</v>
      </c>
      <c r="C3" t="s">
        <v>81</v>
      </c>
      <c r="D3">
        <v>-231560.16</v>
      </c>
      <c r="E3">
        <v>-201753.33</v>
      </c>
      <c r="F3">
        <v>-139294.32999999999</v>
      </c>
      <c r="G3">
        <v>337234.97</v>
      </c>
      <c r="H3">
        <v>-222394.61</v>
      </c>
      <c r="I3">
        <v>-168027.41</v>
      </c>
      <c r="J3">
        <v>-113807.3</v>
      </c>
      <c r="K3">
        <v>301072.53000000003</v>
      </c>
      <c r="L3">
        <v>-39804.957000000002</v>
      </c>
      <c r="M3">
        <v>-193044.78</v>
      </c>
      <c r="N3">
        <v>-136845.25</v>
      </c>
      <c r="O3">
        <v>239952.81</v>
      </c>
      <c r="P3">
        <v>29205.805</v>
      </c>
      <c r="Q3">
        <v>-72817.491999999998</v>
      </c>
      <c r="R3">
        <v>-49153.815999999999</v>
      </c>
      <c r="S3">
        <v>92582.202999999994</v>
      </c>
      <c r="T3">
        <v>-186828</v>
      </c>
      <c r="U3">
        <v>-116361.47</v>
      </c>
      <c r="V3">
        <v>-81918.164000000004</v>
      </c>
      <c r="W3">
        <v>234851.61</v>
      </c>
      <c r="X3">
        <v>16687.822</v>
      </c>
      <c r="Y3">
        <v>-36405.883000000002</v>
      </c>
      <c r="Z3">
        <v>-25208.463</v>
      </c>
      <c r="AA3">
        <v>47321.648000000001</v>
      </c>
      <c r="AB3">
        <v>7933.7803000000004</v>
      </c>
      <c r="AC3">
        <v>-21563.168000000001</v>
      </c>
      <c r="AD3">
        <v>-15064.482</v>
      </c>
      <c r="AE3">
        <v>27474.601999999999</v>
      </c>
      <c r="AF3">
        <v>-164713.06</v>
      </c>
      <c r="AG3">
        <v>-94934.047000000006</v>
      </c>
      <c r="AH3">
        <v>-70048.047000000006</v>
      </c>
      <c r="AI3">
        <v>202607</v>
      </c>
      <c r="AJ3">
        <v>198.02347</v>
      </c>
      <c r="AK3">
        <v>-415.72559000000001</v>
      </c>
      <c r="AL3">
        <v>-309.41442999999998</v>
      </c>
      <c r="AM3">
        <v>554.77777000000003</v>
      </c>
      <c r="AN3">
        <v>80.347572</v>
      </c>
      <c r="AO3">
        <v>-267.12704000000002</v>
      </c>
      <c r="AP3">
        <v>-206.71257</v>
      </c>
      <c r="AQ3">
        <v>347.19256999999999</v>
      </c>
    </row>
    <row r="4" spans="1:43" x14ac:dyDescent="0.25">
      <c r="A4" s="45">
        <v>0</v>
      </c>
      <c r="B4" t="s">
        <v>165</v>
      </c>
      <c r="C4" t="s">
        <v>81</v>
      </c>
      <c r="D4">
        <v>-255785.44</v>
      </c>
      <c r="E4">
        <v>-247610.47</v>
      </c>
      <c r="F4">
        <v>-157387.48000000001</v>
      </c>
      <c r="G4">
        <v>389240.22</v>
      </c>
      <c r="H4">
        <v>-239516.44</v>
      </c>
      <c r="I4">
        <v>-199545.06</v>
      </c>
      <c r="J4">
        <v>-124723.05</v>
      </c>
      <c r="K4">
        <v>335771.03</v>
      </c>
      <c r="L4">
        <v>-52948.722999999998</v>
      </c>
      <c r="M4">
        <v>-334264.46999999997</v>
      </c>
      <c r="N4">
        <v>-218866.03</v>
      </c>
      <c r="O4">
        <v>403036.78</v>
      </c>
      <c r="P4">
        <v>90328.702999999994</v>
      </c>
      <c r="Q4">
        <v>-222162.08</v>
      </c>
      <c r="R4">
        <v>-141215.38</v>
      </c>
      <c r="S4">
        <v>278311.06</v>
      </c>
      <c r="T4">
        <v>-191608.44</v>
      </c>
      <c r="U4">
        <v>-130690.6</v>
      </c>
      <c r="V4">
        <v>-85051.695000000007</v>
      </c>
      <c r="W4">
        <v>247037.67</v>
      </c>
      <c r="X4">
        <v>81487.304999999993</v>
      </c>
      <c r="Y4">
        <v>-176790.73</v>
      </c>
      <c r="Z4">
        <v>-116420</v>
      </c>
      <c r="AA4">
        <v>226823.19</v>
      </c>
      <c r="AB4">
        <v>60080.445</v>
      </c>
      <c r="AC4">
        <v>-159233.92000000001</v>
      </c>
      <c r="AD4">
        <v>-105684.92</v>
      </c>
      <c r="AE4">
        <v>200335.72</v>
      </c>
      <c r="AF4">
        <v>-163873.97</v>
      </c>
      <c r="AG4">
        <v>-103302.09</v>
      </c>
      <c r="AH4">
        <v>-70458.922000000006</v>
      </c>
      <c r="AI4">
        <v>206132.14</v>
      </c>
      <c r="AJ4">
        <v>53245.879000000001</v>
      </c>
      <c r="AK4">
        <v>-111060.45</v>
      </c>
      <c r="AL4">
        <v>-75308.327999999994</v>
      </c>
      <c r="AM4">
        <v>144363.75</v>
      </c>
      <c r="AN4">
        <v>9154.4727000000003</v>
      </c>
      <c r="AO4">
        <v>-28863.565999999999</v>
      </c>
      <c r="AP4">
        <v>-20125.076000000001</v>
      </c>
      <c r="AQ4">
        <v>36358.332000000002</v>
      </c>
    </row>
    <row r="5" spans="1:43" x14ac:dyDescent="0.25">
      <c r="A5" s="45">
        <v>0</v>
      </c>
      <c r="B5" t="s">
        <v>166</v>
      </c>
      <c r="C5" t="s">
        <v>81</v>
      </c>
      <c r="D5">
        <v>-270039.15999999997</v>
      </c>
      <c r="E5">
        <v>-288057.94</v>
      </c>
      <c r="F5">
        <v>-171203.86</v>
      </c>
      <c r="G5">
        <v>430359.47</v>
      </c>
      <c r="H5">
        <v>-245720.19</v>
      </c>
      <c r="I5">
        <v>-223346.55</v>
      </c>
      <c r="J5">
        <v>-131066.8</v>
      </c>
      <c r="K5">
        <v>356988.25</v>
      </c>
      <c r="L5">
        <v>-51880.652000000002</v>
      </c>
      <c r="M5">
        <v>-453561</v>
      </c>
      <c r="N5">
        <v>-279716.38</v>
      </c>
      <c r="O5">
        <v>535397.43999999994</v>
      </c>
      <c r="P5">
        <v>147531.94</v>
      </c>
      <c r="Q5">
        <v>-349671.69</v>
      </c>
      <c r="R5">
        <v>-210495.22</v>
      </c>
      <c r="S5">
        <v>433986.41</v>
      </c>
      <c r="T5">
        <v>-179795.3</v>
      </c>
      <c r="U5">
        <v>-131747.09</v>
      </c>
      <c r="V5">
        <v>-81265.343999999997</v>
      </c>
      <c r="W5">
        <v>237250.28</v>
      </c>
      <c r="X5">
        <v>139390.14000000001</v>
      </c>
      <c r="Y5">
        <v>-292770.40999999997</v>
      </c>
      <c r="Z5">
        <v>-183130.69</v>
      </c>
      <c r="AA5">
        <v>372398.94</v>
      </c>
      <c r="AB5">
        <v>106244.89</v>
      </c>
      <c r="AC5">
        <v>-266828</v>
      </c>
      <c r="AD5">
        <v>-168935</v>
      </c>
      <c r="AE5">
        <v>333202.94</v>
      </c>
      <c r="AF5">
        <v>-142785.76999999999</v>
      </c>
      <c r="AG5">
        <v>-95985</v>
      </c>
      <c r="AH5">
        <v>-62374.612999999998</v>
      </c>
      <c r="AI5">
        <v>183006.8</v>
      </c>
      <c r="AJ5">
        <v>103285.27</v>
      </c>
      <c r="AK5">
        <v>-207158.33</v>
      </c>
      <c r="AL5">
        <v>-134609.78</v>
      </c>
      <c r="AM5">
        <v>267772.69</v>
      </c>
      <c r="AN5">
        <v>37977.671999999999</v>
      </c>
      <c r="AO5">
        <v>-109717.78</v>
      </c>
      <c r="AP5">
        <v>-75528.312999999995</v>
      </c>
      <c r="AQ5">
        <v>138509.28</v>
      </c>
    </row>
    <row r="6" spans="1:43" x14ac:dyDescent="0.25">
      <c r="A6" s="45">
        <v>0</v>
      </c>
      <c r="B6" t="s">
        <v>167</v>
      </c>
      <c r="C6" t="s">
        <v>81</v>
      </c>
      <c r="D6">
        <v>-258988.92</v>
      </c>
      <c r="E6">
        <v>-300369.65999999997</v>
      </c>
      <c r="F6">
        <v>-171067.98</v>
      </c>
      <c r="G6">
        <v>431927.56</v>
      </c>
      <c r="H6">
        <v>-229469.77</v>
      </c>
      <c r="I6">
        <v>-224643.53</v>
      </c>
      <c r="J6">
        <v>-126530.69</v>
      </c>
      <c r="K6">
        <v>345153.75</v>
      </c>
      <c r="L6">
        <v>-37150.074000000001</v>
      </c>
      <c r="M6">
        <v>-538517.38</v>
      </c>
      <c r="N6">
        <v>-319076.06</v>
      </c>
      <c r="O6">
        <v>627049.13</v>
      </c>
      <c r="P6">
        <v>204619.23</v>
      </c>
      <c r="Q6">
        <v>-456116.84</v>
      </c>
      <c r="R6">
        <v>-264518.75</v>
      </c>
      <c r="S6">
        <v>565580.93999999994</v>
      </c>
      <c r="T6">
        <v>-152175.35999999999</v>
      </c>
      <c r="U6">
        <v>-118848</v>
      </c>
      <c r="V6">
        <v>-70568.906000000003</v>
      </c>
      <c r="W6">
        <v>205577.61</v>
      </c>
      <c r="X6">
        <v>198046.19</v>
      </c>
      <c r="Y6">
        <v>-393722.22</v>
      </c>
      <c r="Z6">
        <v>-237374.53</v>
      </c>
      <c r="AA6">
        <v>500585.81</v>
      </c>
      <c r="AB6">
        <v>155361.29999999999</v>
      </c>
      <c r="AC6">
        <v>-362301.25</v>
      </c>
      <c r="AD6">
        <v>-221446.33</v>
      </c>
      <c r="AE6">
        <v>452147.97</v>
      </c>
      <c r="AF6">
        <v>-109124.26</v>
      </c>
      <c r="AG6">
        <v>-77900.093999999997</v>
      </c>
      <c r="AH6">
        <v>-48789.214999999997</v>
      </c>
      <c r="AI6">
        <v>142677.67000000001</v>
      </c>
      <c r="AJ6">
        <v>156974.13</v>
      </c>
      <c r="AK6">
        <v>-297282.71999999997</v>
      </c>
      <c r="AL6">
        <v>-186744.48</v>
      </c>
      <c r="AM6">
        <v>384566.5</v>
      </c>
      <c r="AN6">
        <v>73000.883000000002</v>
      </c>
      <c r="AO6">
        <v>-190415.59</v>
      </c>
      <c r="AP6">
        <v>-127832.8</v>
      </c>
      <c r="AQ6">
        <v>240683.31</v>
      </c>
    </row>
    <row r="7" spans="1:43" x14ac:dyDescent="0.25">
      <c r="A7" s="45">
        <v>0</v>
      </c>
      <c r="B7" t="s">
        <v>168</v>
      </c>
      <c r="C7" t="s">
        <v>81</v>
      </c>
      <c r="D7">
        <v>-228443.09</v>
      </c>
      <c r="E7">
        <v>-284077.13</v>
      </c>
      <c r="F7">
        <v>-158437.91</v>
      </c>
      <c r="G7">
        <v>397477.81</v>
      </c>
      <c r="H7">
        <v>-195824</v>
      </c>
      <c r="I7">
        <v>-203696.78</v>
      </c>
      <c r="J7">
        <v>-112351.02</v>
      </c>
      <c r="K7">
        <v>304075.90999999997</v>
      </c>
      <c r="L7">
        <v>-14023.776</v>
      </c>
      <c r="M7">
        <v>-586012.38</v>
      </c>
      <c r="N7">
        <v>-339809.94</v>
      </c>
      <c r="O7">
        <v>677552.94</v>
      </c>
      <c r="P7">
        <v>258752.34</v>
      </c>
      <c r="Q7">
        <v>-535424.38</v>
      </c>
      <c r="R7">
        <v>-304038.65999999997</v>
      </c>
      <c r="S7">
        <v>667885.88</v>
      </c>
      <c r="T7">
        <v>-113052.09</v>
      </c>
      <c r="U7">
        <v>-93186.116999999998</v>
      </c>
      <c r="V7">
        <v>-54060.184000000001</v>
      </c>
      <c r="W7">
        <v>156163.16</v>
      </c>
      <c r="X7">
        <v>254503.67</v>
      </c>
      <c r="Y7">
        <v>-472946</v>
      </c>
      <c r="Z7">
        <v>-279055.19</v>
      </c>
      <c r="AA7">
        <v>605245.31000000006</v>
      </c>
      <c r="AB7">
        <v>204646.03</v>
      </c>
      <c r="AC7">
        <v>-439218.19</v>
      </c>
      <c r="AD7">
        <v>-262616.25</v>
      </c>
      <c r="AE7">
        <v>551144.18999999994</v>
      </c>
      <c r="AF7">
        <v>-67192.75</v>
      </c>
      <c r="AG7">
        <v>-50583.758000000002</v>
      </c>
      <c r="AH7">
        <v>-30841.081999999999</v>
      </c>
      <c r="AI7">
        <v>89580.991999999998</v>
      </c>
      <c r="AJ7">
        <v>211288.36</v>
      </c>
      <c r="AK7">
        <v>-374351.72</v>
      </c>
      <c r="AL7">
        <v>-230016.31</v>
      </c>
      <c r="AM7">
        <v>487534.09</v>
      </c>
      <c r="AN7">
        <v>111624.85</v>
      </c>
      <c r="AO7">
        <v>-262400.09000000003</v>
      </c>
      <c r="AP7">
        <v>-172295.61</v>
      </c>
      <c r="AQ7">
        <v>333166.15999999997</v>
      </c>
    </row>
    <row r="8" spans="1:43" x14ac:dyDescent="0.25">
      <c r="A8" s="45">
        <v>0</v>
      </c>
      <c r="B8" t="s">
        <v>169</v>
      </c>
      <c r="C8" t="s">
        <v>81</v>
      </c>
      <c r="D8">
        <v>-170411.63</v>
      </c>
      <c r="E8">
        <v>-221779.91</v>
      </c>
      <c r="F8">
        <v>-125016.92</v>
      </c>
      <c r="G8">
        <v>306358.75</v>
      </c>
      <c r="H8">
        <v>-137144.66</v>
      </c>
      <c r="I8">
        <v>-148137</v>
      </c>
      <c r="J8">
        <v>-82345.233999999997</v>
      </c>
      <c r="K8">
        <v>218022.86</v>
      </c>
      <c r="L8">
        <v>12300.866</v>
      </c>
      <c r="M8">
        <v>-570505.63</v>
      </c>
      <c r="N8">
        <v>-332734.13</v>
      </c>
      <c r="O8">
        <v>660560.38</v>
      </c>
      <c r="P8">
        <v>301002.94</v>
      </c>
      <c r="Q8">
        <v>-568649.13</v>
      </c>
      <c r="R8">
        <v>-323991.90999999997</v>
      </c>
      <c r="S8">
        <v>720371.69</v>
      </c>
      <c r="T8">
        <v>-58193.703000000001</v>
      </c>
      <c r="U8">
        <v>-49788.858999999997</v>
      </c>
      <c r="V8">
        <v>-28741.530999999999</v>
      </c>
      <c r="W8">
        <v>81801.664000000004</v>
      </c>
      <c r="X8">
        <v>300746.78000000003</v>
      </c>
      <c r="Y8">
        <v>-514386.06</v>
      </c>
      <c r="Z8">
        <v>-303669.09000000003</v>
      </c>
      <c r="AA8">
        <v>668772.43999999994</v>
      </c>
      <c r="AB8">
        <v>247286.27</v>
      </c>
      <c r="AC8">
        <v>-483240.94</v>
      </c>
      <c r="AD8">
        <v>-288343.03000000003</v>
      </c>
      <c r="AE8">
        <v>614665.75</v>
      </c>
      <c r="AF8">
        <v>-14446.706</v>
      </c>
      <c r="AG8">
        <v>-11330.263000000001</v>
      </c>
      <c r="AH8">
        <v>-6184.7109</v>
      </c>
      <c r="AI8">
        <v>19373.508000000002</v>
      </c>
      <c r="AJ8">
        <v>260419.72</v>
      </c>
      <c r="AK8">
        <v>-427155.56</v>
      </c>
      <c r="AL8">
        <v>-261124.11</v>
      </c>
      <c r="AM8">
        <v>564328</v>
      </c>
      <c r="AN8">
        <v>149700.72</v>
      </c>
      <c r="AO8">
        <v>-316504.06</v>
      </c>
      <c r="AP8">
        <v>-206102.25</v>
      </c>
      <c r="AQ8">
        <v>406279.78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8"/>
  <sheetViews>
    <sheetView workbookViewId="0"/>
  </sheetViews>
  <sheetFormatPr defaultRowHeight="15" x14ac:dyDescent="0.25"/>
  <sheetData>
    <row r="1" spans="1:9" x14ac:dyDescent="0.25">
      <c r="B1" s="45" t="s">
        <v>72</v>
      </c>
      <c r="C1" s="45" t="s">
        <v>73</v>
      </c>
      <c r="D1" s="45" t="s">
        <v>74</v>
      </c>
      <c r="E1" s="45" t="s">
        <v>75</v>
      </c>
      <c r="F1" s="45" t="s">
        <v>76</v>
      </c>
      <c r="G1" s="45" t="s">
        <v>77</v>
      </c>
      <c r="H1" s="45" t="s">
        <v>78</v>
      </c>
      <c r="I1" s="45" t="s">
        <v>79</v>
      </c>
    </row>
    <row r="2" spans="1:9" x14ac:dyDescent="0.25">
      <c r="A2" s="45">
        <v>0</v>
      </c>
      <c r="B2" t="s">
        <v>170</v>
      </c>
      <c r="C2" t="s">
        <v>81</v>
      </c>
      <c r="D2">
        <v>61.695442</v>
      </c>
      <c r="E2">
        <v>-7.1509289999999996</v>
      </c>
      <c r="F2">
        <v>4.2849311999999999</v>
      </c>
      <c r="G2">
        <v>0.14567748</v>
      </c>
      <c r="H2">
        <v>-3.8125943000000002E-2</v>
      </c>
      <c r="I2">
        <v>-7.0470880999999999</v>
      </c>
    </row>
    <row r="3" spans="1:9" x14ac:dyDescent="0.25">
      <c r="A3" s="45">
        <v>0</v>
      </c>
      <c r="B3" t="s">
        <v>171</v>
      </c>
      <c r="C3" t="s">
        <v>81</v>
      </c>
      <c r="D3">
        <v>58.226970999999999</v>
      </c>
      <c r="E3">
        <v>0.16720595999999999</v>
      </c>
      <c r="F3">
        <v>4.2802199999999999</v>
      </c>
      <c r="G3">
        <v>0.19612212000000001</v>
      </c>
      <c r="H3">
        <v>-4.1369799999999998E-2</v>
      </c>
      <c r="I3">
        <v>-1.1766506000000001</v>
      </c>
    </row>
    <row r="4" spans="1:9" x14ac:dyDescent="0.25">
      <c r="A4" s="45">
        <v>0</v>
      </c>
      <c r="B4" t="s">
        <v>172</v>
      </c>
      <c r="C4" t="s">
        <v>81</v>
      </c>
      <c r="D4">
        <v>57.581673000000002</v>
      </c>
      <c r="E4">
        <v>1.1533309</v>
      </c>
      <c r="F4">
        <v>4.2665715000000004</v>
      </c>
      <c r="G4">
        <v>0.33165099999999997</v>
      </c>
      <c r="H4">
        <v>-3.3755346999999998E-2</v>
      </c>
      <c r="I4">
        <v>-0.80674422000000001</v>
      </c>
    </row>
    <row r="5" spans="1:9" x14ac:dyDescent="0.25">
      <c r="A5" s="45">
        <v>0</v>
      </c>
      <c r="B5" t="s">
        <v>173</v>
      </c>
      <c r="C5" t="s">
        <v>81</v>
      </c>
      <c r="D5">
        <v>57.194961999999997</v>
      </c>
      <c r="E5">
        <v>1.6928947999999999</v>
      </c>
      <c r="F5">
        <v>4.2560167</v>
      </c>
      <c r="G5">
        <v>0.43713552</v>
      </c>
      <c r="H5">
        <v>-2.4954121999999999E-2</v>
      </c>
      <c r="I5">
        <v>-0.96337163000000003</v>
      </c>
    </row>
    <row r="6" spans="1:9" x14ac:dyDescent="0.25">
      <c r="A6" s="45">
        <v>0</v>
      </c>
      <c r="B6" t="s">
        <v>174</v>
      </c>
      <c r="C6" t="s">
        <v>81</v>
      </c>
      <c r="D6">
        <v>56.701186999999997</v>
      </c>
      <c r="E6">
        <v>2.0644442999999999</v>
      </c>
      <c r="F6">
        <v>4.2486462999999999</v>
      </c>
      <c r="G6">
        <v>0.51070225000000002</v>
      </c>
      <c r="H6">
        <v>-1.4657877999999999E-2</v>
      </c>
      <c r="I6">
        <v>-1.0018811999999999</v>
      </c>
    </row>
    <row r="7" spans="1:9" x14ac:dyDescent="0.25">
      <c r="A7" s="45">
        <v>0</v>
      </c>
      <c r="B7" t="s">
        <v>175</v>
      </c>
      <c r="C7" t="s">
        <v>81</v>
      </c>
      <c r="D7">
        <v>56.160072</v>
      </c>
      <c r="E7">
        <v>2.2827511</v>
      </c>
      <c r="F7">
        <v>4.2439641999999997</v>
      </c>
      <c r="G7">
        <v>0.55737179999999997</v>
      </c>
      <c r="H7">
        <v>-4.6020057E-3</v>
      </c>
      <c r="I7">
        <v>-0.97177528999999996</v>
      </c>
    </row>
    <row r="8" spans="1:9" x14ac:dyDescent="0.25">
      <c r="A8" s="45">
        <v>0</v>
      </c>
      <c r="B8" t="s">
        <v>176</v>
      </c>
      <c r="C8" t="s">
        <v>81</v>
      </c>
      <c r="D8">
        <v>55.565024999999999</v>
      </c>
      <c r="E8">
        <v>2.2534177</v>
      </c>
      <c r="F8">
        <v>4.2438254000000004</v>
      </c>
      <c r="G8">
        <v>0.55838131999999996</v>
      </c>
      <c r="H8">
        <v>4.7978889E-3</v>
      </c>
      <c r="I8">
        <v>-0.87504709000000003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Q8"/>
  <sheetViews>
    <sheetView workbookViewId="0"/>
  </sheetViews>
  <sheetFormatPr defaultRowHeight="15" x14ac:dyDescent="0.25"/>
  <sheetData>
    <row r="1" spans="1:43" x14ac:dyDescent="0.25">
      <c r="B1" s="45" t="s">
        <v>72</v>
      </c>
      <c r="C1" s="45" t="s">
        <v>73</v>
      </c>
      <c r="D1" s="45" t="s">
        <v>88</v>
      </c>
      <c r="E1" s="45" t="s">
        <v>89</v>
      </c>
      <c r="F1" s="45" t="s">
        <v>90</v>
      </c>
      <c r="G1" s="45" t="s">
        <v>91</v>
      </c>
      <c r="H1" s="45" t="s">
        <v>92</v>
      </c>
      <c r="I1" s="45" t="s">
        <v>93</v>
      </c>
      <c r="J1" s="45" t="s">
        <v>94</v>
      </c>
      <c r="K1" s="45" t="s">
        <v>95</v>
      </c>
      <c r="L1" s="45" t="s">
        <v>96</v>
      </c>
      <c r="M1" s="45" t="s">
        <v>97</v>
      </c>
      <c r="N1" s="45" t="s">
        <v>98</v>
      </c>
      <c r="O1" s="45" t="s">
        <v>99</v>
      </c>
      <c r="P1" s="45" t="s">
        <v>100</v>
      </c>
      <c r="Q1" s="45" t="s">
        <v>101</v>
      </c>
      <c r="R1" s="45" t="s">
        <v>102</v>
      </c>
      <c r="S1" s="45" t="s">
        <v>103</v>
      </c>
      <c r="T1" s="45" t="s">
        <v>104</v>
      </c>
      <c r="U1" s="45" t="s">
        <v>105</v>
      </c>
      <c r="V1" s="45" t="s">
        <v>106</v>
      </c>
      <c r="W1" s="45" t="s">
        <v>107</v>
      </c>
      <c r="X1" s="45" t="s">
        <v>108</v>
      </c>
      <c r="Y1" s="45" t="s">
        <v>109</v>
      </c>
      <c r="Z1" s="45" t="s">
        <v>110</v>
      </c>
      <c r="AA1" s="45" t="s">
        <v>111</v>
      </c>
      <c r="AB1" s="45" t="s">
        <v>112</v>
      </c>
      <c r="AC1" s="45" t="s">
        <v>113</v>
      </c>
      <c r="AD1" s="45" t="s">
        <v>114</v>
      </c>
      <c r="AE1" s="45" t="s">
        <v>115</v>
      </c>
      <c r="AF1" s="45" t="s">
        <v>116</v>
      </c>
      <c r="AG1" s="45" t="s">
        <v>117</v>
      </c>
      <c r="AH1" s="45" t="s">
        <v>118</v>
      </c>
      <c r="AI1" s="45" t="s">
        <v>119</v>
      </c>
      <c r="AJ1" s="45" t="s">
        <v>120</v>
      </c>
      <c r="AK1" s="45" t="s">
        <v>121</v>
      </c>
      <c r="AL1" s="45" t="s">
        <v>122</v>
      </c>
      <c r="AM1" s="45" t="s">
        <v>123</v>
      </c>
      <c r="AN1" s="45" t="s">
        <v>124</v>
      </c>
      <c r="AO1" s="45" t="s">
        <v>125</v>
      </c>
      <c r="AP1" s="45" t="s">
        <v>126</v>
      </c>
      <c r="AQ1" s="45" t="s">
        <v>127</v>
      </c>
    </row>
    <row r="2" spans="1:43" x14ac:dyDescent="0.25">
      <c r="A2" s="45">
        <v>0</v>
      </c>
      <c r="B2" t="s">
        <v>170</v>
      </c>
      <c r="C2" t="s">
        <v>81</v>
      </c>
      <c r="D2">
        <v>-604440.88</v>
      </c>
      <c r="E2">
        <v>-331785.09000000003</v>
      </c>
      <c r="F2">
        <v>-278246.38</v>
      </c>
      <c r="G2">
        <v>743539.63</v>
      </c>
      <c r="H2">
        <v>-467340.91</v>
      </c>
      <c r="I2">
        <v>-181104.72</v>
      </c>
      <c r="J2">
        <v>-191067.34</v>
      </c>
      <c r="K2">
        <v>536389</v>
      </c>
      <c r="L2">
        <v>-19.827347</v>
      </c>
      <c r="M2">
        <v>-11.576072999999999</v>
      </c>
      <c r="N2">
        <v>-28.708385</v>
      </c>
      <c r="O2">
        <v>36.760039999999996</v>
      </c>
      <c r="P2">
        <v>0</v>
      </c>
      <c r="Q2">
        <v>0</v>
      </c>
      <c r="R2">
        <v>-11.585462</v>
      </c>
      <c r="S2">
        <v>11.585462</v>
      </c>
      <c r="T2">
        <v>-239041.03</v>
      </c>
      <c r="U2">
        <v>12296.92</v>
      </c>
      <c r="V2">
        <v>-88500.266000000003</v>
      </c>
      <c r="W2">
        <v>255194.3</v>
      </c>
      <c r="X2">
        <v>0</v>
      </c>
      <c r="Y2">
        <v>0</v>
      </c>
      <c r="Z2">
        <v>-11.607574</v>
      </c>
      <c r="AA2">
        <v>11.607574</v>
      </c>
      <c r="AB2">
        <v>0</v>
      </c>
      <c r="AC2">
        <v>0</v>
      </c>
      <c r="AD2">
        <v>-11.629690999999999</v>
      </c>
      <c r="AE2">
        <v>11.629690999999999</v>
      </c>
      <c r="AF2">
        <v>-341121.78</v>
      </c>
      <c r="AG2">
        <v>106421.69</v>
      </c>
      <c r="AH2">
        <v>-125295.07</v>
      </c>
      <c r="AI2">
        <v>378666.72</v>
      </c>
      <c r="AJ2">
        <v>0.69945908000000001</v>
      </c>
      <c r="AK2">
        <v>2.2341733000000001</v>
      </c>
      <c r="AL2">
        <v>-13.122328</v>
      </c>
      <c r="AM2">
        <v>13.329526</v>
      </c>
      <c r="AN2">
        <v>5.8975663000000003</v>
      </c>
      <c r="AO2">
        <v>276.13907</v>
      </c>
      <c r="AP2">
        <v>-205.02038999999999</v>
      </c>
      <c r="AQ2">
        <v>343.97809000000001</v>
      </c>
    </row>
    <row r="3" spans="1:43" x14ac:dyDescent="0.25">
      <c r="A3" s="45">
        <v>0</v>
      </c>
      <c r="B3" t="s">
        <v>171</v>
      </c>
      <c r="C3" t="s">
        <v>81</v>
      </c>
      <c r="D3">
        <v>-445078.66</v>
      </c>
      <c r="E3">
        <v>-379577.53</v>
      </c>
      <c r="F3">
        <v>-241780.28</v>
      </c>
      <c r="G3">
        <v>632954.88</v>
      </c>
      <c r="H3">
        <v>-415246.63</v>
      </c>
      <c r="I3">
        <v>-305425.81</v>
      </c>
      <c r="J3">
        <v>-194677.28</v>
      </c>
      <c r="K3">
        <v>551011.75</v>
      </c>
      <c r="L3">
        <v>-94942.343999999997</v>
      </c>
      <c r="M3">
        <v>-300342.34000000003</v>
      </c>
      <c r="N3">
        <v>-206513.63</v>
      </c>
      <c r="O3">
        <v>376652.97</v>
      </c>
      <c r="P3">
        <v>4456.3940000000002</v>
      </c>
      <c r="Q3">
        <v>-15645.946</v>
      </c>
      <c r="R3">
        <v>-10198.739</v>
      </c>
      <c r="S3">
        <v>19200.763999999999</v>
      </c>
      <c r="T3">
        <v>-323754.19</v>
      </c>
      <c r="U3">
        <v>-184861.59</v>
      </c>
      <c r="V3">
        <v>-131874.95000000001</v>
      </c>
      <c r="W3">
        <v>395451.13</v>
      </c>
      <c r="X3">
        <v>106.80989</v>
      </c>
      <c r="Y3">
        <v>-308.52154999999999</v>
      </c>
      <c r="Z3">
        <v>-221.60193000000001</v>
      </c>
      <c r="AA3">
        <v>394.59005999999999</v>
      </c>
      <c r="AB3">
        <v>65.867705999999998</v>
      </c>
      <c r="AC3">
        <v>-253.12064000000001</v>
      </c>
      <c r="AD3">
        <v>-186.51473999999999</v>
      </c>
      <c r="AE3">
        <v>321.24191000000002</v>
      </c>
      <c r="AF3">
        <v>-273869.03000000003</v>
      </c>
      <c r="AG3">
        <v>-137590.67000000001</v>
      </c>
      <c r="AH3">
        <v>-108591.36</v>
      </c>
      <c r="AI3">
        <v>325157.69</v>
      </c>
      <c r="AJ3">
        <v>62.381095999999999</v>
      </c>
      <c r="AK3">
        <v>-163.57611</v>
      </c>
      <c r="AL3">
        <v>-125.31061</v>
      </c>
      <c r="AM3">
        <v>215.29349999999999</v>
      </c>
      <c r="AN3">
        <v>19.603366999999999</v>
      </c>
      <c r="AO3">
        <v>-102.45149000000001</v>
      </c>
      <c r="AP3">
        <v>-85.149422000000001</v>
      </c>
      <c r="AQ3">
        <v>134.65149</v>
      </c>
    </row>
    <row r="4" spans="1:43" x14ac:dyDescent="0.25">
      <c r="A4" s="45">
        <v>0</v>
      </c>
      <c r="B4" t="s">
        <v>172</v>
      </c>
      <c r="C4" t="s">
        <v>81</v>
      </c>
      <c r="D4">
        <v>-425902.94</v>
      </c>
      <c r="E4">
        <v>-414940.69</v>
      </c>
      <c r="F4">
        <v>-242133.67</v>
      </c>
      <c r="G4">
        <v>642026.31000000006</v>
      </c>
      <c r="H4">
        <v>-399619.47</v>
      </c>
      <c r="I4">
        <v>-336083.22</v>
      </c>
      <c r="J4">
        <v>-194417.13</v>
      </c>
      <c r="K4">
        <v>557176.5</v>
      </c>
      <c r="L4">
        <v>-114051.48</v>
      </c>
      <c r="M4">
        <v>-513437.88</v>
      </c>
      <c r="N4">
        <v>-313829.88</v>
      </c>
      <c r="O4">
        <v>612466.63</v>
      </c>
      <c r="P4">
        <v>88724.687999999995</v>
      </c>
      <c r="Q4">
        <v>-282876.38</v>
      </c>
      <c r="R4">
        <v>-169178.02</v>
      </c>
      <c r="S4">
        <v>341339</v>
      </c>
      <c r="T4">
        <v>-326368.5</v>
      </c>
      <c r="U4">
        <v>-221629.48</v>
      </c>
      <c r="V4">
        <v>-136786.38</v>
      </c>
      <c r="W4">
        <v>417548.25</v>
      </c>
      <c r="X4">
        <v>76368.883000000002</v>
      </c>
      <c r="Y4">
        <v>-209258.47</v>
      </c>
      <c r="Z4">
        <v>-130492.61</v>
      </c>
      <c r="AA4">
        <v>258165.91</v>
      </c>
      <c r="AB4">
        <v>53585.09</v>
      </c>
      <c r="AC4">
        <v>-186718.86</v>
      </c>
      <c r="AD4">
        <v>-118370.85</v>
      </c>
      <c r="AE4">
        <v>227479.56</v>
      </c>
      <c r="AF4">
        <v>-286438.69</v>
      </c>
      <c r="AG4">
        <v>-177410.63</v>
      </c>
      <c r="AH4">
        <v>-116607.03999999999</v>
      </c>
      <c r="AI4">
        <v>356537.31</v>
      </c>
      <c r="AJ4">
        <v>40690.758000000002</v>
      </c>
      <c r="AK4">
        <v>-105280.19</v>
      </c>
      <c r="AL4">
        <v>-68555.343999999997</v>
      </c>
      <c r="AM4">
        <v>132058.66</v>
      </c>
      <c r="AN4">
        <v>5810.0448999999999</v>
      </c>
      <c r="AO4">
        <v>-25718.817999999999</v>
      </c>
      <c r="AP4">
        <v>-17156.655999999999</v>
      </c>
      <c r="AQ4">
        <v>31457.353999999999</v>
      </c>
    </row>
    <row r="5" spans="1:43" x14ac:dyDescent="0.25">
      <c r="A5" s="45">
        <v>0</v>
      </c>
      <c r="B5" t="s">
        <v>173</v>
      </c>
      <c r="C5" t="s">
        <v>81</v>
      </c>
      <c r="D5">
        <v>-430900.19</v>
      </c>
      <c r="E5">
        <v>-475531.78</v>
      </c>
      <c r="F5">
        <v>-255590.3</v>
      </c>
      <c r="G5">
        <v>690747.31</v>
      </c>
      <c r="H5">
        <v>-396235.25</v>
      </c>
      <c r="I5">
        <v>-373055.5</v>
      </c>
      <c r="J5">
        <v>-199562.91</v>
      </c>
      <c r="K5">
        <v>579653.43999999994</v>
      </c>
      <c r="L5">
        <v>-107141.43</v>
      </c>
      <c r="M5">
        <v>-676510</v>
      </c>
      <c r="N5">
        <v>-383229.5</v>
      </c>
      <c r="O5">
        <v>784863</v>
      </c>
      <c r="P5">
        <v>159393.70000000001</v>
      </c>
      <c r="Q5">
        <v>-464787.91</v>
      </c>
      <c r="R5">
        <v>-259211.47</v>
      </c>
      <c r="S5">
        <v>555540.06000000006</v>
      </c>
      <c r="T5">
        <v>-301792.13</v>
      </c>
      <c r="U5">
        <v>-225681.42</v>
      </c>
      <c r="V5">
        <v>-129960.74</v>
      </c>
      <c r="W5">
        <v>398623.09</v>
      </c>
      <c r="X5">
        <v>148422.97</v>
      </c>
      <c r="Y5">
        <v>-376640.94</v>
      </c>
      <c r="Z5">
        <v>-219595.19</v>
      </c>
      <c r="AA5">
        <v>460553.81</v>
      </c>
      <c r="AB5">
        <v>110192.03</v>
      </c>
      <c r="AC5">
        <v>-341333.53</v>
      </c>
      <c r="AD5">
        <v>-203151.14</v>
      </c>
      <c r="AE5">
        <v>412215.06</v>
      </c>
      <c r="AF5">
        <v>-250187.63</v>
      </c>
      <c r="AG5">
        <v>-169387.95</v>
      </c>
      <c r="AH5">
        <v>-104410.59</v>
      </c>
      <c r="AI5">
        <v>319668.09000000003</v>
      </c>
      <c r="AJ5">
        <v>103158.84</v>
      </c>
      <c r="AK5">
        <v>-245694.56</v>
      </c>
      <c r="AL5">
        <v>-151219.89000000001</v>
      </c>
      <c r="AM5">
        <v>306390.31</v>
      </c>
      <c r="AN5">
        <v>38859.464999999997</v>
      </c>
      <c r="AO5">
        <v>-142620.26999999999</v>
      </c>
      <c r="AP5">
        <v>-94358.608999999997</v>
      </c>
      <c r="AQ5">
        <v>175368.59</v>
      </c>
    </row>
    <row r="6" spans="1:43" x14ac:dyDescent="0.25">
      <c r="A6" s="45">
        <v>0</v>
      </c>
      <c r="B6" t="s">
        <v>174</v>
      </c>
      <c r="C6" t="s">
        <v>81</v>
      </c>
      <c r="D6">
        <v>-400660.13</v>
      </c>
      <c r="E6">
        <v>-490101.13</v>
      </c>
      <c r="F6">
        <v>-251429.56</v>
      </c>
      <c r="G6">
        <v>681134.69</v>
      </c>
      <c r="H6">
        <v>-362592.78</v>
      </c>
      <c r="I6">
        <v>-374400.13</v>
      </c>
      <c r="J6">
        <v>-191261.8</v>
      </c>
      <c r="K6">
        <v>555184.68999999994</v>
      </c>
      <c r="L6">
        <v>-76727.758000000002</v>
      </c>
      <c r="M6">
        <v>-785191.38</v>
      </c>
      <c r="N6">
        <v>-424276.78</v>
      </c>
      <c r="O6">
        <v>895780.94</v>
      </c>
      <c r="P6">
        <v>233179.97</v>
      </c>
      <c r="Q6">
        <v>-609171.31000000006</v>
      </c>
      <c r="R6">
        <v>-324534.28000000003</v>
      </c>
      <c r="S6">
        <v>728550</v>
      </c>
      <c r="T6">
        <v>-258947.97</v>
      </c>
      <c r="U6">
        <v>-210608.17</v>
      </c>
      <c r="V6">
        <v>-115680.55</v>
      </c>
      <c r="W6">
        <v>353258.91</v>
      </c>
      <c r="X6">
        <v>224617.39</v>
      </c>
      <c r="Y6">
        <v>-517523.97</v>
      </c>
      <c r="Z6">
        <v>-288023.15999999997</v>
      </c>
      <c r="AA6">
        <v>633436.18999999994</v>
      </c>
      <c r="AB6">
        <v>174988.11</v>
      </c>
      <c r="AC6">
        <v>-476940.03</v>
      </c>
      <c r="AD6">
        <v>-270928.38</v>
      </c>
      <c r="AE6">
        <v>575755.88</v>
      </c>
      <c r="AF6">
        <v>-201774.39</v>
      </c>
      <c r="AG6">
        <v>-148416.60999999999</v>
      </c>
      <c r="AH6">
        <v>-87118.375</v>
      </c>
      <c r="AI6">
        <v>265198.06</v>
      </c>
      <c r="AJ6">
        <v>174482.67</v>
      </c>
      <c r="AK6">
        <v>-377707.47</v>
      </c>
      <c r="AL6">
        <v>-221950.44</v>
      </c>
      <c r="AM6">
        <v>471560.31</v>
      </c>
      <c r="AN6">
        <v>85658.726999999999</v>
      </c>
      <c r="AO6">
        <v>-263886.34000000003</v>
      </c>
      <c r="AP6">
        <v>-166902.31</v>
      </c>
      <c r="AQ6">
        <v>323774.31</v>
      </c>
    </row>
    <row r="7" spans="1:43" x14ac:dyDescent="0.25">
      <c r="A7" s="45">
        <v>0</v>
      </c>
      <c r="B7" t="s">
        <v>175</v>
      </c>
      <c r="C7" t="s">
        <v>81</v>
      </c>
      <c r="D7">
        <v>-349478.56</v>
      </c>
      <c r="E7">
        <v>-466474</v>
      </c>
      <c r="F7">
        <v>-234196.38</v>
      </c>
      <c r="G7">
        <v>628157</v>
      </c>
      <c r="H7">
        <v>-310352.44</v>
      </c>
      <c r="I7">
        <v>-345958.72</v>
      </c>
      <c r="J7">
        <v>-172795.45</v>
      </c>
      <c r="K7">
        <v>495847.09</v>
      </c>
      <c r="L7">
        <v>-33937.32</v>
      </c>
      <c r="M7">
        <v>-845157.94</v>
      </c>
      <c r="N7">
        <v>-445269.69</v>
      </c>
      <c r="O7">
        <v>955881.13</v>
      </c>
      <c r="P7">
        <v>306626.15999999997</v>
      </c>
      <c r="Q7">
        <v>-714855.06</v>
      </c>
      <c r="R7">
        <v>-371126</v>
      </c>
      <c r="S7">
        <v>861842.13</v>
      </c>
      <c r="T7">
        <v>-204624.97</v>
      </c>
      <c r="U7">
        <v>-178768.52</v>
      </c>
      <c r="V7">
        <v>-95431.858999999997</v>
      </c>
      <c r="W7">
        <v>287987.5</v>
      </c>
      <c r="X7">
        <v>301188.46999999997</v>
      </c>
      <c r="Y7">
        <v>-626732.56000000006</v>
      </c>
      <c r="Z7">
        <v>-339170.72</v>
      </c>
      <c r="AA7">
        <v>773656.88</v>
      </c>
      <c r="AB7">
        <v>243399.67</v>
      </c>
      <c r="AC7">
        <v>-585617.43999999994</v>
      </c>
      <c r="AD7">
        <v>-322904.78000000003</v>
      </c>
      <c r="AE7">
        <v>711659.13</v>
      </c>
      <c r="AF7">
        <v>-145929.29999999999</v>
      </c>
      <c r="AG7">
        <v>-115490.44</v>
      </c>
      <c r="AH7">
        <v>-65576.023000000001</v>
      </c>
      <c r="AI7">
        <v>197316.03</v>
      </c>
      <c r="AJ7">
        <v>249529.38</v>
      </c>
      <c r="AK7">
        <v>-489889.94</v>
      </c>
      <c r="AL7">
        <v>-278827.81</v>
      </c>
      <c r="AM7">
        <v>616443</v>
      </c>
      <c r="AN7">
        <v>141119.38</v>
      </c>
      <c r="AO7">
        <v>-372204.38</v>
      </c>
      <c r="AP7">
        <v>-227425.2</v>
      </c>
      <c r="AQ7">
        <v>458446.28</v>
      </c>
    </row>
    <row r="8" spans="1:43" x14ac:dyDescent="0.25">
      <c r="A8" s="45">
        <v>0</v>
      </c>
      <c r="B8" t="s">
        <v>176</v>
      </c>
      <c r="C8" t="s">
        <v>81</v>
      </c>
      <c r="D8">
        <v>-268237.44</v>
      </c>
      <c r="E8">
        <v>-382431.59</v>
      </c>
      <c r="F8">
        <v>-194478.44</v>
      </c>
      <c r="G8">
        <v>505991.22</v>
      </c>
      <c r="H8">
        <v>-229231.75</v>
      </c>
      <c r="I8">
        <v>-269833.59000000003</v>
      </c>
      <c r="J8">
        <v>-136146.22</v>
      </c>
      <c r="K8">
        <v>379332.5</v>
      </c>
      <c r="L8">
        <v>15310.099</v>
      </c>
      <c r="M8">
        <v>-822396.75</v>
      </c>
      <c r="N8">
        <v>-436291.75</v>
      </c>
      <c r="O8">
        <v>931086.13</v>
      </c>
      <c r="P8">
        <v>369735.69</v>
      </c>
      <c r="Q8">
        <v>-756567.38</v>
      </c>
      <c r="R8">
        <v>-394535.5</v>
      </c>
      <c r="S8">
        <v>929923.06</v>
      </c>
      <c r="T8">
        <v>-127898.47</v>
      </c>
      <c r="U8">
        <v>-117644.03</v>
      </c>
      <c r="V8">
        <v>-62798.046999999999</v>
      </c>
      <c r="W8">
        <v>184774.81</v>
      </c>
      <c r="X8">
        <v>368094.31</v>
      </c>
      <c r="Y8">
        <v>-679665.69</v>
      </c>
      <c r="Z8">
        <v>-368320.38</v>
      </c>
      <c r="AA8">
        <v>856211.88</v>
      </c>
      <c r="AB8">
        <v>305499.78000000003</v>
      </c>
      <c r="AC8">
        <v>-641359.63</v>
      </c>
      <c r="AD8">
        <v>-353061.09</v>
      </c>
      <c r="AE8">
        <v>793299.75</v>
      </c>
      <c r="AF8">
        <v>-71824.789000000004</v>
      </c>
      <c r="AG8">
        <v>-60060.675999999999</v>
      </c>
      <c r="AH8">
        <v>-33806.851999999999</v>
      </c>
      <c r="AI8">
        <v>99543.898000000001</v>
      </c>
      <c r="AJ8">
        <v>318224.21999999997</v>
      </c>
      <c r="AK8">
        <v>-558065.63</v>
      </c>
      <c r="AL8">
        <v>-316092</v>
      </c>
      <c r="AM8">
        <v>715973.5</v>
      </c>
      <c r="AN8">
        <v>195556.86</v>
      </c>
      <c r="AO8">
        <v>-440920.75</v>
      </c>
      <c r="AP8">
        <v>-267068.13</v>
      </c>
      <c r="AQ8">
        <v>551342.88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  <pageSetUpPr fitToPage="1"/>
  </sheetPr>
  <dimension ref="A3:AL287"/>
  <sheetViews>
    <sheetView tabSelected="1" topLeftCell="A43" zoomScale="70" zoomScaleNormal="70" zoomScalePageLayoutView="75" workbookViewId="0">
      <selection activeCell="L34" sqref="L34"/>
    </sheetView>
  </sheetViews>
  <sheetFormatPr defaultColWidth="8.85546875" defaultRowHeight="15" x14ac:dyDescent="0.25"/>
  <cols>
    <col min="1" max="1" width="33.7109375" style="2" customWidth="1"/>
    <col min="2" max="2" width="13.28515625" style="2" customWidth="1"/>
    <col min="3" max="3" width="11.85546875" style="2" customWidth="1"/>
    <col min="4" max="5" width="9" style="2" customWidth="1"/>
    <col min="6" max="14" width="10" style="2" customWidth="1"/>
    <col min="15" max="15" width="9.7109375" style="2" customWidth="1"/>
    <col min="16" max="16" width="4.5703125" style="46" customWidth="1"/>
    <col min="17" max="21" width="9.7109375" style="2" customWidth="1"/>
    <col min="22" max="22" width="9.7109375" style="4" customWidth="1"/>
    <col min="23" max="32" width="9.7109375" style="2" customWidth="1"/>
    <col min="33" max="36" width="8.85546875" style="2" customWidth="1"/>
    <col min="37" max="16384" width="8.85546875" style="2"/>
  </cols>
  <sheetData>
    <row r="3" spans="3:22" x14ac:dyDescent="0.25">
      <c r="C3" s="1"/>
      <c r="E3" s="1"/>
      <c r="F3" s="1"/>
      <c r="I3" s="3"/>
      <c r="J3" s="1"/>
    </row>
    <row r="4" spans="3:22" ht="18" customHeight="1" x14ac:dyDescent="0.25">
      <c r="C4" s="5" t="s">
        <v>25</v>
      </c>
      <c r="E4" s="1"/>
      <c r="F4" s="1"/>
      <c r="I4" s="3"/>
      <c r="J4" s="1"/>
    </row>
    <row r="5" spans="3:22" ht="18" customHeight="1" x14ac:dyDescent="0.25">
      <c r="C5" s="5"/>
      <c r="E5" s="1"/>
      <c r="F5" s="1"/>
      <c r="I5" s="3"/>
      <c r="J5" s="1"/>
    </row>
    <row r="6" spans="3:22" x14ac:dyDescent="0.25">
      <c r="C6" s="1"/>
      <c r="E6" s="1"/>
      <c r="F6" s="1"/>
      <c r="I6" s="3"/>
      <c r="J6" s="1"/>
    </row>
    <row r="7" spans="3:22" ht="27" customHeight="1" x14ac:dyDescent="0.25">
      <c r="C7" s="72" t="s">
        <v>26</v>
      </c>
      <c r="D7" s="72" t="s">
        <v>27</v>
      </c>
      <c r="E7" s="73" t="s">
        <v>28</v>
      </c>
      <c r="F7" s="73" t="s">
        <v>29</v>
      </c>
      <c r="G7" s="73" t="s">
        <v>30</v>
      </c>
      <c r="H7" s="1"/>
      <c r="I7" s="1"/>
      <c r="O7" s="46"/>
      <c r="P7" s="2"/>
      <c r="U7" s="4"/>
      <c r="V7" s="2"/>
    </row>
    <row r="8" spans="3:22" ht="15.75" customHeight="1" x14ac:dyDescent="0.25">
      <c r="C8" s="74" t="s">
        <v>3</v>
      </c>
      <c r="D8" s="74" t="s">
        <v>3</v>
      </c>
      <c r="E8" s="74" t="s">
        <v>31</v>
      </c>
      <c r="F8" s="74" t="s">
        <v>32</v>
      </c>
      <c r="G8" s="74" t="s">
        <v>32</v>
      </c>
      <c r="H8" s="1"/>
      <c r="I8" s="1"/>
      <c r="O8" s="46"/>
      <c r="P8" s="2"/>
      <c r="U8" s="4"/>
      <c r="V8" s="2"/>
    </row>
    <row r="9" spans="3:22" ht="15.75" customHeight="1" x14ac:dyDescent="0.25">
      <c r="C9" s="74"/>
      <c r="D9" s="74"/>
      <c r="E9" s="74"/>
      <c r="F9" s="74"/>
      <c r="G9" s="74"/>
      <c r="H9" s="1"/>
      <c r="I9" s="1"/>
      <c r="O9" s="46"/>
      <c r="P9" s="2"/>
      <c r="U9" s="4"/>
      <c r="V9" s="2"/>
    </row>
    <row r="10" spans="3:22" ht="15.75" customHeight="1" x14ac:dyDescent="0.25">
      <c r="C10" s="75" t="s">
        <v>33</v>
      </c>
      <c r="D10" s="76"/>
      <c r="E10" s="76"/>
      <c r="F10" s="76"/>
      <c r="G10" s="76"/>
      <c r="H10" s="71"/>
      <c r="I10" s="71"/>
    </row>
    <row r="11" spans="3:22" x14ac:dyDescent="0.25">
      <c r="C11" s="69">
        <v>0</v>
      </c>
      <c r="D11" s="69">
        <f>intro!$D$7-summary!C11</f>
        <v>166.28</v>
      </c>
      <c r="E11" s="70">
        <f t="shared" ref="E11:E17" si="0">CONVERT(100,"mph","m/sec")</f>
        <v>44.704000000000001</v>
      </c>
      <c r="F11" s="77"/>
      <c r="G11" s="77"/>
      <c r="H11" s="1"/>
      <c r="I11" s="1"/>
      <c r="O11" s="46"/>
      <c r="P11" s="2"/>
      <c r="U11" s="4"/>
      <c r="V11" s="2"/>
    </row>
    <row r="12" spans="3:22" x14ac:dyDescent="0.25">
      <c r="C12" s="69">
        <f t="shared" ref="C12:C17" si="1">C11+15</f>
        <v>15</v>
      </c>
      <c r="D12" s="69">
        <f>intro!$D$7-summary!C12</f>
        <v>151.28</v>
      </c>
      <c r="E12" s="70">
        <f t="shared" si="0"/>
        <v>44.704000000000001</v>
      </c>
      <c r="F12" s="78">
        <v>1706300</v>
      </c>
      <c r="G12" s="78">
        <v>876570</v>
      </c>
      <c r="H12" s="1"/>
      <c r="I12" s="1"/>
      <c r="O12" s="46"/>
      <c r="P12" s="2"/>
      <c r="U12" s="4"/>
      <c r="V12" s="2"/>
    </row>
    <row r="13" spans="3:22" x14ac:dyDescent="0.25">
      <c r="C13" s="69">
        <f t="shared" si="1"/>
        <v>30</v>
      </c>
      <c r="D13" s="69">
        <f>intro!$D$7-summary!C13</f>
        <v>136.28</v>
      </c>
      <c r="E13" s="70">
        <f t="shared" si="0"/>
        <v>44.704000000000001</v>
      </c>
      <c r="F13" s="78">
        <v>1521400</v>
      </c>
      <c r="G13" s="78">
        <v>1709200</v>
      </c>
      <c r="H13" s="1"/>
      <c r="I13" s="1"/>
      <c r="O13" s="46"/>
      <c r="P13" s="2"/>
      <c r="U13" s="4"/>
      <c r="V13" s="2"/>
    </row>
    <row r="14" spans="3:22" x14ac:dyDescent="0.25">
      <c r="C14" s="69">
        <f t="shared" si="1"/>
        <v>45</v>
      </c>
      <c r="D14" s="69">
        <f>intro!$D$7-summary!C14</f>
        <v>121.28</v>
      </c>
      <c r="E14" s="70">
        <f t="shared" si="0"/>
        <v>44.704000000000001</v>
      </c>
      <c r="F14" s="78">
        <v>1263100</v>
      </c>
      <c r="G14" s="78">
        <v>2406400</v>
      </c>
      <c r="H14" s="1"/>
      <c r="I14" s="1"/>
      <c r="O14" s="46"/>
      <c r="P14" s="2"/>
      <c r="U14" s="4"/>
      <c r="V14" s="2"/>
    </row>
    <row r="15" spans="3:22" x14ac:dyDescent="0.25">
      <c r="C15" s="69">
        <f t="shared" si="1"/>
        <v>60</v>
      </c>
      <c r="D15" s="69">
        <f>intro!$D$7-summary!C15</f>
        <v>106.28</v>
      </c>
      <c r="E15" s="70">
        <f t="shared" si="0"/>
        <v>44.704000000000001</v>
      </c>
      <c r="F15" s="78">
        <v>902850</v>
      </c>
      <c r="G15" s="78">
        <v>2939200</v>
      </c>
      <c r="H15" s="1"/>
      <c r="I15" s="1"/>
      <c r="O15" s="46"/>
      <c r="P15" s="2"/>
      <c r="U15" s="4"/>
      <c r="V15" s="2"/>
    </row>
    <row r="16" spans="3:22" x14ac:dyDescent="0.25">
      <c r="C16" s="69">
        <f t="shared" si="1"/>
        <v>75</v>
      </c>
      <c r="D16" s="69">
        <f>intro!$D$7-summary!C16</f>
        <v>91.28</v>
      </c>
      <c r="E16" s="70">
        <f t="shared" si="0"/>
        <v>44.704000000000001</v>
      </c>
      <c r="F16" s="78">
        <v>480350</v>
      </c>
      <c r="G16" s="78">
        <f>3271200</f>
        <v>3271200</v>
      </c>
      <c r="H16" s="1"/>
      <c r="I16" s="1"/>
      <c r="O16" s="46"/>
      <c r="P16" s="2"/>
      <c r="U16" s="4"/>
      <c r="V16" s="2"/>
    </row>
    <row r="17" spans="1:38" x14ac:dyDescent="0.25">
      <c r="C17" s="69">
        <f t="shared" si="1"/>
        <v>90</v>
      </c>
      <c r="D17" s="69">
        <f>intro!$D$7-summary!C17</f>
        <v>76.28</v>
      </c>
      <c r="E17" s="70">
        <f t="shared" si="0"/>
        <v>44.704000000000001</v>
      </c>
      <c r="F17" s="78">
        <v>23999</v>
      </c>
      <c r="G17" s="78">
        <v>3282300</v>
      </c>
      <c r="H17" s="1"/>
      <c r="I17" s="1"/>
      <c r="O17" s="46"/>
      <c r="P17" s="2"/>
      <c r="U17" s="4"/>
      <c r="V17" s="2"/>
    </row>
    <row r="18" spans="1:38" ht="15.75" customHeight="1" x14ac:dyDescent="0.25">
      <c r="C18" s="75" t="s">
        <v>34</v>
      </c>
      <c r="D18" s="69"/>
      <c r="E18" s="70"/>
      <c r="F18" s="78"/>
      <c r="G18" s="78"/>
      <c r="H18" s="71"/>
      <c r="I18" s="71"/>
    </row>
    <row r="19" spans="1:38" x14ac:dyDescent="0.25">
      <c r="C19" s="69">
        <f t="shared" ref="C19:D25" si="2">C11</f>
        <v>0</v>
      </c>
      <c r="D19" s="69">
        <f t="shared" si="2"/>
        <v>166.28</v>
      </c>
      <c r="E19" s="70">
        <f t="shared" ref="E19:E25" si="3">CONVERT(120,"mph","m/sec")</f>
        <v>53.644799999999996</v>
      </c>
      <c r="F19" s="79"/>
      <c r="G19" s="79"/>
      <c r="H19" s="1"/>
      <c r="I19" s="1"/>
      <c r="O19" s="46"/>
      <c r="P19" s="2"/>
      <c r="U19" s="4"/>
      <c r="V19" s="2"/>
    </row>
    <row r="20" spans="1:38" x14ac:dyDescent="0.25">
      <c r="C20" s="69">
        <f t="shared" si="2"/>
        <v>15</v>
      </c>
      <c r="D20" s="69">
        <f t="shared" si="2"/>
        <v>151.28</v>
      </c>
      <c r="E20" s="70">
        <f t="shared" si="3"/>
        <v>53.644799999999996</v>
      </c>
      <c r="F20" s="78">
        <f t="shared" ref="F20:F25" si="4">F12*E19/E11</f>
        <v>2047559.9999999998</v>
      </c>
      <c r="G20" s="78">
        <f t="shared" ref="G20:G25" si="5">G12*E19/E11</f>
        <v>1051884</v>
      </c>
      <c r="H20" s="1"/>
      <c r="I20" s="1"/>
      <c r="O20" s="46"/>
      <c r="P20" s="2"/>
      <c r="U20" s="4"/>
      <c r="V20" s="2"/>
    </row>
    <row r="21" spans="1:38" x14ac:dyDescent="0.25">
      <c r="C21" s="69">
        <f t="shared" si="2"/>
        <v>30</v>
      </c>
      <c r="D21" s="69">
        <f t="shared" si="2"/>
        <v>136.28</v>
      </c>
      <c r="E21" s="70">
        <f t="shared" si="3"/>
        <v>53.644799999999996</v>
      </c>
      <c r="F21" s="78">
        <f t="shared" si="4"/>
        <v>1825680</v>
      </c>
      <c r="G21" s="78">
        <f t="shared" si="5"/>
        <v>2051040</v>
      </c>
      <c r="H21" s="1"/>
      <c r="I21" s="1"/>
      <c r="O21" s="46"/>
      <c r="P21" s="2"/>
      <c r="U21" s="4"/>
      <c r="V21" s="2"/>
    </row>
    <row r="22" spans="1:38" x14ac:dyDescent="0.25">
      <c r="C22" s="69">
        <f t="shared" si="2"/>
        <v>45</v>
      </c>
      <c r="D22" s="69">
        <f t="shared" si="2"/>
        <v>121.28</v>
      </c>
      <c r="E22" s="70">
        <f t="shared" si="3"/>
        <v>53.644799999999996</v>
      </c>
      <c r="F22" s="78">
        <f t="shared" si="4"/>
        <v>1515719.9999999998</v>
      </c>
      <c r="G22" s="78">
        <f t="shared" si="5"/>
        <v>2887680</v>
      </c>
      <c r="H22" s="1"/>
      <c r="I22" s="1"/>
      <c r="O22" s="46"/>
      <c r="P22" s="2"/>
      <c r="U22" s="4"/>
      <c r="V22" s="2"/>
    </row>
    <row r="23" spans="1:38" x14ac:dyDescent="0.25">
      <c r="C23" s="69">
        <f t="shared" si="2"/>
        <v>60</v>
      </c>
      <c r="D23" s="69">
        <f t="shared" si="2"/>
        <v>106.28</v>
      </c>
      <c r="E23" s="70">
        <f t="shared" si="3"/>
        <v>53.644799999999996</v>
      </c>
      <c r="F23" s="78">
        <f t="shared" si="4"/>
        <v>1083420</v>
      </c>
      <c r="G23" s="78">
        <f t="shared" si="5"/>
        <v>3527040</v>
      </c>
      <c r="H23" s="1"/>
      <c r="I23" s="1"/>
      <c r="O23" s="46"/>
      <c r="P23" s="2"/>
      <c r="U23" s="4"/>
      <c r="V23" s="2"/>
    </row>
    <row r="24" spans="1:38" x14ac:dyDescent="0.25">
      <c r="C24" s="69">
        <f t="shared" si="2"/>
        <v>75</v>
      </c>
      <c r="D24" s="69">
        <f t="shared" si="2"/>
        <v>91.28</v>
      </c>
      <c r="E24" s="70">
        <f t="shared" si="3"/>
        <v>53.644799999999996</v>
      </c>
      <c r="F24" s="78">
        <f t="shared" si="4"/>
        <v>576420</v>
      </c>
      <c r="G24" s="78">
        <f t="shared" si="5"/>
        <v>3925439.9999999995</v>
      </c>
      <c r="H24" s="1"/>
      <c r="I24" s="1"/>
      <c r="O24" s="46"/>
      <c r="P24" s="2"/>
      <c r="U24" s="4"/>
      <c r="V24" s="2"/>
    </row>
    <row r="25" spans="1:38" x14ac:dyDescent="0.25">
      <c r="C25" s="69">
        <f t="shared" si="2"/>
        <v>90</v>
      </c>
      <c r="D25" s="69">
        <f t="shared" si="2"/>
        <v>76.28</v>
      </c>
      <c r="E25" s="70">
        <f t="shared" si="3"/>
        <v>53.644799999999996</v>
      </c>
      <c r="F25" s="78">
        <f t="shared" si="4"/>
        <v>28798.799999999996</v>
      </c>
      <c r="G25" s="78">
        <f t="shared" si="5"/>
        <v>3938759.9999999995</v>
      </c>
      <c r="H25" s="1"/>
      <c r="I25" s="1"/>
      <c r="O25" s="46"/>
      <c r="P25" s="2"/>
      <c r="U25" s="4"/>
      <c r="V25" s="2"/>
    </row>
    <row r="26" spans="1:38" x14ac:dyDescent="0.25">
      <c r="C26" s="16"/>
      <c r="D26" s="17"/>
      <c r="E26" s="17"/>
      <c r="F26" s="18"/>
      <c r="G26" s="19"/>
      <c r="H26" s="19"/>
      <c r="I26" s="1"/>
      <c r="J26" s="1"/>
    </row>
    <row r="27" spans="1:38" ht="15.6" customHeight="1" x14ac:dyDescent="0.25">
      <c r="AG27" s="6"/>
      <c r="AH27" s="6"/>
    </row>
    <row r="28" spans="1:38" ht="18" customHeight="1" x14ac:dyDescent="0.25"/>
    <row r="29" spans="1:38" ht="21" customHeight="1" x14ac:dyDescent="0.35">
      <c r="B29" s="5" t="s">
        <v>35</v>
      </c>
      <c r="E29" s="32"/>
      <c r="F29" s="42" t="s">
        <v>36</v>
      </c>
      <c r="G29" s="42"/>
      <c r="H29" s="42"/>
      <c r="I29" s="42"/>
      <c r="J29" s="42"/>
      <c r="K29" s="42"/>
      <c r="L29" s="46"/>
      <c r="M29" s="46"/>
      <c r="N29" s="46"/>
      <c r="O29" s="46"/>
      <c r="Q29" s="42" t="s">
        <v>37</v>
      </c>
      <c r="R29" s="42"/>
      <c r="S29" s="42"/>
      <c r="T29" s="42"/>
      <c r="U29" s="42"/>
      <c r="V29" s="42"/>
    </row>
    <row r="30" spans="1:38" ht="30.75" customHeight="1" x14ac:dyDescent="0.25">
      <c r="B30" s="22" t="s">
        <v>38</v>
      </c>
      <c r="C30" s="22" t="s">
        <v>26</v>
      </c>
      <c r="D30" s="22" t="s">
        <v>27</v>
      </c>
      <c r="E30" s="22" t="s">
        <v>28</v>
      </c>
      <c r="F30" s="23" t="s">
        <v>10</v>
      </c>
      <c r="G30" s="23" t="s">
        <v>11</v>
      </c>
      <c r="H30" s="23" t="s">
        <v>12</v>
      </c>
      <c r="I30" s="23" t="s">
        <v>13</v>
      </c>
      <c r="J30" s="23" t="s">
        <v>14</v>
      </c>
      <c r="K30" s="23" t="s">
        <v>15</v>
      </c>
      <c r="L30" s="46"/>
      <c r="M30" s="46"/>
      <c r="N30" s="46"/>
      <c r="O30" s="46"/>
      <c r="Q30" s="23" t="s">
        <v>10</v>
      </c>
      <c r="R30" s="23" t="s">
        <v>11</v>
      </c>
      <c r="S30" s="23" t="s">
        <v>12</v>
      </c>
      <c r="T30" s="23" t="s">
        <v>13</v>
      </c>
      <c r="U30" s="23" t="s">
        <v>14</v>
      </c>
      <c r="V30" s="23" t="s">
        <v>15</v>
      </c>
    </row>
    <row r="31" spans="1:38" ht="15.75" customHeight="1" x14ac:dyDescent="0.25">
      <c r="B31" s="26"/>
      <c r="C31" s="24" t="s">
        <v>3</v>
      </c>
      <c r="D31" s="24" t="s">
        <v>3</v>
      </c>
      <c r="E31" s="24" t="s">
        <v>31</v>
      </c>
      <c r="F31" s="25" t="s">
        <v>16</v>
      </c>
      <c r="G31" s="25" t="s">
        <v>16</v>
      </c>
      <c r="H31" s="25" t="s">
        <v>16</v>
      </c>
      <c r="I31" s="23" t="s">
        <v>17</v>
      </c>
      <c r="J31" s="23" t="s">
        <v>17</v>
      </c>
      <c r="K31" s="23" t="s">
        <v>17</v>
      </c>
      <c r="L31" s="46"/>
      <c r="M31" s="46"/>
      <c r="N31" s="46"/>
      <c r="O31" s="46"/>
      <c r="Q31" s="25" t="s">
        <v>16</v>
      </c>
      <c r="R31" s="25" t="s">
        <v>16</v>
      </c>
      <c r="S31" s="25" t="s">
        <v>16</v>
      </c>
      <c r="T31" s="23" t="s">
        <v>17</v>
      </c>
      <c r="U31" s="23" t="s">
        <v>17</v>
      </c>
      <c r="V31" s="23" t="s">
        <v>17</v>
      </c>
      <c r="AG31" s="6"/>
      <c r="AH31" s="6"/>
      <c r="AI31" s="6"/>
      <c r="AJ31" s="6"/>
      <c r="AK31" s="6"/>
      <c r="AL31" s="6"/>
    </row>
    <row r="32" spans="1:38" ht="15.75" customHeight="1" x14ac:dyDescent="0.25">
      <c r="A32" s="30" t="s">
        <v>39</v>
      </c>
      <c r="B32" s="27" t="s">
        <v>40</v>
      </c>
      <c r="C32" s="20">
        <f>C11</f>
        <v>0</v>
      </c>
      <c r="D32" s="20">
        <f>D11</f>
        <v>166.28</v>
      </c>
      <c r="E32" s="29">
        <f>E11</f>
        <v>44.704000000000001</v>
      </c>
      <c r="F32" s="33">
        <f>'10m_100mph_cog'!D2-intro!B$16</f>
        <v>5.7078649999999982</v>
      </c>
      <c r="G32" s="33">
        <f>'10m_100mph_cog'!E2-intro!C$16</f>
        <v>-7.2651184000000004</v>
      </c>
      <c r="H32" s="33">
        <f>'10m_100mph_cog'!F2-intro!D$16</f>
        <v>-1.6936099999999676E-2</v>
      </c>
      <c r="I32" s="33">
        <f>'10m_100mph_cog'!G2-intro!E$16</f>
        <v>0.15933544999999999</v>
      </c>
      <c r="J32" s="33">
        <f>'10m_100mph_cog'!H2-intro!F$16</f>
        <v>-1.7394473000000001E-2</v>
      </c>
      <c r="K32" s="33">
        <f>'10m_100mph_cog'!I2-intro!G$16</f>
        <v>-7.0486835000000001</v>
      </c>
      <c r="L32" s="46"/>
      <c r="M32" s="46"/>
      <c r="N32" s="46"/>
      <c r="O32" s="46"/>
      <c r="Q32" s="34">
        <f>'10m_100mph_cog_tug'!D2-intro!B$16</f>
        <v>4.339693000000004</v>
      </c>
      <c r="R32" s="34">
        <f>'10m_100mph_cog_tug'!E2-intro!C$16</f>
        <v>-6.1289547000000004</v>
      </c>
      <c r="S32" s="34">
        <f>'10m_100mph_cog_tug'!F2-intro!D$16</f>
        <v>-8.5437999999999903E-3</v>
      </c>
      <c r="T32" s="34">
        <f>'10m_100mph_cog_tug'!G2-intro!E$16</f>
        <v>8.1364300000000001E-2</v>
      </c>
      <c r="U32" s="34">
        <f>'10m_100mph_cog_tug'!H2-intro!F$16</f>
        <v>-1.5582035000000001E-2</v>
      </c>
      <c r="V32" s="34">
        <f>'10m_100mph_cog_tug'!I2-intro!G$16</f>
        <v>-5.6187533000000007</v>
      </c>
    </row>
    <row r="33" spans="1:22" ht="15.75" customHeight="1" x14ac:dyDescent="0.25">
      <c r="B33" s="27" t="s">
        <v>40</v>
      </c>
      <c r="C33" s="20">
        <f>C12</f>
        <v>15</v>
      </c>
      <c r="D33" s="20">
        <f>D12</f>
        <v>151.28</v>
      </c>
      <c r="E33" s="29">
        <f>E12</f>
        <v>44.704000000000001</v>
      </c>
      <c r="F33" s="33">
        <f>'10m_100mph_cog'!D3-intro!B$16</f>
        <v>3.6752490000000009</v>
      </c>
      <c r="G33" s="33">
        <f>'10m_100mph_cog'!E3-intro!C$16</f>
        <v>-1.4575659000000001</v>
      </c>
      <c r="H33" s="33">
        <f>'10m_100mph_cog'!F3-intro!D$16</f>
        <v>-1.6772599999999471E-2</v>
      </c>
      <c r="I33" s="33">
        <f>'10m_100mph_cog'!G3-intro!E$16</f>
        <v>0.16357253999999999</v>
      </c>
      <c r="J33" s="33">
        <f>'10m_100mph_cog'!H3-intro!F$16</f>
        <v>-2.7934548000000003E-2</v>
      </c>
      <c r="K33" s="33">
        <f>'10m_100mph_cog'!I3-intro!G$16</f>
        <v>-2.9145194999999999</v>
      </c>
      <c r="L33" s="46"/>
      <c r="M33" s="46"/>
      <c r="N33" s="46"/>
      <c r="O33" s="46"/>
      <c r="Q33" s="34">
        <f>'10m_100mph_cog_tug'!D3-intro!B$16</f>
        <v>0.91559399999999869</v>
      </c>
      <c r="R33" s="34">
        <f>'10m_100mph_cog_tug'!E3-intro!C$16</f>
        <v>0.71689164000000005</v>
      </c>
      <c r="S33" s="34">
        <f>'10m_100mph_cog_tug'!F3-intro!D$16</f>
        <v>-1.3825199999999427E-2</v>
      </c>
      <c r="T33" s="34">
        <f>'10m_100mph_cog_tug'!G3-intro!E$16</f>
        <v>0.13552306</v>
      </c>
      <c r="U33" s="34">
        <f>'10m_100mph_cog_tug'!H3-intro!F$16</f>
        <v>-1.5013969000000002E-2</v>
      </c>
      <c r="V33" s="34">
        <f>'10m_100mph_cog_tug'!I3-intro!G$16</f>
        <v>-0.39604234000000005</v>
      </c>
    </row>
    <row r="34" spans="1:22" ht="15.75" customHeight="1" x14ac:dyDescent="0.25">
      <c r="B34" s="27" t="s">
        <v>40</v>
      </c>
      <c r="C34" s="20">
        <f>C13</f>
        <v>30</v>
      </c>
      <c r="D34" s="20">
        <f>D13</f>
        <v>136.28</v>
      </c>
      <c r="E34" s="29">
        <f>E13</f>
        <v>44.704000000000001</v>
      </c>
      <c r="F34" s="33">
        <f>'10m_100mph_cog'!D4-intro!B$16</f>
        <v>1.7040459999999982</v>
      </c>
      <c r="G34" s="33">
        <f>'10m_100mph_cog'!E4-intro!C$16</f>
        <v>1.19712204</v>
      </c>
      <c r="H34" s="33">
        <f>'10m_100mph_cog'!F4-intro!D$16</f>
        <v>-2.4307999999999552E-2</v>
      </c>
      <c r="I34" s="33">
        <f>'10m_100mph_cog'!G4-intro!E$16</f>
        <v>0.2392861</v>
      </c>
      <c r="J34" s="33">
        <f>'10m_100mph_cog'!H4-intro!F$16</f>
        <v>-2.5847421000000002E-2</v>
      </c>
      <c r="K34" s="33">
        <f>'10m_100mph_cog'!I4-intro!G$16</f>
        <v>-0.68169930000000001</v>
      </c>
      <c r="L34" s="46"/>
      <c r="M34" s="46"/>
      <c r="N34" s="46"/>
      <c r="O34" s="46"/>
      <c r="Q34" s="34">
        <f>'10m_100mph_cog_tug'!D4-intro!B$16</f>
        <v>0.67122499999999974</v>
      </c>
      <c r="R34" s="34">
        <f>'10m_100mph_cog_tug'!E4-intro!C$16</f>
        <v>1.25565529</v>
      </c>
      <c r="S34" s="34">
        <f>'10m_100mph_cog_tug'!F4-intro!D$16</f>
        <v>-2.4547399999999442E-2</v>
      </c>
      <c r="T34" s="34">
        <f>'10m_100mph_cog_tug'!G4-intro!E$16</f>
        <v>0.24167058</v>
      </c>
      <c r="U34" s="34">
        <f>'10m_100mph_cog_tug'!H4-intro!F$16</f>
        <v>-9.7581750000000009E-3</v>
      </c>
      <c r="V34" s="34">
        <f>'10m_100mph_cog_tug'!I4-intro!G$16</f>
        <v>-0.44761976000000003</v>
      </c>
    </row>
    <row r="35" spans="1:22" ht="15.75" customHeight="1" x14ac:dyDescent="0.25">
      <c r="B35" s="27" t="s">
        <v>40</v>
      </c>
      <c r="C35" s="20">
        <f>C14</f>
        <v>45</v>
      </c>
      <c r="D35" s="20">
        <f>D14</f>
        <v>121.28</v>
      </c>
      <c r="E35" s="29">
        <f>E14</f>
        <v>44.704000000000001</v>
      </c>
      <c r="F35" s="33">
        <f>'10m_100mph_cog'!D5-intro!B$16</f>
        <v>1.3602959999999982</v>
      </c>
      <c r="G35" s="33">
        <f>'10m_100mph_cog'!E5-intro!C$16</f>
        <v>1.6388310000000001</v>
      </c>
      <c r="H35" s="33">
        <f>'10m_100mph_cog'!F5-intro!D$16</f>
        <v>-3.2613599999999465E-2</v>
      </c>
      <c r="I35" s="33">
        <f>'10m_100mph_cog'!G5-intro!E$16</f>
        <v>0.32168629999999998</v>
      </c>
      <c r="J35" s="33">
        <f>'10m_100mph_cog'!H5-intro!F$16</f>
        <v>-1.8866569E-2</v>
      </c>
      <c r="K35" s="33">
        <f>'10m_100mph_cog'!I5-intro!G$16</f>
        <v>-0.68859288000000007</v>
      </c>
      <c r="L35" s="46"/>
      <c r="M35" s="46"/>
      <c r="N35" s="46"/>
      <c r="O35" s="46"/>
      <c r="Q35" s="34">
        <f>'10m_100mph_cog_tug'!D5-intro!B$16</f>
        <v>0.42023300000000319</v>
      </c>
      <c r="R35" s="34">
        <f>'10m_100mph_cog_tug'!E5-intro!C$16</f>
        <v>1.6511464999999999</v>
      </c>
      <c r="S35" s="34">
        <f>'10m_100mph_cog_tug'!F5-intro!D$16</f>
        <v>-3.2911099999999749E-2</v>
      </c>
      <c r="T35" s="34">
        <f>'10m_100mph_cog_tug'!G5-intro!E$16</f>
        <v>0.32480002000000002</v>
      </c>
      <c r="U35" s="34">
        <f>'10m_100mph_cog_tug'!H5-intro!F$16</f>
        <v>-3.560650000000002E-3</v>
      </c>
      <c r="V35" s="34">
        <f>'10m_100mph_cog_tug'!I5-intro!G$16</f>
        <v>-0.57869126999999998</v>
      </c>
    </row>
    <row r="36" spans="1:22" ht="15.75" customHeight="1" x14ac:dyDescent="0.25">
      <c r="B36" s="27" t="s">
        <v>40</v>
      </c>
      <c r="C36" s="20">
        <f>C15</f>
        <v>60</v>
      </c>
      <c r="D36" s="20">
        <f>D15</f>
        <v>106.28</v>
      </c>
      <c r="E36" s="29">
        <f>E15</f>
        <v>44.704000000000001</v>
      </c>
      <c r="F36" s="33">
        <f>'10m_100mph_cog'!D6-intro!B$16</f>
        <v>0.98057700000000381</v>
      </c>
      <c r="G36" s="33">
        <f>'10m_100mph_cog'!E6-intro!C$16</f>
        <v>1.9352794000000002</v>
      </c>
      <c r="H36" s="33">
        <f>'10m_100mph_cog'!F6-intro!D$16</f>
        <v>-3.8413799999999831E-2</v>
      </c>
      <c r="I36" s="33">
        <f>'10m_100mph_cog'!G6-intro!E$16</f>
        <v>0.37962339</v>
      </c>
      <c r="J36" s="33">
        <f>'10m_100mph_cog'!H6-intro!F$16</f>
        <v>-1.1473699E-2</v>
      </c>
      <c r="K36" s="33">
        <f>'10m_100mph_cog'!I6-intro!G$16</f>
        <v>-0.75302376999999998</v>
      </c>
      <c r="L36" s="46"/>
      <c r="M36" s="46"/>
      <c r="N36" s="46"/>
      <c r="O36" s="46"/>
      <c r="Q36" s="34">
        <f>'10m_100mph_cog_tug'!D6-intro!B$16</f>
        <v>8.6382000000000403E-2</v>
      </c>
      <c r="R36" s="34">
        <f>'10m_100mph_cog_tug'!E6-intro!C$16</f>
        <v>1.9325621000000002</v>
      </c>
      <c r="S36" s="34">
        <f>'10m_100mph_cog_tug'!F6-intro!D$16</f>
        <v>-3.8949299999999631E-2</v>
      </c>
      <c r="T36" s="34">
        <f>'10m_100mph_cog_tug'!G6-intro!E$16</f>
        <v>0.38497462999999998</v>
      </c>
      <c r="U36" s="34">
        <f>'10m_100mph_cog_tug'!H6-intro!F$16</f>
        <v>3.6261109999999996E-3</v>
      </c>
      <c r="V36" s="34">
        <f>'10m_100mph_cog_tug'!I6-intro!G$16</f>
        <v>-0.64459635999999998</v>
      </c>
    </row>
    <row r="37" spans="1:22" ht="15.75" customHeight="1" x14ac:dyDescent="0.25">
      <c r="B37" s="27" t="s">
        <v>40</v>
      </c>
      <c r="C37" s="20">
        <f>C16</f>
        <v>75</v>
      </c>
      <c r="D37" s="20">
        <f>D16</f>
        <v>91.28</v>
      </c>
      <c r="E37" s="29">
        <f>E16</f>
        <v>44.704000000000001</v>
      </c>
      <c r="F37" s="33">
        <f>'10m_100mph_cog'!D7-intro!B$16</f>
        <v>0.56801800000000213</v>
      </c>
      <c r="G37" s="33">
        <f>'10m_100mph_cog'!E7-intro!C$16</f>
        <v>2.1092396999999998</v>
      </c>
      <c r="H37" s="33">
        <f>'10m_100mph_cog'!F7-intro!D$16</f>
        <v>-4.2081200000000152E-2</v>
      </c>
      <c r="I37" s="33">
        <f>'10m_100mph_cog'!G7-intro!E$16</f>
        <v>0.41623903000000001</v>
      </c>
      <c r="J37" s="33">
        <f>'10m_100mph_cog'!H7-intro!F$16</f>
        <v>-3.7146309999999995E-3</v>
      </c>
      <c r="K37" s="33">
        <f>'10m_100mph_cog'!I7-intro!G$16</f>
        <v>-0.76832327</v>
      </c>
      <c r="L37" s="46"/>
      <c r="M37" s="46"/>
      <c r="N37" s="46"/>
      <c r="O37" s="46"/>
      <c r="Q37" s="34">
        <f>'10m_100mph_cog_tug'!D7-intro!B$16</f>
        <v>-0.29518300000000153</v>
      </c>
      <c r="R37" s="34">
        <f>'10m_100mph_cog_tug'!E7-intro!C$16</f>
        <v>2.0953602999999998</v>
      </c>
      <c r="S37" s="34">
        <f>'10m_100mph_cog_tug'!F7-intro!D$16</f>
        <v>-4.2656700000000214E-2</v>
      </c>
      <c r="T37" s="34">
        <f>'10m_100mph_cog_tug'!G7-intro!E$16</f>
        <v>0.42201602999999999</v>
      </c>
      <c r="U37" s="34">
        <f>'10m_100mph_cog_tug'!H7-intro!F$16</f>
        <v>1.0964266399999999E-2</v>
      </c>
      <c r="V37" s="34">
        <f>'10m_100mph_cog_tug'!I7-intro!G$16</f>
        <v>-0.65323439000000005</v>
      </c>
    </row>
    <row r="38" spans="1:22" ht="15.75" customHeight="1" x14ac:dyDescent="0.25">
      <c r="B38" s="27" t="s">
        <v>40</v>
      </c>
      <c r="C38" s="20">
        <f>C17</f>
        <v>90</v>
      </c>
      <c r="D38" s="20">
        <f>D17</f>
        <v>76.28</v>
      </c>
      <c r="E38" s="29">
        <f>E17</f>
        <v>44.704000000000001</v>
      </c>
      <c r="F38" s="33">
        <f>'10m_100mph_cog'!D8-intro!B$16</f>
        <v>0.13256300000000465</v>
      </c>
      <c r="G38" s="33">
        <f>'10m_100mph_cog'!E8-intro!C$16</f>
        <v>2.1082507000000001</v>
      </c>
      <c r="H38" s="33">
        <f>'10m_100mph_cog'!F8-intro!D$16</f>
        <v>-4.2392500000000055E-2</v>
      </c>
      <c r="I38" s="33">
        <f>'10m_100mph_cog'!G8-intro!E$16</f>
        <v>0.41941225999999998</v>
      </c>
      <c r="J38" s="33">
        <f>'10m_100mph_cog'!H8-intro!F$16</f>
        <v>3.5918519999999995E-3</v>
      </c>
      <c r="K38" s="33">
        <f>'10m_100mph_cog'!I8-intro!G$16</f>
        <v>-0.71327063000000002</v>
      </c>
      <c r="L38" s="46"/>
      <c r="M38" s="46"/>
      <c r="N38" s="46"/>
      <c r="O38" s="46"/>
      <c r="Q38" s="34">
        <f>'10m_100mph_cog_tug'!D8-intro!B$16</f>
        <v>-0.72299799999999692</v>
      </c>
      <c r="R38" s="34">
        <f>'10m_100mph_cog_tug'!E8-intro!C$16</f>
        <v>2.0761118999999999</v>
      </c>
      <c r="S38" s="34">
        <f>'10m_100mph_cog_tug'!F8-intro!D$16</f>
        <v>-4.2927599999999622E-2</v>
      </c>
      <c r="T38" s="34">
        <f>'10m_100mph_cog_tug'!G8-intro!E$16</f>
        <v>0.42425582000000001</v>
      </c>
      <c r="U38" s="34">
        <f>'10m_100mph_cog_tug'!H8-intro!F$16</f>
        <v>1.8730905900000001E-2</v>
      </c>
      <c r="V38" s="34">
        <f>'10m_100mph_cog_tug'!I8-intro!G$16</f>
        <v>-0.57039388000000002</v>
      </c>
    </row>
    <row r="39" spans="1:22" ht="15.75" customHeight="1" x14ac:dyDescent="0.25">
      <c r="A39" s="30" t="s">
        <v>41</v>
      </c>
      <c r="B39" s="27" t="str">
        <f>B32</f>
        <v>All intact</v>
      </c>
      <c r="C39" s="27">
        <f>C32</f>
        <v>0</v>
      </c>
      <c r="D39" s="28">
        <f>D32</f>
        <v>166.28</v>
      </c>
      <c r="E39" s="29">
        <f>E19</f>
        <v>53.644799999999996</v>
      </c>
      <c r="F39" s="33">
        <f>'10m_120mph_cog'!D2-intro!B$16</f>
        <v>6.6018960000000035</v>
      </c>
      <c r="G39" s="33">
        <f>'10m_120mph_cog'!E2-intro!C$16</f>
        <v>-7.0819242000000004</v>
      </c>
      <c r="H39" s="33">
        <f>'10m_120mph_cog'!F2-intro!D$16</f>
        <v>-2.3039599999999716E-2</v>
      </c>
      <c r="I39" s="33">
        <f>'10m_120mph_cog'!G2-intro!E$16</f>
        <v>0.21745370999999999</v>
      </c>
      <c r="J39" s="33">
        <f>'10m_120mph_cog'!H2-intro!F$16</f>
        <v>-2.1863379000000002E-2</v>
      </c>
      <c r="K39" s="33">
        <f>'10m_120mph_cog'!I2-intro!G$16</f>
        <v>-7.3926410000000002</v>
      </c>
      <c r="L39" s="46"/>
      <c r="M39" s="46"/>
      <c r="N39" s="46"/>
      <c r="O39" s="46"/>
      <c r="Q39" s="34">
        <f>'10m_120mph_cog_tug'!D2-intro!B$16</f>
        <v>5.4904420000000016</v>
      </c>
      <c r="R39" s="34">
        <f>'10m_120mph_cog_tug'!E2-intro!C$16</f>
        <v>-6.627929</v>
      </c>
      <c r="S39" s="34">
        <f>'10m_120mph_cog_tug'!F2-intro!D$16</f>
        <v>-1.5068799999999882E-2</v>
      </c>
      <c r="T39" s="34">
        <f>'10m_120mph_cog_tug'!G2-intro!E$16</f>
        <v>0.14367748</v>
      </c>
      <c r="U39" s="34">
        <f>'10m_120mph_cog_tug'!H2-intro!F$16</f>
        <v>-2.3125943000000003E-2</v>
      </c>
      <c r="V39" s="34">
        <f>'10m_120mph_cog_tug'!I2-intro!G$16</f>
        <v>-6.9470881000000002</v>
      </c>
    </row>
    <row r="40" spans="1:22" ht="15.75" customHeight="1" x14ac:dyDescent="0.25">
      <c r="B40" s="27" t="str">
        <f>B33</f>
        <v>All intact</v>
      </c>
      <c r="C40" s="27">
        <f>C33</f>
        <v>15</v>
      </c>
      <c r="D40" s="28">
        <f>D33</f>
        <v>151.28</v>
      </c>
      <c r="E40" s="29">
        <f>E20</f>
        <v>53.644799999999996</v>
      </c>
      <c r="F40" s="33">
        <f>'10m_120mph_cog'!D3-intro!B$16</f>
        <v>4.6122230000000002</v>
      </c>
      <c r="G40" s="33">
        <f>'10m_120mph_cog'!E3-intro!C$16</f>
        <v>-1.4547203</v>
      </c>
      <c r="H40" s="33">
        <f>'10m_120mph_cog'!F3-intro!D$16</f>
        <v>-2.3873099999999425E-2</v>
      </c>
      <c r="I40" s="33">
        <f>'10m_120mph_cog'!G3-intro!E$16</f>
        <v>0.23315460999999998</v>
      </c>
      <c r="J40" s="33">
        <f>'10m_120mph_cog'!H3-intro!F$16</f>
        <v>-3.6752102000000002E-2</v>
      </c>
      <c r="K40" s="33">
        <f>'10m_120mph_cog'!I3-intro!G$16</f>
        <v>-3.5114328000000001</v>
      </c>
      <c r="L40" s="46"/>
      <c r="M40" s="46"/>
      <c r="N40" s="46"/>
      <c r="O40" s="46"/>
      <c r="Q40" s="34">
        <f>'10m_120mph_cog_tug'!D3-intro!B$16</f>
        <v>2.0219710000000006</v>
      </c>
      <c r="R40" s="34">
        <f>'10m_120mph_cog_tug'!E3-intro!C$16</f>
        <v>0.69020596000000001</v>
      </c>
      <c r="S40" s="34">
        <f>'10m_120mph_cog_tug'!F3-intro!D$16</f>
        <v>-1.9779999999999909E-2</v>
      </c>
      <c r="T40" s="34">
        <f>'10m_120mph_cog_tug'!G3-intro!E$16</f>
        <v>0.19412212000000001</v>
      </c>
      <c r="U40" s="34">
        <f>'10m_120mph_cog_tug'!H3-intro!F$16</f>
        <v>-2.6369799999999999E-2</v>
      </c>
      <c r="V40" s="34">
        <f>'10m_120mph_cog_tug'!I3-intro!G$16</f>
        <v>-1.0766506</v>
      </c>
    </row>
    <row r="41" spans="1:22" ht="15.75" customHeight="1" x14ac:dyDescent="0.25">
      <c r="B41" s="27" t="str">
        <f>B34</f>
        <v>All intact</v>
      </c>
      <c r="C41" s="27">
        <f>C34</f>
        <v>30</v>
      </c>
      <c r="D41" s="28">
        <f>D34</f>
        <v>136.28</v>
      </c>
      <c r="E41" s="29">
        <f>E21</f>
        <v>53.644799999999996</v>
      </c>
      <c r="F41" s="33">
        <f>'10m_120mph_cog'!D4-intro!B$16</f>
        <v>2.405740999999999</v>
      </c>
      <c r="G41" s="33">
        <f>'10m_120mph_cog'!E4-intro!C$16</f>
        <v>1.5817009999999998</v>
      </c>
      <c r="H41" s="33">
        <f>'10m_120mph_cog'!F4-intro!D$16</f>
        <v>-3.3036000000000065E-2</v>
      </c>
      <c r="I41" s="33">
        <f>'10m_120mph_cog'!G4-intro!E$16</f>
        <v>0.32588437999999997</v>
      </c>
      <c r="J41" s="33">
        <f>'10m_120mph_cog'!H4-intro!F$16</f>
        <v>-3.3643589000000002E-2</v>
      </c>
      <c r="K41" s="33">
        <f>'10m_120mph_cog'!I4-intro!G$16</f>
        <v>-0.95550900000000005</v>
      </c>
      <c r="L41" s="46"/>
      <c r="M41" s="46"/>
      <c r="N41" s="46"/>
      <c r="O41" s="46"/>
      <c r="Q41" s="34">
        <f>'10m_120mph_cog_tug'!D4-intro!B$16</f>
        <v>1.3766730000000038</v>
      </c>
      <c r="R41" s="34">
        <f>'10m_120mph_cog_tug'!E4-intro!C$16</f>
        <v>1.6763309</v>
      </c>
      <c r="S41" s="34">
        <f>'10m_120mph_cog_tug'!F4-intro!D$16</f>
        <v>-3.3428499999999417E-2</v>
      </c>
      <c r="T41" s="34">
        <f>'10m_120mph_cog_tug'!G4-intro!E$16</f>
        <v>0.32965099999999997</v>
      </c>
      <c r="U41" s="34">
        <f>'10m_120mph_cog_tug'!H4-intro!F$16</f>
        <v>-1.8755346999999999E-2</v>
      </c>
      <c r="V41" s="34">
        <f>'10m_120mph_cog_tug'!I4-intro!G$16</f>
        <v>-0.70674422000000003</v>
      </c>
    </row>
    <row r="42" spans="1:22" ht="15.75" customHeight="1" x14ac:dyDescent="0.25">
      <c r="B42" s="27" t="str">
        <f>B35</f>
        <v>All intact</v>
      </c>
      <c r="C42" s="27">
        <f>C35</f>
        <v>45</v>
      </c>
      <c r="D42" s="28">
        <f>D35</f>
        <v>121.28</v>
      </c>
      <c r="E42" s="29">
        <f>E22</f>
        <v>53.644799999999996</v>
      </c>
      <c r="F42" s="33">
        <f>'10m_120mph_cog'!D5-intro!B$16</f>
        <v>1.9076590000000024</v>
      </c>
      <c r="G42" s="33">
        <f>'10m_120mph_cog'!E5-intro!C$16</f>
        <v>2.1830296000000002</v>
      </c>
      <c r="H42" s="33">
        <f>'10m_120mph_cog'!F5-intro!D$16</f>
        <v>-4.3543099999999946E-2</v>
      </c>
      <c r="I42" s="33">
        <f>'10m_120mph_cog'!G5-intro!E$16</f>
        <v>0.43064218999999998</v>
      </c>
      <c r="J42" s="33">
        <f>'10m_120mph_cog'!H5-intro!F$16</f>
        <v>-2.4181657000000002E-2</v>
      </c>
      <c r="K42" s="33">
        <f>'10m_120mph_cog'!I5-intro!G$16</f>
        <v>-0.98411149999999992</v>
      </c>
      <c r="L42" s="46"/>
      <c r="M42" s="46"/>
      <c r="N42" s="46"/>
      <c r="O42" s="46"/>
      <c r="Q42" s="34">
        <f>'10m_120mph_cog_tug'!D5-intro!B$16</f>
        <v>0.98996199999999845</v>
      </c>
      <c r="R42" s="34">
        <f>'10m_120mph_cog_tug'!E5-intro!C$16</f>
        <v>2.2158948000000001</v>
      </c>
      <c r="S42" s="34">
        <f>'10m_120mph_cog_tug'!F5-intro!D$16</f>
        <v>-4.3983299999999836E-2</v>
      </c>
      <c r="T42" s="34">
        <f>'10m_120mph_cog_tug'!G5-intro!E$16</f>
        <v>0.43513552</v>
      </c>
      <c r="U42" s="34">
        <f>'10m_120mph_cog_tug'!H5-intro!F$16</f>
        <v>-9.9541219999999993E-3</v>
      </c>
      <c r="V42" s="34">
        <f>'10m_120mph_cog_tug'!I5-intro!G$16</f>
        <v>-0.86337163000000006</v>
      </c>
    </row>
    <row r="43" spans="1:22" ht="15.75" customHeight="1" x14ac:dyDescent="0.25">
      <c r="B43" s="27" t="str">
        <f>B36</f>
        <v>All intact</v>
      </c>
      <c r="C43" s="27">
        <f>C36</f>
        <v>60</v>
      </c>
      <c r="D43" s="28">
        <f>D36</f>
        <v>106.28</v>
      </c>
      <c r="E43" s="29">
        <f>E23</f>
        <v>53.644799999999996</v>
      </c>
      <c r="F43" s="33">
        <f>'10m_120mph_cog'!D6-intro!B$16</f>
        <v>1.3584919999999983</v>
      </c>
      <c r="G43" s="33">
        <f>'10m_120mph_cog'!E6-intro!C$16</f>
        <v>2.5767343</v>
      </c>
      <c r="H43" s="33">
        <f>'10m_120mph_cog'!F6-intro!D$16</f>
        <v>-5.080249999999964E-2</v>
      </c>
      <c r="I43" s="33">
        <f>'10m_120mph_cog'!G6-intro!E$16</f>
        <v>0.50326570999999998</v>
      </c>
      <c r="J43" s="33">
        <f>'10m_120mph_cog'!H6-intro!F$16</f>
        <v>-1.3157616E-2</v>
      </c>
      <c r="K43" s="33">
        <f>'10m_120mph_cog'!I6-intro!G$16</f>
        <v>-1.0379527</v>
      </c>
      <c r="L43" s="46"/>
      <c r="M43" s="46"/>
      <c r="N43" s="46"/>
      <c r="O43" s="46"/>
      <c r="Q43" s="34">
        <f>'10m_120mph_cog_tug'!D6-intro!B$16</f>
        <v>0.49618699999999905</v>
      </c>
      <c r="R43" s="34">
        <f>'10m_120mph_cog_tug'!E6-intro!C$16</f>
        <v>2.5874443</v>
      </c>
      <c r="S43" s="34">
        <f>'10m_120mph_cog_tug'!F6-intro!D$16</f>
        <v>-5.1353699999999947E-2</v>
      </c>
      <c r="T43" s="34">
        <f>'10m_120mph_cog_tug'!G6-intro!E$16</f>
        <v>0.50870225000000002</v>
      </c>
      <c r="U43" s="34">
        <f>'10m_120mph_cog_tug'!H6-intro!F$16</f>
        <v>3.4212200000000026E-4</v>
      </c>
      <c r="V43" s="34">
        <f>'10m_120mph_cog_tug'!I6-intro!G$16</f>
        <v>-0.90188119999999994</v>
      </c>
    </row>
    <row r="44" spans="1:22" ht="15.75" customHeight="1" x14ac:dyDescent="0.25">
      <c r="B44" s="27" t="str">
        <f>B37</f>
        <v>All intact</v>
      </c>
      <c r="C44" s="27">
        <f>C37</f>
        <v>75</v>
      </c>
      <c r="D44" s="28">
        <f>D37</f>
        <v>91.28</v>
      </c>
      <c r="E44" s="29">
        <f>E24</f>
        <v>53.644799999999996</v>
      </c>
      <c r="F44" s="33">
        <f>'10m_120mph_cog'!D7-intro!B$16</f>
        <v>0.78124800000000505</v>
      </c>
      <c r="G44" s="33">
        <f>'10m_120mph_cog'!E7-intro!C$16</f>
        <v>2.8128552</v>
      </c>
      <c r="H44" s="33">
        <f>'10m_120mph_cog'!F7-intro!D$16</f>
        <v>-5.5480799999999775E-2</v>
      </c>
      <c r="I44" s="33">
        <f>'10m_120mph_cog'!G7-intro!E$16</f>
        <v>0.54987869</v>
      </c>
      <c r="J44" s="33">
        <f>'10m_120mph_cog'!H7-intro!F$16</f>
        <v>-2.7491270000000005E-3</v>
      </c>
      <c r="K44" s="33">
        <f>'10m_120mph_cog'!I7-intro!G$16</f>
        <v>-1.015147</v>
      </c>
      <c r="L44" s="46"/>
      <c r="M44" s="46"/>
      <c r="N44" s="46"/>
      <c r="O44" s="46"/>
      <c r="Q44" s="34">
        <f>'10m_120mph_cog_tug'!D7-intro!B$16</f>
        <v>-4.4927999999998747E-2</v>
      </c>
      <c r="R44" s="34">
        <f>'10m_120mph_cog_tug'!E7-intro!C$16</f>
        <v>2.8057511000000002</v>
      </c>
      <c r="S44" s="34">
        <f>'10m_120mph_cog_tug'!F7-intro!D$16</f>
        <v>-5.603580000000008E-2</v>
      </c>
      <c r="T44" s="34">
        <f>'10m_120mph_cog_tug'!G7-intro!E$16</f>
        <v>0.55537179999999997</v>
      </c>
      <c r="U44" s="34">
        <f>'10m_120mph_cog_tug'!H7-intro!F$16</f>
        <v>1.0397994299999999E-2</v>
      </c>
      <c r="V44" s="34">
        <f>'10m_120mph_cog_tug'!I7-intro!G$16</f>
        <v>-0.87177528999999998</v>
      </c>
    </row>
    <row r="45" spans="1:22" ht="15.75" customHeight="1" x14ac:dyDescent="0.25">
      <c r="B45" s="27" t="str">
        <f>B38</f>
        <v>All intact</v>
      </c>
      <c r="C45" s="27">
        <f>C38</f>
        <v>90</v>
      </c>
      <c r="D45" s="28">
        <f>D38</f>
        <v>76.28</v>
      </c>
      <c r="E45" s="29">
        <f>E25</f>
        <v>53.644799999999996</v>
      </c>
      <c r="F45" s="33">
        <f>'10m_120mph_cog'!D8-intro!B$16</f>
        <v>0.18362600000000384</v>
      </c>
      <c r="G45" s="33">
        <f>'10m_120mph_cog'!E8-intro!C$16</f>
        <v>2.7950599</v>
      </c>
      <c r="H45" s="33">
        <f>'10m_120mph_cog'!F8-intro!D$16</f>
        <v>-5.5601399999999579E-2</v>
      </c>
      <c r="I45" s="33">
        <f>'10m_120mph_cog'!G8-intro!E$16</f>
        <v>0.55103848</v>
      </c>
      <c r="J45" s="33">
        <f>'10m_120mph_cog'!H8-intro!F$16</f>
        <v>6.6259170999999999E-3</v>
      </c>
      <c r="K45" s="33">
        <f>'10m_120mph_cog'!I8-intro!G$16</f>
        <v>-0.90799130000000006</v>
      </c>
      <c r="L45" s="46"/>
      <c r="M45" s="46"/>
      <c r="N45" s="46"/>
      <c r="O45" s="46"/>
      <c r="Q45" s="34">
        <f>'10m_120mph_cog_tug'!D8-intro!B$16</f>
        <v>-0.63997499999999974</v>
      </c>
      <c r="R45" s="34">
        <f>'10m_120mph_cog_tug'!E8-intro!C$16</f>
        <v>2.7764177000000001</v>
      </c>
      <c r="S45" s="34">
        <f>'10m_120mph_cog_tug'!F8-intro!D$16</f>
        <v>-5.6174599999999408E-2</v>
      </c>
      <c r="T45" s="34">
        <f>'10m_120mph_cog_tug'!G8-intro!E$16</f>
        <v>0.55638131999999996</v>
      </c>
      <c r="U45" s="34">
        <f>'10m_120mph_cog_tug'!H8-intro!F$16</f>
        <v>1.9797888899999998E-2</v>
      </c>
      <c r="V45" s="34">
        <f>'10m_120mph_cog_tug'!I8-intro!G$16</f>
        <v>-0.77504709000000005</v>
      </c>
    </row>
    <row r="46" spans="1:22" ht="15.75" customHeight="1" x14ac:dyDescent="0.25">
      <c r="A46" s="30" t="s">
        <v>42</v>
      </c>
      <c r="B46" s="26" t="s">
        <v>43</v>
      </c>
      <c r="C46" s="20">
        <f>C32</f>
        <v>0</v>
      </c>
      <c r="D46" s="20">
        <f>D32</f>
        <v>166.28</v>
      </c>
      <c r="E46" s="29">
        <f>E32</f>
        <v>44.704000000000001</v>
      </c>
      <c r="F46" s="33">
        <f>'09m_100mph_cog'!D2-intro!B$16</f>
        <v>5.7091580000000022</v>
      </c>
      <c r="G46" s="33">
        <f>'09m_100mph_cog'!E2-intro!C$16</f>
        <v>-7.2630823000000007</v>
      </c>
      <c r="H46" s="33">
        <f>'09m_100mph_cog'!F2-intro!D$16</f>
        <v>-1.705869999999976E-2</v>
      </c>
      <c r="I46" s="33">
        <f>'09m_100mph_cog'!G2-intro!E$16</f>
        <v>0.16058304000000001</v>
      </c>
      <c r="J46" s="33">
        <f>'09m_100mph_cog'!H2-intro!F$16</f>
        <v>-1.7017317000000004E-2</v>
      </c>
      <c r="K46" s="33">
        <f>'09m_100mph_cog'!I2-intro!G$16</f>
        <v>-7.059914</v>
      </c>
      <c r="L46" s="46"/>
      <c r="M46" s="46"/>
      <c r="N46" s="46"/>
      <c r="O46" s="46"/>
      <c r="Q46" s="34">
        <f>'09m_100mph_cog_tug'!D2-intro!B$16</f>
        <v>4.3396740000000023</v>
      </c>
      <c r="R46" s="34">
        <f>'09m_100mph_cog_tug'!E2-intro!C$16</f>
        <v>-6.1288774000000004</v>
      </c>
      <c r="S46" s="34">
        <f>'09m_100mph_cog_tug'!F2-intro!D$16</f>
        <v>-8.5432999999994763E-3</v>
      </c>
      <c r="T46" s="34">
        <f>'09m_100mph_cog_tug'!G2-intro!E$16</f>
        <v>8.1358793999999998E-2</v>
      </c>
      <c r="U46" s="34">
        <f>'09m_100mph_cog_tug'!H2-intro!F$16</f>
        <v>-1.5577453000000002E-2</v>
      </c>
      <c r="V46" s="34">
        <f>'09m_100mph_cog_tug'!I2-intro!G$16</f>
        <v>-5.6186852000000007</v>
      </c>
    </row>
    <row r="47" spans="1:22" ht="15.75" customHeight="1" x14ac:dyDescent="0.25">
      <c r="B47" s="26" t="s">
        <v>43</v>
      </c>
      <c r="C47" s="20">
        <f>C33</f>
        <v>15</v>
      </c>
      <c r="D47" s="20">
        <f>D33</f>
        <v>151.28</v>
      </c>
      <c r="E47" s="29">
        <f>E33</f>
        <v>44.704000000000001</v>
      </c>
      <c r="F47" s="33">
        <f>'09m_100mph_cog'!D3-intro!B$16</f>
        <v>3.6749670000000023</v>
      </c>
      <c r="G47" s="33">
        <f>'09m_100mph_cog'!E3-intro!C$16</f>
        <v>-1.4572078999999998</v>
      </c>
      <c r="H47" s="33">
        <f>'09m_100mph_cog'!F3-intro!D$16</f>
        <v>-1.6772999999999705E-2</v>
      </c>
      <c r="I47" s="33">
        <f>'09m_100mph_cog'!G3-intro!E$16</f>
        <v>0.16357667000000001</v>
      </c>
      <c r="J47" s="33">
        <f>'09m_100mph_cog'!H3-intro!F$16</f>
        <v>-2.7937352999999998E-2</v>
      </c>
      <c r="K47" s="33">
        <f>'09m_100mph_cog'!I3-intro!G$16</f>
        <v>-2.9141512999999999</v>
      </c>
      <c r="L47" s="46"/>
      <c r="M47" s="46"/>
      <c r="N47" s="46"/>
      <c r="O47" s="46"/>
      <c r="Q47" s="34">
        <f>'09m_100mph_cog_tug'!D3-intro!B$16</f>
        <v>0.88522100000000137</v>
      </c>
      <c r="R47" s="34">
        <f>'09m_100mph_cog_tug'!E3-intro!C$16</f>
        <v>0.75102526000000003</v>
      </c>
      <c r="S47" s="34">
        <f>'09m_100mph_cog_tug'!F3-intro!D$16</f>
        <v>-1.3741800000000026E-2</v>
      </c>
      <c r="T47" s="34">
        <f>'09m_100mph_cog_tug'!G3-intro!E$16</f>
        <v>0.13473272999999999</v>
      </c>
      <c r="U47" s="34">
        <f>'09m_100mph_cog_tug'!H3-intro!F$16</f>
        <v>-1.5031662000000001E-2</v>
      </c>
      <c r="V47" s="34">
        <f>'09m_100mph_cog_tug'!I3-intro!G$16</f>
        <v>-0.39350538999999995</v>
      </c>
    </row>
    <row r="48" spans="1:22" ht="15.75" customHeight="1" x14ac:dyDescent="0.25">
      <c r="B48" s="26" t="s">
        <v>43</v>
      </c>
      <c r="C48" s="20">
        <f>C34</f>
        <v>30</v>
      </c>
      <c r="D48" s="20">
        <f>D34</f>
        <v>136.28</v>
      </c>
      <c r="E48" s="29">
        <f>E34</f>
        <v>44.704000000000001</v>
      </c>
      <c r="F48" s="33">
        <f>'09m_100mph_cog'!D4-intro!B$16</f>
        <v>1.6593840000000029</v>
      </c>
      <c r="G48" s="33">
        <f>'09m_100mph_cog'!E4-intro!C$16</f>
        <v>1.25198889</v>
      </c>
      <c r="H48" s="33">
        <f>'09m_100mph_cog'!F4-intro!D$16</f>
        <v>-2.4173499999999848E-2</v>
      </c>
      <c r="I48" s="33">
        <f>'09m_100mph_cog'!G4-intro!E$16</f>
        <v>0.23800898000000001</v>
      </c>
      <c r="J48" s="33">
        <f>'09m_100mph_cog'!H4-intro!F$16</f>
        <v>-2.5680315000000002E-2</v>
      </c>
      <c r="K48" s="33">
        <f>'09m_100mph_cog'!I4-intro!G$16</f>
        <v>-0.67161466999999997</v>
      </c>
      <c r="L48" s="46"/>
      <c r="M48" s="46"/>
      <c r="N48" s="46"/>
      <c r="O48" s="46"/>
      <c r="Q48" s="34">
        <f>'09m_100mph_cog_tug'!D4-intro!B$16</f>
        <v>0.56985300000000194</v>
      </c>
      <c r="R48" s="34">
        <f>'09m_100mph_cog_tug'!E4-intro!C$16</f>
        <v>1.3744674300000002</v>
      </c>
      <c r="S48" s="34">
        <f>'09m_100mph_cog_tug'!F4-intro!D$16</f>
        <v>-2.4318000000000062E-2</v>
      </c>
      <c r="T48" s="34">
        <f>'09m_100mph_cog_tug'!G4-intro!E$16</f>
        <v>0.23961603000000001</v>
      </c>
      <c r="U48" s="34">
        <f>'09m_100mph_cog_tug'!H4-intro!F$16</f>
        <v>-9.024266999999999E-3</v>
      </c>
      <c r="V48" s="34">
        <f>'09m_100mph_cog_tug'!I4-intro!G$16</f>
        <v>-0.49845263000000006</v>
      </c>
    </row>
    <row r="49" spans="1:22" ht="15.75" customHeight="1" x14ac:dyDescent="0.25">
      <c r="B49" s="26" t="s">
        <v>43</v>
      </c>
      <c r="C49" s="20">
        <f>C35</f>
        <v>45</v>
      </c>
      <c r="D49" s="20">
        <f>D35</f>
        <v>121.28</v>
      </c>
      <c r="E49" s="29">
        <f>E35</f>
        <v>44.704000000000001</v>
      </c>
      <c r="F49" s="33">
        <f>'09m_100mph_cog'!D5-intro!B$16</f>
        <v>1.2563910000000007</v>
      </c>
      <c r="G49" s="33">
        <f>'09m_100mph_cog'!E5-intro!C$16</f>
        <v>1.7687805000000001</v>
      </c>
      <c r="H49" s="33">
        <f>'09m_100mph_cog'!F5-intro!D$16</f>
        <v>-3.2103300000000168E-2</v>
      </c>
      <c r="I49" s="33">
        <f>'09m_100mph_cog'!G5-intro!E$16</f>
        <v>0.31705075999999999</v>
      </c>
      <c r="J49" s="33">
        <f>'09m_100mph_cog'!H5-intro!F$16</f>
        <v>-1.8309188000000004E-2</v>
      </c>
      <c r="K49" s="33">
        <f>'09m_100mph_cog'!I5-intro!G$16</f>
        <v>-0.71814474000000006</v>
      </c>
      <c r="L49" s="46"/>
      <c r="M49" s="46"/>
      <c r="N49" s="46"/>
      <c r="O49" s="46"/>
      <c r="Q49" s="34">
        <f>'09m_100mph_cog_tug'!D5-intro!B$16</f>
        <v>0.26370800000000116</v>
      </c>
      <c r="R49" s="34">
        <f>'09m_100mph_cog_tug'!E5-intro!C$16</f>
        <v>1.8326696999999998</v>
      </c>
      <c r="S49" s="34">
        <f>'09m_100mph_cog_tug'!F5-intro!D$16</f>
        <v>-3.2352299999999445E-2</v>
      </c>
      <c r="T49" s="34">
        <f>'09m_100mph_cog_tug'!G5-intro!E$16</f>
        <v>0.31981778999999999</v>
      </c>
      <c r="U49" s="34">
        <f>'09m_100mph_cog_tug'!H5-intro!F$16</f>
        <v>-2.8538370000000014E-3</v>
      </c>
      <c r="V49" s="34">
        <f>'09m_100mph_cog_tug'!I5-intro!G$16</f>
        <v>-0.65425655000000005</v>
      </c>
    </row>
    <row r="50" spans="1:22" ht="15.75" customHeight="1" x14ac:dyDescent="0.25">
      <c r="B50" s="26" t="s">
        <v>43</v>
      </c>
      <c r="C50" s="20">
        <f>C36</f>
        <v>60</v>
      </c>
      <c r="D50" s="20">
        <f>D36</f>
        <v>106.28</v>
      </c>
      <c r="E50" s="29">
        <f>E36</f>
        <v>44.704000000000001</v>
      </c>
      <c r="F50" s="33">
        <f>'09m_100mph_cog'!D6-intro!B$16</f>
        <v>0.83301700000000523</v>
      </c>
      <c r="G50" s="33">
        <f>'09m_100mph_cog'!E6-intro!C$16</f>
        <v>2.1187600999999998</v>
      </c>
      <c r="H50" s="33">
        <f>'09m_100mph_cog'!F6-intro!D$16</f>
        <v>-3.7723800000000196E-2</v>
      </c>
      <c r="I50" s="33">
        <f>'09m_100mph_cog'!G6-intro!E$16</f>
        <v>0.37344796000000002</v>
      </c>
      <c r="J50" s="33">
        <f>'09m_100mph_cog'!H6-intro!F$16</f>
        <v>-1.0667705E-2</v>
      </c>
      <c r="K50" s="33">
        <f>'09m_100mph_cog'!I6-intro!G$16</f>
        <v>-0.81834277</v>
      </c>
      <c r="L50" s="46"/>
      <c r="M50" s="46"/>
      <c r="N50" s="46"/>
      <c r="O50" s="46"/>
      <c r="Q50" s="34">
        <f>'09m_100mph_cog_tug'!D6-intro!B$16</f>
        <v>-0.11983699999999686</v>
      </c>
      <c r="R50" s="34">
        <f>'09m_100mph_cog_tug'!E6-intro!C$16</f>
        <v>2.1665062000000002</v>
      </c>
      <c r="S50" s="34">
        <f>'09m_100mph_cog_tug'!F6-intro!D$16</f>
        <v>-3.8158199999999809E-2</v>
      </c>
      <c r="T50" s="34">
        <f>'09m_100mph_cog_tug'!G6-intro!E$16</f>
        <v>0.37804172000000003</v>
      </c>
      <c r="U50" s="34">
        <f>'09m_100mph_cog_tug'!H6-intro!F$16</f>
        <v>4.3312949999999989E-3</v>
      </c>
      <c r="V50" s="34">
        <f>'09m_100mph_cog_tug'!I6-intro!G$16</f>
        <v>-0.73905624999999997</v>
      </c>
    </row>
    <row r="51" spans="1:22" ht="15.75" customHeight="1" x14ac:dyDescent="0.25">
      <c r="B51" s="26" t="s">
        <v>43</v>
      </c>
      <c r="C51" s="20">
        <f>C37</f>
        <v>75</v>
      </c>
      <c r="D51" s="20">
        <f>D37</f>
        <v>91.28</v>
      </c>
      <c r="E51" s="29">
        <f>E37</f>
        <v>44.704000000000001</v>
      </c>
      <c r="F51" s="33">
        <f>'09m_100mph_cog'!D7-intro!B$16</f>
        <v>0.37656199999999984</v>
      </c>
      <c r="G51" s="33">
        <f>'09m_100mph_cog'!E7-intro!C$16</f>
        <v>2.3268609000000002</v>
      </c>
      <c r="H51" s="33">
        <f>'09m_100mph_cog'!F7-intro!D$16</f>
        <v>-4.1024499999999797E-2</v>
      </c>
      <c r="I51" s="33">
        <f>'09m_100mph_cog'!G7-intro!E$16</f>
        <v>0.40662131000000001</v>
      </c>
      <c r="J51" s="33">
        <f>'09m_100mph_cog'!H7-intro!F$16</f>
        <v>-2.6634320000000003E-3</v>
      </c>
      <c r="K51" s="33">
        <f>'09m_100mph_cog'!I7-intro!G$16</f>
        <v>-0.83144541999999999</v>
      </c>
      <c r="L51" s="46"/>
      <c r="M51" s="46"/>
      <c r="N51" s="46"/>
      <c r="O51" s="46"/>
      <c r="Q51" s="34">
        <f>'09m_100mph_cog_tug'!D7-intro!B$16</f>
        <v>-0.56215900000000119</v>
      </c>
      <c r="R51" s="34">
        <f>'09m_100mph_cog_tug'!E7-intro!C$16</f>
        <v>2.3457984000000001</v>
      </c>
      <c r="S51" s="34">
        <f>'09m_100mph_cog_tug'!F7-intro!D$16</f>
        <v>-4.1363999999999734E-2</v>
      </c>
      <c r="T51" s="34">
        <f>'09m_100mph_cog_tug'!G7-intro!E$16</f>
        <v>0.40967533</v>
      </c>
      <c r="U51" s="34">
        <f>'09m_100mph_cog_tug'!H7-intro!F$16</f>
        <v>1.21908077E-2</v>
      </c>
      <c r="V51" s="34">
        <f>'09m_100mph_cog_tug'!I7-intro!G$16</f>
        <v>-0.72209796000000004</v>
      </c>
    </row>
    <row r="52" spans="1:22" ht="15.75" customHeight="1" x14ac:dyDescent="0.25">
      <c r="B52" s="26" t="s">
        <v>43</v>
      </c>
      <c r="C52" s="20">
        <f>C38</f>
        <v>90</v>
      </c>
      <c r="D52" s="20">
        <f>D38</f>
        <v>76.28</v>
      </c>
      <c r="E52" s="29">
        <f>E38</f>
        <v>44.704000000000001</v>
      </c>
      <c r="F52" s="33">
        <f>'09m_100mph_cog'!D8-intro!B$16</f>
        <v>-8.7182999999996014E-2</v>
      </c>
      <c r="G52" s="33">
        <f>'09m_100mph_cog'!E8-intro!C$16</f>
        <v>2.3419197999999999</v>
      </c>
      <c r="H52" s="33">
        <f>'09m_100mph_cog'!F8-intro!D$16</f>
        <v>-4.1173699999999869E-2</v>
      </c>
      <c r="I52" s="33">
        <f>'09m_100mph_cog'!G8-intro!E$16</f>
        <v>0.40822897000000002</v>
      </c>
      <c r="J52" s="33">
        <f>'09m_100mph_cog'!H8-intro!F$16</f>
        <v>4.5208249999999991E-3</v>
      </c>
      <c r="K52" s="33">
        <f>'09m_100mph_cog'!I8-intro!G$16</f>
        <v>-0.78406085999999997</v>
      </c>
      <c r="L52" s="46"/>
      <c r="M52" s="46"/>
      <c r="N52" s="46"/>
      <c r="O52" s="46"/>
      <c r="Q52" s="34">
        <f>'09m_100mph_cog_tug'!D8-intro!B$16</f>
        <v>-0.99746100000000126</v>
      </c>
      <c r="R52" s="34">
        <f>'09m_100mph_cog_tug'!E8-intro!C$16</f>
        <v>2.3599325000000002</v>
      </c>
      <c r="S52" s="34">
        <f>'09m_100mph_cog_tug'!F8-intro!D$16</f>
        <v>-4.1733100000000078E-2</v>
      </c>
      <c r="T52" s="34">
        <f>'09m_100mph_cog_tug'!G8-intro!E$16</f>
        <v>0.41392857</v>
      </c>
      <c r="U52" s="34">
        <f>'09m_100mph_cog_tug'!H8-intro!F$16</f>
        <v>1.8979024000000001E-2</v>
      </c>
      <c r="V52" s="34">
        <f>'09m_100mph_cog_tug'!I8-intro!G$16</f>
        <v>-0.69526120000000002</v>
      </c>
    </row>
    <row r="53" spans="1:22" ht="15.75" customHeight="1" x14ac:dyDescent="0.25">
      <c r="A53" s="30" t="s">
        <v>44</v>
      </c>
      <c r="B53" s="26" t="str">
        <f>B46</f>
        <v>Line 6 Gone</v>
      </c>
      <c r="C53" s="27">
        <f>C46</f>
        <v>0</v>
      </c>
      <c r="D53" s="28">
        <f>D46</f>
        <v>166.28</v>
      </c>
      <c r="E53" s="29">
        <f>E39</f>
        <v>53.644799999999996</v>
      </c>
      <c r="F53" s="33">
        <f>'09m_120mph_cog'!D2-intro!B$16</f>
        <v>6.6018620000000041</v>
      </c>
      <c r="G53" s="33">
        <f>'09m_120mph_cog'!E2-intro!C$16</f>
        <v>-7.0819008000000006</v>
      </c>
      <c r="H53" s="33">
        <f>'09m_120mph_cog'!F2-intro!D$16</f>
        <v>-2.3038200000000231E-2</v>
      </c>
      <c r="I53" s="33">
        <f>'09m_120mph_cog'!G2-intro!E$16</f>
        <v>0.21744279999999999</v>
      </c>
      <c r="J53" s="33">
        <f>'09m_120mph_cog'!H2-intro!F$16</f>
        <v>-2.1868832999999997E-2</v>
      </c>
      <c r="K53" s="33">
        <f>'09m_120mph_cog'!I2-intro!G$16</f>
        <v>-7.3925385000000006</v>
      </c>
      <c r="L53" s="46"/>
      <c r="M53" s="46"/>
      <c r="N53" s="46"/>
      <c r="O53" s="46"/>
      <c r="Q53" s="34">
        <f>'09m_120mph_cog_tug'!D2-intro!B$16</f>
        <v>5.4903350000000017</v>
      </c>
      <c r="R53" s="34">
        <f>'09m_120mph_cog_tug'!E2-intro!C$16</f>
        <v>-6.6275346000000006</v>
      </c>
      <c r="S53" s="34">
        <f>'09m_120mph_cog_tug'!F2-intro!D$16</f>
        <v>-1.5068300000000256E-2</v>
      </c>
      <c r="T53" s="34">
        <f>'09m_120mph_cog_tug'!G2-intro!E$16</f>
        <v>0.14367092000000001</v>
      </c>
      <c r="U53" s="34">
        <f>'09m_120mph_cog_tug'!H2-intro!F$16</f>
        <v>-2.3122546000000001E-2</v>
      </c>
      <c r="V53" s="34">
        <f>'09m_120mph_cog_tug'!I2-intro!G$16</f>
        <v>-6.9467424000000007</v>
      </c>
    </row>
    <row r="54" spans="1:22" ht="15.75" customHeight="1" x14ac:dyDescent="0.25">
      <c r="B54" s="26" t="str">
        <f>B47</f>
        <v>Line 6 Gone</v>
      </c>
      <c r="C54" s="27">
        <f>C47</f>
        <v>15</v>
      </c>
      <c r="D54" s="28">
        <f>D47</f>
        <v>151.28</v>
      </c>
      <c r="E54" s="29">
        <f>E40</f>
        <v>53.644799999999996</v>
      </c>
      <c r="F54" s="33">
        <f>'09m_120mph_cog'!D3-intro!B$16</f>
        <v>4.6142790000000034</v>
      </c>
      <c r="G54" s="33">
        <f>'09m_120mph_cog'!E3-intro!C$16</f>
        <v>-1.4577903999999999</v>
      </c>
      <c r="H54" s="33">
        <f>'09m_120mph_cog'!F3-intro!D$16</f>
        <v>-2.3870800000000081E-2</v>
      </c>
      <c r="I54" s="33">
        <f>'09m_120mph_cog'!G3-intro!E$16</f>
        <v>0.23313307999999999</v>
      </c>
      <c r="J54" s="33">
        <f>'09m_120mph_cog'!H3-intro!F$16</f>
        <v>-3.6752739E-2</v>
      </c>
      <c r="K54" s="33">
        <f>'09m_120mph_cog'!I3-intro!G$16</f>
        <v>-3.5142189999999998</v>
      </c>
      <c r="L54" s="46"/>
      <c r="M54" s="46"/>
      <c r="N54" s="46"/>
      <c r="O54" s="46"/>
      <c r="Q54" s="34">
        <f>'09m_120mph_cog_tug'!D3-intro!B$16</f>
        <v>2.0210130000000035</v>
      </c>
      <c r="R54" s="34">
        <f>'09m_120mph_cog_tug'!E3-intro!C$16</f>
        <v>0.69137256999999996</v>
      </c>
      <c r="S54" s="34">
        <f>'09m_120mph_cog_tug'!F3-intro!D$16</f>
        <v>-1.9769499999999773E-2</v>
      </c>
      <c r="T54" s="34">
        <f>'09m_120mph_cog_tug'!G3-intro!E$16</f>
        <v>0.19402465999999999</v>
      </c>
      <c r="U54" s="34">
        <f>'09m_120mph_cog_tug'!H3-intro!F$16</f>
        <v>-2.6371044000000003E-2</v>
      </c>
      <c r="V54" s="34">
        <f>'09m_120mph_cog_tug'!I3-intro!G$16</f>
        <v>-1.0762562</v>
      </c>
    </row>
    <row r="55" spans="1:22" ht="15.75" customHeight="1" x14ac:dyDescent="0.25">
      <c r="B55" s="26" t="str">
        <f>B48</f>
        <v>Line 6 Gone</v>
      </c>
      <c r="C55" s="27">
        <f>C48</f>
        <v>30</v>
      </c>
      <c r="D55" s="28">
        <f>D48</f>
        <v>136.28</v>
      </c>
      <c r="E55" s="29">
        <f>E41</f>
        <v>53.644799999999996</v>
      </c>
      <c r="F55" s="33">
        <f>'09m_120mph_cog'!D4-intro!B$16</f>
        <v>2.3409329999999997</v>
      </c>
      <c r="G55" s="33">
        <f>'09m_120mph_cog'!E4-intro!C$16</f>
        <v>1.6642643000000001</v>
      </c>
      <c r="H55" s="33">
        <f>'09m_120mph_cog'!F4-intro!D$16</f>
        <v>-3.2637399999999595E-2</v>
      </c>
      <c r="I55" s="33">
        <f>'09m_120mph_cog'!G4-intro!E$16</f>
        <v>0.32218673999999997</v>
      </c>
      <c r="J55" s="33">
        <f>'09m_120mph_cog'!H4-intro!F$16</f>
        <v>-3.3716526000000004E-2</v>
      </c>
      <c r="K55" s="33">
        <f>'09m_120mph_cog'!I4-intro!G$16</f>
        <v>-0.92350659999999996</v>
      </c>
      <c r="L55" s="46"/>
      <c r="M55" s="46"/>
      <c r="N55" s="46"/>
      <c r="O55" s="46"/>
      <c r="Q55" s="34">
        <f>'09m_120mph_cog_tug'!D4-intro!B$16</f>
        <v>1.2697390000000013</v>
      </c>
      <c r="R55" s="34">
        <f>'09m_120mph_cog_tug'!E4-intro!C$16</f>
        <v>1.8118235</v>
      </c>
      <c r="S55" s="34">
        <f>'09m_120mph_cog_tug'!F4-intro!D$16</f>
        <v>-3.2904900000000126E-2</v>
      </c>
      <c r="T55" s="34">
        <f>'09m_120mph_cog_tug'!G4-intro!E$16</f>
        <v>0.32490131999999999</v>
      </c>
      <c r="U55" s="34">
        <f>'09m_120mph_cog_tug'!H4-intro!F$16</f>
        <v>-1.8358029999999997E-2</v>
      </c>
      <c r="V55" s="34">
        <f>'09m_120mph_cog_tug'!I4-intro!G$16</f>
        <v>-0.73840561000000005</v>
      </c>
    </row>
    <row r="56" spans="1:22" ht="15.75" customHeight="1" x14ac:dyDescent="0.25">
      <c r="B56" s="26" t="str">
        <f>B49</f>
        <v>Line 6 Gone</v>
      </c>
      <c r="C56" s="27">
        <f>C49</f>
        <v>45</v>
      </c>
      <c r="D56" s="28">
        <f>D49</f>
        <v>121.28</v>
      </c>
      <c r="E56" s="29">
        <f>E42</f>
        <v>53.644799999999996</v>
      </c>
      <c r="F56" s="33">
        <f>'09m_120mph_cog'!D5-intro!B$16</f>
        <v>1.7785130000000038</v>
      </c>
      <c r="G56" s="33">
        <f>'09m_120mph_cog'!E5-intro!C$16</f>
        <v>2.3486644999999999</v>
      </c>
      <c r="H56" s="33">
        <f>'09m_120mph_cog'!F5-intro!D$16</f>
        <v>-4.261949999999981E-2</v>
      </c>
      <c r="I56" s="33">
        <f>'09m_120mph_cog'!G5-intro!E$16</f>
        <v>0.42221420999999998</v>
      </c>
      <c r="J56" s="33">
        <f>'09m_120mph_cog'!H5-intro!F$16</f>
        <v>-2.3038547999999999E-2</v>
      </c>
      <c r="K56" s="33">
        <f>'09m_120mph_cog'!I5-intro!G$16</f>
        <v>-1.0186457999999998</v>
      </c>
      <c r="L56" s="46"/>
      <c r="M56" s="46"/>
      <c r="N56" s="46"/>
      <c r="O56" s="46"/>
      <c r="Q56" s="34">
        <f>'09m_120mph_cog_tug'!D5-intro!B$16</f>
        <v>0.81160900000000424</v>
      </c>
      <c r="R56" s="34">
        <f>'09m_120mph_cog_tug'!E5-intro!C$16</f>
        <v>2.4251510999999999</v>
      </c>
      <c r="S56" s="34">
        <f>'09m_120mph_cog_tug'!F5-intro!D$16</f>
        <v>-4.2915199999999487E-2</v>
      </c>
      <c r="T56" s="34">
        <f>'09m_120mph_cog_tug'!G5-intro!E$16</f>
        <v>0.42537283999999997</v>
      </c>
      <c r="U56" s="34">
        <f>'09m_120mph_cog_tug'!H5-intro!F$16</f>
        <v>-8.7258600000000019E-3</v>
      </c>
      <c r="V56" s="34">
        <f>'09m_120mph_cog_tug'!I5-intro!G$16</f>
        <v>-0.91077639999999993</v>
      </c>
    </row>
    <row r="57" spans="1:22" ht="15.75" customHeight="1" x14ac:dyDescent="0.25">
      <c r="B57" s="26" t="str">
        <f>B50</f>
        <v>Line 6 Gone</v>
      </c>
      <c r="C57" s="27">
        <f>C50</f>
        <v>60</v>
      </c>
      <c r="D57" s="28">
        <f>D50</f>
        <v>106.28</v>
      </c>
      <c r="E57" s="29">
        <f>E43</f>
        <v>53.644799999999996</v>
      </c>
      <c r="F57" s="33">
        <f>'09m_120mph_cog'!D6-intro!B$16</f>
        <v>1.1765800000000013</v>
      </c>
      <c r="G57" s="33">
        <f>'09m_120mph_cog'!E6-intro!C$16</f>
        <v>2.8209390999999999</v>
      </c>
      <c r="H57" s="33">
        <f>'09m_120mph_cog'!F6-intro!D$16</f>
        <v>-4.9836400000000225E-2</v>
      </c>
      <c r="I57" s="33">
        <f>'09m_120mph_cog'!G6-intro!E$16</f>
        <v>0.49463126000000002</v>
      </c>
      <c r="J57" s="33">
        <f>'09m_120mph_cog'!H6-intro!F$16</f>
        <v>-1.1818505999999999E-2</v>
      </c>
      <c r="K57" s="33">
        <f>'09m_120mph_cog'!I6-intro!G$16</f>
        <v>-1.0789384999999998</v>
      </c>
      <c r="L57" s="46"/>
      <c r="M57" s="46"/>
      <c r="N57" s="46"/>
      <c r="O57" s="46"/>
      <c r="Q57" s="34">
        <f>'09m_120mph_cog_tug'!D6-intro!B$16</f>
        <v>0.25993499999999869</v>
      </c>
      <c r="R57" s="34">
        <f>'09m_120mph_cog_tug'!E6-intro!C$16</f>
        <v>2.8696817999999999</v>
      </c>
      <c r="S57" s="34">
        <f>'09m_120mph_cog_tug'!F6-intro!D$16</f>
        <v>-5.0261799999999468E-2</v>
      </c>
      <c r="T57" s="34">
        <f>'09m_120mph_cog_tug'!G6-intro!E$16</f>
        <v>0.49896028999999997</v>
      </c>
      <c r="U57" s="34">
        <f>'09m_120mph_cog_tug'!H6-intro!F$16</f>
        <v>1.6603749999999987E-3</v>
      </c>
      <c r="V57" s="34">
        <f>'09m_120mph_cog_tug'!I6-intro!G$16</f>
        <v>-0.96077770000000007</v>
      </c>
    </row>
    <row r="58" spans="1:22" ht="15.75" customHeight="1" x14ac:dyDescent="0.25">
      <c r="B58" s="26" t="str">
        <f>B51</f>
        <v>Line 6 Gone</v>
      </c>
      <c r="C58" s="27">
        <f>C51</f>
        <v>75</v>
      </c>
      <c r="D58" s="28">
        <f>D51</f>
        <v>91.28</v>
      </c>
      <c r="E58" s="29">
        <f>E44</f>
        <v>53.644799999999996</v>
      </c>
      <c r="F58" s="33">
        <f>'09m_120mph_cog'!D7-intro!B$16</f>
        <v>0.53295700000000323</v>
      </c>
      <c r="G58" s="33">
        <f>'09m_120mph_cog'!E7-intro!C$16</f>
        <v>3.0935616000000001</v>
      </c>
      <c r="H58" s="33">
        <f>'09m_120mph_cog'!F7-intro!D$16</f>
        <v>-5.3822799999999837E-2</v>
      </c>
      <c r="I58" s="33">
        <f>'09m_120mph_cog'!G7-intro!E$16</f>
        <v>0.53469</v>
      </c>
      <c r="J58" s="33">
        <f>'09m_120mph_cog'!H7-intro!F$16</f>
        <v>-1.398706999999999E-3</v>
      </c>
      <c r="K58" s="33">
        <f>'09m_120mph_cog'!I7-intro!G$16</f>
        <v>-1.0837576999999998</v>
      </c>
      <c r="L58" s="46"/>
      <c r="M58" s="46"/>
      <c r="N58" s="46"/>
      <c r="O58" s="46"/>
      <c r="Q58" s="34">
        <f>'09m_120mph_cog_tug'!D7-intro!B$16</f>
        <v>-0.35492099999999738</v>
      </c>
      <c r="R58" s="34">
        <f>'09m_120mph_cog_tug'!E7-intro!C$16</f>
        <v>3.1205921000000001</v>
      </c>
      <c r="S58" s="34">
        <f>'09m_120mph_cog_tug'!F7-intro!D$16</f>
        <v>-5.4199500000000178E-2</v>
      </c>
      <c r="T58" s="34">
        <f>'09m_120mph_cog_tug'!G7-intro!E$16</f>
        <v>0.53835102999999995</v>
      </c>
      <c r="U58" s="34">
        <f>'09m_120mph_cog_tug'!H7-intro!F$16</f>
        <v>1.1440448299999999E-2</v>
      </c>
      <c r="V58" s="34">
        <f>'09m_120mph_cog_tug'!I7-intro!G$16</f>
        <v>-0.95874399999999993</v>
      </c>
    </row>
    <row r="59" spans="1:22" ht="15.75" customHeight="1" x14ac:dyDescent="0.25">
      <c r="B59" s="26" t="str">
        <f>B52</f>
        <v>Line 6 Gone</v>
      </c>
      <c r="C59" s="27">
        <f>C52</f>
        <v>90</v>
      </c>
      <c r="D59" s="28">
        <f>D52</f>
        <v>76.28</v>
      </c>
      <c r="E59" s="29">
        <f>E45</f>
        <v>53.644799999999996</v>
      </c>
      <c r="F59" s="33">
        <f>'09m_120mph_cog'!D8-intro!B$16</f>
        <v>-0.10722899999999669</v>
      </c>
      <c r="G59" s="33">
        <f>'09m_120mph_cog'!E8-intro!C$16</f>
        <v>3.0913398000000001</v>
      </c>
      <c r="H59" s="33">
        <f>'09m_120mph_cog'!F8-intro!D$16</f>
        <v>-5.3701699999999519E-2</v>
      </c>
      <c r="I59" s="33">
        <f>'09m_120mph_cog'!G8-intro!E$16</f>
        <v>0.53340105000000004</v>
      </c>
      <c r="J59" s="33">
        <f>'09m_120mph_cog'!H8-intro!F$16</f>
        <v>7.7362855999999992E-3</v>
      </c>
      <c r="K59" s="33">
        <f>'09m_120mph_cog'!I8-intro!G$16</f>
        <v>-0.98758990000000002</v>
      </c>
      <c r="L59" s="46"/>
      <c r="M59" s="46"/>
      <c r="N59" s="46"/>
      <c r="O59" s="46"/>
      <c r="Q59" s="34">
        <f>'09m_120mph_cog_tug'!D8-intro!B$16</f>
        <v>-0.9810809999999961</v>
      </c>
      <c r="R59" s="34">
        <f>'09m_120mph_cog_tug'!E8-intro!C$16</f>
        <v>3.1125586000000003</v>
      </c>
      <c r="S59" s="34">
        <f>'09m_120mph_cog_tug'!F8-intro!D$16</f>
        <v>-5.4272499999999724E-2</v>
      </c>
      <c r="T59" s="34">
        <f>'09m_120mph_cog_tug'!G8-intro!E$16</f>
        <v>0.53898833000000002</v>
      </c>
      <c r="U59" s="34">
        <f>'09m_120mph_cog_tug'!H8-intro!F$16</f>
        <v>2.0664688099999998E-2</v>
      </c>
      <c r="V59" s="34">
        <f>'09m_120mph_cog_tug'!I8-intro!G$16</f>
        <v>-0.86204615000000007</v>
      </c>
    </row>
    <row r="60" spans="1:22" ht="15.75" customHeight="1" x14ac:dyDescent="0.25">
      <c r="A60" s="30" t="s">
        <v>45</v>
      </c>
      <c r="B60" s="27" t="s">
        <v>46</v>
      </c>
      <c r="C60" s="27">
        <f>C54</f>
        <v>15</v>
      </c>
      <c r="D60" s="28">
        <f>D47</f>
        <v>151.28</v>
      </c>
      <c r="E60" s="29">
        <f>E46</f>
        <v>44.704000000000001</v>
      </c>
      <c r="F60" s="33">
        <f>l1_slack_cog!D2-intro!B$16</f>
        <v>3.6752490000000009</v>
      </c>
      <c r="G60" s="33">
        <f>l1_slack_cog!E2-intro!C$16</f>
        <v>-1.4575659000000001</v>
      </c>
      <c r="H60" s="33">
        <f>l1_slack_cog!F2-intro!D$16</f>
        <v>-1.6772599999999471E-2</v>
      </c>
      <c r="I60" s="33">
        <f>l1_slack_cog!G2-intro!E$16</f>
        <v>0.16357253999999999</v>
      </c>
      <c r="J60" s="33">
        <f>l1_slack_cog!H2-intro!F$16</f>
        <v>-2.7934548000000003E-2</v>
      </c>
      <c r="K60" s="33">
        <f>l1_slack_cog!I2-intro!G$16</f>
        <v>-2.9145194999999999</v>
      </c>
      <c r="L60" s="46"/>
      <c r="M60" s="46"/>
      <c r="N60" s="46"/>
      <c r="O60" s="46"/>
      <c r="Q60" s="33">
        <f>l1_slack_cog!D18-intro!B$16</f>
        <v>0.91559399999999869</v>
      </c>
      <c r="R60" s="33">
        <f>l1_slack_cog!E18-intro!C$16</f>
        <v>0.71689164000000005</v>
      </c>
      <c r="S60" s="33">
        <f>l1_slack_cog!F18-intro!D$16</f>
        <v>-1.3825199999999427E-2</v>
      </c>
      <c r="T60" s="33">
        <f>l1_slack_cog!G18-intro!E$16</f>
        <v>0.13552306</v>
      </c>
      <c r="U60" s="33">
        <f>l1_slack_cog!H18-intro!F$16</f>
        <v>-1.5013969000000002E-2</v>
      </c>
      <c r="V60" s="33">
        <f>l1_slack_cog!I18-intro!G$16</f>
        <v>-0.39604234000000005</v>
      </c>
    </row>
    <row r="61" spans="1:22" ht="15.75" customHeight="1" x14ac:dyDescent="0.25">
      <c r="B61" s="27" t="s">
        <v>21</v>
      </c>
      <c r="C61" s="27">
        <f t="shared" ref="C61:E63" si="6">C60</f>
        <v>15</v>
      </c>
      <c r="D61" s="28">
        <f t="shared" si="6"/>
        <v>151.28</v>
      </c>
      <c r="E61" s="29">
        <f t="shared" si="6"/>
        <v>44.704000000000001</v>
      </c>
      <c r="F61" s="33">
        <f>l1_slack_cog!D3-intro!B$16</f>
        <v>3.7190760000000012</v>
      </c>
      <c r="G61" s="33">
        <f>l1_slack_cog!E3-intro!C$16</f>
        <v>-1.470383</v>
      </c>
      <c r="H61" s="33">
        <f>l1_slack_cog!F3-intro!D$16</f>
        <v>-1.6782099999999467E-2</v>
      </c>
      <c r="I61" s="33">
        <f>l1_slack_cog!G3-intro!E$16</f>
        <v>0.16370130999999999</v>
      </c>
      <c r="J61" s="33">
        <f>l1_slack_cog!H3-intro!F$16</f>
        <v>-2.7685124999999998E-2</v>
      </c>
      <c r="K61" s="33">
        <f>l1_slack_cog!I3-intro!G$16</f>
        <v>-2.9850555999999999</v>
      </c>
      <c r="L61" s="46"/>
      <c r="M61" s="46"/>
      <c r="N61" s="46"/>
      <c r="O61" s="46"/>
      <c r="Q61" s="33">
        <f>l1_slack_cog!D19-intro!B$16</f>
        <v>0.9388709999999989</v>
      </c>
      <c r="R61" s="33">
        <f>l1_slack_cog!E19-intro!C$16</f>
        <v>0.72825992000000006</v>
      </c>
      <c r="S61" s="33">
        <f>l1_slack_cog!F19-intro!D$16</f>
        <v>-1.3832400000000078E-2</v>
      </c>
      <c r="T61" s="33">
        <f>l1_slack_cog!G19-intro!E$16</f>
        <v>0.13561517000000001</v>
      </c>
      <c r="U61" s="33">
        <f>l1_slack_cog!H19-intro!F$16</f>
        <v>-1.4878397000000002E-2</v>
      </c>
      <c r="V61" s="33">
        <f>l1_slack_cog!I19-intro!G$16</f>
        <v>-0.43071778999999999</v>
      </c>
    </row>
    <row r="62" spans="1:22" ht="15.75" customHeight="1" x14ac:dyDescent="0.25">
      <c r="B62" s="27" t="s">
        <v>47</v>
      </c>
      <c r="C62" s="27">
        <f t="shared" si="6"/>
        <v>15</v>
      </c>
      <c r="D62" s="28">
        <f t="shared" si="6"/>
        <v>151.28</v>
      </c>
      <c r="E62" s="29">
        <f t="shared" si="6"/>
        <v>44.704000000000001</v>
      </c>
      <c r="F62" s="33">
        <f>l1_slack_cog!D4-intro!B$16</f>
        <v>3.7570359999999994</v>
      </c>
      <c r="G62" s="33">
        <f>l1_slack_cog!E4-intro!C$16</f>
        <v>-1.4816449</v>
      </c>
      <c r="H62" s="33">
        <f>l1_slack_cog!F4-intro!D$16</f>
        <v>-1.6791599999999463E-2</v>
      </c>
      <c r="I62" s="33">
        <f>l1_slack_cog!G4-intro!E$16</f>
        <v>0.16382396999999999</v>
      </c>
      <c r="J62" s="33">
        <f>l1_slack_cog!H4-intro!F$16</f>
        <v>-2.7469036000000002E-2</v>
      </c>
      <c r="K62" s="33">
        <f>l1_slack_cog!I4-intro!G$16</f>
        <v>-3.0465508999999997</v>
      </c>
      <c r="L62" s="46"/>
      <c r="M62" s="46"/>
      <c r="N62" s="46"/>
      <c r="O62" s="46"/>
      <c r="Q62" s="33">
        <f>l1_slack_cog!D20-intro!B$16</f>
        <v>0.98135600000000522</v>
      </c>
      <c r="R62" s="33">
        <f>l1_slack_cog!E20-intro!C$16</f>
        <v>0.72044870000000005</v>
      </c>
      <c r="S62" s="33">
        <f>l1_slack_cog!F20-intro!D$16</f>
        <v>-1.3799500000000187E-2</v>
      </c>
      <c r="T62" s="33">
        <f>l1_slack_cog!G20-intro!E$16</f>
        <v>0.13529604000000001</v>
      </c>
      <c r="U62" s="33">
        <f>l1_slack_cog!H20-intro!F$16</f>
        <v>-1.4770194E-2</v>
      </c>
      <c r="V62" s="33">
        <f>l1_slack_cog!I20-intro!G$16</f>
        <v>-0.50854417000000007</v>
      </c>
    </row>
    <row r="63" spans="1:22" ht="15.75" customHeight="1" x14ac:dyDescent="0.25">
      <c r="B63" s="27" t="s">
        <v>48</v>
      </c>
      <c r="C63" s="27">
        <f t="shared" si="6"/>
        <v>15</v>
      </c>
      <c r="D63" s="28">
        <f t="shared" si="6"/>
        <v>151.28</v>
      </c>
      <c r="E63" s="29">
        <f t="shared" si="6"/>
        <v>44.704000000000001</v>
      </c>
      <c r="F63" s="33">
        <f>l1_slack_cog!D5-intro!B$16</f>
        <v>3.8003020000000021</v>
      </c>
      <c r="G63" s="33">
        <f>l1_slack_cog!E5-intro!C$16</f>
        <v>-1.4946348999999999</v>
      </c>
      <c r="H63" s="33">
        <f>l1_slack_cog!F5-intro!D$16</f>
        <v>-1.6805899999999596E-2</v>
      </c>
      <c r="I63" s="33">
        <f>l1_slack_cog!G5-intro!E$16</f>
        <v>0.16399894000000001</v>
      </c>
      <c r="J63" s="33">
        <f>l1_slack_cog!H5-intro!F$16</f>
        <v>-2.7237811000000001E-2</v>
      </c>
      <c r="K63" s="33">
        <f>l1_slack_cog!I5-intro!G$16</f>
        <v>-3.1170431999999999</v>
      </c>
      <c r="L63" s="46"/>
      <c r="M63" s="46"/>
      <c r="N63" s="46"/>
      <c r="O63" s="46"/>
      <c r="Q63" s="33">
        <f>l1_slack_cog!D21-intro!B$16</f>
        <v>1.0093099999999993</v>
      </c>
      <c r="R63" s="33">
        <f>l1_slack_cog!E21-intro!C$16</f>
        <v>0.72720867</v>
      </c>
      <c r="S63" s="33">
        <f>l1_slack_cog!F21-intro!D$16</f>
        <v>-1.3795700000000188E-2</v>
      </c>
      <c r="T63" s="33">
        <f>l1_slack_cog!G21-intro!E$16</f>
        <v>0.1352855</v>
      </c>
      <c r="U63" s="33">
        <f>l1_slack_cog!H21-intro!F$16</f>
        <v>-1.4655280999999999E-2</v>
      </c>
      <c r="V63" s="33">
        <f>l1_slack_cog!I21-intro!G$16</f>
        <v>-0.55265888000000007</v>
      </c>
    </row>
    <row r="64" spans="1:22" ht="15.75" customHeight="1" x14ac:dyDescent="0.25">
      <c r="B64" s="27" t="str">
        <f t="shared" ref="B64:B75" si="7">B60</f>
        <v>0 in Slack</v>
      </c>
      <c r="C64" s="27">
        <f>C55</f>
        <v>30</v>
      </c>
      <c r="D64" s="28">
        <f>D55</f>
        <v>136.28</v>
      </c>
      <c r="E64" s="29">
        <f>E63</f>
        <v>44.704000000000001</v>
      </c>
      <c r="F64" s="33">
        <f>l1_slack_cog!D6-intro!B$16</f>
        <v>1.7040459999999982</v>
      </c>
      <c r="G64" s="33">
        <f>l1_slack_cog!E6-intro!C$16</f>
        <v>1.19712204</v>
      </c>
      <c r="H64" s="33">
        <f>l1_slack_cog!F6-intro!D$16</f>
        <v>-2.4307999999999552E-2</v>
      </c>
      <c r="I64" s="33">
        <f>l1_slack_cog!G6-intro!E$16</f>
        <v>0.2392861</v>
      </c>
      <c r="J64" s="33">
        <f>l1_slack_cog!H6-intro!F$16</f>
        <v>-2.5847421000000002E-2</v>
      </c>
      <c r="K64" s="33">
        <f>l1_slack_cog!I6-intro!G$16</f>
        <v>-0.68169930000000001</v>
      </c>
      <c r="L64" s="46"/>
      <c r="M64" s="46"/>
      <c r="N64" s="46"/>
      <c r="O64" s="46"/>
      <c r="Q64" s="33">
        <f>l1_slack_cog!D22-intro!B$16</f>
        <v>0.67122499999999974</v>
      </c>
      <c r="R64" s="33">
        <f>l1_slack_cog!E22-intro!C$16</f>
        <v>1.25565529</v>
      </c>
      <c r="S64" s="33">
        <f>l1_slack_cog!F22-intro!D$16</f>
        <v>-2.4547399999999442E-2</v>
      </c>
      <c r="T64" s="33">
        <f>l1_slack_cog!G22-intro!E$16</f>
        <v>0.24167058</v>
      </c>
      <c r="U64" s="33">
        <f>l1_slack_cog!H22-intro!F$16</f>
        <v>-9.7581750000000009E-3</v>
      </c>
      <c r="V64" s="33">
        <f>l1_slack_cog!I22-intro!G$16</f>
        <v>-0.44761976000000003</v>
      </c>
    </row>
    <row r="65" spans="1:22" ht="15.75" customHeight="1" x14ac:dyDescent="0.25">
      <c r="B65" s="27" t="str">
        <f t="shared" si="7"/>
        <v>3 in Slack</v>
      </c>
      <c r="C65" s="27">
        <f t="shared" ref="C65:D67" si="8">C64</f>
        <v>30</v>
      </c>
      <c r="D65" s="28">
        <f t="shared" si="8"/>
        <v>136.28</v>
      </c>
      <c r="E65" s="29">
        <f>E64</f>
        <v>44.704000000000001</v>
      </c>
      <c r="F65" s="33">
        <f>l1_slack_cog!D7-intro!B$16</f>
        <v>1.7508370000000042</v>
      </c>
      <c r="G65" s="33">
        <f>l1_slack_cog!E7-intro!C$16</f>
        <v>1.18718791</v>
      </c>
      <c r="H65" s="33">
        <f>l1_slack_cog!F7-intro!D$16</f>
        <v>-2.4210700000000251E-2</v>
      </c>
      <c r="I65" s="33">
        <f>l1_slack_cog!G7-intro!E$16</f>
        <v>0.23835507</v>
      </c>
      <c r="J65" s="33">
        <f>l1_slack_cog!H7-intro!F$16</f>
        <v>-2.5535383000000002E-2</v>
      </c>
      <c r="K65" s="33">
        <f>l1_slack_cog!I7-intro!G$16</f>
        <v>-0.75913754</v>
      </c>
      <c r="L65" s="46"/>
      <c r="M65" s="46"/>
      <c r="N65" s="46"/>
      <c r="O65" s="46"/>
      <c r="Q65" s="33">
        <f>l1_slack_cog!D23-intro!B$16</f>
        <v>0.69187300000000107</v>
      </c>
      <c r="R65" s="33">
        <f>l1_slack_cog!E23-intro!C$16</f>
        <v>1.26829916</v>
      </c>
      <c r="S65" s="33">
        <f>l1_slack_cog!F23-intro!D$16</f>
        <v>-2.4510199999999926E-2</v>
      </c>
      <c r="T65" s="33">
        <f>l1_slack_cog!G23-intro!E$16</f>
        <v>0.24133796999999999</v>
      </c>
      <c r="U65" s="33">
        <f>l1_slack_cog!H23-intro!F$16</f>
        <v>-9.7262850000000012E-3</v>
      </c>
      <c r="V65" s="33">
        <f>l1_slack_cog!I23-intro!G$16</f>
        <v>-0.47341546000000001</v>
      </c>
    </row>
    <row r="66" spans="1:22" ht="15.75" customHeight="1" x14ac:dyDescent="0.25">
      <c r="B66" s="27" t="str">
        <f t="shared" si="7"/>
        <v>6 in Slack</v>
      </c>
      <c r="C66" s="27">
        <f t="shared" si="8"/>
        <v>30</v>
      </c>
      <c r="D66" s="28">
        <f t="shared" si="8"/>
        <v>136.28</v>
      </c>
      <c r="E66" s="29">
        <f>E65</f>
        <v>44.704000000000001</v>
      </c>
      <c r="F66" s="33">
        <f>l1_slack_cog!D8-intro!B$16</f>
        <v>1.7765600000000035</v>
      </c>
      <c r="G66" s="33">
        <f>l1_slack_cog!E8-intro!C$16</f>
        <v>1.1922078700000001</v>
      </c>
      <c r="H66" s="33">
        <f>l1_slack_cog!F8-intro!D$16</f>
        <v>-2.4177400000000127E-2</v>
      </c>
      <c r="I66" s="33">
        <f>l1_slack_cog!G8-intro!E$16</f>
        <v>0.23807338</v>
      </c>
      <c r="J66" s="33">
        <f>l1_slack_cog!H8-intro!F$16</f>
        <v>-2.5384874000000002E-2</v>
      </c>
      <c r="K66" s="33">
        <f>l1_slack_cog!I8-intro!G$16</f>
        <v>-0.79687448999999999</v>
      </c>
      <c r="L66" s="46"/>
      <c r="M66" s="46"/>
      <c r="N66" s="46"/>
      <c r="O66" s="46"/>
      <c r="Q66" s="33">
        <f>l1_slack_cog!D24-intro!B$16</f>
        <v>0.70942099999999897</v>
      </c>
      <c r="R66" s="33">
        <f>l1_slack_cog!E24-intro!C$16</f>
        <v>1.2789093199999999</v>
      </c>
      <c r="S66" s="33">
        <f>l1_slack_cog!F24-intro!D$16</f>
        <v>-2.446780000000004E-2</v>
      </c>
      <c r="T66" s="33">
        <f>l1_slack_cog!G24-intro!E$16</f>
        <v>0.24095481999999999</v>
      </c>
      <c r="U66" s="33">
        <f>l1_slack_cog!H24-intro!F$16</f>
        <v>-9.6904210000000011E-3</v>
      </c>
      <c r="V66" s="33">
        <f>l1_slack_cog!I24-intro!G$16</f>
        <v>-0.49589344000000002</v>
      </c>
    </row>
    <row r="67" spans="1:22" ht="15.75" customHeight="1" x14ac:dyDescent="0.25">
      <c r="B67" s="27" t="str">
        <f t="shared" si="7"/>
        <v>9 in Slack</v>
      </c>
      <c r="C67" s="27">
        <f t="shared" si="8"/>
        <v>30</v>
      </c>
      <c r="D67" s="28">
        <f t="shared" si="8"/>
        <v>136.28</v>
      </c>
      <c r="E67" s="29">
        <f>E66</f>
        <v>44.704000000000001</v>
      </c>
      <c r="F67" s="33">
        <f>l1_slack_cog!D9-intro!B$16</f>
        <v>1.8056540000000041</v>
      </c>
      <c r="G67" s="33">
        <f>l1_slack_cog!E9-intro!C$16</f>
        <v>1.1978726399999999</v>
      </c>
      <c r="H67" s="33">
        <f>l1_slack_cog!F9-intro!D$16</f>
        <v>-2.4137800000000098E-2</v>
      </c>
      <c r="I67" s="33">
        <f>l1_slack_cog!G9-intro!E$16</f>
        <v>0.23773337</v>
      </c>
      <c r="J67" s="33">
        <f>l1_slack_cog!H9-intro!F$16</f>
        <v>-2.5213455000000003E-2</v>
      </c>
      <c r="K67" s="33">
        <f>l1_slack_cog!I9-intro!G$16</f>
        <v>-0.83959981000000006</v>
      </c>
      <c r="P67" s="2"/>
      <c r="Q67" s="33">
        <f>l1_slack_cog!D25-intro!B$16</f>
        <v>0.73078000000000287</v>
      </c>
      <c r="R67" s="33">
        <f>l1_slack_cog!E25-intro!C$16</f>
        <v>1.29110569</v>
      </c>
      <c r="S67" s="33">
        <f>l1_slack_cog!F25-intro!D$16</f>
        <v>-2.4384799999999984E-2</v>
      </c>
      <c r="T67" s="33">
        <f>l1_slack_cog!G25-intro!E$16</f>
        <v>0.24022659999999998</v>
      </c>
      <c r="U67" s="33">
        <f>l1_slack_cog!H25-intro!F$16</f>
        <v>-9.8158760000000012E-3</v>
      </c>
      <c r="V67" s="33">
        <f>l1_slack_cog!I25-intro!G$16</f>
        <v>-0.52242377000000007</v>
      </c>
    </row>
    <row r="68" spans="1:22" ht="15.75" customHeight="1" x14ac:dyDescent="0.25">
      <c r="B68" s="27" t="str">
        <f t="shared" si="7"/>
        <v>0 in Slack</v>
      </c>
      <c r="C68" s="27">
        <f t="shared" ref="C68:D75" si="9">C60</f>
        <v>15</v>
      </c>
      <c r="D68" s="28">
        <f t="shared" si="9"/>
        <v>151.28</v>
      </c>
      <c r="E68" s="29">
        <f>E53</f>
        <v>53.644799999999996</v>
      </c>
      <c r="F68" s="33">
        <f>l1_slack_cog!D10-intro!B$16</f>
        <v>4.6122230000000002</v>
      </c>
      <c r="G68" s="33">
        <f>l1_slack_cog!E10-intro!C$16</f>
        <v>-1.4547203</v>
      </c>
      <c r="H68" s="33">
        <f>l1_slack_cog!F10-intro!D$16</f>
        <v>-2.3873099999999425E-2</v>
      </c>
      <c r="I68" s="33">
        <f>l1_slack_cog!G10-intro!E$16</f>
        <v>0.23315460999999998</v>
      </c>
      <c r="J68" s="33">
        <f>l1_slack_cog!H10-intro!F$16</f>
        <v>-3.6752102000000002E-2</v>
      </c>
      <c r="K68" s="33">
        <f>l1_slack_cog!I10-intro!G$16</f>
        <v>-3.5114328000000001</v>
      </c>
      <c r="Q68" s="33">
        <f>l1_slack_cog!D26-intro!B$16</f>
        <v>2.0219710000000006</v>
      </c>
      <c r="R68" s="33">
        <f>l1_slack_cog!E26-intro!C$16</f>
        <v>0.69020596000000001</v>
      </c>
      <c r="S68" s="33">
        <f>l1_slack_cog!F26-intro!D$16</f>
        <v>-1.9779999999999909E-2</v>
      </c>
      <c r="T68" s="33">
        <f>l1_slack_cog!G26-intro!E$16</f>
        <v>0.19412212000000001</v>
      </c>
      <c r="U68" s="33">
        <f>l1_slack_cog!H26-intro!F$16</f>
        <v>-2.6369799999999999E-2</v>
      </c>
      <c r="V68" s="33">
        <f>l1_slack_cog!I26-intro!G$16</f>
        <v>-1.0766506</v>
      </c>
    </row>
    <row r="69" spans="1:22" ht="15.75" customHeight="1" x14ac:dyDescent="0.25">
      <c r="B69" s="27" t="str">
        <f t="shared" si="7"/>
        <v>3 in Slack</v>
      </c>
      <c r="C69" s="27">
        <f t="shared" si="9"/>
        <v>15</v>
      </c>
      <c r="D69" s="28">
        <f t="shared" si="9"/>
        <v>151.28</v>
      </c>
      <c r="E69" s="29">
        <f t="shared" ref="E69:E75" si="10">E68</f>
        <v>53.644799999999996</v>
      </c>
      <c r="F69" s="33">
        <f>l1_slack_cog!D11-intro!B$16</f>
        <v>4.6518569999999997</v>
      </c>
      <c r="G69" s="33">
        <f>l1_slack_cog!E11-intro!C$16</f>
        <v>-1.4613125</v>
      </c>
      <c r="H69" s="33">
        <f>l1_slack_cog!F11-intro!D$16</f>
        <v>-2.388549999999956E-2</v>
      </c>
      <c r="I69" s="33">
        <f>l1_slack_cog!G11-intro!E$16</f>
        <v>0.23332358</v>
      </c>
      <c r="J69" s="33">
        <f>l1_slack_cog!H11-intro!F$16</f>
        <v>-3.6458131999999997E-2</v>
      </c>
      <c r="K69" s="33">
        <f>l1_slack_cog!I11-intro!G$16</f>
        <v>-3.5746473000000001</v>
      </c>
      <c r="Q69" s="33">
        <f>l1_slack_cog!D27-intro!B$16</f>
        <v>2.0601600000000033</v>
      </c>
      <c r="R69" s="33">
        <f>l1_slack_cog!E27-intro!C$16</f>
        <v>0.68787254000000009</v>
      </c>
      <c r="S69" s="33">
        <f>l1_slack_cog!F27-intro!D$16</f>
        <v>-1.9796200000000042E-2</v>
      </c>
      <c r="T69" s="33">
        <f>l1_slack_cog!G27-intro!E$16</f>
        <v>0.19432496999999999</v>
      </c>
      <c r="U69" s="33">
        <f>l1_slack_cog!H27-intro!F$16</f>
        <v>-2.6166532999999999E-2</v>
      </c>
      <c r="V69" s="33">
        <f>l1_slack_cog!I27-intro!G$16</f>
        <v>-1.1334114</v>
      </c>
    </row>
    <row r="70" spans="1:22" ht="15.75" customHeight="1" x14ac:dyDescent="0.25">
      <c r="B70" s="27" t="str">
        <f t="shared" si="7"/>
        <v>6 in Slack</v>
      </c>
      <c r="C70" s="27">
        <f t="shared" si="9"/>
        <v>15</v>
      </c>
      <c r="D70" s="28">
        <f t="shared" si="9"/>
        <v>151.28</v>
      </c>
      <c r="E70" s="29">
        <f t="shared" si="10"/>
        <v>53.644799999999996</v>
      </c>
      <c r="F70" s="33">
        <f>l1_slack_cog!D12-intro!B$16</f>
        <v>4.6862619999999993</v>
      </c>
      <c r="G70" s="33">
        <f>l1_slack_cog!E12-intro!C$16</f>
        <v>-1.4672964999999998</v>
      </c>
      <c r="H70" s="33">
        <f>l1_slack_cog!F12-intro!D$16</f>
        <v>-2.3893199999999837E-2</v>
      </c>
      <c r="I70" s="33">
        <f>l1_slack_cog!G12-intro!E$16</f>
        <v>0.23344251999999999</v>
      </c>
      <c r="J70" s="33">
        <f>l1_slack_cog!H12-intro!F$16</f>
        <v>-3.6204055999999998E-2</v>
      </c>
      <c r="K70" s="33">
        <f>l1_slack_cog!I12-intro!G$16</f>
        <v>-3.6298805999999999</v>
      </c>
      <c r="Q70" s="33">
        <f>l1_slack_cog!D28-intro!B$16</f>
        <v>2.093592000000001</v>
      </c>
      <c r="R70" s="33">
        <f>l1_slack_cog!E28-intro!C$16</f>
        <v>0.68538441999999999</v>
      </c>
      <c r="S70" s="33">
        <f>l1_slack_cog!F28-intro!D$16</f>
        <v>-1.9811400000000035E-2</v>
      </c>
      <c r="T70" s="33">
        <f>l1_slack_cog!G28-intro!E$16</f>
        <v>0.19451039000000001</v>
      </c>
      <c r="U70" s="33">
        <f>l1_slack_cog!H28-intro!F$16</f>
        <v>-2.5985662E-2</v>
      </c>
      <c r="V70" s="33">
        <f>l1_slack_cog!I28-intro!G$16</f>
        <v>-1.1829308999999999</v>
      </c>
    </row>
    <row r="71" spans="1:22" ht="15.75" customHeight="1" x14ac:dyDescent="0.25">
      <c r="B71" s="27" t="str">
        <f t="shared" si="7"/>
        <v>9 in Slack</v>
      </c>
      <c r="C71" s="27">
        <f t="shared" si="9"/>
        <v>15</v>
      </c>
      <c r="D71" s="28">
        <f t="shared" si="9"/>
        <v>151.28</v>
      </c>
      <c r="E71" s="29">
        <f t="shared" si="10"/>
        <v>53.644799999999996</v>
      </c>
      <c r="F71" s="33">
        <f>l1_slack_cog!D13-intro!B$16</f>
        <v>4.7251410000000007</v>
      </c>
      <c r="G71" s="33">
        <f>l1_slack_cog!E13-intro!C$16</f>
        <v>-1.473646</v>
      </c>
      <c r="H71" s="33">
        <f>l1_slack_cog!F13-intro!D$16</f>
        <v>-2.3908899999999456E-2</v>
      </c>
      <c r="I71" s="33">
        <f>l1_slack_cog!G13-intro!E$16</f>
        <v>0.23363427</v>
      </c>
      <c r="J71" s="33">
        <f>l1_slack_cog!H13-intro!F$16</f>
        <v>-3.593503E-2</v>
      </c>
      <c r="K71" s="33">
        <f>l1_slack_cog!I13-intro!G$16</f>
        <v>-3.6926269</v>
      </c>
      <c r="Q71" s="33">
        <f>l1_slack_cog!D29-intro!B$16</f>
        <v>2.1419619999999995</v>
      </c>
      <c r="R71" s="33">
        <f>l1_slack_cog!E29-intro!C$16</f>
        <v>0.67431286000000001</v>
      </c>
      <c r="S71" s="33">
        <f>l1_slack_cog!F29-intro!D$16</f>
        <v>-1.9714599999999471E-2</v>
      </c>
      <c r="T71" s="33">
        <f>l1_slack_cog!G29-intro!E$16</f>
        <v>0.19359588</v>
      </c>
      <c r="U71" s="33">
        <f>l1_slack_cog!H29-intro!F$16</f>
        <v>-2.5806703E-2</v>
      </c>
      <c r="V71" s="33">
        <f>l1_slack_cog!I29-intro!G$16</f>
        <v>-1.2563173999999999</v>
      </c>
    </row>
    <row r="72" spans="1:22" ht="15.75" customHeight="1" x14ac:dyDescent="0.25">
      <c r="B72" s="27" t="str">
        <f t="shared" si="7"/>
        <v>0 in Slack</v>
      </c>
      <c r="C72" s="27">
        <f t="shared" si="9"/>
        <v>30</v>
      </c>
      <c r="D72" s="28">
        <f t="shared" si="9"/>
        <v>136.28</v>
      </c>
      <c r="E72" s="29">
        <f t="shared" si="10"/>
        <v>53.644799999999996</v>
      </c>
      <c r="F72" s="33">
        <f>l1_slack_cog!D14-intro!B$16</f>
        <v>2.405740999999999</v>
      </c>
      <c r="G72" s="33">
        <f>l1_slack_cog!E14-intro!C$16</f>
        <v>1.5817009999999998</v>
      </c>
      <c r="H72" s="33">
        <f>l1_slack_cog!F14-intro!D$16</f>
        <v>-3.3036000000000065E-2</v>
      </c>
      <c r="I72" s="33">
        <f>l1_slack_cog!G14-intro!E$16</f>
        <v>0.32588437999999997</v>
      </c>
      <c r="J72" s="33">
        <f>l1_slack_cog!H14-intro!F$16</f>
        <v>-3.3643589000000002E-2</v>
      </c>
      <c r="K72" s="33">
        <f>l1_slack_cog!I14-intro!G$16</f>
        <v>-0.95550900000000005</v>
      </c>
      <c r="Q72" s="33">
        <f>l1_slack_cog!D30-intro!B$16</f>
        <v>1.3766730000000038</v>
      </c>
      <c r="R72" s="33">
        <f>l1_slack_cog!E30-intro!C$16</f>
        <v>1.6763309</v>
      </c>
      <c r="S72" s="33">
        <f>l1_slack_cog!F30-intro!D$16</f>
        <v>-3.3428499999999417E-2</v>
      </c>
      <c r="T72" s="33">
        <f>l1_slack_cog!G30-intro!E$16</f>
        <v>0.32965099999999997</v>
      </c>
      <c r="U72" s="33">
        <f>l1_slack_cog!H30-intro!F$16</f>
        <v>-1.8755346999999999E-2</v>
      </c>
      <c r="V72" s="33">
        <f>l1_slack_cog!I30-intro!G$16</f>
        <v>-0.70674422000000003</v>
      </c>
    </row>
    <row r="73" spans="1:22" ht="15.75" customHeight="1" x14ac:dyDescent="0.25">
      <c r="B73" s="27" t="str">
        <f t="shared" si="7"/>
        <v>3 in Slack</v>
      </c>
      <c r="C73" s="27">
        <f t="shared" si="9"/>
        <v>30</v>
      </c>
      <c r="D73" s="28">
        <f t="shared" si="9"/>
        <v>136.28</v>
      </c>
      <c r="E73" s="29">
        <f t="shared" si="10"/>
        <v>53.644799999999996</v>
      </c>
      <c r="F73" s="33">
        <f>l1_slack_cog!D15-intro!B$16</f>
        <v>2.4336680000000044</v>
      </c>
      <c r="G73" s="33">
        <f>l1_slack_cog!E15-intro!C$16</f>
        <v>1.5894374999999998</v>
      </c>
      <c r="H73" s="33">
        <f>l1_slack_cog!F15-intro!D$16</f>
        <v>-3.2991199999999665E-2</v>
      </c>
      <c r="I73" s="33">
        <f>l1_slack_cog!G15-intro!E$16</f>
        <v>0.32551054000000001</v>
      </c>
      <c r="J73" s="33">
        <f>l1_slack_cog!H15-intro!F$16</f>
        <v>-3.3436839000000003E-2</v>
      </c>
      <c r="K73" s="33">
        <f>l1_slack_cog!I15-intro!G$16</f>
        <v>-0.99269020000000008</v>
      </c>
      <c r="Q73" s="33">
        <f>l1_slack_cog!D31-intro!B$16</f>
        <v>1.398844000000004</v>
      </c>
      <c r="R73" s="33">
        <f>l1_slack_cog!E31-intro!C$16</f>
        <v>1.6889826000000001</v>
      </c>
      <c r="S73" s="33">
        <f>l1_slack_cog!F31-intro!D$16</f>
        <v>-3.339610000000004E-2</v>
      </c>
      <c r="T73" s="33">
        <f>l1_slack_cog!G31-intro!E$16</f>
        <v>0.32936755000000001</v>
      </c>
      <c r="U73" s="33">
        <f>l1_slack_cog!H31-intro!F$16</f>
        <v>-1.8691823000000003E-2</v>
      </c>
      <c r="V73" s="33">
        <f>l1_slack_cog!I31-intro!G$16</f>
        <v>-0.73293050999999998</v>
      </c>
    </row>
    <row r="74" spans="1:22" ht="15.75" customHeight="1" x14ac:dyDescent="0.25">
      <c r="B74" s="27" t="str">
        <f t="shared" si="7"/>
        <v>6 in Slack</v>
      </c>
      <c r="C74" s="27">
        <f t="shared" si="9"/>
        <v>30</v>
      </c>
      <c r="D74" s="28">
        <f t="shared" si="9"/>
        <v>136.28</v>
      </c>
      <c r="E74" s="29">
        <f t="shared" si="10"/>
        <v>53.644799999999996</v>
      </c>
      <c r="F74" s="33">
        <f>l1_slack_cog!D16-intro!B$16</f>
        <v>2.4791349999999994</v>
      </c>
      <c r="G74" s="33">
        <f>l1_slack_cog!E16-intro!C$16</f>
        <v>1.5801254</v>
      </c>
      <c r="H74" s="33">
        <f>l1_slack_cog!F16-intro!D$16</f>
        <v>-3.2858199999999727E-2</v>
      </c>
      <c r="I74" s="33">
        <f>l1_slack_cog!G16-intro!E$16</f>
        <v>0.32427621000000001</v>
      </c>
      <c r="J74" s="33">
        <f>l1_slack_cog!H16-intro!F$16</f>
        <v>-3.3377472999999998E-2</v>
      </c>
      <c r="K74" s="33">
        <f>l1_slack_cog!I16-intro!G$16</f>
        <v>-1.0618079999999999</v>
      </c>
      <c r="Q74" s="33">
        <f>l1_slack_cog!D32-intro!B$16</f>
        <v>1.4170209999999983</v>
      </c>
      <c r="R74" s="33">
        <f>l1_slack_cog!E32-intro!C$16</f>
        <v>1.6987683000000002</v>
      </c>
      <c r="S74" s="33">
        <f>l1_slack_cog!F32-intro!D$16</f>
        <v>-3.3318799999999982E-2</v>
      </c>
      <c r="T74" s="33">
        <f>l1_slack_cog!G32-intro!E$16</f>
        <v>0.32866642000000001</v>
      </c>
      <c r="U74" s="33">
        <f>l1_slack_cog!H32-intro!F$16</f>
        <v>-1.8625985999999997E-2</v>
      </c>
      <c r="V74" s="33">
        <f>l1_slack_cog!I32-intro!G$16</f>
        <v>-0.75541433000000002</v>
      </c>
    </row>
    <row r="75" spans="1:22" ht="15.75" customHeight="1" x14ac:dyDescent="0.25">
      <c r="B75" s="27" t="str">
        <f t="shared" si="7"/>
        <v>9 in Slack</v>
      </c>
      <c r="C75" s="27">
        <f t="shared" si="9"/>
        <v>30</v>
      </c>
      <c r="D75" s="28">
        <f t="shared" si="9"/>
        <v>136.28</v>
      </c>
      <c r="E75" s="29">
        <f t="shared" si="10"/>
        <v>53.644799999999996</v>
      </c>
      <c r="F75" s="33">
        <f>l1_slack_cog!D17-intro!B$16</f>
        <v>2.5091530000000049</v>
      </c>
      <c r="G75" s="33">
        <f>l1_slack_cog!E17-intro!C$16</f>
        <v>1.5858759999999998</v>
      </c>
      <c r="H75" s="33">
        <f>l1_slack_cog!F17-intro!D$16</f>
        <v>-3.2809499999999936E-2</v>
      </c>
      <c r="I75" s="33">
        <f>l1_slack_cog!G17-intro!E$16</f>
        <v>0.32386663999999998</v>
      </c>
      <c r="J75" s="33">
        <f>l1_slack_cog!H17-intro!F$16</f>
        <v>-3.3183072000000001E-2</v>
      </c>
      <c r="K75" s="33">
        <f>l1_slack_cog!I17-intro!G$16</f>
        <v>-1.1036869999999999</v>
      </c>
      <c r="Q75" s="33">
        <f>l1_slack_cog!D33-intro!B$16</f>
        <v>1.4413780000000003</v>
      </c>
      <c r="R75" s="33">
        <f>l1_slack_cog!E33-intro!C$16</f>
        <v>1.7122044999999999</v>
      </c>
      <c r="S75" s="33">
        <f>l1_slack_cog!F33-intro!D$16</f>
        <v>-3.3282100000000092E-2</v>
      </c>
      <c r="T75" s="33">
        <f>l1_slack_cog!G33-intro!E$16</f>
        <v>0.32838606999999997</v>
      </c>
      <c r="U75" s="33">
        <f>l1_slack_cog!H33-intro!F$16</f>
        <v>-1.8723019E-2</v>
      </c>
      <c r="V75" s="33">
        <f>l1_slack_cog!I33-intro!G$16</f>
        <v>-0.78210040000000003</v>
      </c>
    </row>
    <row r="76" spans="1:22" ht="15.75" customHeight="1" x14ac:dyDescent="0.25">
      <c r="A76" s="30" t="s">
        <v>217</v>
      </c>
      <c r="B76" s="27" t="s">
        <v>218</v>
      </c>
      <c r="C76" s="27">
        <f>C40</f>
        <v>15</v>
      </c>
      <c r="D76" s="28">
        <f>D40</f>
        <v>151.28</v>
      </c>
      <c r="E76" s="81">
        <f>E46</f>
        <v>44.704000000000001</v>
      </c>
      <c r="F76" s="33">
        <f>l1_winch_cog!D2-intro!B$16</f>
        <v>3.6896040000000028</v>
      </c>
      <c r="G76" s="33">
        <f>l1_winch_cog!E2-intro!C$16</f>
        <v>-1.4574292</v>
      </c>
      <c r="H76" s="33">
        <f>l1_winch_cog!F2-intro!D$16</f>
        <v>-1.6780699999999982E-2</v>
      </c>
      <c r="I76" s="33">
        <f>l1_winch_cog!G2-intro!E$16</f>
        <v>0.16366716000000001</v>
      </c>
      <c r="J76" s="33">
        <f>l1_winch_cog!H2-intro!F$16</f>
        <v>-2.7826298999999999E-2</v>
      </c>
      <c r="K76" s="33">
        <f>l1_winch_cog!I2-intro!G$16</f>
        <v>-2.9387613999999997</v>
      </c>
      <c r="L76" s="46"/>
      <c r="M76" s="46"/>
      <c r="N76" s="46"/>
      <c r="O76" s="46"/>
      <c r="Q76" s="33">
        <f>l1_winch_cog!D6-intro!B$16</f>
        <v>0.31756000000000029</v>
      </c>
      <c r="R76" s="33">
        <f>l1_winch_cog!E6-intro!C$16</f>
        <v>0.429715281</v>
      </c>
      <c r="S76" s="33">
        <f>l1_winch_cog!F6-intro!D$16</f>
        <v>-1.4211500000000044E-2</v>
      </c>
      <c r="T76" s="33">
        <f>l1_winch_cog!G6-intro!E$16</f>
        <v>0.13953193999999999</v>
      </c>
      <c r="U76" s="33">
        <f>l1_winch_cog!H6-intro!F$16</f>
        <v>-1.9265353999999998E-2</v>
      </c>
      <c r="V76" s="33">
        <f>l1_winch_cog!I6-intro!G$16</f>
        <v>0.33856642999999997</v>
      </c>
    </row>
    <row r="77" spans="1:22" ht="15.75" customHeight="1" x14ac:dyDescent="0.25">
      <c r="B77" s="27" t="s">
        <v>218</v>
      </c>
      <c r="C77" s="27">
        <f>C41</f>
        <v>30</v>
      </c>
      <c r="D77" s="28">
        <f>D41</f>
        <v>136.28</v>
      </c>
      <c r="E77" s="81">
        <f>E41</f>
        <v>53.644799999999996</v>
      </c>
      <c r="F77" s="33">
        <f>l1_winch_cog!D3-intro!B$16</f>
        <v>1.4590780000000052</v>
      </c>
      <c r="G77" s="33">
        <f>l1_winch_cog!E3-intro!C$16</f>
        <v>1.11889642</v>
      </c>
      <c r="H77" s="33">
        <f>l1_winch_cog!F3-intro!D$16</f>
        <v>-2.4688099999999658E-2</v>
      </c>
      <c r="I77" s="33">
        <f>l1_winch_cog!G3-intro!E$16</f>
        <v>0.24251795000000001</v>
      </c>
      <c r="J77" s="33">
        <f>l1_winch_cog!H3-intro!F$16</f>
        <v>-2.7431317000000004E-2</v>
      </c>
      <c r="K77" s="33">
        <f>l1_winch_cog!I3-intro!G$16</f>
        <v>-0.33914615999999997</v>
      </c>
      <c r="L77" s="46"/>
      <c r="M77" s="46"/>
      <c r="N77" s="46"/>
      <c r="O77" s="46"/>
      <c r="Q77" s="33">
        <f>l1_winch_cog!D7-intro!B$16</f>
        <v>0.23213400000000206</v>
      </c>
      <c r="R77" s="33">
        <f>l1_winch_cog!E7-intro!C$16</f>
        <v>1.00430336</v>
      </c>
      <c r="S77" s="33">
        <f>l1_winch_cog!F7-intro!D$16</f>
        <v>-2.6053199999999777E-2</v>
      </c>
      <c r="T77" s="33">
        <f>l1_winch_cog!G7-intro!E$16</f>
        <v>0.25576856999999997</v>
      </c>
      <c r="U77" s="33">
        <f>l1_winch_cog!H7-intro!F$16</f>
        <v>-1.1540622E-2</v>
      </c>
      <c r="V77" s="33">
        <f>l1_winch_cog!I7-intro!G$16</f>
        <v>8.5047722000000006E-2</v>
      </c>
    </row>
    <row r="78" spans="1:22" ht="15.75" customHeight="1" x14ac:dyDescent="0.25">
      <c r="B78" s="27" t="s">
        <v>218</v>
      </c>
      <c r="C78" s="27">
        <f t="shared" ref="C78:E79" si="11">C76</f>
        <v>15</v>
      </c>
      <c r="D78" s="28">
        <f t="shared" si="11"/>
        <v>151.28</v>
      </c>
      <c r="E78" s="81">
        <f t="shared" si="11"/>
        <v>44.704000000000001</v>
      </c>
      <c r="F78" s="33">
        <f>l1_winch_cog!D4-intro!B$16</f>
        <v>5.2200410000000019</v>
      </c>
      <c r="G78" s="33">
        <f>l1_winch_cog!E4-intro!C$16</f>
        <v>-1.5689227999999997</v>
      </c>
      <c r="H78" s="33">
        <f>l1_winch_cog!F4-intro!D$16</f>
        <v>-2.4101499999999554E-2</v>
      </c>
      <c r="I78" s="33">
        <f>l1_winch_cog!G4-intro!E$16</f>
        <v>0.23607133999999999</v>
      </c>
      <c r="J78" s="33">
        <f>l1_winch_cog!H4-intro!F$16</f>
        <v>-3.2668703E-2</v>
      </c>
      <c r="K78" s="33">
        <f>l1_winch_cog!I4-intro!G$16</f>
        <v>-4.5229490999999999</v>
      </c>
      <c r="L78" s="46"/>
      <c r="M78" s="46"/>
      <c r="N78" s="46"/>
      <c r="O78" s="46"/>
      <c r="Q78" s="33">
        <f>l1_winch_cog!D8-intro!B$16</f>
        <v>1.6602150000000009</v>
      </c>
      <c r="R78" s="33">
        <f>l1_winch_cog!E8-intro!C$16</f>
        <v>0.71405621000000008</v>
      </c>
      <c r="S78" s="33">
        <f>l1_winch_cog!F8-intro!D$16</f>
        <v>-1.9688399999999717E-2</v>
      </c>
      <c r="T78" s="33">
        <f>l1_winch_cog!G8-intro!E$16</f>
        <v>0.19277463</v>
      </c>
      <c r="U78" s="33">
        <f>l1_winch_cog!H8-intro!F$16</f>
        <v>-2.8535116999999999E-2</v>
      </c>
      <c r="V78" s="33">
        <f>l1_winch_cog!I8-intro!G$16</f>
        <v>-0.55679049000000003</v>
      </c>
    </row>
    <row r="79" spans="1:22" ht="15.75" customHeight="1" x14ac:dyDescent="0.25">
      <c r="B79" s="27" t="s">
        <v>218</v>
      </c>
      <c r="C79" s="27">
        <f t="shared" si="11"/>
        <v>30</v>
      </c>
      <c r="D79" s="28">
        <f t="shared" si="11"/>
        <v>136.28</v>
      </c>
      <c r="E79" s="81">
        <f t="shared" si="11"/>
        <v>53.644799999999996</v>
      </c>
      <c r="F79" s="33">
        <f>l1_winch_cog!D5-intro!B$16</f>
        <v>2.5612890000000021</v>
      </c>
      <c r="G79" s="33">
        <f>l1_winch_cog!E5-intro!C$16</f>
        <v>1.5975735000000002</v>
      </c>
      <c r="H79" s="33">
        <f>l1_winch_cog!F5-intro!D$16</f>
        <v>-3.2738999999999407E-2</v>
      </c>
      <c r="I79" s="33">
        <f>l1_winch_cog!G5-intro!E$16</f>
        <v>0.32328391000000001</v>
      </c>
      <c r="J79" s="33">
        <f>l1_winch_cog!H5-intro!F$16</f>
        <v>-3.2785196000000003E-2</v>
      </c>
      <c r="K79" s="33">
        <f>l1_winch_cog!I5-intro!G$16</f>
        <v>-1.1786824999999999</v>
      </c>
      <c r="L79" s="46"/>
      <c r="M79" s="46"/>
      <c r="N79" s="46"/>
      <c r="O79" s="46"/>
      <c r="Q79" s="33">
        <f>l1_winch_cog!D9-intro!B$16</f>
        <v>1.2068769999999986</v>
      </c>
      <c r="R79" s="33">
        <f>l1_winch_cog!E9-intro!C$16</f>
        <v>1.5868232</v>
      </c>
      <c r="S79" s="33">
        <f>l1_winch_cog!F9-intro!D$16</f>
        <v>-3.3601099999999384E-2</v>
      </c>
      <c r="T79" s="33">
        <f>l1_winch_cog!G9-intro!E$16</f>
        <v>0.33110076999999999</v>
      </c>
      <c r="U79" s="33">
        <f>l1_winch_cog!H9-intro!F$16</f>
        <v>-1.9998234000000004E-2</v>
      </c>
      <c r="V79" s="33">
        <f>l1_winch_cog!I9-intro!G$16</f>
        <v>-0.50424316000000002</v>
      </c>
    </row>
    <row r="80" spans="1:22" ht="15.75" customHeight="1" x14ac:dyDescent="0.25">
      <c r="B80" s="35"/>
      <c r="C80" s="36"/>
      <c r="D80" s="37"/>
      <c r="E80" s="38"/>
      <c r="F80" s="39"/>
      <c r="G80" s="39"/>
      <c r="H80" s="39"/>
      <c r="I80" s="39"/>
      <c r="J80" s="39"/>
      <c r="K80" s="39"/>
      <c r="L80" s="40"/>
      <c r="M80" s="40"/>
      <c r="N80" s="41"/>
      <c r="O80" s="41"/>
      <c r="P80" s="53"/>
      <c r="Q80" s="41"/>
      <c r="R80" s="11"/>
      <c r="S80" s="11"/>
      <c r="T80" s="11"/>
      <c r="U80" s="4"/>
      <c r="V80" s="2"/>
    </row>
    <row r="81" spans="1:26" ht="21" customHeight="1" x14ac:dyDescent="0.35">
      <c r="B81" s="42" t="s">
        <v>49</v>
      </c>
      <c r="C81" s="21"/>
      <c r="D81" s="21"/>
      <c r="E81" s="21"/>
      <c r="F81" s="47" t="s">
        <v>36</v>
      </c>
      <c r="H81" s="21"/>
      <c r="I81" s="21"/>
      <c r="J81" s="21"/>
      <c r="K81" s="21"/>
      <c r="L81" s="21"/>
      <c r="M81" s="21"/>
      <c r="N81" s="31"/>
      <c r="O81" s="31"/>
      <c r="Q81" s="47" t="s">
        <v>37</v>
      </c>
      <c r="R81" s="21"/>
      <c r="S81" s="21"/>
      <c r="T81" s="21"/>
      <c r="U81" s="21"/>
      <c r="V81" s="21"/>
      <c r="W81" s="21"/>
      <c r="X81" s="21"/>
      <c r="Y81" s="31"/>
      <c r="Z81" s="31"/>
    </row>
    <row r="82" spans="1:26" ht="45" customHeight="1" x14ac:dyDescent="0.25">
      <c r="B82" s="22" t="s">
        <v>38</v>
      </c>
      <c r="C82" s="22" t="s">
        <v>26</v>
      </c>
      <c r="D82" s="22" t="s">
        <v>27</v>
      </c>
      <c r="E82" s="22" t="s">
        <v>28</v>
      </c>
      <c r="F82" s="43" t="s">
        <v>50</v>
      </c>
      <c r="G82" s="43" t="s">
        <v>51</v>
      </c>
      <c r="H82" s="43" t="s">
        <v>52</v>
      </c>
      <c r="I82" s="43" t="s">
        <v>53</v>
      </c>
      <c r="J82" s="43" t="s">
        <v>54</v>
      </c>
      <c r="K82" s="43" t="s">
        <v>55</v>
      </c>
      <c r="L82" s="43" t="s">
        <v>56</v>
      </c>
      <c r="M82" s="43" t="s">
        <v>57</v>
      </c>
      <c r="N82" s="43" t="s">
        <v>58</v>
      </c>
      <c r="O82" s="43" t="s">
        <v>59</v>
      </c>
      <c r="Q82" s="43" t="s">
        <v>50</v>
      </c>
      <c r="R82" s="43" t="s">
        <v>51</v>
      </c>
      <c r="S82" s="43" t="s">
        <v>52</v>
      </c>
      <c r="T82" s="43" t="s">
        <v>53</v>
      </c>
      <c r="U82" s="43" t="s">
        <v>54</v>
      </c>
      <c r="V82" s="43" t="s">
        <v>55</v>
      </c>
      <c r="W82" s="43" t="s">
        <v>56</v>
      </c>
      <c r="X82" s="43" t="s">
        <v>57</v>
      </c>
      <c r="Y82" s="43" t="s">
        <v>58</v>
      </c>
      <c r="Z82" s="43" t="s">
        <v>59</v>
      </c>
    </row>
    <row r="83" spans="1:26" ht="15.75" customHeight="1" x14ac:dyDescent="0.25">
      <c r="B83" s="26"/>
      <c r="C83" s="24" t="s">
        <v>3</v>
      </c>
      <c r="D83" s="24" t="s">
        <v>3</v>
      </c>
      <c r="E83" s="24" t="s">
        <v>31</v>
      </c>
      <c r="F83" s="48" t="s">
        <v>5</v>
      </c>
      <c r="G83" s="48" t="s">
        <v>5</v>
      </c>
      <c r="H83" s="48" t="s">
        <v>5</v>
      </c>
      <c r="I83" s="48" t="s">
        <v>5</v>
      </c>
      <c r="J83" s="48" t="s">
        <v>5</v>
      </c>
      <c r="K83" s="48" t="s">
        <v>5</v>
      </c>
      <c r="L83" s="48" t="s">
        <v>5</v>
      </c>
      <c r="M83" s="48" t="s">
        <v>5</v>
      </c>
      <c r="N83" s="48" t="s">
        <v>5</v>
      </c>
      <c r="O83" s="48" t="s">
        <v>5</v>
      </c>
      <c r="Q83" s="48" t="s">
        <v>5</v>
      </c>
      <c r="R83" s="48" t="s">
        <v>5</v>
      </c>
      <c r="S83" s="48" t="s">
        <v>5</v>
      </c>
      <c r="T83" s="48" t="s">
        <v>5</v>
      </c>
      <c r="U83" s="48" t="s">
        <v>5</v>
      </c>
      <c r="V83" s="48" t="s">
        <v>5</v>
      </c>
      <c r="W83" s="48" t="s">
        <v>5</v>
      </c>
      <c r="X83" s="48" t="s">
        <v>5</v>
      </c>
      <c r="Y83" s="48" t="s">
        <v>5</v>
      </c>
      <c r="Z83" s="48" t="s">
        <v>5</v>
      </c>
    </row>
    <row r="84" spans="1:26" ht="15.75" customHeight="1" x14ac:dyDescent="0.25">
      <c r="A84" s="30" t="s">
        <v>39</v>
      </c>
      <c r="B84" s="27" t="s">
        <v>40</v>
      </c>
      <c r="C84" s="20">
        <f>C32</f>
        <v>0</v>
      </c>
      <c r="D84" s="20">
        <f>D32</f>
        <v>166.28</v>
      </c>
      <c r="E84" s="20">
        <f>E32</f>
        <v>44.704000000000001</v>
      </c>
      <c r="F84" s="44">
        <f>'10m_100mph'!G2</f>
        <v>720242.06</v>
      </c>
      <c r="G84" s="44">
        <f>'10m_100mph'!K2</f>
        <v>532430.81000000006</v>
      </c>
      <c r="H84" s="44">
        <f>'10m_100mph'!O2</f>
        <v>31.477485999999999</v>
      </c>
      <c r="I84" s="44">
        <f>'10m_100mph'!S2</f>
        <v>11.570456</v>
      </c>
      <c r="J84" s="44">
        <f>'10m_100mph'!W2</f>
        <v>309013.06</v>
      </c>
      <c r="K84" s="44">
        <f>'10m_100mph'!AB2</f>
        <v>0</v>
      </c>
      <c r="L84" s="44">
        <f>'10m_100mph'!AE2</f>
        <v>11.608036</v>
      </c>
      <c r="M84" s="44">
        <f>'10m_100mph'!AI2</f>
        <v>469372.34</v>
      </c>
      <c r="N84" s="44">
        <f>'10m_100mph'!AM2</f>
        <v>27.627634</v>
      </c>
      <c r="O84" s="44">
        <f>'10m_100mph'!AQ2</f>
        <v>100364.46</v>
      </c>
      <c r="Q84" s="44">
        <f>'10m_100mph_tug'!G2</f>
        <v>440094.44</v>
      </c>
      <c r="R84" s="44">
        <f>'10m_100mph_tug'!K2</f>
        <v>304861.5</v>
      </c>
      <c r="S84" s="44">
        <f>'10m_100mph_tug'!O2</f>
        <v>16.27206</v>
      </c>
      <c r="T84" s="44">
        <f>'10m_100mph_tug'!S2</f>
        <v>11.650643000000001</v>
      </c>
      <c r="U84" s="44">
        <f>'10m_100mph_tug'!W2</f>
        <v>95274.710999999996</v>
      </c>
      <c r="V84" s="44">
        <f>'10m_100mph_tug'!AB2</f>
        <v>0</v>
      </c>
      <c r="W84" s="44">
        <f>'10m_100mph_tug'!AE2</f>
        <v>11.686121</v>
      </c>
      <c r="X84" s="44">
        <f>'10m_100mph_tug'!AI2</f>
        <v>165657.85999999999</v>
      </c>
      <c r="Y84" s="44">
        <f>'10m_100mph_tug'!AM2</f>
        <v>11.703905000000001</v>
      </c>
      <c r="Z84" s="44">
        <f>'10m_100mph_tug'!AQ2</f>
        <v>52.597256000000002</v>
      </c>
    </row>
    <row r="85" spans="1:26" ht="15.75" customHeight="1" x14ac:dyDescent="0.25">
      <c r="B85" s="27" t="s">
        <v>40</v>
      </c>
      <c r="C85" s="20">
        <f>C33</f>
        <v>15</v>
      </c>
      <c r="D85" s="20">
        <f>D33</f>
        <v>151.28</v>
      </c>
      <c r="E85" s="20">
        <f>E33</f>
        <v>44.704000000000001</v>
      </c>
      <c r="F85" s="44">
        <f>'10m_100mph'!G3</f>
        <v>791890</v>
      </c>
      <c r="G85" s="44">
        <f>'10m_100mph'!K3</f>
        <v>655255.25</v>
      </c>
      <c r="H85" s="44">
        <f>'10m_100mph'!O3</f>
        <v>42516.766000000003</v>
      </c>
      <c r="I85" s="44">
        <f>'10m_100mph'!S3</f>
        <v>56.318942999999997</v>
      </c>
      <c r="J85" s="44">
        <f>'10m_100mph'!W3</f>
        <v>372648.66</v>
      </c>
      <c r="K85" s="44">
        <f>'10m_100mph'!AB3</f>
        <v>4.0946741000000002E-2</v>
      </c>
      <c r="L85" s="44">
        <f>'10m_100mph'!AE3</f>
        <v>11.755269</v>
      </c>
      <c r="M85" s="44">
        <f>'10m_100mph'!AI3</f>
        <v>269082.5</v>
      </c>
      <c r="N85" s="44">
        <f>'10m_100mph'!AM3</f>
        <v>11.639677000000001</v>
      </c>
      <c r="O85" s="44">
        <f>'10m_100mph'!AQ3</f>
        <v>11.667686</v>
      </c>
      <c r="Q85" s="44">
        <f>'10m_100mph_tug'!G3</f>
        <v>337234.97</v>
      </c>
      <c r="R85" s="44">
        <f>'10m_100mph_tug'!K3</f>
        <v>301072.53000000003</v>
      </c>
      <c r="S85" s="44">
        <f>'10m_100mph_tug'!O3</f>
        <v>239952.81</v>
      </c>
      <c r="T85" s="44">
        <f>'10m_100mph_tug'!S3</f>
        <v>92582.202999999994</v>
      </c>
      <c r="U85" s="44">
        <f>'10m_100mph_tug'!W3</f>
        <v>234851.61</v>
      </c>
      <c r="V85" s="44">
        <f>'10m_100mph_tug'!AB3</f>
        <v>7933.7803000000004</v>
      </c>
      <c r="W85" s="44">
        <f>'10m_100mph_tug'!AE3</f>
        <v>27474.601999999999</v>
      </c>
      <c r="X85" s="44">
        <f>'10m_100mph_tug'!AI3</f>
        <v>202607</v>
      </c>
      <c r="Y85" s="44">
        <f>'10m_100mph_tug'!AM3</f>
        <v>554.77777000000003</v>
      </c>
      <c r="Z85" s="44">
        <f>'10m_100mph_tug'!AQ3</f>
        <v>347.19256999999999</v>
      </c>
    </row>
    <row r="86" spans="1:26" ht="15.75" customHeight="1" x14ac:dyDescent="0.25">
      <c r="B86" s="27" t="s">
        <v>40</v>
      </c>
      <c r="C86" s="20">
        <f>C34</f>
        <v>30</v>
      </c>
      <c r="D86" s="20">
        <f>D34</f>
        <v>136.28</v>
      </c>
      <c r="E86" s="20">
        <f>E34</f>
        <v>44.704000000000001</v>
      </c>
      <c r="F86" s="44">
        <f>'10m_100mph'!G4</f>
        <v>618743.13</v>
      </c>
      <c r="G86" s="44">
        <f>'10m_100mph'!K4</f>
        <v>547883.75</v>
      </c>
      <c r="H86" s="44">
        <f>'10m_100mph'!O4</f>
        <v>480765.06</v>
      </c>
      <c r="I86" s="44">
        <f>'10m_100mph'!S4</f>
        <v>166544.5</v>
      </c>
      <c r="J86" s="44">
        <f>'10m_100mph'!W4</f>
        <v>426697.53</v>
      </c>
      <c r="K86" s="44">
        <f>'10m_100mph'!AB4</f>
        <v>12815.450999999999</v>
      </c>
      <c r="L86" s="44">
        <f>'10m_100mph'!AE4</f>
        <v>60137.991999999998</v>
      </c>
      <c r="M86" s="44">
        <f>'10m_100mph'!AI4</f>
        <v>373141.06</v>
      </c>
      <c r="N86" s="44">
        <f>'10m_100mph'!AM4</f>
        <v>528.94159000000002</v>
      </c>
      <c r="O86" s="44">
        <f>'10m_100mph'!AQ4</f>
        <v>349.95096000000001</v>
      </c>
      <c r="Q86" s="44">
        <f>'10m_100mph_tug'!G4</f>
        <v>389240.22</v>
      </c>
      <c r="R86" s="44">
        <f>'10m_100mph_tug'!K4</f>
        <v>335771.03</v>
      </c>
      <c r="S86" s="44">
        <f>'10m_100mph_tug'!O4</f>
        <v>403036.78</v>
      </c>
      <c r="T86" s="44">
        <f>'10m_100mph_tug'!S4</f>
        <v>278311.06</v>
      </c>
      <c r="U86" s="44">
        <f>'10m_100mph_tug'!W4</f>
        <v>247037.67</v>
      </c>
      <c r="V86" s="44">
        <f>'10m_100mph_tug'!AB4</f>
        <v>60080.445</v>
      </c>
      <c r="W86" s="44">
        <f>'10m_100mph_tug'!AE4</f>
        <v>200335.72</v>
      </c>
      <c r="X86" s="44">
        <f>'10m_100mph_tug'!AI4</f>
        <v>206132.14</v>
      </c>
      <c r="Y86" s="44">
        <f>'10m_100mph_tug'!AM4</f>
        <v>144363.75</v>
      </c>
      <c r="Z86" s="44">
        <f>'10m_100mph_tug'!AQ4</f>
        <v>36358.332000000002</v>
      </c>
    </row>
    <row r="87" spans="1:26" ht="15.75" customHeight="1" x14ac:dyDescent="0.25">
      <c r="B87" s="27" t="s">
        <v>40</v>
      </c>
      <c r="C87" s="20">
        <f>C35</f>
        <v>45</v>
      </c>
      <c r="D87" s="20">
        <f>D35</f>
        <v>121.28</v>
      </c>
      <c r="E87" s="20">
        <f>E35</f>
        <v>44.704000000000001</v>
      </c>
      <c r="F87" s="44">
        <f>'10m_100mph'!G5</f>
        <v>629454.75</v>
      </c>
      <c r="G87" s="44">
        <f>'10m_100mph'!K5</f>
        <v>546961.25</v>
      </c>
      <c r="H87" s="44">
        <f>'10m_100mph'!O5</f>
        <v>597128.81000000006</v>
      </c>
      <c r="I87" s="44">
        <f>'10m_100mph'!S5</f>
        <v>330560.13</v>
      </c>
      <c r="J87" s="44">
        <f>'10m_100mph'!W5</f>
        <v>411161.78</v>
      </c>
      <c r="K87" s="44">
        <f>'10m_100mph'!AB5</f>
        <v>52061.491999999998</v>
      </c>
      <c r="L87" s="44">
        <f>'10m_100mph'!AE5</f>
        <v>219608.02</v>
      </c>
      <c r="M87" s="44">
        <f>'10m_100mph'!AI5</f>
        <v>351732.47</v>
      </c>
      <c r="N87" s="44">
        <f>'10m_100mph'!AM5</f>
        <v>126161.92</v>
      </c>
      <c r="O87" s="44">
        <f>'10m_100mph'!AQ5</f>
        <v>27730.455000000002</v>
      </c>
      <c r="Q87" s="44">
        <f>'10m_100mph_tug'!G5</f>
        <v>430359.47</v>
      </c>
      <c r="R87" s="44">
        <f>'10m_100mph_tug'!K5</f>
        <v>356988.25</v>
      </c>
      <c r="S87" s="44">
        <f>'10m_100mph_tug'!O5</f>
        <v>535397.43999999994</v>
      </c>
      <c r="T87" s="44">
        <f>'10m_100mph_tug'!S5</f>
        <v>433986.41</v>
      </c>
      <c r="U87" s="44">
        <f>'10m_100mph_tug'!W5</f>
        <v>237250.28</v>
      </c>
      <c r="V87" s="44">
        <f>'10m_100mph_tug'!AB5</f>
        <v>106244.89</v>
      </c>
      <c r="W87" s="44">
        <f>'10m_100mph_tug'!AE5</f>
        <v>333202.94</v>
      </c>
      <c r="X87" s="44">
        <f>'10m_100mph_tug'!AI5</f>
        <v>183006.8</v>
      </c>
      <c r="Y87" s="44">
        <f>'10m_100mph_tug'!AM5</f>
        <v>267772.69</v>
      </c>
      <c r="Z87" s="44">
        <f>'10m_100mph_tug'!AQ5</f>
        <v>138509.28</v>
      </c>
    </row>
    <row r="88" spans="1:26" ht="15.75" customHeight="1" x14ac:dyDescent="0.25">
      <c r="B88" s="27" t="s">
        <v>40</v>
      </c>
      <c r="C88" s="20">
        <f>C36</f>
        <v>60</v>
      </c>
      <c r="D88" s="20">
        <f>D36</f>
        <v>106.28</v>
      </c>
      <c r="E88" s="20">
        <f>E36</f>
        <v>44.704000000000001</v>
      </c>
      <c r="F88" s="44">
        <f>'10m_100mph'!G6</f>
        <v>618191.75</v>
      </c>
      <c r="G88" s="44">
        <f>'10m_100mph'!K6</f>
        <v>523528.75</v>
      </c>
      <c r="H88" s="44">
        <f>'10m_100mph'!O6</f>
        <v>677172.44</v>
      </c>
      <c r="I88" s="44">
        <f>'10m_100mph'!S6</f>
        <v>463846</v>
      </c>
      <c r="J88" s="44">
        <f>'10m_100mph'!W6</f>
        <v>368815.31</v>
      </c>
      <c r="K88" s="44">
        <f>'10m_100mph'!AB6</f>
        <v>91294.562999999995</v>
      </c>
      <c r="L88" s="44">
        <f>'10m_100mph'!AE6</f>
        <v>338908.56</v>
      </c>
      <c r="M88" s="44">
        <f>'10m_100mph'!AI6</f>
        <v>300825.31</v>
      </c>
      <c r="N88" s="44">
        <f>'10m_100mph'!AM6</f>
        <v>245273.28</v>
      </c>
      <c r="O88" s="44">
        <f>'10m_100mph'!AQ6</f>
        <v>122181.34</v>
      </c>
      <c r="Q88" s="44">
        <f>'10m_100mph_tug'!G6</f>
        <v>431927.56</v>
      </c>
      <c r="R88" s="44">
        <f>'10m_100mph_tug'!K6</f>
        <v>345153.75</v>
      </c>
      <c r="S88" s="44">
        <f>'10m_100mph_tug'!O6</f>
        <v>627049.13</v>
      </c>
      <c r="T88" s="44">
        <f>'10m_100mph_tug'!S6</f>
        <v>565580.93999999994</v>
      </c>
      <c r="U88" s="44">
        <f>'10m_100mph_tug'!W6</f>
        <v>205577.61</v>
      </c>
      <c r="V88" s="44">
        <f>'10m_100mph_tug'!AB6</f>
        <v>155361.29999999999</v>
      </c>
      <c r="W88" s="44">
        <f>'10m_100mph_tug'!AE6</f>
        <v>452147.97</v>
      </c>
      <c r="X88" s="44">
        <f>'10m_100mph_tug'!AI6</f>
        <v>142677.67000000001</v>
      </c>
      <c r="Y88" s="44">
        <f>'10m_100mph_tug'!AM6</f>
        <v>384566.5</v>
      </c>
      <c r="Z88" s="44">
        <f>'10m_100mph_tug'!AQ6</f>
        <v>240683.31</v>
      </c>
    </row>
    <row r="89" spans="1:26" ht="15.75" customHeight="1" x14ac:dyDescent="0.25">
      <c r="B89" s="27" t="s">
        <v>40</v>
      </c>
      <c r="C89" s="20">
        <f>C37</f>
        <v>75</v>
      </c>
      <c r="D89" s="20">
        <f>D37</f>
        <v>91.28</v>
      </c>
      <c r="E89" s="20">
        <f>E37</f>
        <v>44.704000000000001</v>
      </c>
      <c r="F89" s="44">
        <f>'10m_100mph'!G7</f>
        <v>575371.75</v>
      </c>
      <c r="G89" s="44">
        <f>'10m_100mph'!K7</f>
        <v>474564.53</v>
      </c>
      <c r="H89" s="44">
        <f>'10m_100mph'!O7</f>
        <v>717317.44</v>
      </c>
      <c r="I89" s="44">
        <f>'10m_100mph'!S7</f>
        <v>565077.31000000006</v>
      </c>
      <c r="J89" s="44">
        <f>'10m_100mph'!W7</f>
        <v>311037.94</v>
      </c>
      <c r="K89" s="44">
        <f>'10m_100mph'!AB7</f>
        <v>131741.48000000001</v>
      </c>
      <c r="L89" s="44">
        <f>'10m_100mph'!AE7</f>
        <v>434662.38</v>
      </c>
      <c r="M89" s="44">
        <f>'10m_100mph'!AI7</f>
        <v>238752.36</v>
      </c>
      <c r="N89" s="44">
        <f>'10m_100mph'!AM7</f>
        <v>346123.59</v>
      </c>
      <c r="O89" s="44">
        <f>'10m_100mph'!AQ7</f>
        <v>208269.95</v>
      </c>
      <c r="Q89" s="44">
        <f>'10m_100mph_tug'!G7</f>
        <v>397477.81</v>
      </c>
      <c r="R89" s="44">
        <f>'10m_100mph_tug'!K7</f>
        <v>304075.90999999997</v>
      </c>
      <c r="S89" s="44">
        <f>'10m_100mph_tug'!O7</f>
        <v>677552.94</v>
      </c>
      <c r="T89" s="44">
        <f>'10m_100mph_tug'!S7</f>
        <v>667885.88</v>
      </c>
      <c r="U89" s="44">
        <f>'10m_100mph_tug'!W7</f>
        <v>156163.16</v>
      </c>
      <c r="V89" s="44">
        <f>'10m_100mph_tug'!AB7</f>
        <v>204646.03</v>
      </c>
      <c r="W89" s="44">
        <f>'10m_100mph_tug'!AE7</f>
        <v>551144.18999999994</v>
      </c>
      <c r="X89" s="44">
        <f>'10m_100mph_tug'!AI7</f>
        <v>89580.991999999998</v>
      </c>
      <c r="Y89" s="44">
        <f>'10m_100mph_tug'!AM7</f>
        <v>487534.09</v>
      </c>
      <c r="Z89" s="44">
        <f>'10m_100mph_tug'!AQ7</f>
        <v>333166.15999999997</v>
      </c>
    </row>
    <row r="90" spans="1:26" ht="15.75" customHeight="1" x14ac:dyDescent="0.25">
      <c r="B90" s="27" t="s">
        <v>40</v>
      </c>
      <c r="C90" s="20">
        <f>C38</f>
        <v>90</v>
      </c>
      <c r="D90" s="20">
        <f>D38</f>
        <v>76.28</v>
      </c>
      <c r="E90" s="20">
        <f>E38</f>
        <v>44.704000000000001</v>
      </c>
      <c r="F90" s="44">
        <f>'10m_100mph'!G8</f>
        <v>486216.16</v>
      </c>
      <c r="G90" s="44">
        <f>'10m_100mph'!K8</f>
        <v>389017.56</v>
      </c>
      <c r="H90" s="44">
        <f>'10m_100mph'!O8</f>
        <v>696272.63</v>
      </c>
      <c r="I90" s="44">
        <f>'10m_100mph'!S8</f>
        <v>616418.63</v>
      </c>
      <c r="J90" s="44">
        <f>'10m_100mph'!W8</f>
        <v>232866.77</v>
      </c>
      <c r="K90" s="44">
        <f>'10m_100mph'!AB8</f>
        <v>166497.47</v>
      </c>
      <c r="L90" s="44">
        <f>'10m_100mph'!AE8</f>
        <v>492343.22</v>
      </c>
      <c r="M90" s="44">
        <f>'10m_100mph'!AI8</f>
        <v>163159.28</v>
      </c>
      <c r="N90" s="44">
        <f>'10m_100mph'!AM8</f>
        <v>416377.97</v>
      </c>
      <c r="O90" s="44">
        <f>'10m_100mph'!AQ8</f>
        <v>269347.69</v>
      </c>
      <c r="Q90" s="44">
        <f>'10m_100mph_tug'!G8</f>
        <v>306358.75</v>
      </c>
      <c r="R90" s="44">
        <f>'10m_100mph_tug'!K8</f>
        <v>218022.86</v>
      </c>
      <c r="S90" s="44">
        <f>'10m_100mph_tug'!O8</f>
        <v>660560.38</v>
      </c>
      <c r="T90" s="44">
        <f>'10m_100mph_tug'!S8</f>
        <v>720371.69</v>
      </c>
      <c r="U90" s="44">
        <f>'10m_100mph_tug'!W8</f>
        <v>81801.664000000004</v>
      </c>
      <c r="V90" s="44">
        <f>'10m_100mph_tug'!AB8</f>
        <v>247286.27</v>
      </c>
      <c r="W90" s="44">
        <f>'10m_100mph_tug'!AE8</f>
        <v>614665.75</v>
      </c>
      <c r="X90" s="44">
        <f>'10m_100mph_tug'!AI8</f>
        <v>19373.508000000002</v>
      </c>
      <c r="Y90" s="44">
        <f>'10m_100mph_tug'!AM8</f>
        <v>564328</v>
      </c>
      <c r="Z90" s="44">
        <f>'10m_100mph_tug'!AQ8</f>
        <v>406279.78</v>
      </c>
    </row>
    <row r="91" spans="1:26" ht="15.75" customHeight="1" x14ac:dyDescent="0.25">
      <c r="A91" s="30" t="s">
        <v>41</v>
      </c>
      <c r="B91" s="27" t="str">
        <f>B84</f>
        <v>All intact</v>
      </c>
      <c r="C91" s="20">
        <f>C39</f>
        <v>0</v>
      </c>
      <c r="D91" s="20">
        <f>D39</f>
        <v>166.28</v>
      </c>
      <c r="E91" s="20">
        <f>E39</f>
        <v>53.644799999999996</v>
      </c>
      <c r="F91" s="44">
        <f>'10m_120mph'!G2</f>
        <v>994630.5</v>
      </c>
      <c r="G91" s="44">
        <f>'10m_120mph'!K2</f>
        <v>768750.5</v>
      </c>
      <c r="H91" s="44">
        <f>'10m_120mph'!O2</f>
        <v>95.220900999999998</v>
      </c>
      <c r="I91" s="44">
        <f>'10m_120mph'!S2</f>
        <v>11.510251999999999</v>
      </c>
      <c r="J91" s="44">
        <f>'10m_120mph'!W2</f>
        <v>487846</v>
      </c>
      <c r="K91" s="44">
        <f>'10m_120mph'!AB2</f>
        <v>0</v>
      </c>
      <c r="L91" s="44">
        <f>'10m_120mph'!AE2</f>
        <v>11.553017000000001</v>
      </c>
      <c r="M91" s="44">
        <f>'10m_120mph'!AI2</f>
        <v>637080.63</v>
      </c>
      <c r="N91" s="44">
        <f>'10m_120mph'!AM2</f>
        <v>23.515668999999999</v>
      </c>
      <c r="O91" s="44">
        <f>'10m_120mph'!AQ2</f>
        <v>152067.57999999999</v>
      </c>
      <c r="Q91" s="44">
        <f>'10m_120mph_tug'!G2</f>
        <v>743539.63</v>
      </c>
      <c r="R91" s="44">
        <f>'10m_120mph_tug'!K2</f>
        <v>536389</v>
      </c>
      <c r="S91" s="44">
        <f>'10m_120mph_tug'!O2</f>
        <v>36.760039999999996</v>
      </c>
      <c r="T91" s="44">
        <f>'10m_120mph_tug'!S2</f>
        <v>11.585462</v>
      </c>
      <c r="U91" s="44">
        <f>'10m_120mph_tug'!W2</f>
        <v>255194.3</v>
      </c>
      <c r="V91" s="44">
        <f>'10m_120mph_tug'!AB2</f>
        <v>0</v>
      </c>
      <c r="W91" s="44">
        <f>'10m_120mph_tug'!AE2</f>
        <v>11.629690999999999</v>
      </c>
      <c r="X91" s="44">
        <f>'10m_120mph_tug'!AI2</f>
        <v>378666.72</v>
      </c>
      <c r="Y91" s="44">
        <f>'10m_120mph_tug'!AM2</f>
        <v>13.329526</v>
      </c>
      <c r="Z91" s="44">
        <f>'10m_120mph_tug'!AQ2</f>
        <v>343.97809000000001</v>
      </c>
    </row>
    <row r="92" spans="1:26" ht="15.75" customHeight="1" x14ac:dyDescent="0.25">
      <c r="B92" s="27" t="str">
        <f>B85</f>
        <v>All intact</v>
      </c>
      <c r="C92" s="20">
        <f>C40</f>
        <v>15</v>
      </c>
      <c r="D92" s="20">
        <f>D40</f>
        <v>151.28</v>
      </c>
      <c r="E92" s="20">
        <f>E40</f>
        <v>53.644799999999996</v>
      </c>
      <c r="F92" s="44">
        <f>'10m_120mph'!G3</f>
        <v>1061101.1000000001</v>
      </c>
      <c r="G92" s="44">
        <f>'10m_120mph'!K3</f>
        <v>880865.06</v>
      </c>
      <c r="H92" s="44">
        <f>'10m_120mph'!O3</f>
        <v>224066.86</v>
      </c>
      <c r="I92" s="44">
        <f>'10m_120mph'!S3</f>
        <v>52.698383</v>
      </c>
      <c r="J92" s="44">
        <f>'10m_120mph'!W3</f>
        <v>528741.18999999994</v>
      </c>
      <c r="K92" s="44">
        <f>'10m_120mph'!AB3</f>
        <v>0</v>
      </c>
      <c r="L92" s="44">
        <f>'10m_120mph'!AE3</f>
        <v>11.442691999999999</v>
      </c>
      <c r="M92" s="44">
        <f>'10m_120mph'!AI3</f>
        <v>410272.09</v>
      </c>
      <c r="N92" s="44">
        <f>'10m_120mph'!AM3</f>
        <v>11.582560000000001</v>
      </c>
      <c r="O92" s="44">
        <f>'10m_120mph'!AQ3</f>
        <v>11.616322</v>
      </c>
      <c r="Q92" s="44">
        <f>'10m_120mph_tug'!G3</f>
        <v>632954.88</v>
      </c>
      <c r="R92" s="44">
        <f>'10m_120mph_tug'!K3</f>
        <v>551011.75</v>
      </c>
      <c r="S92" s="44">
        <f>'10m_120mph_tug'!O3</f>
        <v>376652.97</v>
      </c>
      <c r="T92" s="44">
        <f>'10m_120mph_tug'!S3</f>
        <v>19200.763999999999</v>
      </c>
      <c r="U92" s="44">
        <f>'10m_120mph_tug'!W3</f>
        <v>395451.13</v>
      </c>
      <c r="V92" s="44">
        <f>'10m_120mph_tug'!AB3</f>
        <v>65.867705999999998</v>
      </c>
      <c r="W92" s="44">
        <f>'10m_120mph_tug'!AE3</f>
        <v>321.24191000000002</v>
      </c>
      <c r="X92" s="44">
        <f>'10m_120mph_tug'!AI3</f>
        <v>325157.69</v>
      </c>
      <c r="Y92" s="44">
        <f>'10m_120mph_tug'!AM3</f>
        <v>215.29349999999999</v>
      </c>
      <c r="Z92" s="44">
        <f>'10m_120mph_tug'!AQ3</f>
        <v>134.65149</v>
      </c>
    </row>
    <row r="93" spans="1:26" ht="15.75" customHeight="1" x14ac:dyDescent="0.25">
      <c r="B93" s="27" t="str">
        <f>B86</f>
        <v>All intact</v>
      </c>
      <c r="C93" s="20">
        <f>C41</f>
        <v>30</v>
      </c>
      <c r="D93" s="20">
        <f>D41</f>
        <v>136.28</v>
      </c>
      <c r="E93" s="20">
        <f>E41</f>
        <v>53.644799999999996</v>
      </c>
      <c r="F93" s="44">
        <f>'10m_120mph'!G4</f>
        <v>867844.81</v>
      </c>
      <c r="G93" s="44">
        <f>'10m_120mph'!K4</f>
        <v>764752.81</v>
      </c>
      <c r="H93" s="44">
        <f>'10m_120mph'!O4</f>
        <v>699625.31</v>
      </c>
      <c r="I93" s="44">
        <f>'10m_120mph'!S4</f>
        <v>242629.5</v>
      </c>
      <c r="J93" s="44">
        <f>'10m_120mph'!W4</f>
        <v>591759.68999999994</v>
      </c>
      <c r="K93" s="44">
        <f>'10m_120mph'!AB4</f>
        <v>14157.653</v>
      </c>
      <c r="L93" s="44">
        <f>'10m_120mph'!AE4</f>
        <v>96736</v>
      </c>
      <c r="M93" s="44">
        <f>'10m_120mph'!AI4</f>
        <v>518154.56</v>
      </c>
      <c r="N93" s="44">
        <f>'10m_120mph'!AM4</f>
        <v>517.49872000000005</v>
      </c>
      <c r="O93" s="44">
        <f>'10m_120mph'!AQ4</f>
        <v>353.82434000000001</v>
      </c>
      <c r="Q93" s="44">
        <f>'10m_120mph_tug'!G4</f>
        <v>642026.31000000006</v>
      </c>
      <c r="R93" s="44">
        <f>'10m_120mph_tug'!K4</f>
        <v>557176.5</v>
      </c>
      <c r="S93" s="44">
        <f>'10m_120mph_tug'!O4</f>
        <v>612466.63</v>
      </c>
      <c r="T93" s="44">
        <f>'10m_120mph_tug'!S4</f>
        <v>341339</v>
      </c>
      <c r="U93" s="44">
        <f>'10m_120mph_tug'!W4</f>
        <v>417548.25</v>
      </c>
      <c r="V93" s="44">
        <f>'10m_120mph_tug'!AB4</f>
        <v>53585.09</v>
      </c>
      <c r="W93" s="44">
        <f>'10m_120mph_tug'!AE4</f>
        <v>227479.56</v>
      </c>
      <c r="X93" s="44">
        <f>'10m_120mph_tug'!AI4</f>
        <v>356537.31</v>
      </c>
      <c r="Y93" s="44">
        <f>'10m_120mph_tug'!AM4</f>
        <v>132058.66</v>
      </c>
      <c r="Z93" s="44">
        <f>'10m_120mph_tug'!AQ4</f>
        <v>31457.353999999999</v>
      </c>
    </row>
    <row r="94" spans="1:26" ht="15.75" customHeight="1" x14ac:dyDescent="0.25">
      <c r="B94" s="27" t="str">
        <f>B87</f>
        <v>All intact</v>
      </c>
      <c r="C94" s="20">
        <f>C42</f>
        <v>45</v>
      </c>
      <c r="D94" s="20">
        <f>D42</f>
        <v>121.28</v>
      </c>
      <c r="E94" s="20">
        <f>E42</f>
        <v>53.644799999999996</v>
      </c>
      <c r="F94" s="44">
        <f>'10m_120mph'!G5</f>
        <v>881990.81</v>
      </c>
      <c r="G94" s="44">
        <f>'10m_120mph'!K5</f>
        <v>761412</v>
      </c>
      <c r="H94" s="44">
        <f>'10m_120mph'!O5</f>
        <v>852572.31</v>
      </c>
      <c r="I94" s="44">
        <f>'10m_120mph'!S5</f>
        <v>466308.66</v>
      </c>
      <c r="J94" s="44">
        <f>'10m_120mph'!W5</f>
        <v>564003.68999999994</v>
      </c>
      <c r="K94" s="44">
        <f>'10m_120mph'!AB5</f>
        <v>58163.163999999997</v>
      </c>
      <c r="L94" s="44">
        <f>'10m_120mph'!AE5</f>
        <v>309913.46999999997</v>
      </c>
      <c r="M94" s="44">
        <f>'10m_120mph'!AI5</f>
        <v>479884.44</v>
      </c>
      <c r="N94" s="44">
        <f>'10m_120mph'!AM5</f>
        <v>175016.13</v>
      </c>
      <c r="O94" s="44">
        <f>'10m_120mph'!AQ5</f>
        <v>64820.108999999997</v>
      </c>
      <c r="Q94" s="44">
        <f>'10m_120mph_tug'!G5</f>
        <v>690747.31</v>
      </c>
      <c r="R94" s="44">
        <f>'10m_120mph_tug'!K5</f>
        <v>579653.43999999994</v>
      </c>
      <c r="S94" s="44">
        <f>'10m_120mph_tug'!O5</f>
        <v>784863</v>
      </c>
      <c r="T94" s="44">
        <f>'10m_120mph_tug'!S5</f>
        <v>555540.06000000006</v>
      </c>
      <c r="U94" s="44">
        <f>'10m_120mph_tug'!W5</f>
        <v>398623.09</v>
      </c>
      <c r="V94" s="44">
        <f>'10m_120mph_tug'!AB5</f>
        <v>110192.03</v>
      </c>
      <c r="W94" s="44">
        <f>'10m_120mph_tug'!AE5</f>
        <v>412215.06</v>
      </c>
      <c r="X94" s="44">
        <f>'10m_120mph_tug'!AI5</f>
        <v>319668.09000000003</v>
      </c>
      <c r="Y94" s="44">
        <f>'10m_120mph_tug'!AM5</f>
        <v>306390.31</v>
      </c>
      <c r="Z94" s="44">
        <f>'10m_120mph_tug'!AQ5</f>
        <v>175368.59</v>
      </c>
    </row>
    <row r="95" spans="1:26" ht="15.75" customHeight="1" x14ac:dyDescent="0.25">
      <c r="B95" s="27" t="str">
        <f>B88</f>
        <v>All intact</v>
      </c>
      <c r="C95" s="20">
        <f>C43</f>
        <v>60</v>
      </c>
      <c r="D95" s="20">
        <f>D43</f>
        <v>106.28</v>
      </c>
      <c r="E95" s="20">
        <f>E43</f>
        <v>53.644799999999996</v>
      </c>
      <c r="F95" s="44">
        <f>'10m_120mph'!G6</f>
        <v>859912.63</v>
      </c>
      <c r="G95" s="44">
        <f>'10m_120mph'!K6</f>
        <v>724509.25</v>
      </c>
      <c r="H95" s="44">
        <f>'10m_120mph'!O6</f>
        <v>950643.13</v>
      </c>
      <c r="I95" s="44">
        <f>'10m_120mph'!S6</f>
        <v>641165.25</v>
      </c>
      <c r="J95" s="44">
        <f>'10m_120mph'!W6</f>
        <v>504240.56</v>
      </c>
      <c r="K95" s="44">
        <f>'10m_120mph'!AB6</f>
        <v>110298.88</v>
      </c>
      <c r="L95" s="44">
        <f>'10m_120mph'!AE6</f>
        <v>470691.5</v>
      </c>
      <c r="M95" s="44">
        <f>'10m_120mph'!AI6</f>
        <v>409588.53</v>
      </c>
      <c r="N95" s="44">
        <f>'10m_120mph'!AM6</f>
        <v>338647.63</v>
      </c>
      <c r="O95" s="44">
        <f>'10m_120mph'!AQ6</f>
        <v>207276.95</v>
      </c>
      <c r="Q95" s="44">
        <f>'10m_120mph_tug'!G6</f>
        <v>681134.69</v>
      </c>
      <c r="R95" s="44">
        <f>'10m_120mph_tug'!K6</f>
        <v>555184.68999999994</v>
      </c>
      <c r="S95" s="44">
        <f>'10m_120mph_tug'!O6</f>
        <v>895780.94</v>
      </c>
      <c r="T95" s="44">
        <f>'10m_120mph_tug'!S6</f>
        <v>728550</v>
      </c>
      <c r="U95" s="44">
        <f>'10m_120mph_tug'!W6</f>
        <v>353258.91</v>
      </c>
      <c r="V95" s="44">
        <f>'10m_120mph_tug'!AB6</f>
        <v>174988.11</v>
      </c>
      <c r="W95" s="44">
        <f>'10m_120mph_tug'!AE6</f>
        <v>575755.88</v>
      </c>
      <c r="X95" s="44">
        <f>'10m_120mph_tug'!AI6</f>
        <v>265198.06</v>
      </c>
      <c r="Y95" s="44">
        <f>'10m_120mph_tug'!AM6</f>
        <v>471560.31</v>
      </c>
      <c r="Z95" s="44">
        <f>'10m_120mph_tug'!AQ6</f>
        <v>323774.31</v>
      </c>
    </row>
    <row r="96" spans="1:26" ht="15.75" customHeight="1" x14ac:dyDescent="0.25">
      <c r="B96" s="27" t="str">
        <f>B89</f>
        <v>All intact</v>
      </c>
      <c r="C96" s="20">
        <f>C44</f>
        <v>75</v>
      </c>
      <c r="D96" s="20">
        <f>D44</f>
        <v>91.28</v>
      </c>
      <c r="E96" s="20">
        <f>E44</f>
        <v>53.644799999999996</v>
      </c>
      <c r="F96" s="44">
        <f>'10m_120mph'!G7</f>
        <v>798304</v>
      </c>
      <c r="G96" s="44">
        <f>'10m_120mph'!K7</f>
        <v>656897.81000000006</v>
      </c>
      <c r="H96" s="44">
        <f>'10m_120mph'!O7</f>
        <v>999406.88</v>
      </c>
      <c r="I96" s="44">
        <f>'10m_120mph'!S7</f>
        <v>773172.06</v>
      </c>
      <c r="J96" s="44">
        <f>'10m_120mph'!W7</f>
        <v>429550.22</v>
      </c>
      <c r="K96" s="44">
        <f>'10m_120mph'!AB7</f>
        <v>168464.13</v>
      </c>
      <c r="L96" s="44">
        <f>'10m_120mph'!AE7</f>
        <v>602906.88</v>
      </c>
      <c r="M96" s="44">
        <f>'10m_120mph'!AI7</f>
        <v>331307.13</v>
      </c>
      <c r="N96" s="44">
        <f>'10m_120mph'!AM7</f>
        <v>481159.06</v>
      </c>
      <c r="O96" s="44">
        <f>'10m_120mph'!AQ7</f>
        <v>334048.65999999997</v>
      </c>
      <c r="Q96" s="44">
        <f>'10m_120mph_tug'!G7</f>
        <v>628157</v>
      </c>
      <c r="R96" s="44">
        <f>'10m_120mph_tug'!K7</f>
        <v>495847.09</v>
      </c>
      <c r="S96" s="44">
        <f>'10m_120mph_tug'!O7</f>
        <v>955881.13</v>
      </c>
      <c r="T96" s="44">
        <f>'10m_120mph_tug'!S7</f>
        <v>861842.13</v>
      </c>
      <c r="U96" s="44">
        <f>'10m_120mph_tug'!W7</f>
        <v>287987.5</v>
      </c>
      <c r="V96" s="44">
        <f>'10m_120mph_tug'!AB7</f>
        <v>243399.67</v>
      </c>
      <c r="W96" s="44">
        <f>'10m_120mph_tug'!AE7</f>
        <v>711659.13</v>
      </c>
      <c r="X96" s="44">
        <f>'10m_120mph_tug'!AI7</f>
        <v>197316.03</v>
      </c>
      <c r="Y96" s="44">
        <f>'10m_120mph_tug'!AM7</f>
        <v>616443</v>
      </c>
      <c r="Z96" s="44">
        <f>'10m_120mph_tug'!AQ7</f>
        <v>458446.28</v>
      </c>
    </row>
    <row r="97" spans="1:26" ht="15.75" customHeight="1" x14ac:dyDescent="0.25">
      <c r="B97" s="27" t="str">
        <f>B90</f>
        <v>All intact</v>
      </c>
      <c r="C97" s="20">
        <f>C45</f>
        <v>90</v>
      </c>
      <c r="D97" s="20">
        <f>D45</f>
        <v>76.28</v>
      </c>
      <c r="E97" s="20">
        <f>E45</f>
        <v>53.644799999999996</v>
      </c>
      <c r="F97" s="44">
        <f>'10m_120mph'!G8</f>
        <v>671155.69</v>
      </c>
      <c r="G97" s="44">
        <f>'10m_120mph'!K8</f>
        <v>537208.88</v>
      </c>
      <c r="H97" s="44">
        <f>'10m_120mph'!O8</f>
        <v>960734.69</v>
      </c>
      <c r="I97" s="44">
        <f>'10m_120mph'!S8</f>
        <v>831410.38</v>
      </c>
      <c r="J97" s="44">
        <f>'10m_120mph'!W8</f>
        <v>325072.81</v>
      </c>
      <c r="K97" s="44">
        <f>'10m_120mph'!AB8</f>
        <v>219970.05</v>
      </c>
      <c r="L97" s="44">
        <f>'10m_120mph'!AE8</f>
        <v>676183.94</v>
      </c>
      <c r="M97" s="44">
        <f>'10m_120mph'!AI8</f>
        <v>232718.31</v>
      </c>
      <c r="N97" s="44">
        <f>'10m_120mph'!AM8</f>
        <v>574285.88</v>
      </c>
      <c r="O97" s="44">
        <f>'10m_120mph'!AQ8</f>
        <v>419053.63</v>
      </c>
      <c r="Q97" s="44">
        <f>'10m_120mph_tug'!G8</f>
        <v>505991.22</v>
      </c>
      <c r="R97" s="44">
        <f>'10m_120mph_tug'!K8</f>
        <v>379332.5</v>
      </c>
      <c r="S97" s="44">
        <f>'10m_120mph_tug'!O8</f>
        <v>931086.13</v>
      </c>
      <c r="T97" s="44">
        <f>'10m_120mph_tug'!S8</f>
        <v>929923.06</v>
      </c>
      <c r="U97" s="44">
        <f>'10m_120mph_tug'!W8</f>
        <v>184774.81</v>
      </c>
      <c r="V97" s="44">
        <f>'10m_120mph_tug'!AB8</f>
        <v>305499.78000000003</v>
      </c>
      <c r="W97" s="44">
        <f>'10m_120mph_tug'!AE8</f>
        <v>793299.75</v>
      </c>
      <c r="X97" s="44">
        <f>'10m_120mph_tug'!AI8</f>
        <v>99543.898000000001</v>
      </c>
      <c r="Y97" s="44">
        <f>'10m_120mph_tug'!AM8</f>
        <v>715973.5</v>
      </c>
      <c r="Z97" s="44">
        <f>'10m_120mph_tug'!AQ8</f>
        <v>551342.88</v>
      </c>
    </row>
    <row r="98" spans="1:26" ht="15.75" customHeight="1" x14ac:dyDescent="0.25">
      <c r="A98" s="30" t="s">
        <v>42</v>
      </c>
      <c r="B98" s="26" t="s">
        <v>43</v>
      </c>
      <c r="C98" s="20">
        <f>C46</f>
        <v>0</v>
      </c>
      <c r="D98" s="20">
        <f>D46</f>
        <v>166.28</v>
      </c>
      <c r="E98" s="20">
        <f>E46</f>
        <v>44.704000000000001</v>
      </c>
      <c r="F98" s="44">
        <f>'09m_100mph'!G2</f>
        <v>721458</v>
      </c>
      <c r="G98" s="44">
        <f>'09m_100mph'!K2</f>
        <v>532828.63</v>
      </c>
      <c r="H98" s="44">
        <f>'09m_100mph'!O2</f>
        <v>31.470837</v>
      </c>
      <c r="I98" s="44">
        <f>'09m_100mph'!S2</f>
        <v>11.569298</v>
      </c>
      <c r="J98" s="44">
        <f>'09m_100mph'!W2</f>
        <v>308256.56</v>
      </c>
      <c r="K98" s="44">
        <f>'09m_100mph'!AB2</f>
        <v>0</v>
      </c>
      <c r="L98" s="44">
        <f>'09m_100mph'!AE2</f>
        <v>11.606441</v>
      </c>
      <c r="M98" s="44">
        <f>'09m_100mph'!AI2</f>
        <v>468903.13</v>
      </c>
      <c r="N98" s="44">
        <f>'09m_100mph'!AM2</f>
        <v>27.814798</v>
      </c>
      <c r="O98" s="44">
        <f>'09m_100mph'!AQ2</f>
        <v>102894.69</v>
      </c>
      <c r="Q98" s="44">
        <f>'09m_100mph_tug'!G2</f>
        <v>440098.13</v>
      </c>
      <c r="R98" s="44">
        <f>'09m_100mph_tug'!K2</f>
        <v>304866.09000000003</v>
      </c>
      <c r="S98" s="44">
        <f>'09m_100mph_tug'!O2</f>
        <v>16.272853999999999</v>
      </c>
      <c r="T98" s="44">
        <f>'09m_100mph_tug'!S2</f>
        <v>11.650649</v>
      </c>
      <c r="U98" s="44">
        <f>'09m_100mph_tug'!W2</f>
        <v>95274.883000000002</v>
      </c>
      <c r="V98" s="44">
        <f>'09m_100mph_tug'!AB2</f>
        <v>0</v>
      </c>
      <c r="W98" s="44">
        <f>'09m_100mph_tug'!AE2</f>
        <v>11.686123</v>
      </c>
      <c r="X98" s="44">
        <f>'09m_100mph_tug'!AI2</f>
        <v>165651.29999999999</v>
      </c>
      <c r="Y98" s="44">
        <f>'09m_100mph_tug'!AM2</f>
        <v>11.703904</v>
      </c>
      <c r="Z98" s="44">
        <f>'09m_100mph_tug'!AQ2</f>
        <v>52.587173</v>
      </c>
    </row>
    <row r="99" spans="1:26" ht="15.75" customHeight="1" x14ac:dyDescent="0.25">
      <c r="B99" s="26" t="s">
        <v>43</v>
      </c>
      <c r="C99" s="20">
        <f>C47</f>
        <v>15</v>
      </c>
      <c r="D99" s="20">
        <f>D47</f>
        <v>151.28</v>
      </c>
      <c r="E99" s="20">
        <f>E47</f>
        <v>44.704000000000001</v>
      </c>
      <c r="F99" s="44">
        <f>'09m_100mph'!G3</f>
        <v>791852.81</v>
      </c>
      <c r="G99" s="44">
        <f>'09m_100mph'!K3</f>
        <v>655230.38</v>
      </c>
      <c r="H99" s="44">
        <f>'09m_100mph'!O3</f>
        <v>42551.43</v>
      </c>
      <c r="I99" s="44">
        <f>'09m_100mph'!S3</f>
        <v>56.343013999999997</v>
      </c>
      <c r="J99" s="44">
        <f>'09m_100mph'!W3</f>
        <v>372646.97</v>
      </c>
      <c r="K99" s="44">
        <f>'09m_100mph'!AB3</f>
        <v>4.1180666999999997E-2</v>
      </c>
      <c r="L99" s="44">
        <f>'09m_100mph'!AE3</f>
        <v>11.756055999999999</v>
      </c>
      <c r="M99" s="44">
        <f>'09m_100mph'!AI3</f>
        <v>269083</v>
      </c>
      <c r="N99" s="44">
        <f>'09m_100mph'!AM3</f>
        <v>11.639677000000001</v>
      </c>
      <c r="O99" s="44">
        <f>'09m_100mph'!AQ3</f>
        <v>11.667688999999999</v>
      </c>
      <c r="Q99" s="44">
        <f>'09m_100mph_tug'!G3</f>
        <v>336932.44</v>
      </c>
      <c r="R99" s="44">
        <f>'09m_100mph_tug'!K3</f>
        <v>300085.21999999997</v>
      </c>
      <c r="S99" s="44">
        <f>'09m_100mph_tug'!O3</f>
        <v>249273.92</v>
      </c>
      <c r="T99" s="44">
        <f>'09m_100mph_tug'!S3</f>
        <v>106258.98</v>
      </c>
      <c r="U99" s="44">
        <f>'09m_100mph_tug'!W3</f>
        <v>233280.97</v>
      </c>
      <c r="V99" s="44">
        <f>'09m_100mph_tug'!AB3</f>
        <v>11555.896000000001</v>
      </c>
      <c r="W99" s="44">
        <f>'09m_100mph_tug'!AE3</f>
        <v>39740.527000000002</v>
      </c>
      <c r="X99" s="44">
        <f>'09m_100mph_tug'!AI3</f>
        <v>200868.28</v>
      </c>
      <c r="Y99" s="44">
        <f>'09m_100mph_tug'!AM3</f>
        <v>3656.7588000000001</v>
      </c>
      <c r="Z99" s="44">
        <f>'09m_100mph_tug'!AQ3</f>
        <v>365.89963</v>
      </c>
    </row>
    <row r="100" spans="1:26" ht="15.75" customHeight="1" x14ac:dyDescent="0.25">
      <c r="B100" s="26" t="s">
        <v>43</v>
      </c>
      <c r="C100" s="20">
        <f>C48</f>
        <v>30</v>
      </c>
      <c r="D100" s="20">
        <f>D48</f>
        <v>136.28</v>
      </c>
      <c r="E100" s="20">
        <f>E48</f>
        <v>44.704000000000001</v>
      </c>
      <c r="F100" s="44">
        <f>'09m_100mph'!G4</f>
        <v>618735.25</v>
      </c>
      <c r="G100" s="44">
        <f>'09m_100mph'!K4</f>
        <v>547100</v>
      </c>
      <c r="H100" s="44">
        <f>'09m_100mph'!O4</f>
        <v>494754.47</v>
      </c>
      <c r="I100" s="44">
        <f>'09m_100mph'!S4</f>
        <v>187137.22</v>
      </c>
      <c r="J100" s="44">
        <f>'09m_100mph'!W4</f>
        <v>425569.44</v>
      </c>
      <c r="K100" s="44">
        <f>'09m_100mph'!AB4</f>
        <v>17637.357</v>
      </c>
      <c r="L100" s="44">
        <f>'09m_100mph'!AE4</f>
        <v>81858.062999999995</v>
      </c>
      <c r="M100" s="44">
        <f>'09m_100mph'!AI4</f>
        <v>371992.06</v>
      </c>
      <c r="N100" s="44">
        <f>'09m_100mph'!AM4</f>
        <v>5625.0005000000001</v>
      </c>
      <c r="O100" s="44">
        <f>'09m_100mph'!AQ4</f>
        <v>381.77109000000002</v>
      </c>
      <c r="Q100" s="44">
        <f>'09m_100mph_tug'!G4</f>
        <v>398263.41</v>
      </c>
      <c r="R100" s="44">
        <f>'09m_100mph_tug'!K4</f>
        <v>338104.69</v>
      </c>
      <c r="S100" s="44">
        <f>'09m_100mph_tug'!O4</f>
        <v>444640.16</v>
      </c>
      <c r="T100" s="44">
        <f>'09m_100mph_tug'!S4</f>
        <v>331360.53000000003</v>
      </c>
      <c r="U100" s="44">
        <f>'09m_100mph_tug'!W4</f>
        <v>238704.3</v>
      </c>
      <c r="V100" s="44">
        <f>'09m_100mph_tug'!AB4</f>
        <v>75459.156000000003</v>
      </c>
      <c r="W100" s="44">
        <f>'09m_100mph_tug'!AE4</f>
        <v>244725.97</v>
      </c>
      <c r="X100" s="44">
        <f>'09m_100mph_tug'!AI4</f>
        <v>193136.97</v>
      </c>
      <c r="Y100" s="44">
        <f>'09m_100mph_tug'!AM4</f>
        <v>185832.84</v>
      </c>
      <c r="Z100" s="44">
        <f>'09m_100mph_tug'!AQ4</f>
        <v>67510.601999999999</v>
      </c>
    </row>
    <row r="101" spans="1:26" ht="15.75" customHeight="1" x14ac:dyDescent="0.25">
      <c r="B101" s="26" t="s">
        <v>43</v>
      </c>
      <c r="C101" s="20">
        <f>C49</f>
        <v>45</v>
      </c>
      <c r="D101" s="20">
        <f>D49</f>
        <v>121.28</v>
      </c>
      <c r="E101" s="20">
        <f>E49</f>
        <v>44.704000000000001</v>
      </c>
      <c r="F101" s="44">
        <f>'09m_100mph'!G5</f>
        <v>638085.13</v>
      </c>
      <c r="G101" s="44">
        <f>'09m_100mph'!K5</f>
        <v>549933.31000000006</v>
      </c>
      <c r="H101" s="44">
        <f>'09m_100mph'!O5</f>
        <v>638562.43999999994</v>
      </c>
      <c r="I101" s="44">
        <f>'09m_100mph'!S5</f>
        <v>384655.06</v>
      </c>
      <c r="J101" s="44">
        <f>'09m_100mph'!W5</f>
        <v>405684.81</v>
      </c>
      <c r="K101" s="44">
        <f>'09m_100mph'!AB5</f>
        <v>65829.516000000003</v>
      </c>
      <c r="L101" s="44">
        <f>'09m_100mph'!AE5</f>
        <v>268181.38</v>
      </c>
      <c r="M101" s="44">
        <f>'09m_100mph'!AI5</f>
        <v>342690.22</v>
      </c>
      <c r="N101" s="44">
        <f>'09m_100mph'!AM5</f>
        <v>173290.5</v>
      </c>
      <c r="O101" s="44">
        <f>'09m_100mph'!AQ5</f>
        <v>63993.324000000001</v>
      </c>
      <c r="Q101" s="44">
        <f>'09m_100mph_tug'!G5</f>
        <v>448339.34</v>
      </c>
      <c r="R101" s="44">
        <f>'09m_100mph_tug'!K5</f>
        <v>363892.84</v>
      </c>
      <c r="S101" s="44">
        <f>'09m_100mph_tug'!O5</f>
        <v>603419.93999999994</v>
      </c>
      <c r="T101" s="44">
        <f>'09m_100mph_tug'!S5</f>
        <v>517082.34</v>
      </c>
      <c r="U101" s="44">
        <f>'09m_100mph_tug'!W5</f>
        <v>226636.53</v>
      </c>
      <c r="V101" s="44">
        <f>'09m_100mph_tug'!AB5</f>
        <v>133589.19</v>
      </c>
      <c r="W101" s="44">
        <f>'09m_100mph_tug'!AE5</f>
        <v>403624.41</v>
      </c>
      <c r="X101" s="44">
        <f>'09m_100mph_tug'!AI5</f>
        <v>164784.72</v>
      </c>
      <c r="Y101" s="44">
        <f>'09m_100mph_tug'!AM5</f>
        <v>333618.06</v>
      </c>
      <c r="Z101" s="44">
        <f>'09m_100mph_tug'!AQ5</f>
        <v>193854.41</v>
      </c>
    </row>
    <row r="102" spans="1:26" ht="15.75" customHeight="1" x14ac:dyDescent="0.25">
      <c r="B102" s="26" t="s">
        <v>43</v>
      </c>
      <c r="C102" s="20">
        <f>C50</f>
        <v>60</v>
      </c>
      <c r="D102" s="20">
        <f>D50</f>
        <v>106.28</v>
      </c>
      <c r="E102" s="20">
        <f>E50</f>
        <v>44.704000000000001</v>
      </c>
      <c r="F102" s="44">
        <f>'09m_100mph'!G6</f>
        <v>636801.13</v>
      </c>
      <c r="G102" s="44">
        <f>'09m_100mph'!K6</f>
        <v>531795</v>
      </c>
      <c r="H102" s="44">
        <f>'09m_100mph'!O6</f>
        <v>742429.81</v>
      </c>
      <c r="I102" s="44">
        <f>'09m_100mph'!S6</f>
        <v>544094.38</v>
      </c>
      <c r="J102" s="44">
        <f>'09m_100mph'!W6</f>
        <v>360757.59</v>
      </c>
      <c r="K102" s="44">
        <f>'09m_100mph'!AB6</f>
        <v>114666.45</v>
      </c>
      <c r="L102" s="44">
        <f>'09m_100mph'!AE6</f>
        <v>407707.78</v>
      </c>
      <c r="M102" s="44">
        <f>'09m_100mph'!AI6</f>
        <v>285708.25</v>
      </c>
      <c r="N102" s="44">
        <f>'09m_100mph'!AM6</f>
        <v>310051.40999999997</v>
      </c>
      <c r="O102" s="44">
        <f>'09m_100mph'!AQ6</f>
        <v>177370.09</v>
      </c>
      <c r="Q102" s="44">
        <f>'09m_100mph_tug'!G6</f>
        <v>458970.53</v>
      </c>
      <c r="R102" s="44">
        <f>'09m_100mph_tug'!K6</f>
        <v>357102.31</v>
      </c>
      <c r="S102" s="44">
        <f>'09m_100mph_tug'!O6</f>
        <v>719695.25</v>
      </c>
      <c r="T102" s="44">
        <f>'09m_100mph_tug'!S6</f>
        <v>675289.88</v>
      </c>
      <c r="U102" s="44">
        <f>'09m_100mph_tug'!W6</f>
        <v>193904.48</v>
      </c>
      <c r="V102" s="44">
        <f>'09m_100mph_tug'!AB6</f>
        <v>195726.78</v>
      </c>
      <c r="W102" s="44">
        <f>'09m_100mph_tug'!AE6</f>
        <v>546350.43999999994</v>
      </c>
      <c r="X102" s="44">
        <f>'09m_100mph_tug'!AI6</f>
        <v>120836.56</v>
      </c>
      <c r="Y102" s="44">
        <f>'09m_100mph_tug'!AM6</f>
        <v>472795.94</v>
      </c>
      <c r="Z102" s="44">
        <f>'09m_100mph_tug'!AQ6</f>
        <v>316376.84000000003</v>
      </c>
    </row>
    <row r="103" spans="1:26" ht="15.75" customHeight="1" x14ac:dyDescent="0.25">
      <c r="B103" s="26" t="s">
        <v>43</v>
      </c>
      <c r="C103" s="20">
        <f>C51</f>
        <v>75</v>
      </c>
      <c r="D103" s="20">
        <f>D51</f>
        <v>91.28</v>
      </c>
      <c r="E103" s="20">
        <f>E51</f>
        <v>44.704000000000001</v>
      </c>
      <c r="F103" s="44">
        <f>'09m_100mph'!G7</f>
        <v>596219.25</v>
      </c>
      <c r="G103" s="44">
        <f>'09m_100mph'!K7</f>
        <v>483417.72</v>
      </c>
      <c r="H103" s="44">
        <f>'09m_100mph'!O7</f>
        <v>797507.38</v>
      </c>
      <c r="I103" s="44">
        <f>'09m_100mph'!S7</f>
        <v>663472.13</v>
      </c>
      <c r="J103" s="44">
        <f>'09m_100mph'!W7</f>
        <v>301737.19</v>
      </c>
      <c r="K103" s="44">
        <f>'09m_100mph'!AB7</f>
        <v>165412.04999999999</v>
      </c>
      <c r="L103" s="44">
        <f>'09m_100mph'!AE7</f>
        <v>522192.91</v>
      </c>
      <c r="M103" s="44">
        <f>'09m_100mph'!AI7</f>
        <v>221733.42</v>
      </c>
      <c r="N103" s="44">
        <f>'09m_100mph'!AM7</f>
        <v>429825.13</v>
      </c>
      <c r="O103" s="44">
        <f>'09m_100mph'!AQ7</f>
        <v>282349.13</v>
      </c>
      <c r="Q103" s="44">
        <f>'09m_100mph_tug'!G7</f>
        <v>418208</v>
      </c>
      <c r="R103" s="44">
        <f>'09m_100mph_tug'!K7</f>
        <v>309983.56</v>
      </c>
      <c r="S103" s="44">
        <f>'09m_100mph_tug'!O7</f>
        <v>778270.31</v>
      </c>
      <c r="T103" s="44">
        <f>'09m_100mph_tug'!S7</f>
        <v>791951.06</v>
      </c>
      <c r="U103" s="44">
        <f>'09m_100mph_tug'!W7</f>
        <v>140585.29999999999</v>
      </c>
      <c r="V103" s="44">
        <f>'09m_100mph_tug'!AB7</f>
        <v>257639.95</v>
      </c>
      <c r="W103" s="44">
        <f>'09m_100mph_tug'!AE7</f>
        <v>664041.38</v>
      </c>
      <c r="X103" s="44">
        <f>'09m_100mph_tug'!AI7</f>
        <v>65031.894999999997</v>
      </c>
      <c r="Y103" s="44">
        <f>'09m_100mph_tug'!AM7</f>
        <v>596607.81000000006</v>
      </c>
      <c r="Z103" s="44">
        <f>'09m_100mph_tug'!AQ7</f>
        <v>432362.75</v>
      </c>
    </row>
    <row r="104" spans="1:26" ht="15.75" customHeight="1" x14ac:dyDescent="0.25">
      <c r="B104" s="26" t="s">
        <v>43</v>
      </c>
      <c r="C104" s="20">
        <f>C52</f>
        <v>90</v>
      </c>
      <c r="D104" s="20">
        <f>D52</f>
        <v>76.28</v>
      </c>
      <c r="E104" s="20">
        <f>E52</f>
        <v>44.704000000000001</v>
      </c>
      <c r="F104" s="44">
        <f>'09m_100mph'!G8</f>
        <v>509009.5</v>
      </c>
      <c r="G104" s="44">
        <f>'09m_100mph'!K8</f>
        <v>398158.13</v>
      </c>
      <c r="H104" s="44">
        <f>'09m_100mph'!O8</f>
        <v>786766.75</v>
      </c>
      <c r="I104" s="44">
        <f>'09m_100mph'!S8</f>
        <v>726340.19</v>
      </c>
      <c r="J104" s="44">
        <f>'09m_100mph'!W8</f>
        <v>221537.45</v>
      </c>
      <c r="K104" s="44">
        <f>'09m_100mph'!AB8</f>
        <v>208407.34</v>
      </c>
      <c r="L104" s="44">
        <f>'09m_100mph'!AE8</f>
        <v>590496.81000000006</v>
      </c>
      <c r="M104" s="44">
        <f>'09m_100mph'!AI8</f>
        <v>143177.47</v>
      </c>
      <c r="N104" s="44">
        <f>'09m_100mph'!AM8</f>
        <v>510259.09</v>
      </c>
      <c r="O104" s="44">
        <f>'09m_100mph'!AQ8</f>
        <v>353105.91</v>
      </c>
      <c r="Q104" s="44">
        <f>'09m_100mph_tug'!G8</f>
        <v>344664.91</v>
      </c>
      <c r="R104" s="44">
        <f>'09m_100mph_tug'!K8</f>
        <v>235491.89</v>
      </c>
      <c r="S104" s="44">
        <f>'09m_100mph_tug'!O8</f>
        <v>785282</v>
      </c>
      <c r="T104" s="44">
        <f>'09m_100mph_tug'!S8</f>
        <v>862869.81</v>
      </c>
      <c r="U104" s="44">
        <f>'09m_100mph_tug'!W8</f>
        <v>67060.710999999996</v>
      </c>
      <c r="V104" s="44">
        <f>'09m_100mph_tug'!AB8</f>
        <v>309442.09000000003</v>
      </c>
      <c r="W104" s="44">
        <f>'09m_100mph_tug'!AE8</f>
        <v>737736.38</v>
      </c>
      <c r="X104" s="44">
        <f>'09m_100mph_tug'!AI8</f>
        <v>2537.4180000000001</v>
      </c>
      <c r="Y104" s="44">
        <f>'09m_100mph_tug'!AM8</f>
        <v>679383.38</v>
      </c>
      <c r="Z104" s="44">
        <f>'09m_100mph_tug'!AQ8</f>
        <v>506661.53</v>
      </c>
    </row>
    <row r="105" spans="1:26" ht="15.75" customHeight="1" x14ac:dyDescent="0.25">
      <c r="A105" s="30" t="s">
        <v>44</v>
      </c>
      <c r="B105" s="26" t="str">
        <f>B98</f>
        <v>Line 6 Gone</v>
      </c>
      <c r="C105" s="20">
        <f>C53</f>
        <v>0</v>
      </c>
      <c r="D105" s="20">
        <f>D53</f>
        <v>166.28</v>
      </c>
      <c r="E105" s="20">
        <f>E53</f>
        <v>53.644799999999996</v>
      </c>
      <c r="F105" s="44">
        <f>'09m_120mph'!G2</f>
        <v>994619.69</v>
      </c>
      <c r="G105" s="44">
        <f>'09m_120mph'!K2</f>
        <v>768744.63</v>
      </c>
      <c r="H105" s="44">
        <f>'09m_120mph'!O2</f>
        <v>95.220641999999998</v>
      </c>
      <c r="I105" s="44">
        <f>'09m_120mph'!S2</f>
        <v>11.510262000000001</v>
      </c>
      <c r="J105" s="44">
        <f>'09m_120mph'!W2</f>
        <v>487845.84</v>
      </c>
      <c r="K105" s="44">
        <f>'09m_120mph'!AB2</f>
        <v>0</v>
      </c>
      <c r="L105" s="44">
        <f>'09m_120mph'!AE2</f>
        <v>11.553034</v>
      </c>
      <c r="M105" s="44">
        <f>'09m_120mph'!AI2</f>
        <v>637076.56000000006</v>
      </c>
      <c r="N105" s="44">
        <f>'09m_120mph'!AM2</f>
        <v>23.513100000000001</v>
      </c>
      <c r="O105" s="44">
        <f>'09m_120mph'!AQ2</f>
        <v>152030.51999999999</v>
      </c>
      <c r="Q105" s="44">
        <f>'09m_120mph_tug'!G2</f>
        <v>743543.31</v>
      </c>
      <c r="R105" s="44">
        <f>'09m_120mph_tug'!K2</f>
        <v>536399.43999999994</v>
      </c>
      <c r="S105" s="44">
        <f>'09m_120mph_tug'!O2</f>
        <v>36.767445000000002</v>
      </c>
      <c r="T105" s="44">
        <f>'09m_120mph_tug'!S2</f>
        <v>11.585469</v>
      </c>
      <c r="U105" s="44">
        <f>'09m_120mph_tug'!W2</f>
        <v>255194.77</v>
      </c>
      <c r="V105" s="44">
        <f>'09m_120mph_tug'!AB2</f>
        <v>0</v>
      </c>
      <c r="W105" s="44">
        <f>'09m_120mph_tug'!AE2</f>
        <v>11.629695</v>
      </c>
      <c r="X105" s="44">
        <f>'09m_120mph_tug'!AI2</f>
        <v>378633.94</v>
      </c>
      <c r="Y105" s="44">
        <f>'09m_120mph_tug'!AM2</f>
        <v>13.323952999999999</v>
      </c>
      <c r="Z105" s="44">
        <f>'09m_120mph_tug'!AQ2</f>
        <v>343.69116000000002</v>
      </c>
    </row>
    <row r="106" spans="1:26" ht="15.75" customHeight="1" x14ac:dyDescent="0.25">
      <c r="B106" s="26" t="str">
        <f>B99</f>
        <v>Line 6 Gone</v>
      </c>
      <c r="C106" s="20">
        <f>C54</f>
        <v>15</v>
      </c>
      <c r="D106" s="20">
        <f>D54</f>
        <v>151.28</v>
      </c>
      <c r="E106" s="20">
        <f>E54</f>
        <v>53.644799999999996</v>
      </c>
      <c r="F106" s="44">
        <f>'09m_120mph'!G3</f>
        <v>1061307.3999999999</v>
      </c>
      <c r="G106" s="44">
        <f>'09m_120mph'!K3</f>
        <v>880986.56</v>
      </c>
      <c r="H106" s="44">
        <f>'09m_120mph'!O3</f>
        <v>223685.48</v>
      </c>
      <c r="I106" s="44">
        <f>'09m_120mph'!S3</f>
        <v>52.508778</v>
      </c>
      <c r="J106" s="44">
        <f>'09m_120mph'!W3</f>
        <v>528722.06000000006</v>
      </c>
      <c r="K106" s="44">
        <f>'09m_120mph'!AB3</f>
        <v>0</v>
      </c>
      <c r="L106" s="44">
        <f>'09m_120mph'!AE3</f>
        <v>11.445029999999999</v>
      </c>
      <c r="M106" s="44">
        <f>'09m_120mph'!AI3</f>
        <v>410276.19</v>
      </c>
      <c r="N106" s="44">
        <f>'09m_120mph'!AM3</f>
        <v>11.582582</v>
      </c>
      <c r="O106" s="44">
        <f>'09m_120mph'!AQ3</f>
        <v>11.616346</v>
      </c>
      <c r="Q106" s="44">
        <f>'09m_120mph_tug'!G3</f>
        <v>632931.81000000006</v>
      </c>
      <c r="R106" s="44">
        <f>'09m_120mph_tug'!K3</f>
        <v>550981.68999999994</v>
      </c>
      <c r="S106" s="44">
        <f>'09m_120mph_tug'!O3</f>
        <v>376922.91</v>
      </c>
      <c r="T106" s="44">
        <f>'09m_120mph_tug'!S3</f>
        <v>19495.050999999999</v>
      </c>
      <c r="U106" s="44">
        <f>'09m_120mph_tug'!W3</f>
        <v>395430.41</v>
      </c>
      <c r="V106" s="44">
        <f>'09m_120mph_tug'!AB3</f>
        <v>65.994986999999995</v>
      </c>
      <c r="W106" s="44">
        <f>'09m_120mph_tug'!AE3</f>
        <v>321.76934999999997</v>
      </c>
      <c r="X106" s="44">
        <f>'09m_120mph_tug'!AI3</f>
        <v>325140.65999999997</v>
      </c>
      <c r="Y106" s="44">
        <f>'09m_120mph_tug'!AM3</f>
        <v>215.66865999999999</v>
      </c>
      <c r="Z106" s="44">
        <f>'09m_120mph_tug'!AQ3</f>
        <v>134.90663000000001</v>
      </c>
    </row>
    <row r="107" spans="1:26" ht="15.75" customHeight="1" x14ac:dyDescent="0.25">
      <c r="B107" s="26" t="str">
        <f>B100</f>
        <v>Line 6 Gone</v>
      </c>
      <c r="C107" s="20">
        <f>C55</f>
        <v>30</v>
      </c>
      <c r="D107" s="20">
        <f>D55</f>
        <v>136.28</v>
      </c>
      <c r="E107" s="20">
        <f>E55</f>
        <v>53.644799999999996</v>
      </c>
      <c r="F107" s="44">
        <f>'09m_120mph'!G4</f>
        <v>866799.88</v>
      </c>
      <c r="G107" s="44">
        <f>'09m_120mph'!K4</f>
        <v>763572</v>
      </c>
      <c r="H107" s="44">
        <f>'09m_120mph'!O4</f>
        <v>718757.69</v>
      </c>
      <c r="I107" s="44">
        <f>'09m_120mph'!S4</f>
        <v>271888.90999999997</v>
      </c>
      <c r="J107" s="44">
        <f>'09m_120mph'!W4</f>
        <v>592143.18999999994</v>
      </c>
      <c r="K107" s="44">
        <f>'09m_120mph'!AB4</f>
        <v>19644.787</v>
      </c>
      <c r="L107" s="44">
        <f>'09m_120mph'!AE4</f>
        <v>131080.32999999999</v>
      </c>
      <c r="M107" s="44">
        <f>'09m_120mph'!AI4</f>
        <v>519421.84</v>
      </c>
      <c r="N107" s="44">
        <f>'09m_120mph'!AM4</f>
        <v>10524.741</v>
      </c>
      <c r="O107" s="44">
        <f>'09m_120mph'!AQ4</f>
        <v>410.8956</v>
      </c>
      <c r="Q107" s="44">
        <f>'09m_120mph_tug'!G4</f>
        <v>651555.68999999994</v>
      </c>
      <c r="R107" s="44">
        <f>'09m_120mph_tug'!K4</f>
        <v>560717.31000000006</v>
      </c>
      <c r="S107" s="44">
        <f>'09m_120mph_tug'!O4</f>
        <v>655907.5</v>
      </c>
      <c r="T107" s="44">
        <f>'09m_120mph_tug'!S4</f>
        <v>397658.59</v>
      </c>
      <c r="U107" s="44">
        <f>'09m_120mph_tug'!W4</f>
        <v>412123.81</v>
      </c>
      <c r="V107" s="44">
        <f>'09m_120mph_tug'!AB4</f>
        <v>67878.266000000003</v>
      </c>
      <c r="W107" s="44">
        <f>'09m_120mph_tug'!AE4</f>
        <v>277927.31</v>
      </c>
      <c r="X107" s="44">
        <f>'09m_120mph_tug'!AI4</f>
        <v>347312.09</v>
      </c>
      <c r="Y107" s="44">
        <f>'09m_120mph_tug'!AM4</f>
        <v>180690.55</v>
      </c>
      <c r="Z107" s="44">
        <f>'09m_120mph_tug'!AQ4</f>
        <v>67420.460999999996</v>
      </c>
    </row>
    <row r="108" spans="1:26" ht="15.75" customHeight="1" x14ac:dyDescent="0.25">
      <c r="B108" s="26" t="str">
        <f>B101</f>
        <v>Line 6 Gone</v>
      </c>
      <c r="C108" s="20">
        <f>C56</f>
        <v>45</v>
      </c>
      <c r="D108" s="20">
        <f>D56</f>
        <v>121.28</v>
      </c>
      <c r="E108" s="20">
        <f>E56</f>
        <v>53.644799999999996</v>
      </c>
      <c r="F108" s="44">
        <f>'09m_120mph'!G5</f>
        <v>895130.69</v>
      </c>
      <c r="G108" s="44">
        <f>'09m_120mph'!K5</f>
        <v>767214.81</v>
      </c>
      <c r="H108" s="44">
        <f>'09m_120mph'!O5</f>
        <v>904820.19</v>
      </c>
      <c r="I108" s="44">
        <f>'09m_120mph'!S5</f>
        <v>534030.75</v>
      </c>
      <c r="J108" s="44">
        <f>'09m_120mph'!W5</f>
        <v>558640.43999999994</v>
      </c>
      <c r="K108" s="44">
        <f>'09m_120mph'!AB5</f>
        <v>73636.991999999998</v>
      </c>
      <c r="L108" s="44">
        <f>'09m_120mph'!AE5</f>
        <v>370810.75</v>
      </c>
      <c r="M108" s="44">
        <f>'09m_120mph'!AI5</f>
        <v>469763.78</v>
      </c>
      <c r="N108" s="44">
        <f>'09m_120mph'!AM5</f>
        <v>234031.31</v>
      </c>
      <c r="O108" s="44">
        <f>'09m_120mph'!AQ5</f>
        <v>120103.94</v>
      </c>
      <c r="Q108" s="44">
        <f>'09m_120mph_tug'!G5</f>
        <v>708930.5</v>
      </c>
      <c r="R108" s="44">
        <f>'09m_120mph_tug'!K5</f>
        <v>587513.81000000006</v>
      </c>
      <c r="S108" s="44">
        <f>'09m_120mph_tug'!O5</f>
        <v>857799.75</v>
      </c>
      <c r="T108" s="44">
        <f>'09m_120mph_tug'!S5</f>
        <v>646850.81000000006</v>
      </c>
      <c r="U108" s="44">
        <f>'09m_120mph_tug'!W5</f>
        <v>391138.81</v>
      </c>
      <c r="V108" s="44">
        <f>'09m_120mph_tug'!AB5</f>
        <v>138784.82999999999</v>
      </c>
      <c r="W108" s="44">
        <f>'09m_120mph_tug'!AE5</f>
        <v>494966.16</v>
      </c>
      <c r="X108" s="44">
        <f>'09m_120mph_tug'!AI5</f>
        <v>305730.69</v>
      </c>
      <c r="Y108" s="44">
        <f>'09m_120mph_tug'!AM5</f>
        <v>386368.38</v>
      </c>
      <c r="Z108" s="44">
        <f>'09m_120mph_tug'!AQ5</f>
        <v>247105.19</v>
      </c>
    </row>
    <row r="109" spans="1:26" ht="15.75" customHeight="1" x14ac:dyDescent="0.25">
      <c r="B109" s="26" t="str">
        <f>B102</f>
        <v>Line 6 Gone</v>
      </c>
      <c r="C109" s="20">
        <f>C57</f>
        <v>60</v>
      </c>
      <c r="D109" s="20">
        <f>D57</f>
        <v>106.28</v>
      </c>
      <c r="E109" s="20">
        <f>E57</f>
        <v>53.644799999999996</v>
      </c>
      <c r="F109" s="44">
        <f>'09m_120mph'!G6</f>
        <v>885180.31</v>
      </c>
      <c r="G109" s="44">
        <f>'09m_120mph'!K6</f>
        <v>738657.88</v>
      </c>
      <c r="H109" s="44">
        <f>'09m_120mph'!O6</f>
        <v>1034283.5</v>
      </c>
      <c r="I109" s="44">
        <f>'09m_120mph'!S6</f>
        <v>742648.25</v>
      </c>
      <c r="J109" s="44">
        <f>'09m_120mph'!W6</f>
        <v>502180.94</v>
      </c>
      <c r="K109" s="44">
        <f>'09m_120mph'!AB6</f>
        <v>139629.59</v>
      </c>
      <c r="L109" s="44">
        <f>'09m_120mph'!AE6</f>
        <v>564486.13</v>
      </c>
      <c r="M109" s="44">
        <f>'09m_120mph'!AI6</f>
        <v>400770.16</v>
      </c>
      <c r="N109" s="44">
        <f>'09m_120mph'!AM6</f>
        <v>429640.44</v>
      </c>
      <c r="O109" s="44">
        <f>'09m_120mph'!AQ6</f>
        <v>290850.75</v>
      </c>
      <c r="Q109" s="44">
        <f>'09m_120mph_tug'!G6</f>
        <v>712182.75</v>
      </c>
      <c r="R109" s="44">
        <f>'09m_120mph_tug'!K6</f>
        <v>571550</v>
      </c>
      <c r="S109" s="44">
        <f>'09m_120mph_tug'!O6</f>
        <v>1001176.4</v>
      </c>
      <c r="T109" s="44">
        <f>'09m_120mph_tug'!S6</f>
        <v>853851.5</v>
      </c>
      <c r="U109" s="44">
        <f>'09m_120mph_tug'!W6</f>
        <v>348309.88</v>
      </c>
      <c r="V109" s="44">
        <f>'09m_120mph_tug'!AB6</f>
        <v>220431.25</v>
      </c>
      <c r="W109" s="44">
        <f>'09m_120mph_tug'!AE6</f>
        <v>690950.94</v>
      </c>
      <c r="X109" s="44">
        <f>'09m_120mph_tug'!AI6</f>
        <v>251407.88</v>
      </c>
      <c r="Y109" s="44">
        <f>'09m_120mph_tug'!AM6</f>
        <v>582782.31000000006</v>
      </c>
      <c r="Z109" s="44">
        <f>'09m_120mph_tug'!AQ6</f>
        <v>426283.28</v>
      </c>
    </row>
    <row r="110" spans="1:26" ht="15.75" customHeight="1" x14ac:dyDescent="0.25">
      <c r="B110" s="26" t="str">
        <f>B103</f>
        <v>Line 6 Gone</v>
      </c>
      <c r="C110" s="20">
        <f>C58</f>
        <v>75</v>
      </c>
      <c r="D110" s="20">
        <f>D58</f>
        <v>91.28</v>
      </c>
      <c r="E110" s="20">
        <f>E58</f>
        <v>53.644799999999996</v>
      </c>
      <c r="F110" s="44">
        <f>'09m_120mph'!G7</f>
        <v>828833.56</v>
      </c>
      <c r="G110" s="44">
        <f>'09m_120mph'!K7</f>
        <v>672047.25</v>
      </c>
      <c r="H110" s="44">
        <f>'09m_120mph'!O7</f>
        <v>1103776.3</v>
      </c>
      <c r="I110" s="44">
        <f>'09m_120mph'!S7</f>
        <v>899572.13</v>
      </c>
      <c r="J110" s="44">
        <f>'09m_120mph'!W7</f>
        <v>421501.97</v>
      </c>
      <c r="K110" s="44">
        <f>'09m_120mph'!AB7</f>
        <v>212725.78</v>
      </c>
      <c r="L110" s="44">
        <f>'09m_120mph'!AE7</f>
        <v>717313.19</v>
      </c>
      <c r="M110" s="44">
        <f>'09m_120mph'!AI7</f>
        <v>313430.65999999997</v>
      </c>
      <c r="N110" s="44">
        <f>'09m_120mph'!AM7</f>
        <v>591364.06000000006</v>
      </c>
      <c r="O110" s="44">
        <f>'09m_120mph'!AQ7</f>
        <v>433427.47</v>
      </c>
      <c r="Q110" s="44">
        <f>'09m_120mph_tug'!G7</f>
        <v>664563.31000000006</v>
      </c>
      <c r="R110" s="44">
        <f>'09m_120mph_tug'!K7</f>
        <v>512980.19</v>
      </c>
      <c r="S110" s="44">
        <f>'09m_120mph_tug'!O7</f>
        <v>1083689.1000000001</v>
      </c>
      <c r="T110" s="44">
        <f>'09m_120mph_tug'!S7</f>
        <v>1013579</v>
      </c>
      <c r="U110" s="44">
        <f>'09m_120mph_tug'!W7</f>
        <v>276403.46999999997</v>
      </c>
      <c r="V110" s="44">
        <f>'09m_120mph_tug'!AB7</f>
        <v>306718.90999999997</v>
      </c>
      <c r="W110" s="44">
        <f>'09m_120mph_tug'!AE7</f>
        <v>849124</v>
      </c>
      <c r="X110" s="44">
        <f>'09m_120mph_tug'!AI7</f>
        <v>173689.2</v>
      </c>
      <c r="Y110" s="44">
        <f>'09m_120mph_tug'!AM7</f>
        <v>748535.75</v>
      </c>
      <c r="Z110" s="44">
        <f>'09m_120mph_tug'!AQ7</f>
        <v>578695.63</v>
      </c>
    </row>
    <row r="111" spans="1:26" ht="15.75" customHeight="1" x14ac:dyDescent="0.25">
      <c r="B111" s="26" t="str">
        <f>B104</f>
        <v>Line 6 Gone</v>
      </c>
      <c r="C111" s="20">
        <f>C59</f>
        <v>90</v>
      </c>
      <c r="D111" s="20">
        <f>D59</f>
        <v>76.28</v>
      </c>
      <c r="E111" s="20">
        <f>E59</f>
        <v>53.644799999999996</v>
      </c>
      <c r="F111" s="44">
        <f>'09m_120mph'!G8</f>
        <v>703457.69</v>
      </c>
      <c r="G111" s="44">
        <f>'09m_120mph'!K8</f>
        <v>551862.43999999994</v>
      </c>
      <c r="H111" s="44">
        <f>'09m_120mph'!O8</f>
        <v>1078022</v>
      </c>
      <c r="I111" s="44">
        <f>'09m_120mph'!S8</f>
        <v>972634.44</v>
      </c>
      <c r="J111" s="44">
        <f>'09m_120mph'!W8</f>
        <v>313377.84000000003</v>
      </c>
      <c r="K111" s="44">
        <f>'09m_120mph'!AB8</f>
        <v>276634.15999999997</v>
      </c>
      <c r="L111" s="44">
        <f>'09m_120mph'!AE8</f>
        <v>804124.5</v>
      </c>
      <c r="M111" s="44">
        <f>'09m_120mph'!AI8</f>
        <v>209897.25</v>
      </c>
      <c r="N111" s="44">
        <f>'09m_120mph'!AM8</f>
        <v>697475.25</v>
      </c>
      <c r="O111" s="44">
        <f>'09m_120mph'!AQ8</f>
        <v>530749.81000000006</v>
      </c>
      <c r="Q111" s="44">
        <f>'09m_120mph_tug'!G8</f>
        <v>547208.38</v>
      </c>
      <c r="R111" s="44">
        <f>'09m_120mph_tug'!K8</f>
        <v>399412.31</v>
      </c>
      <c r="S111" s="44">
        <f>'09m_120mph_tug'!O8</f>
        <v>1074667.8</v>
      </c>
      <c r="T111" s="44">
        <f>'09m_120mph_tug'!S8</f>
        <v>1096534.8999999999</v>
      </c>
      <c r="U111" s="44">
        <f>'09m_120mph_tug'!W8</f>
        <v>174377.7</v>
      </c>
      <c r="V111" s="44">
        <f>'09m_120mph_tug'!AB8</f>
        <v>382266.47</v>
      </c>
      <c r="W111" s="44">
        <f>'09m_120mph_tug'!AE8</f>
        <v>946363.69</v>
      </c>
      <c r="X111" s="44">
        <f>'09m_120mph_tug'!AI8</f>
        <v>76562.258000000002</v>
      </c>
      <c r="Y111" s="44">
        <f>'09m_120mph_tug'!AM8</f>
        <v>863333.94</v>
      </c>
      <c r="Z111" s="44">
        <f>'09m_120mph_tug'!AQ8</f>
        <v>688249.88</v>
      </c>
    </row>
    <row r="112" spans="1:26" ht="15.75" customHeight="1" x14ac:dyDescent="0.25">
      <c r="A112" s="30" t="s">
        <v>45</v>
      </c>
      <c r="B112" s="27" t="str">
        <f>B60</f>
        <v>0 in Slack</v>
      </c>
      <c r="C112" s="20">
        <f>C60</f>
        <v>15</v>
      </c>
      <c r="D112" s="20">
        <f>D60</f>
        <v>151.28</v>
      </c>
      <c r="E112" s="20">
        <f>E60</f>
        <v>44.704000000000001</v>
      </c>
      <c r="F112" s="44">
        <f>l1_slack!G2</f>
        <v>791890</v>
      </c>
      <c r="G112" s="44">
        <f>l1_slack!K2</f>
        <v>655255.25</v>
      </c>
      <c r="H112" s="44">
        <f>l1_slack!O2</f>
        <v>42516.766000000003</v>
      </c>
      <c r="I112" s="44">
        <f>l1_slack!S2</f>
        <v>56.318942999999997</v>
      </c>
      <c r="J112" s="44">
        <f>l1_slack!W2</f>
        <v>372648.66</v>
      </c>
      <c r="K112" s="44">
        <f>l1_slack!AB2</f>
        <v>4.0946741000000002E-2</v>
      </c>
      <c r="L112" s="44">
        <f>l1_slack!AE2</f>
        <v>11.755269</v>
      </c>
      <c r="M112" s="44">
        <f>l1_slack!AI2</f>
        <v>269082.5</v>
      </c>
      <c r="N112" s="44">
        <f>l1_slack!AM2</f>
        <v>11.639677000000001</v>
      </c>
      <c r="O112" s="44">
        <f>l1_slack!AQ2</f>
        <v>11.667686</v>
      </c>
      <c r="Q112" s="44">
        <f>l1_slack!G18</f>
        <v>337234.97</v>
      </c>
      <c r="R112" s="44">
        <f>l1_slack!K18</f>
        <v>301072.53000000003</v>
      </c>
      <c r="S112" s="44">
        <f>l1_slack!O18</f>
        <v>239952.81</v>
      </c>
      <c r="T112" s="44">
        <f>l1_slack!S18</f>
        <v>92582.202999999994</v>
      </c>
      <c r="U112" s="44">
        <f>l1_slack!W18</f>
        <v>234851.61</v>
      </c>
      <c r="V112" s="44">
        <f>l1_slack!AB18</f>
        <v>7933.7803000000004</v>
      </c>
      <c r="W112" s="44">
        <f>l1_slack!AE18</f>
        <v>27474.601999999999</v>
      </c>
      <c r="X112" s="44">
        <f>l1_slack!AI18</f>
        <v>202607</v>
      </c>
      <c r="Y112" s="44">
        <f>l1_slack!AM18</f>
        <v>554.77777000000003</v>
      </c>
      <c r="Z112" s="44">
        <f>l1_slack!AQ18</f>
        <v>347.19256999999999</v>
      </c>
    </row>
    <row r="113" spans="1:26" ht="15.75" customHeight="1" x14ac:dyDescent="0.25">
      <c r="B113" s="27" t="str">
        <f>B61</f>
        <v>3 in Slack</v>
      </c>
      <c r="C113" s="20">
        <f>C61</f>
        <v>15</v>
      </c>
      <c r="D113" s="20">
        <f>D61</f>
        <v>151.28</v>
      </c>
      <c r="E113" s="20">
        <f>E61</f>
        <v>44.704000000000001</v>
      </c>
      <c r="F113" s="44">
        <f>l1_slack!G3</f>
        <v>775565.31</v>
      </c>
      <c r="G113" s="44">
        <f>l1_slack!K3</f>
        <v>665143</v>
      </c>
      <c r="H113" s="44">
        <f>l1_slack!O3</f>
        <v>48463.754000000001</v>
      </c>
      <c r="I113" s="44">
        <f>l1_slack!S3</f>
        <v>55.784187000000003</v>
      </c>
      <c r="J113" s="44">
        <f>l1_slack!W3</f>
        <v>375021.59</v>
      </c>
      <c r="K113" s="44">
        <f>l1_slack!AB3</f>
        <v>2.4285477E-2</v>
      </c>
      <c r="L113" s="44">
        <f>l1_slack!AE3</f>
        <v>11.698981</v>
      </c>
      <c r="M113" s="44">
        <f>l1_slack!AI3</f>
        <v>269713.21999999997</v>
      </c>
      <c r="N113" s="44">
        <f>l1_slack!AM3</f>
        <v>11.639181000000001</v>
      </c>
      <c r="O113" s="44">
        <f>l1_slack!AQ3</f>
        <v>11.667028999999999</v>
      </c>
      <c r="Q113" s="44">
        <f>l1_slack!G19</f>
        <v>320384.5</v>
      </c>
      <c r="R113" s="44">
        <f>l1_slack!K19</f>
        <v>308967.25</v>
      </c>
      <c r="S113" s="44">
        <f>l1_slack!O19</f>
        <v>248469.17</v>
      </c>
      <c r="T113" s="44">
        <f>l1_slack!S19</f>
        <v>95820.539000000004</v>
      </c>
      <c r="U113" s="44">
        <f>l1_slack!W19</f>
        <v>237867.13</v>
      </c>
      <c r="V113" s="44">
        <f>l1_slack!AB19</f>
        <v>7409.8633</v>
      </c>
      <c r="W113" s="44">
        <f>l1_slack!AE19</f>
        <v>25754.437999999998</v>
      </c>
      <c r="X113" s="44">
        <f>l1_slack!AI19</f>
        <v>203393.48</v>
      </c>
      <c r="Y113" s="44">
        <f>l1_slack!AM19</f>
        <v>537.55633999999998</v>
      </c>
      <c r="Z113" s="44">
        <f>l1_slack!AQ19</f>
        <v>337.40307999999999</v>
      </c>
    </row>
    <row r="114" spans="1:26" ht="15.75" customHeight="1" x14ac:dyDescent="0.25">
      <c r="B114" s="27" t="str">
        <f>B62</f>
        <v>6 in Slack</v>
      </c>
      <c r="C114" s="20">
        <f>C62</f>
        <v>15</v>
      </c>
      <c r="D114" s="20">
        <f>D62</f>
        <v>151.28</v>
      </c>
      <c r="E114" s="20">
        <f>E62</f>
        <v>44.704000000000001</v>
      </c>
      <c r="F114" s="44">
        <f>l1_slack!G4</f>
        <v>761370</v>
      </c>
      <c r="G114" s="44">
        <f>l1_slack!K4</f>
        <v>673706.69</v>
      </c>
      <c r="H114" s="44">
        <f>l1_slack!O4</f>
        <v>53739.839999999997</v>
      </c>
      <c r="I114" s="44">
        <f>l1_slack!S4</f>
        <v>55.322952000000001</v>
      </c>
      <c r="J114" s="44">
        <f>l1_slack!W4</f>
        <v>377035.44</v>
      </c>
      <c r="K114" s="44">
        <f>l1_slack!AB4</f>
        <v>1.40258E-2</v>
      </c>
      <c r="L114" s="44">
        <f>l1_slack!AE4</f>
        <v>11.663577</v>
      </c>
      <c r="M114" s="44">
        <f>l1_slack!AI4</f>
        <v>270243.63</v>
      </c>
      <c r="N114" s="44">
        <f>l1_slack!AM4</f>
        <v>11.638741</v>
      </c>
      <c r="O114" s="44">
        <f>l1_slack!AQ4</f>
        <v>11.666448000000001</v>
      </c>
      <c r="Q114" s="44">
        <f>l1_slack!G20</f>
        <v>311753.63</v>
      </c>
      <c r="R114" s="44">
        <f>l1_slack!K20</f>
        <v>319409.59000000003</v>
      </c>
      <c r="S114" s="44">
        <f>l1_slack!O20</f>
        <v>255711.42</v>
      </c>
      <c r="T114" s="44">
        <f>l1_slack!S20</f>
        <v>94407.702999999994</v>
      </c>
      <c r="U114" s="44">
        <f>l1_slack!W20</f>
        <v>238460.34</v>
      </c>
      <c r="V114" s="44">
        <f>l1_slack!AB20</f>
        <v>4435.5015000000003</v>
      </c>
      <c r="W114" s="44">
        <f>l1_slack!AE20</f>
        <v>15483.619000000001</v>
      </c>
      <c r="X114" s="44">
        <f>l1_slack!AI20</f>
        <v>199338.39</v>
      </c>
      <c r="Y114" s="44">
        <f>l1_slack!AM20</f>
        <v>486.03973000000002</v>
      </c>
      <c r="Z114" s="44">
        <f>l1_slack!AQ20</f>
        <v>311.75799999999998</v>
      </c>
    </row>
    <row r="115" spans="1:26" ht="15.75" customHeight="1" x14ac:dyDescent="0.25">
      <c r="B115" s="27" t="str">
        <f>B63</f>
        <v>9 in Slack</v>
      </c>
      <c r="C115" s="20">
        <f>C63</f>
        <v>15</v>
      </c>
      <c r="D115" s="20">
        <f>D63</f>
        <v>151.28</v>
      </c>
      <c r="E115" s="20">
        <f>E63</f>
        <v>44.704000000000001</v>
      </c>
      <c r="F115" s="44">
        <f>l1_slack!G5</f>
        <v>745358.13</v>
      </c>
      <c r="G115" s="44">
        <f>l1_slack!K5</f>
        <v>683482.5</v>
      </c>
      <c r="H115" s="44">
        <f>l1_slack!O5</f>
        <v>59879.949000000001</v>
      </c>
      <c r="I115" s="44">
        <f>l1_slack!S5</f>
        <v>54.800170999999999</v>
      </c>
      <c r="J115" s="44">
        <f>l1_slack!W5</f>
        <v>379290.5</v>
      </c>
      <c r="K115" s="44">
        <f>l1_slack!AB5</f>
        <v>6.2063485000000002E-3</v>
      </c>
      <c r="L115" s="44">
        <f>l1_slack!AE5</f>
        <v>11.635918999999999</v>
      </c>
      <c r="M115" s="44">
        <f>l1_slack!AI5</f>
        <v>270832.03000000003</v>
      </c>
      <c r="N115" s="44">
        <f>l1_slack!AM5</f>
        <v>11.638227000000001</v>
      </c>
      <c r="O115" s="44">
        <f>l1_slack!AQ5</f>
        <v>11.665782</v>
      </c>
      <c r="Q115" s="44">
        <f>l1_slack!G21</f>
        <v>296385.06</v>
      </c>
      <c r="R115" s="44">
        <f>l1_slack!K21</f>
        <v>327935.78000000003</v>
      </c>
      <c r="S115" s="44">
        <f>l1_slack!O21</f>
        <v>263879.90999999997</v>
      </c>
      <c r="T115" s="44">
        <f>l1_slack!S21</f>
        <v>96473.891000000003</v>
      </c>
      <c r="U115" s="44">
        <f>l1_slack!W21</f>
        <v>240995.25</v>
      </c>
      <c r="V115" s="44">
        <f>l1_slack!AB21</f>
        <v>3530.2887999999998</v>
      </c>
      <c r="W115" s="44">
        <f>l1_slack!AE21</f>
        <v>12381.621999999999</v>
      </c>
      <c r="X115" s="44">
        <f>l1_slack!AI21</f>
        <v>199135.44</v>
      </c>
      <c r="Y115" s="44">
        <f>l1_slack!AM21</f>
        <v>467.91109999999998</v>
      </c>
      <c r="Z115" s="44">
        <f>l1_slack!AQ21</f>
        <v>299.13144</v>
      </c>
    </row>
    <row r="116" spans="1:26" ht="15.75" customHeight="1" x14ac:dyDescent="0.25">
      <c r="B116" s="27" t="str">
        <f>B64</f>
        <v>0 in Slack</v>
      </c>
      <c r="C116" s="20">
        <f>C64</f>
        <v>30</v>
      </c>
      <c r="D116" s="20">
        <f>D64</f>
        <v>136.28</v>
      </c>
      <c r="E116" s="20">
        <f>E64</f>
        <v>44.704000000000001</v>
      </c>
      <c r="F116" s="44">
        <f>l1_slack!G6</f>
        <v>618743.13</v>
      </c>
      <c r="G116" s="44">
        <f>l1_slack!K6</f>
        <v>547883.75</v>
      </c>
      <c r="H116" s="44">
        <f>l1_slack!O6</f>
        <v>480765.06</v>
      </c>
      <c r="I116" s="44">
        <f>l1_slack!S6</f>
        <v>166544.5</v>
      </c>
      <c r="J116" s="44">
        <f>l1_slack!W6</f>
        <v>426697.53</v>
      </c>
      <c r="K116" s="44">
        <f>l1_slack!AB6</f>
        <v>12815.450999999999</v>
      </c>
      <c r="L116" s="44">
        <f>l1_slack!AE6</f>
        <v>60137.991999999998</v>
      </c>
      <c r="M116" s="44">
        <f>l1_slack!AI6</f>
        <v>373141.06</v>
      </c>
      <c r="N116" s="44">
        <f>l1_slack!AM6</f>
        <v>528.94159000000002</v>
      </c>
      <c r="O116" s="44">
        <f>l1_slack!AQ6</f>
        <v>349.95096000000001</v>
      </c>
      <c r="Q116" s="44">
        <f>l1_slack!G22</f>
        <v>389240.22</v>
      </c>
      <c r="R116" s="44">
        <f>l1_slack!K22</f>
        <v>335771.03</v>
      </c>
      <c r="S116" s="44">
        <f>l1_slack!O22</f>
        <v>403036.78</v>
      </c>
      <c r="T116" s="44">
        <f>l1_slack!S22</f>
        <v>278311.06</v>
      </c>
      <c r="U116" s="44">
        <f>l1_slack!W22</f>
        <v>247037.67</v>
      </c>
      <c r="V116" s="44">
        <f>l1_slack!AB22</f>
        <v>60080.445</v>
      </c>
      <c r="W116" s="44">
        <f>l1_slack!AE22</f>
        <v>200335.72</v>
      </c>
      <c r="X116" s="44">
        <f>l1_slack!AI22</f>
        <v>206132.14</v>
      </c>
      <c r="Y116" s="44">
        <f>l1_slack!AM22</f>
        <v>144363.75</v>
      </c>
      <c r="Z116" s="44">
        <f>l1_slack!AQ22</f>
        <v>36358.332000000002</v>
      </c>
    </row>
    <row r="117" spans="1:26" ht="15.75" customHeight="1" x14ac:dyDescent="0.25">
      <c r="B117" s="27" t="str">
        <f>B65</f>
        <v>3 in Slack</v>
      </c>
      <c r="C117" s="20">
        <f>C65</f>
        <v>30</v>
      </c>
      <c r="D117" s="20">
        <f>D65</f>
        <v>136.28</v>
      </c>
      <c r="E117" s="20">
        <f>E65</f>
        <v>44.704000000000001</v>
      </c>
      <c r="F117" s="44">
        <f>l1_slack!G7</f>
        <v>605501.25</v>
      </c>
      <c r="G117" s="44">
        <f>l1_slack!K7</f>
        <v>559152.88</v>
      </c>
      <c r="H117" s="44">
        <f>l1_slack!O7</f>
        <v>488267.59</v>
      </c>
      <c r="I117" s="44">
        <f>l1_slack!S7</f>
        <v>164589.73000000001</v>
      </c>
      <c r="J117" s="44">
        <f>l1_slack!W7</f>
        <v>427966.34</v>
      </c>
      <c r="K117" s="44">
        <f>l1_slack!AB7</f>
        <v>9899.4668000000001</v>
      </c>
      <c r="L117" s="44">
        <f>l1_slack!AE7</f>
        <v>46647.063000000002</v>
      </c>
      <c r="M117" s="44">
        <f>l1_slack!AI7</f>
        <v>369797.91</v>
      </c>
      <c r="N117" s="44">
        <f>l1_slack!AM7</f>
        <v>475.50826999999998</v>
      </c>
      <c r="O117" s="44">
        <f>l1_slack!AQ7</f>
        <v>319.46328999999997</v>
      </c>
      <c r="Q117" s="44">
        <f>l1_slack!G23</f>
        <v>371213.69</v>
      </c>
      <c r="R117" s="44">
        <f>l1_slack!K23</f>
        <v>343246.53</v>
      </c>
      <c r="S117" s="44">
        <f>l1_slack!O23</f>
        <v>411133.47</v>
      </c>
      <c r="T117" s="44">
        <f>l1_slack!S23</f>
        <v>281663.81</v>
      </c>
      <c r="U117" s="44">
        <f>l1_slack!W23</f>
        <v>250528.28</v>
      </c>
      <c r="V117" s="44">
        <f>l1_slack!AB23</f>
        <v>59663.73</v>
      </c>
      <c r="W117" s="44">
        <f>l1_slack!AE23</f>
        <v>199688.42</v>
      </c>
      <c r="X117" s="44">
        <f>l1_slack!AI23</f>
        <v>207820.53</v>
      </c>
      <c r="Y117" s="44">
        <f>l1_slack!AM23</f>
        <v>141650.38</v>
      </c>
      <c r="Z117" s="44">
        <f>l1_slack!AQ23</f>
        <v>32232.131000000001</v>
      </c>
    </row>
    <row r="118" spans="1:26" ht="15.75" customHeight="1" x14ac:dyDescent="0.25">
      <c r="B118" s="27" t="str">
        <f>B66</f>
        <v>6 in Slack</v>
      </c>
      <c r="C118" s="20">
        <f>C66</f>
        <v>30</v>
      </c>
      <c r="D118" s="20">
        <f>D66</f>
        <v>136.28</v>
      </c>
      <c r="E118" s="20">
        <f>E66</f>
        <v>44.704000000000001</v>
      </c>
      <c r="F118" s="44">
        <f>l1_slack!G8</f>
        <v>590440.38</v>
      </c>
      <c r="G118" s="44">
        <f>l1_slack!K8</f>
        <v>566868.75</v>
      </c>
      <c r="H118" s="44">
        <f>l1_slack!O8</f>
        <v>495595.06</v>
      </c>
      <c r="I118" s="44">
        <f>l1_slack!S8</f>
        <v>166442.07999999999</v>
      </c>
      <c r="J118" s="44">
        <f>l1_slack!W8</f>
        <v>430439.03</v>
      </c>
      <c r="K118" s="44">
        <f>l1_slack!AB8</f>
        <v>9048.5352000000003</v>
      </c>
      <c r="L118" s="44">
        <f>l1_slack!AE8</f>
        <v>42843.199000000001</v>
      </c>
      <c r="M118" s="44">
        <f>l1_slack!AI8</f>
        <v>369927.03</v>
      </c>
      <c r="N118" s="44">
        <f>l1_slack!AM8</f>
        <v>459.87450999999999</v>
      </c>
      <c r="O118" s="44">
        <f>l1_slack!AQ8</f>
        <v>308.57247999999998</v>
      </c>
      <c r="Q118" s="44">
        <f>l1_slack!G24</f>
        <v>355448.19</v>
      </c>
      <c r="R118" s="44">
        <f>l1_slack!K24</f>
        <v>349616.38</v>
      </c>
      <c r="S118" s="44">
        <f>l1_slack!O24</f>
        <v>418050.66</v>
      </c>
      <c r="T118" s="44">
        <f>l1_slack!S24</f>
        <v>284536.5</v>
      </c>
      <c r="U118" s="44">
        <f>l1_slack!W24</f>
        <v>253429.59</v>
      </c>
      <c r="V118" s="44">
        <f>l1_slack!AB24</f>
        <v>59292.644999999997</v>
      </c>
      <c r="W118" s="44">
        <f>l1_slack!AE24</f>
        <v>199061.08</v>
      </c>
      <c r="X118" s="44">
        <f>l1_slack!AI24</f>
        <v>209152.13</v>
      </c>
      <c r="Y118" s="44">
        <f>l1_slack!AM24</f>
        <v>138909.67000000001</v>
      </c>
      <c r="Z118" s="44">
        <f>l1_slack!AQ24</f>
        <v>28715.493999999999</v>
      </c>
    </row>
    <row r="119" spans="1:26" ht="15.75" customHeight="1" x14ac:dyDescent="0.25">
      <c r="B119" s="27" t="str">
        <f>B67</f>
        <v>9 in Slack</v>
      </c>
      <c r="C119" s="20">
        <f>C67</f>
        <v>30</v>
      </c>
      <c r="D119" s="20">
        <f>D67</f>
        <v>136.28</v>
      </c>
      <c r="E119" s="20">
        <f>E67</f>
        <v>44.704000000000001</v>
      </c>
      <c r="F119" s="44">
        <f>l1_slack!G9</f>
        <v>573386.06000000006</v>
      </c>
      <c r="G119" s="44">
        <f>l1_slack!K9</f>
        <v>575606</v>
      </c>
      <c r="H119" s="44">
        <f>l1_slack!O9</f>
        <v>503903.72</v>
      </c>
      <c r="I119" s="44">
        <f>l1_slack!S9</f>
        <v>168553.52</v>
      </c>
      <c r="J119" s="44">
        <f>l1_slack!W9</f>
        <v>433232.13</v>
      </c>
      <c r="K119" s="44">
        <f>l1_slack!AB9</f>
        <v>8115.3203000000003</v>
      </c>
      <c r="L119" s="44">
        <f>l1_slack!AE9</f>
        <v>38635.129000000001</v>
      </c>
      <c r="M119" s="44">
        <f>l1_slack!AI9</f>
        <v>370075.03</v>
      </c>
      <c r="N119" s="44">
        <f>l1_slack!AM9</f>
        <v>443.51508000000001</v>
      </c>
      <c r="O119" s="44">
        <f>l1_slack!AQ9</f>
        <v>296.28192000000001</v>
      </c>
      <c r="Q119" s="44">
        <f>l1_slack!G25</f>
        <v>338055.19</v>
      </c>
      <c r="R119" s="44">
        <f>l1_slack!K25</f>
        <v>357225.25</v>
      </c>
      <c r="S119" s="44">
        <f>l1_slack!O25</f>
        <v>426172.25</v>
      </c>
      <c r="T119" s="44">
        <f>l1_slack!S25</f>
        <v>287784.44</v>
      </c>
      <c r="U119" s="44">
        <f>l1_slack!W25</f>
        <v>256954.34</v>
      </c>
      <c r="V119" s="44">
        <f>l1_slack!AB25</f>
        <v>58809.546999999999</v>
      </c>
      <c r="W119" s="44">
        <f>l1_slack!AE25</f>
        <v>198199.89</v>
      </c>
      <c r="X119" s="44">
        <f>l1_slack!AI25</f>
        <v>210837.41</v>
      </c>
      <c r="Y119" s="44">
        <f>l1_slack!AM25</f>
        <v>135637.59</v>
      </c>
      <c r="Z119" s="44">
        <f>l1_slack!AQ25</f>
        <v>24682.567999999999</v>
      </c>
    </row>
    <row r="120" spans="1:26" ht="15.75" customHeight="1" x14ac:dyDescent="0.25">
      <c r="B120" s="27" t="str">
        <f>B68</f>
        <v>0 in Slack</v>
      </c>
      <c r="C120" s="20">
        <f>C68</f>
        <v>15</v>
      </c>
      <c r="D120" s="20">
        <f>D68</f>
        <v>151.28</v>
      </c>
      <c r="E120" s="20">
        <f>E68</f>
        <v>53.644799999999996</v>
      </c>
      <c r="F120" s="44">
        <f>l1_slack!G10</f>
        <v>1061101.1000000001</v>
      </c>
      <c r="G120" s="44">
        <f>l1_slack!K10</f>
        <v>880865.06</v>
      </c>
      <c r="H120" s="44">
        <f>l1_slack!O10</f>
        <v>224066.86</v>
      </c>
      <c r="I120" s="44">
        <f>l1_slack!S10</f>
        <v>52.698383</v>
      </c>
      <c r="J120" s="44">
        <f>l1_slack!W10</f>
        <v>528741.18999999994</v>
      </c>
      <c r="K120" s="44">
        <f>l1_slack!AB10</f>
        <v>0</v>
      </c>
      <c r="L120" s="44">
        <f>l1_slack!AE10</f>
        <v>11.442691999999999</v>
      </c>
      <c r="M120" s="44">
        <f>l1_slack!AI10</f>
        <v>410272.09</v>
      </c>
      <c r="N120" s="44">
        <f>l1_slack!AM10</f>
        <v>11.582560000000001</v>
      </c>
      <c r="O120" s="44">
        <f>l1_slack!AQ10</f>
        <v>11.616322</v>
      </c>
      <c r="Q120" s="44">
        <f>l1_slack!G26</f>
        <v>632954.88</v>
      </c>
      <c r="R120" s="44">
        <f>l1_slack!K26</f>
        <v>551011.75</v>
      </c>
      <c r="S120" s="44">
        <f>l1_slack!O26</f>
        <v>376652.97</v>
      </c>
      <c r="T120" s="44">
        <f>l1_slack!S26</f>
        <v>19200.763999999999</v>
      </c>
      <c r="U120" s="44">
        <f>l1_slack!W26</f>
        <v>395451.13</v>
      </c>
      <c r="V120" s="44">
        <f>l1_slack!AB26</f>
        <v>65.867705999999998</v>
      </c>
      <c r="W120" s="44">
        <f>l1_slack!AE26</f>
        <v>321.24191000000002</v>
      </c>
      <c r="X120" s="44">
        <f>l1_slack!AI26</f>
        <v>325157.69</v>
      </c>
      <c r="Y120" s="44">
        <f>l1_slack!AM26</f>
        <v>215.29349999999999</v>
      </c>
      <c r="Z120" s="44">
        <f>l1_slack!AQ26</f>
        <v>134.65149</v>
      </c>
    </row>
    <row r="121" spans="1:26" ht="15.75" customHeight="1" x14ac:dyDescent="0.25">
      <c r="B121" s="27" t="str">
        <f>B69</f>
        <v>3 in Slack</v>
      </c>
      <c r="C121" s="20">
        <f>C69</f>
        <v>15</v>
      </c>
      <c r="D121" s="20">
        <f>D69</f>
        <v>151.28</v>
      </c>
      <c r="E121" s="20">
        <f>E69</f>
        <v>53.644799999999996</v>
      </c>
      <c r="F121" s="44">
        <f>l1_slack!G11</f>
        <v>1042682.4</v>
      </c>
      <c r="G121" s="44">
        <f>l1_slack!K11</f>
        <v>890672.88</v>
      </c>
      <c r="H121" s="44">
        <f>l1_slack!O11</f>
        <v>232140.25</v>
      </c>
      <c r="I121" s="44">
        <f>l1_slack!S11</f>
        <v>52.732711999999999</v>
      </c>
      <c r="J121" s="44">
        <f>l1_slack!W11</f>
        <v>531448.81000000006</v>
      </c>
      <c r="K121" s="44">
        <f>l1_slack!AB11</f>
        <v>0</v>
      </c>
      <c r="L121" s="44">
        <f>l1_slack!AE11</f>
        <v>11.459113</v>
      </c>
      <c r="M121" s="44">
        <f>l1_slack!AI11</f>
        <v>411505.97</v>
      </c>
      <c r="N121" s="44">
        <f>l1_slack!AM11</f>
        <v>11.581961</v>
      </c>
      <c r="O121" s="44">
        <f>l1_slack!AQ11</f>
        <v>11.61553</v>
      </c>
      <c r="Q121" s="44">
        <f>l1_slack!G27</f>
        <v>617067.06000000006</v>
      </c>
      <c r="R121" s="44">
        <f>l1_slack!K27</f>
        <v>560817.43999999994</v>
      </c>
      <c r="S121" s="44">
        <f>l1_slack!O27</f>
        <v>384251.63</v>
      </c>
      <c r="T121" s="44">
        <f>l1_slack!S27</f>
        <v>19026.368999999999</v>
      </c>
      <c r="U121" s="44">
        <f>l1_slack!W27</f>
        <v>397946.59</v>
      </c>
      <c r="V121" s="44">
        <f>l1_slack!AB27</f>
        <v>63.404094999999998</v>
      </c>
      <c r="W121" s="44">
        <f>l1_slack!AE27</f>
        <v>311.29041000000001</v>
      </c>
      <c r="X121" s="44">
        <f>l1_slack!AI27</f>
        <v>324537.21999999997</v>
      </c>
      <c r="Y121" s="44">
        <f>l1_slack!AM27</f>
        <v>205.6198</v>
      </c>
      <c r="Z121" s="44">
        <f>l1_slack!AQ27</f>
        <v>126.05674999999999</v>
      </c>
    </row>
    <row r="122" spans="1:26" ht="15.75" customHeight="1" x14ac:dyDescent="0.25">
      <c r="B122" s="27" t="str">
        <f>B70</f>
        <v>6 in Slack</v>
      </c>
      <c r="C122" s="20">
        <f>C70</f>
        <v>15</v>
      </c>
      <c r="D122" s="20">
        <f>D70</f>
        <v>151.28</v>
      </c>
      <c r="E122" s="20">
        <f>E70</f>
        <v>53.644799999999996</v>
      </c>
      <c r="F122" s="44">
        <f>l1_slack!G12</f>
        <v>1026687.9</v>
      </c>
      <c r="G122" s="44">
        <f>l1_slack!K12</f>
        <v>899183.13</v>
      </c>
      <c r="H122" s="44">
        <f>l1_slack!O12</f>
        <v>239112.41</v>
      </c>
      <c r="I122" s="44">
        <f>l1_slack!S12</f>
        <v>52.753577999999997</v>
      </c>
      <c r="J122" s="44">
        <f>l1_slack!W12</f>
        <v>533753.88</v>
      </c>
      <c r="K122" s="44">
        <f>l1_slack!AB12</f>
        <v>0</v>
      </c>
      <c r="L122" s="44">
        <f>l1_slack!AE12</f>
        <v>11.472363</v>
      </c>
      <c r="M122" s="44">
        <f>l1_slack!AI12</f>
        <v>412546.81</v>
      </c>
      <c r="N122" s="44">
        <f>l1_slack!AM12</f>
        <v>11.581469999999999</v>
      </c>
      <c r="O122" s="44">
        <f>l1_slack!AQ12</f>
        <v>11.614874</v>
      </c>
      <c r="Q122" s="44">
        <f>l1_slack!G28</f>
        <v>603268.75</v>
      </c>
      <c r="R122" s="44">
        <f>l1_slack!K28</f>
        <v>569346.18999999994</v>
      </c>
      <c r="S122" s="44">
        <f>l1_slack!O28</f>
        <v>390766.19</v>
      </c>
      <c r="T122" s="44">
        <f>l1_slack!S28</f>
        <v>18783.234</v>
      </c>
      <c r="U122" s="44">
        <f>l1_slack!W28</f>
        <v>400099.03</v>
      </c>
      <c r="V122" s="44">
        <f>l1_slack!AB28</f>
        <v>61.293776999999999</v>
      </c>
      <c r="W122" s="44">
        <f>l1_slack!AE28</f>
        <v>302.68851000000001</v>
      </c>
      <c r="X122" s="44">
        <f>l1_slack!AI28</f>
        <v>323995.78000000003</v>
      </c>
      <c r="Y122" s="44">
        <f>l1_slack!AM28</f>
        <v>197.44441</v>
      </c>
      <c r="Z122" s="44">
        <f>l1_slack!AQ28</f>
        <v>118.88661</v>
      </c>
    </row>
    <row r="123" spans="1:26" ht="15.75" customHeight="1" x14ac:dyDescent="0.25">
      <c r="B123" s="27" t="str">
        <f>B71</f>
        <v>9 in Slack</v>
      </c>
      <c r="C123" s="20">
        <f>C71</f>
        <v>15</v>
      </c>
      <c r="D123" s="20">
        <f>D71</f>
        <v>151.28</v>
      </c>
      <c r="E123" s="20">
        <f>E71</f>
        <v>53.644799999999996</v>
      </c>
      <c r="F123" s="44">
        <f>l1_slack!G13</f>
        <v>1008624.2</v>
      </c>
      <c r="G123" s="44">
        <f>l1_slack!K13</f>
        <v>908886</v>
      </c>
      <c r="H123" s="44">
        <f>l1_slack!O13</f>
        <v>247142.16</v>
      </c>
      <c r="I123" s="44">
        <f>l1_slack!S13</f>
        <v>52.811905000000003</v>
      </c>
      <c r="J123" s="44">
        <f>l1_slack!W13</f>
        <v>536359.43999999994</v>
      </c>
      <c r="K123" s="44">
        <f>l1_slack!AB13</f>
        <v>0</v>
      </c>
      <c r="L123" s="44">
        <f>l1_slack!AE13</f>
        <v>11.485787</v>
      </c>
      <c r="M123" s="44">
        <f>l1_slack!AI13</f>
        <v>413728</v>
      </c>
      <c r="N123" s="44">
        <f>l1_slack!AM13</f>
        <v>11.580883</v>
      </c>
      <c r="O123" s="44">
        <f>l1_slack!AQ13</f>
        <v>11.614112</v>
      </c>
      <c r="Q123" s="44">
        <f>l1_slack!G29</f>
        <v>590090.93999999994</v>
      </c>
      <c r="R123" s="44">
        <f>l1_slack!K29</f>
        <v>580630.38</v>
      </c>
      <c r="S123" s="44">
        <f>l1_slack!O29</f>
        <v>397942.81</v>
      </c>
      <c r="T123" s="44">
        <f>l1_slack!S29</f>
        <v>17062.523000000001</v>
      </c>
      <c r="U123" s="44">
        <f>l1_slack!W29</f>
        <v>402222</v>
      </c>
      <c r="V123" s="44">
        <f>l1_slack!AB29</f>
        <v>57.975299999999997</v>
      </c>
      <c r="W123" s="44">
        <f>l1_slack!AE29</f>
        <v>288.40768000000003</v>
      </c>
      <c r="X123" s="44">
        <f>l1_slack!AI29</f>
        <v>322262.88</v>
      </c>
      <c r="Y123" s="44">
        <f>l1_slack!AM29</f>
        <v>184.76173</v>
      </c>
      <c r="Z123" s="44">
        <f>l1_slack!AQ29</f>
        <v>108.10167</v>
      </c>
    </row>
    <row r="124" spans="1:26" ht="15.75" customHeight="1" x14ac:dyDescent="0.25">
      <c r="B124" s="27" t="str">
        <f>B72</f>
        <v>0 in Slack</v>
      </c>
      <c r="C124" s="20">
        <f>C72</f>
        <v>30</v>
      </c>
      <c r="D124" s="20">
        <f>D72</f>
        <v>136.28</v>
      </c>
      <c r="E124" s="20">
        <f>E72</f>
        <v>53.644799999999996</v>
      </c>
      <c r="F124" s="44">
        <f>l1_slack!G14</f>
        <v>867844.81</v>
      </c>
      <c r="G124" s="44">
        <f>l1_slack!K14</f>
        <v>764752.81</v>
      </c>
      <c r="H124" s="44">
        <f>l1_slack!O14</f>
        <v>699625.31</v>
      </c>
      <c r="I124" s="44">
        <f>l1_slack!S14</f>
        <v>242629.5</v>
      </c>
      <c r="J124" s="44">
        <f>l1_slack!W14</f>
        <v>591759.68999999994</v>
      </c>
      <c r="K124" s="44">
        <f>l1_slack!AB14</f>
        <v>14157.653</v>
      </c>
      <c r="L124" s="44">
        <f>l1_slack!AE14</f>
        <v>96736</v>
      </c>
      <c r="M124" s="44">
        <f>l1_slack!AI14</f>
        <v>518154.56</v>
      </c>
      <c r="N124" s="44">
        <f>l1_slack!AM14</f>
        <v>517.49872000000005</v>
      </c>
      <c r="O124" s="44">
        <f>l1_slack!AQ14</f>
        <v>353.82434000000001</v>
      </c>
      <c r="Q124" s="44">
        <f>l1_slack!G30</f>
        <v>642026.31000000006</v>
      </c>
      <c r="R124" s="44">
        <f>l1_slack!K30</f>
        <v>557176.5</v>
      </c>
      <c r="S124" s="44">
        <f>l1_slack!O30</f>
        <v>612466.63</v>
      </c>
      <c r="T124" s="44">
        <f>l1_slack!S30</f>
        <v>341339</v>
      </c>
      <c r="U124" s="44">
        <f>l1_slack!W30</f>
        <v>417548.25</v>
      </c>
      <c r="V124" s="44">
        <f>l1_slack!AB30</f>
        <v>53585.09</v>
      </c>
      <c r="W124" s="44">
        <f>l1_slack!AE30</f>
        <v>227479.56</v>
      </c>
      <c r="X124" s="44">
        <f>l1_slack!AI30</f>
        <v>356537.31</v>
      </c>
      <c r="Y124" s="44">
        <f>l1_slack!AM30</f>
        <v>132058.66</v>
      </c>
      <c r="Z124" s="44">
        <f>l1_slack!AQ30</f>
        <v>31457.353999999999</v>
      </c>
    </row>
    <row r="125" spans="1:26" ht="15.75" customHeight="1" x14ac:dyDescent="0.25">
      <c r="B125" s="27" t="str">
        <f>B73</f>
        <v>3 in Slack</v>
      </c>
      <c r="C125" s="20">
        <f>C73</f>
        <v>30</v>
      </c>
      <c r="D125" s="20">
        <f>D73</f>
        <v>136.28</v>
      </c>
      <c r="E125" s="20">
        <f>E73</f>
        <v>53.644799999999996</v>
      </c>
      <c r="F125" s="44">
        <f>l1_slack!G15</f>
        <v>848373.25</v>
      </c>
      <c r="G125" s="44">
        <f>l1_slack!K15</f>
        <v>773465.38</v>
      </c>
      <c r="H125" s="44">
        <f>l1_slack!O15</f>
        <v>708417.13</v>
      </c>
      <c r="I125" s="44">
        <f>l1_slack!S15</f>
        <v>245589.73</v>
      </c>
      <c r="J125" s="44">
        <f>l1_slack!W15</f>
        <v>595107.31000000006</v>
      </c>
      <c r="K125" s="44">
        <f>l1_slack!AB15</f>
        <v>13569.346</v>
      </c>
      <c r="L125" s="44">
        <f>l1_slack!AE15</f>
        <v>93581.335999999996</v>
      </c>
      <c r="M125" s="44">
        <f>l1_slack!AI15</f>
        <v>519150.75</v>
      </c>
      <c r="N125" s="44">
        <f>l1_slack!AM15</f>
        <v>499.03185999999999</v>
      </c>
      <c r="O125" s="44">
        <f>l1_slack!AQ15</f>
        <v>341.67126000000002</v>
      </c>
      <c r="Q125" s="44">
        <f>l1_slack!G31</f>
        <v>622765.68999999994</v>
      </c>
      <c r="R125" s="44">
        <f>l1_slack!K31</f>
        <v>565103.5</v>
      </c>
      <c r="S125" s="44">
        <f>l1_slack!O31</f>
        <v>621100.88</v>
      </c>
      <c r="T125" s="44">
        <f>l1_slack!S31</f>
        <v>345048.47</v>
      </c>
      <c r="U125" s="44">
        <f>l1_slack!W31</f>
        <v>421327.84</v>
      </c>
      <c r="V125" s="44">
        <f>l1_slack!AB31</f>
        <v>53179.792999999998</v>
      </c>
      <c r="W125" s="44">
        <f>l1_slack!AE31</f>
        <v>226973.44</v>
      </c>
      <c r="X125" s="44">
        <f>l1_slack!AI31</f>
        <v>358483.59</v>
      </c>
      <c r="Y125" s="44">
        <f>l1_slack!AM31</f>
        <v>129004.68</v>
      </c>
      <c r="Z125" s="44">
        <f>l1_slack!AQ31</f>
        <v>27646.596000000001</v>
      </c>
    </row>
    <row r="126" spans="1:26" ht="15.75" customHeight="1" x14ac:dyDescent="0.25">
      <c r="B126" s="27" t="str">
        <f>B74</f>
        <v>6 in Slack</v>
      </c>
      <c r="C126" s="20">
        <f>C74</f>
        <v>30</v>
      </c>
      <c r="D126" s="20">
        <f>D74</f>
        <v>136.28</v>
      </c>
      <c r="E126" s="20">
        <f>E74</f>
        <v>53.644799999999996</v>
      </c>
      <c r="F126" s="44">
        <f>l1_slack!G16</f>
        <v>836754.88</v>
      </c>
      <c r="G126" s="44">
        <f>l1_slack!K16</f>
        <v>784422.75</v>
      </c>
      <c r="H126" s="44">
        <f>l1_slack!O16</f>
        <v>715868.88</v>
      </c>
      <c r="I126" s="44">
        <f>l1_slack!S16</f>
        <v>243961.14</v>
      </c>
      <c r="J126" s="44">
        <f>l1_slack!W16</f>
        <v>596989.75</v>
      </c>
      <c r="K126" s="44">
        <f>l1_slack!AB16</f>
        <v>11574.433999999999</v>
      </c>
      <c r="L126" s="44">
        <f>l1_slack!AE16</f>
        <v>80578.054999999993</v>
      </c>
      <c r="M126" s="44">
        <f>l1_slack!AI16</f>
        <v>516982.59</v>
      </c>
      <c r="N126" s="44">
        <f>l1_slack!AM16</f>
        <v>456.62112000000002</v>
      </c>
      <c r="O126" s="44">
        <f>l1_slack!AQ16</f>
        <v>312.53546</v>
      </c>
      <c r="Q126" s="44">
        <f>l1_slack!G32</f>
        <v>605623.38</v>
      </c>
      <c r="R126" s="44">
        <f>l1_slack!K32</f>
        <v>571574.75</v>
      </c>
      <c r="S126" s="44">
        <f>l1_slack!O32</f>
        <v>628130.68999999994</v>
      </c>
      <c r="T126" s="44">
        <f>l1_slack!S32</f>
        <v>348029.84</v>
      </c>
      <c r="U126" s="44">
        <f>l1_slack!W32</f>
        <v>424274.56</v>
      </c>
      <c r="V126" s="44">
        <f>l1_slack!AB32</f>
        <v>52805.995999999999</v>
      </c>
      <c r="W126" s="44">
        <f>l1_slack!AE32</f>
        <v>226325.94</v>
      </c>
      <c r="X126" s="44">
        <f>l1_slack!AI32</f>
        <v>359865.72</v>
      </c>
      <c r="Y126" s="44">
        <f>l1_slack!AM32</f>
        <v>126265.13</v>
      </c>
      <c r="Z126" s="44">
        <f>l1_slack!AQ32</f>
        <v>24374.059000000001</v>
      </c>
    </row>
    <row r="127" spans="1:26" ht="15.75" customHeight="1" x14ac:dyDescent="0.25">
      <c r="B127" s="27" t="str">
        <f>B75</f>
        <v>9 in Slack</v>
      </c>
      <c r="C127" s="20">
        <f>C75</f>
        <v>30</v>
      </c>
      <c r="D127" s="20">
        <f>D75</f>
        <v>136.28</v>
      </c>
      <c r="E127" s="20">
        <f>E75</f>
        <v>53.644799999999996</v>
      </c>
      <c r="F127" s="44">
        <f>l1_slack!G17</f>
        <v>818333.56</v>
      </c>
      <c r="G127" s="44">
        <f>l1_slack!K17</f>
        <v>793474.13</v>
      </c>
      <c r="H127" s="44">
        <f>l1_slack!O17</f>
        <v>724617.38</v>
      </c>
      <c r="I127" s="44">
        <f>l1_slack!S17</f>
        <v>246467.77</v>
      </c>
      <c r="J127" s="44">
        <f>l1_slack!W17</f>
        <v>600089.31000000006</v>
      </c>
      <c r="K127" s="44">
        <f>l1_slack!AB17</f>
        <v>10848.798000000001</v>
      </c>
      <c r="L127" s="44">
        <f>l1_slack!AE17</f>
        <v>76202.172000000006</v>
      </c>
      <c r="M127" s="44">
        <f>l1_slack!AI17</f>
        <v>517490.56</v>
      </c>
      <c r="N127" s="44">
        <f>l1_slack!AM17</f>
        <v>440.94436999999999</v>
      </c>
      <c r="O127" s="44">
        <f>l1_slack!AQ17</f>
        <v>302.88260000000002</v>
      </c>
      <c r="Q127" s="44">
        <f>l1_slack!G33</f>
        <v>587522.81000000006</v>
      </c>
      <c r="R127" s="44">
        <f>l1_slack!K33</f>
        <v>580099.18999999994</v>
      </c>
      <c r="S127" s="44">
        <f>l1_slack!O33</f>
        <v>637275.38</v>
      </c>
      <c r="T127" s="44">
        <f>l1_slack!S33</f>
        <v>351835.34</v>
      </c>
      <c r="U127" s="44">
        <f>l1_slack!W33</f>
        <v>428556.38</v>
      </c>
      <c r="V127" s="44">
        <f>l1_slack!AB33</f>
        <v>52365.16</v>
      </c>
      <c r="W127" s="44">
        <f>l1_slack!AE33</f>
        <v>225855.34</v>
      </c>
      <c r="X127" s="44">
        <f>l1_slack!AI33</f>
        <v>362284.81</v>
      </c>
      <c r="Y127" s="44">
        <f>l1_slack!AM33</f>
        <v>123241.98</v>
      </c>
      <c r="Z127" s="44">
        <f>l1_slack!AQ33</f>
        <v>20976.846000000001</v>
      </c>
    </row>
    <row r="128" spans="1:26" ht="15.75" customHeight="1" x14ac:dyDescent="0.25">
      <c r="A128" s="30" t="s">
        <v>217</v>
      </c>
      <c r="B128" s="27" t="str">
        <f>B76</f>
        <v>Line1 80 Te Brake</v>
      </c>
      <c r="C128" s="20">
        <f>C76</f>
        <v>15</v>
      </c>
      <c r="D128" s="20">
        <f>D76</f>
        <v>151.28</v>
      </c>
      <c r="E128" s="20">
        <f>E76</f>
        <v>44.704000000000001</v>
      </c>
      <c r="F128" s="44">
        <f>l1_winch!G2</f>
        <v>784600</v>
      </c>
      <c r="G128" s="44">
        <f>l1_winch!K2</f>
        <v>659110.25</v>
      </c>
      <c r="H128" s="44">
        <f>l1_winch!O2</f>
        <v>45597.690999999999</v>
      </c>
      <c r="I128" s="44">
        <f>l1_winch!S2</f>
        <v>56.463894000000003</v>
      </c>
      <c r="J128" s="44">
        <f>l1_winch!W2</f>
        <v>373666.34</v>
      </c>
      <c r="K128" s="44">
        <f>l1_winch!AB2</f>
        <v>3.6394343000000003E-2</v>
      </c>
      <c r="L128" s="44">
        <f>l1_winch!AE2</f>
        <v>11.740052</v>
      </c>
      <c r="M128" s="44">
        <f>l1_winch!AI2</f>
        <v>269366.5</v>
      </c>
      <c r="N128" s="44">
        <f>l1_winch!AM2</f>
        <v>11.639423000000001</v>
      </c>
      <c r="O128" s="44">
        <f>l1_winch!AQ2</f>
        <v>11.667362000000001</v>
      </c>
      <c r="P128" s="62"/>
      <c r="Q128" s="44">
        <f>l1_winch!G6</f>
        <v>784599.94</v>
      </c>
      <c r="R128" s="44">
        <f>l1_winch!K6</f>
        <v>107983.33</v>
      </c>
      <c r="S128" s="44">
        <f>l1_winch!O6</f>
        <v>43177.101999999999</v>
      </c>
      <c r="T128" s="44">
        <f>l1_winch!S6</f>
        <v>29863.776999999998</v>
      </c>
      <c r="U128" s="44">
        <f>l1_winch!W6</f>
        <v>143717.67000000001</v>
      </c>
      <c r="V128" s="44">
        <f>l1_winch!AB6</f>
        <v>21913.386999999999</v>
      </c>
      <c r="W128" s="44">
        <f>l1_winch!AE6</f>
        <v>68355.858999999997</v>
      </c>
      <c r="X128" s="44">
        <f>l1_winch!AI6</f>
        <v>159542.25</v>
      </c>
      <c r="Y128" s="44">
        <f>l1_winch!AM6</f>
        <v>81120.406000000003</v>
      </c>
      <c r="Z128" s="44">
        <f>l1_winch!AQ6</f>
        <v>36396.285000000003</v>
      </c>
    </row>
    <row r="129" spans="1:26" ht="15.75" customHeight="1" x14ac:dyDescent="0.25">
      <c r="B129" s="27" t="str">
        <f>B77</f>
        <v>Line1 80 Te Brake</v>
      </c>
      <c r="C129" s="20">
        <f>C77</f>
        <v>30</v>
      </c>
      <c r="D129" s="20">
        <f>D77</f>
        <v>136.28</v>
      </c>
      <c r="E129" s="20">
        <f>E77</f>
        <v>53.644799999999996</v>
      </c>
      <c r="F129" s="44">
        <f>l1_winch!G3</f>
        <v>784600.06</v>
      </c>
      <c r="G129" s="44">
        <f>l1_winch!K3</f>
        <v>470949.94</v>
      </c>
      <c r="H129" s="44">
        <f>l1_winch!O3</f>
        <v>402683.72</v>
      </c>
      <c r="I129" s="44">
        <f>l1_winch!S3</f>
        <v>141350.23000000001</v>
      </c>
      <c r="J129" s="44">
        <f>l1_winch!W3</f>
        <v>397772.22</v>
      </c>
      <c r="K129" s="44">
        <f>l1_winch!AB3</f>
        <v>19939.734</v>
      </c>
      <c r="L129" s="44">
        <f>l1_winch!AE3</f>
        <v>89247.976999999999</v>
      </c>
      <c r="M129" s="44">
        <f>l1_winch!AI3</f>
        <v>366159.72</v>
      </c>
      <c r="N129" s="44">
        <f>l1_winch!AM3</f>
        <v>27696.868999999999</v>
      </c>
      <c r="O129" s="44">
        <f>l1_winch!AQ3</f>
        <v>506.53032999999999</v>
      </c>
      <c r="P129" s="85"/>
      <c r="Q129" s="44">
        <f>l1_winch!G7</f>
        <v>784600.06</v>
      </c>
      <c r="R129" s="44">
        <f>l1_winch!K7</f>
        <v>182031.7</v>
      </c>
      <c r="S129" s="44">
        <f>l1_winch!O7</f>
        <v>240331.44</v>
      </c>
      <c r="T129" s="44">
        <f>l1_winch!S7</f>
        <v>215772.2</v>
      </c>
      <c r="U129" s="44">
        <f>l1_winch!W7</f>
        <v>173635.98</v>
      </c>
      <c r="V129" s="44">
        <f>l1_winch!AB7</f>
        <v>70956.945000000007</v>
      </c>
      <c r="W129" s="44">
        <f>l1_winch!AE7</f>
        <v>219207.11</v>
      </c>
      <c r="X129" s="44">
        <f>l1_winch!AI7</f>
        <v>169997.23</v>
      </c>
      <c r="Y129" s="44">
        <f>l1_winch!AM7</f>
        <v>209767.03</v>
      </c>
      <c r="Z129" s="44">
        <f>l1_winch!AQ7</f>
        <v>140545.42000000001</v>
      </c>
    </row>
    <row r="130" spans="1:26" ht="15.75" customHeight="1" x14ac:dyDescent="0.25">
      <c r="B130" s="27" t="str">
        <f>B78</f>
        <v>Line1 80 Te Brake</v>
      </c>
      <c r="C130" s="20">
        <f>C78</f>
        <v>15</v>
      </c>
      <c r="D130" s="20">
        <f>D78</f>
        <v>151.28</v>
      </c>
      <c r="E130" s="20">
        <f>E78</f>
        <v>44.704000000000001</v>
      </c>
      <c r="F130" s="44">
        <f>l1_winch!G4</f>
        <v>784600</v>
      </c>
      <c r="G130" s="44">
        <f>l1_winch!K4</f>
        <v>1033458.9</v>
      </c>
      <c r="H130" s="44">
        <f>l1_winch!O4</f>
        <v>348137.53</v>
      </c>
      <c r="I130" s="44">
        <f>l1_winch!S4</f>
        <v>53.337150999999999</v>
      </c>
      <c r="J130" s="44">
        <f>l1_winch!W4</f>
        <v>566020.81000000006</v>
      </c>
      <c r="K130" s="44">
        <f>l1_winch!AB4</f>
        <v>0</v>
      </c>
      <c r="L130" s="44">
        <f>l1_winch!AE4</f>
        <v>11.545938</v>
      </c>
      <c r="M130" s="44">
        <f>l1_winch!AI4</f>
        <v>426989.44</v>
      </c>
      <c r="N130" s="44">
        <f>l1_winch!AM4</f>
        <v>11.57366</v>
      </c>
      <c r="O130" s="44">
        <f>l1_winch!AQ4</f>
        <v>11.604756999999999</v>
      </c>
      <c r="P130" s="85"/>
      <c r="Q130" s="44">
        <f>l1_winch!G8</f>
        <v>784599.94</v>
      </c>
      <c r="R130" s="44">
        <f>l1_winch!K8</f>
        <v>459962.06</v>
      </c>
      <c r="S130" s="44">
        <f>l1_winch!O8</f>
        <v>307694.06</v>
      </c>
      <c r="T130" s="44">
        <f>l1_winch!S8</f>
        <v>22830.686000000002</v>
      </c>
      <c r="U130" s="44">
        <f>l1_winch!W8</f>
        <v>370692.19</v>
      </c>
      <c r="V130" s="44">
        <f>l1_winch!AB8</f>
        <v>96.850211999999999</v>
      </c>
      <c r="W130" s="44">
        <f>l1_winch!AE8</f>
        <v>443.55106000000001</v>
      </c>
      <c r="X130" s="44">
        <f>l1_winch!AI8</f>
        <v>329751.44</v>
      </c>
      <c r="Y130" s="44">
        <f>l1_winch!AM8</f>
        <v>333.23192999999998</v>
      </c>
      <c r="Z130" s="44">
        <f>l1_winch!AQ8</f>
        <v>244.10232999999999</v>
      </c>
    </row>
    <row r="131" spans="1:26" ht="15.75" customHeight="1" x14ac:dyDescent="0.25">
      <c r="B131" s="27" t="str">
        <f>B79</f>
        <v>Line1 80 Te Brake</v>
      </c>
      <c r="C131" s="20">
        <f>C79</f>
        <v>30</v>
      </c>
      <c r="D131" s="20">
        <f>D79</f>
        <v>136.28</v>
      </c>
      <c r="E131" s="20">
        <f>E79</f>
        <v>53.644799999999996</v>
      </c>
      <c r="F131" s="44">
        <f>l1_winch!G5</f>
        <v>784600</v>
      </c>
      <c r="G131" s="44">
        <f>l1_winch!K5</f>
        <v>809602.19</v>
      </c>
      <c r="H131" s="44">
        <f>l1_winch!O5</f>
        <v>740586.19</v>
      </c>
      <c r="I131" s="44">
        <f>l1_winch!S5</f>
        <v>251536.22</v>
      </c>
      <c r="J131" s="44">
        <f>l1_winch!W5</f>
        <v>605482.56000000006</v>
      </c>
      <c r="K131" s="44">
        <f>l1_winch!AB5</f>
        <v>9660.9248000000007</v>
      </c>
      <c r="L131" s="44">
        <f>l1_winch!AE5</f>
        <v>68904</v>
      </c>
      <c r="M131" s="44">
        <f>l1_winch!AI5</f>
        <v>518230.94</v>
      </c>
      <c r="N131" s="44">
        <f>l1_winch!AM5</f>
        <v>416.36300999999997</v>
      </c>
      <c r="O131" s="44">
        <f>l1_winch!AQ5</f>
        <v>282.93695000000002</v>
      </c>
      <c r="P131" s="85"/>
      <c r="Q131" s="44">
        <f>l1_winch!G9</f>
        <v>784600</v>
      </c>
      <c r="R131" s="44">
        <f>l1_winch!K9</f>
        <v>497920.47</v>
      </c>
      <c r="S131" s="44">
        <f>l1_winch!O9</f>
        <v>549200.5</v>
      </c>
      <c r="T131" s="44">
        <f>l1_winch!S9</f>
        <v>315612.84000000003</v>
      </c>
      <c r="U131" s="44">
        <f>l1_winch!W9</f>
        <v>389814.88</v>
      </c>
      <c r="V131" s="44">
        <f>l1_winch!AB9</f>
        <v>57389.59</v>
      </c>
      <c r="W131" s="44">
        <f>l1_winch!AE9</f>
        <v>234285.89</v>
      </c>
      <c r="X131" s="44">
        <f>l1_winch!AI9</f>
        <v>342963.59</v>
      </c>
      <c r="Y131" s="44">
        <f>l1_winch!AM9</f>
        <v>157259.13</v>
      </c>
      <c r="Z131" s="44">
        <f>l1_winch!AQ9</f>
        <v>65108.18</v>
      </c>
    </row>
    <row r="132" spans="1:26" ht="15.75" customHeight="1" x14ac:dyDescent="0.25">
      <c r="B132" s="36"/>
      <c r="C132" s="17"/>
      <c r="D132" s="17"/>
      <c r="E132" s="60"/>
      <c r="F132" s="82"/>
      <c r="G132" s="82"/>
      <c r="H132" s="82"/>
      <c r="I132" s="82"/>
      <c r="J132" s="82"/>
      <c r="K132" s="82"/>
      <c r="L132" s="82"/>
      <c r="M132" s="82"/>
      <c r="N132" s="83"/>
      <c r="O132" s="83"/>
      <c r="Q132" s="82"/>
      <c r="R132" s="82"/>
      <c r="S132" s="82"/>
      <c r="T132" s="82"/>
      <c r="U132" s="82"/>
      <c r="V132" s="82"/>
      <c r="W132" s="82"/>
      <c r="X132" s="82"/>
      <c r="Y132" s="83"/>
      <c r="Z132" s="83"/>
    </row>
    <row r="133" spans="1:26" ht="21" customHeight="1" x14ac:dyDescent="0.35">
      <c r="B133" s="42" t="s">
        <v>60</v>
      </c>
      <c r="C133" s="21"/>
      <c r="D133" s="21"/>
      <c r="E133" s="21"/>
      <c r="F133" s="47" t="s">
        <v>36</v>
      </c>
      <c r="H133" s="21"/>
      <c r="I133" s="21"/>
      <c r="J133" s="21"/>
      <c r="K133" s="21"/>
      <c r="L133" s="21"/>
      <c r="M133" s="21"/>
      <c r="N133" s="31"/>
      <c r="O133" s="31"/>
      <c r="Q133" s="47" t="s">
        <v>37</v>
      </c>
      <c r="R133" s="21"/>
      <c r="S133" s="21"/>
      <c r="T133" s="21"/>
      <c r="U133" s="21"/>
      <c r="V133" s="21"/>
      <c r="W133" s="21"/>
      <c r="X133" s="21"/>
      <c r="Y133" s="31"/>
      <c r="Z133" s="31"/>
    </row>
    <row r="134" spans="1:26" ht="45" customHeight="1" x14ac:dyDescent="0.25">
      <c r="B134" s="22" t="s">
        <v>38</v>
      </c>
      <c r="C134" s="22" t="s">
        <v>26</v>
      </c>
      <c r="D134" s="22" t="s">
        <v>27</v>
      </c>
      <c r="E134" s="22" t="s">
        <v>28</v>
      </c>
      <c r="F134" s="43" t="s">
        <v>50</v>
      </c>
      <c r="G134" s="43" t="s">
        <v>51</v>
      </c>
      <c r="H134" s="43" t="s">
        <v>52</v>
      </c>
      <c r="I134" s="43" t="s">
        <v>53</v>
      </c>
      <c r="J134" s="43" t="s">
        <v>54</v>
      </c>
      <c r="K134" s="43" t="s">
        <v>55</v>
      </c>
      <c r="L134" s="43" t="s">
        <v>56</v>
      </c>
      <c r="M134" s="43" t="s">
        <v>57</v>
      </c>
      <c r="N134" s="43" t="s">
        <v>58</v>
      </c>
      <c r="O134" s="43" t="s">
        <v>59</v>
      </c>
      <c r="Q134" s="43" t="s">
        <v>50</v>
      </c>
      <c r="R134" s="43" t="s">
        <v>51</v>
      </c>
      <c r="S134" s="43" t="s">
        <v>52</v>
      </c>
      <c r="T134" s="43" t="s">
        <v>53</v>
      </c>
      <c r="U134" s="43" t="s">
        <v>54</v>
      </c>
      <c r="V134" s="43" t="s">
        <v>55</v>
      </c>
      <c r="W134" s="43" t="s">
        <v>56</v>
      </c>
      <c r="X134" s="43" t="s">
        <v>57</v>
      </c>
      <c r="Y134" s="43" t="s">
        <v>58</v>
      </c>
      <c r="Z134" s="43" t="s">
        <v>59</v>
      </c>
    </row>
    <row r="135" spans="1:26" ht="15.75" customHeight="1" x14ac:dyDescent="0.25">
      <c r="B135" s="26"/>
      <c r="C135" s="24" t="s">
        <v>3</v>
      </c>
      <c r="D135" s="24" t="s">
        <v>3</v>
      </c>
      <c r="E135" s="24" t="s">
        <v>31</v>
      </c>
      <c r="F135" s="48" t="s">
        <v>61</v>
      </c>
      <c r="G135" s="48" t="s">
        <v>61</v>
      </c>
      <c r="H135" s="48" t="s">
        <v>61</v>
      </c>
      <c r="I135" s="48" t="s">
        <v>61</v>
      </c>
      <c r="J135" s="48" t="s">
        <v>61</v>
      </c>
      <c r="K135" s="48" t="s">
        <v>61</v>
      </c>
      <c r="L135" s="48" t="s">
        <v>61</v>
      </c>
      <c r="M135" s="48" t="s">
        <v>61</v>
      </c>
      <c r="N135" s="48" t="s">
        <v>61</v>
      </c>
      <c r="O135" s="48" t="s">
        <v>61</v>
      </c>
      <c r="Q135" s="48" t="s">
        <v>61</v>
      </c>
      <c r="R135" s="48" t="s">
        <v>61</v>
      </c>
      <c r="S135" s="48" t="s">
        <v>61</v>
      </c>
      <c r="T135" s="48" t="s">
        <v>61</v>
      </c>
      <c r="U135" s="48" t="s">
        <v>61</v>
      </c>
      <c r="V135" s="48" t="s">
        <v>61</v>
      </c>
      <c r="W135" s="48" t="s">
        <v>61</v>
      </c>
      <c r="X135" s="48" t="s">
        <v>61</v>
      </c>
      <c r="Y135" s="48" t="s">
        <v>61</v>
      </c>
      <c r="Z135" s="48" t="s">
        <v>61</v>
      </c>
    </row>
    <row r="136" spans="1:26" ht="15.75" customHeight="1" x14ac:dyDescent="0.25">
      <c r="A136" s="30" t="s">
        <v>39</v>
      </c>
      <c r="B136" s="27" t="s">
        <v>40</v>
      </c>
      <c r="C136" s="20">
        <f>C84</f>
        <v>0</v>
      </c>
      <c r="D136" s="20">
        <f>D84</f>
        <v>166.28</v>
      </c>
      <c r="E136" s="20">
        <f>E84</f>
        <v>44.704000000000001</v>
      </c>
      <c r="F136" s="28">
        <f>F84/intro!$D$10*100</f>
        <v>91.792676896411095</v>
      </c>
      <c r="G136" s="28">
        <f>G84/intro!$D$11*100</f>
        <v>54.014082883494027</v>
      </c>
      <c r="H136" s="28">
        <f>H84/intro!$D$11*100</f>
        <v>3.193330486956648E-3</v>
      </c>
      <c r="I136" s="28">
        <f>I84/intro!$D$11*100</f>
        <v>1.17380053454048E-3</v>
      </c>
      <c r="J136" s="28">
        <f>J84/intro!$D$11*100</f>
        <v>31.348781327891434</v>
      </c>
      <c r="K136" s="28">
        <f>K84/intro!$D$11*100</f>
        <v>0</v>
      </c>
      <c r="L136" s="28">
        <f>L84/intro!$D$11*100</f>
        <v>1.1776129533499057E-3</v>
      </c>
      <c r="M136" s="28">
        <f>M84/intro!$D$11*100</f>
        <v>47.61692223629872</v>
      </c>
      <c r="N136" s="28">
        <f>N84/intro!$D$11*100</f>
        <v>2.8027703970603009E-3</v>
      </c>
      <c r="O136" s="28">
        <f>O84/intro!$D$11*100</f>
        <v>10.181781668489698</v>
      </c>
      <c r="Q136" s="28">
        <f>Q84/intro!$D$10*100</f>
        <v>56.088708197389892</v>
      </c>
      <c r="R136" s="28">
        <f>R84/intro!$D$11*100</f>
        <v>30.927613540971294</v>
      </c>
      <c r="S136" s="28">
        <f>S84/intro!$D$11*100</f>
        <v>1.6507692286349615E-3</v>
      </c>
      <c r="T136" s="28">
        <f>T84/intro!$D$11*100</f>
        <v>1.1819353516525453E-3</v>
      </c>
      <c r="U136" s="28">
        <f>U84/intro!$D$11*100</f>
        <v>9.6654364097655048</v>
      </c>
      <c r="V136" s="28">
        <f>V84/intro!$D$11*100</f>
        <v>0</v>
      </c>
      <c r="W136" s="28">
        <f>W84/intro!$D$11*100</f>
        <v>1.185534526599879E-3</v>
      </c>
      <c r="X136" s="28">
        <f>X84/intro!$D$11*100</f>
        <v>16.805671670920489</v>
      </c>
      <c r="Y136" s="28">
        <f>Y84/intro!$D$11*100</f>
        <v>1.1873386792371017E-3</v>
      </c>
      <c r="Z136" s="28">
        <f>Z84/intro!$D$11*100</f>
        <v>5.3358905827188205E-3</v>
      </c>
    </row>
    <row r="137" spans="1:26" ht="15.75" customHeight="1" x14ac:dyDescent="0.25">
      <c r="B137" s="27" t="s">
        <v>40</v>
      </c>
      <c r="C137" s="20">
        <f>C85</f>
        <v>15</v>
      </c>
      <c r="D137" s="20">
        <f>D85</f>
        <v>151.28</v>
      </c>
      <c r="E137" s="20">
        <f>E85</f>
        <v>44.704000000000001</v>
      </c>
      <c r="F137" s="28">
        <f>F85/intro!$D$10*100</f>
        <v>100.92399061990211</v>
      </c>
      <c r="G137" s="28">
        <f>G85/intro!$D$11*100</f>
        <v>66.474386377724088</v>
      </c>
      <c r="H137" s="28">
        <f>H85/intro!$D$11*100</f>
        <v>4.3132442366776651</v>
      </c>
      <c r="I137" s="28">
        <f>I85/intro!$D$11*100</f>
        <v>5.7134485795680675E-3</v>
      </c>
      <c r="J137" s="28">
        <f>J85/intro!$D$11*100</f>
        <v>37.804490704929314</v>
      </c>
      <c r="K137" s="28">
        <f>K85/intro!$D$11*100</f>
        <v>4.1539682164203895E-6</v>
      </c>
      <c r="L137" s="28">
        <f>L85/intro!$D$11*100</f>
        <v>1.1925494583676854E-3</v>
      </c>
      <c r="M137" s="28">
        <f>M85/intro!$D$11*100</f>
        <v>27.297902721853724</v>
      </c>
      <c r="N137" s="28">
        <f>N85/intro!$D$11*100</f>
        <v>1.1808228720180545E-3</v>
      </c>
      <c r="O137" s="28">
        <f>O85/intro!$D$11*100</f>
        <v>1.1836643312632168E-3</v>
      </c>
      <c r="Q137" s="28">
        <f>Q85/intro!$D$10*100</f>
        <v>42.97957917006525</v>
      </c>
      <c r="R137" s="28">
        <f>R85/intro!$D$11*100</f>
        <v>30.543229813021604</v>
      </c>
      <c r="S137" s="28">
        <f>S85/intro!$D$11*100</f>
        <v>24.342751629018792</v>
      </c>
      <c r="T137" s="28">
        <f>T85/intro!$D$11*100</f>
        <v>9.3922866454299836</v>
      </c>
      <c r="U137" s="28">
        <f>U85/intro!$D$11*100</f>
        <v>23.825244688341783</v>
      </c>
      <c r="V137" s="28">
        <f>V85/intro!$D$11*100</f>
        <v>0.8048667707708953</v>
      </c>
      <c r="W137" s="28">
        <f>W85/intro!$D$11*100</f>
        <v>2.7872455946323065</v>
      </c>
      <c r="X137" s="28">
        <f>X85/intro!$D$11*100</f>
        <v>20.554090945217979</v>
      </c>
      <c r="Y137" s="28">
        <f>Y85/intro!$D$11*100</f>
        <v>5.6281139047343991E-2</v>
      </c>
      <c r="Z137" s="28">
        <f>Z85/intro!$D$11*100</f>
        <v>3.5222019275167979E-2</v>
      </c>
    </row>
    <row r="138" spans="1:26" ht="15.75" customHeight="1" x14ac:dyDescent="0.25">
      <c r="B138" s="27" t="s">
        <v>40</v>
      </c>
      <c r="C138" s="20">
        <f>C86</f>
        <v>30</v>
      </c>
      <c r="D138" s="20">
        <f>D86</f>
        <v>136.28</v>
      </c>
      <c r="E138" s="20">
        <f>E86</f>
        <v>44.704000000000001</v>
      </c>
      <c r="F138" s="28">
        <f>F86/intro!$D$10*100</f>
        <v>78.856944586052208</v>
      </c>
      <c r="G138" s="28">
        <f>G86/intro!$D$11*100</f>
        <v>55.581753961645305</v>
      </c>
      <c r="H138" s="28">
        <f>H86/intro!$D$11*100</f>
        <v>48.772691795067189</v>
      </c>
      <c r="I138" s="28">
        <f>I86/intro!$D$11*100</f>
        <v>16.895619595699337</v>
      </c>
      <c r="J138" s="28">
        <f>J86/intro!$D$11*100</f>
        <v>43.287644739421033</v>
      </c>
      <c r="K138" s="28">
        <f>K86/intro!$D$11*100</f>
        <v>1.3001028856751478</v>
      </c>
      <c r="L138" s="28">
        <f>L86/intro!$D$11*100</f>
        <v>6.1008837642864817</v>
      </c>
      <c r="M138" s="28">
        <f>M86/intro!$D$11*100</f>
        <v>37.854443739036846</v>
      </c>
      <c r="N138" s="28">
        <f>N86/intro!$D$11*100</f>
        <v>5.366010821722942E-2</v>
      </c>
      <c r="O138" s="28">
        <f>O86/intro!$D$11*100</f>
        <v>3.5501852641845244E-2</v>
      </c>
      <c r="Q138" s="28">
        <f>Q86/intro!$D$10*100</f>
        <v>49.607491333605218</v>
      </c>
      <c r="R138" s="28">
        <f>R86/intro!$D$11*100</f>
        <v>34.063325982762265</v>
      </c>
      <c r="S138" s="28">
        <f>S86/intro!$D$11*100</f>
        <v>40.887307103840492</v>
      </c>
      <c r="T138" s="28">
        <f>T86/intro!$D$11*100</f>
        <v>28.234122405938678</v>
      </c>
      <c r="U138" s="28">
        <f>U86/intro!$D$11*100</f>
        <v>25.0614970661169</v>
      </c>
      <c r="V138" s="28">
        <f>V86/intro!$D$11*100</f>
        <v>6.0950457316833413</v>
      </c>
      <c r="W138" s="28">
        <f>W86/intro!$D$11*100</f>
        <v>20.323673952310255</v>
      </c>
      <c r="X138" s="28">
        <f>X86/intro!$D$11*100</f>
        <v>20.91170962648085</v>
      </c>
      <c r="Y138" s="28">
        <f>Y86/intro!$D$11*100</f>
        <v>14.645425117062649</v>
      </c>
      <c r="Z138" s="28">
        <f>Z86/intro!$D$11*100</f>
        <v>3.6884829376301367</v>
      </c>
    </row>
    <row r="139" spans="1:26" ht="15.75" customHeight="1" x14ac:dyDescent="0.25">
      <c r="B139" s="27" t="s">
        <v>40</v>
      </c>
      <c r="C139" s="20">
        <f>C87</f>
        <v>45</v>
      </c>
      <c r="D139" s="20">
        <f>D87</f>
        <v>121.28</v>
      </c>
      <c r="E139" s="20">
        <f>E87</f>
        <v>44.704000000000001</v>
      </c>
      <c r="F139" s="28">
        <f>F87/intro!$D$10*100</f>
        <v>80.222108227977159</v>
      </c>
      <c r="G139" s="28">
        <f>G87/intro!$D$11*100</f>
        <v>55.488168108752944</v>
      </c>
      <c r="H139" s="28">
        <f>H87/intro!$D$11*100</f>
        <v>60.577570699678631</v>
      </c>
      <c r="I139" s="28">
        <f>I87/intro!$D$11*100</f>
        <v>33.534690187817198</v>
      </c>
      <c r="J139" s="28">
        <f>J87/intro!$D$11*100</f>
        <v>41.711572745846425</v>
      </c>
      <c r="K139" s="28">
        <f>K87/intro!$D$11*100</f>
        <v>5.28153835411283</v>
      </c>
      <c r="L139" s="28">
        <f>L87/intro!$D$11*100</f>
        <v>22.278811765532527</v>
      </c>
      <c r="M139" s="28">
        <f>M87/intro!$D$11*100</f>
        <v>35.68258340909324</v>
      </c>
      <c r="N139" s="28">
        <f>N87/intro!$D$11*100</f>
        <v>12.798884428984758</v>
      </c>
      <c r="O139" s="28">
        <f>O87/intro!$D$11*100</f>
        <v>2.8132013899928165</v>
      </c>
      <c r="Q139" s="28">
        <f>Q87/intro!$D$10*100</f>
        <v>54.848015650489387</v>
      </c>
      <c r="R139" s="28">
        <f>R87/intro!$D$11*100</f>
        <v>36.215772193824556</v>
      </c>
      <c r="S139" s="28">
        <f>S87/intro!$D$11*100</f>
        <v>54.315041798145593</v>
      </c>
      <c r="T139" s="28">
        <f>T87/intro!$D$11*100</f>
        <v>44.02708761360001</v>
      </c>
      <c r="U139" s="28">
        <f>U87/intro!$D$11*100</f>
        <v>24.068585152035368</v>
      </c>
      <c r="V139" s="28">
        <f>V87/intro!$D$11*100</f>
        <v>10.778339995778428</v>
      </c>
      <c r="W139" s="28">
        <f>W87/intro!$D$11*100</f>
        <v>33.802798185521773</v>
      </c>
      <c r="X139" s="28">
        <f>X87/intro!$D$11*100</f>
        <v>18.565688306886326</v>
      </c>
      <c r="Y139" s="28">
        <f>Y87/intro!$D$11*100</f>
        <v>27.165025013477624</v>
      </c>
      <c r="Z139" s="28">
        <f>Z87/intro!$D$11*100</f>
        <v>14.051500381905175</v>
      </c>
    </row>
    <row r="140" spans="1:26" ht="15.75" customHeight="1" x14ac:dyDescent="0.25">
      <c r="B140" s="27" t="s">
        <v>40</v>
      </c>
      <c r="C140" s="20">
        <f>C88</f>
        <v>60</v>
      </c>
      <c r="D140" s="20">
        <f>D88</f>
        <v>106.28</v>
      </c>
      <c r="E140" s="20">
        <f>E88</f>
        <v>44.704000000000001</v>
      </c>
      <c r="F140" s="28">
        <f>F88/intro!$D$10*100</f>
        <v>78.786672869086459</v>
      </c>
      <c r="G140" s="28">
        <f>G88/intro!$D$11*100</f>
        <v>53.110985997207827</v>
      </c>
      <c r="H140" s="28">
        <f>H88/intro!$D$11*100</f>
        <v>68.697843200655271</v>
      </c>
      <c r="I140" s="28">
        <f>I88/intro!$D$11*100</f>
        <v>47.056285659308799</v>
      </c>
      <c r="J140" s="28">
        <f>J88/intro!$D$11*100</f>
        <v>37.415604711232888</v>
      </c>
      <c r="K140" s="28">
        <f>K88/intro!$D$11*100</f>
        <v>9.2616580409656724</v>
      </c>
      <c r="L140" s="28">
        <f>L88/intro!$D$11*100</f>
        <v>34.38162237411769</v>
      </c>
      <c r="M140" s="28">
        <f>M88/intro!$D$11*100</f>
        <v>30.518149818927242</v>
      </c>
      <c r="N140" s="28">
        <f>N88/intro!$D$11*100</f>
        <v>24.882503089981657</v>
      </c>
      <c r="O140" s="28">
        <f>O88/intro!$D$11*100</f>
        <v>12.395062234614791</v>
      </c>
      <c r="Q140" s="28">
        <f>Q88/intro!$D$10*100</f>
        <v>55.047863988580744</v>
      </c>
      <c r="R140" s="28">
        <f>R88/intro!$D$11*100</f>
        <v>35.015184902708349</v>
      </c>
      <c r="S140" s="28">
        <f>S88/intro!$D$11*100</f>
        <v>63.612929687226064</v>
      </c>
      <c r="T140" s="28">
        <f>T88/intro!$D$11*100</f>
        <v>57.377099891128502</v>
      </c>
      <c r="U140" s="28">
        <f>U88/intro!$D$11*100</f>
        <v>20.855453623224037</v>
      </c>
      <c r="V140" s="28">
        <f>V88/intro!$D$11*100</f>
        <v>15.761105438446322</v>
      </c>
      <c r="W140" s="28">
        <f>W88/intro!$D$11*100</f>
        <v>45.869542987535915</v>
      </c>
      <c r="X140" s="28">
        <f>X88/intro!$D$11*100</f>
        <v>14.474375539995158</v>
      </c>
      <c r="Y140" s="28">
        <f>Y88/intro!$D$11*100</f>
        <v>39.013532678950725</v>
      </c>
      <c r="Z140" s="28">
        <f>Z88/intro!$D$11*100</f>
        <v>24.416859450740063</v>
      </c>
    </row>
    <row r="141" spans="1:26" ht="15.75" customHeight="1" x14ac:dyDescent="0.25">
      <c r="B141" s="27" t="s">
        <v>40</v>
      </c>
      <c r="C141" s="20">
        <f>C89</f>
        <v>75</v>
      </c>
      <c r="D141" s="20">
        <f>D89</f>
        <v>91.28</v>
      </c>
      <c r="E141" s="20">
        <f>E89</f>
        <v>44.704000000000001</v>
      </c>
      <c r="F141" s="28">
        <f>F89/intro!$D$10*100</f>
        <v>73.329393097471453</v>
      </c>
      <c r="G141" s="28">
        <f>G89/intro!$D$11*100</f>
        <v>48.143659937685399</v>
      </c>
      <c r="H141" s="28">
        <f>H89/intro!$D$11*100</f>
        <v>72.770476332757212</v>
      </c>
      <c r="I141" s="28">
        <f>I89/intro!$D$11*100</f>
        <v>57.326007595093621</v>
      </c>
      <c r="J141" s="28">
        <f>J89/intro!$D$11*100</f>
        <v>31.554201514129588</v>
      </c>
      <c r="K141" s="28">
        <f>K89/intro!$D$11*100</f>
        <v>13.364920072739913</v>
      </c>
      <c r="L141" s="28">
        <f>L89/intro!$D$11*100</f>
        <v>44.095663471572536</v>
      </c>
      <c r="M141" s="28">
        <f>M89/intro!$D$11*100</f>
        <v>24.220968282563891</v>
      </c>
      <c r="N141" s="28">
        <f>N89/intro!$D$11*100</f>
        <v>35.113573307661341</v>
      </c>
      <c r="O141" s="28">
        <f>O89/intro!$D$11*100</f>
        <v>21.128586344282287</v>
      </c>
      <c r="Q141" s="28">
        <f>Q89/intro!$D$10*100</f>
        <v>50.657347318515498</v>
      </c>
      <c r="R141" s="28">
        <f>R89/intro!$D$11*100</f>
        <v>30.847916944577019</v>
      </c>
      <c r="S141" s="28">
        <f>S89/intro!$D$11*100</f>
        <v>68.736444194720917</v>
      </c>
      <c r="T141" s="28">
        <f>T89/intro!$D$11*100</f>
        <v>67.755739527987387</v>
      </c>
      <c r="U141" s="28">
        <f>U89/intro!$D$11*100</f>
        <v>15.842452595086185</v>
      </c>
      <c r="V141" s="28">
        <f>V89/intro!$D$11*100</f>
        <v>20.760946621774206</v>
      </c>
      <c r="W141" s="28">
        <f>W89/intro!$D$11*100</f>
        <v>55.912519336392606</v>
      </c>
      <c r="X141" s="28">
        <f>X89/intro!$D$11*100</f>
        <v>9.0878195547579512</v>
      </c>
      <c r="Y141" s="28">
        <f>Y89/intro!$D$11*100</f>
        <v>49.459396885369642</v>
      </c>
      <c r="Z141" s="28">
        <f>Z89/intro!$D$11*100</f>
        <v>33.799066925175552</v>
      </c>
    </row>
    <row r="142" spans="1:26" ht="15.75" customHeight="1" x14ac:dyDescent="0.25">
      <c r="B142" s="27" t="s">
        <v>40</v>
      </c>
      <c r="C142" s="20">
        <f>C90</f>
        <v>90</v>
      </c>
      <c r="D142" s="20">
        <f>D90</f>
        <v>76.28</v>
      </c>
      <c r="E142" s="20">
        <f>E90</f>
        <v>44.704000000000001</v>
      </c>
      <c r="F142" s="28">
        <f>F90/intro!$D$10*100</f>
        <v>61.966782218597061</v>
      </c>
      <c r="G142" s="28">
        <f>G90/intro!$D$11*100</f>
        <v>39.465084165536197</v>
      </c>
      <c r="H142" s="28">
        <f>H90/intro!$D$11*100</f>
        <v>70.635520784998079</v>
      </c>
      <c r="I142" s="28">
        <f>I90/intro!$D$11*100</f>
        <v>62.534485883245253</v>
      </c>
      <c r="J142" s="28">
        <f>J90/intro!$D$11*100</f>
        <v>23.623886483187441</v>
      </c>
      <c r="K142" s="28">
        <f>K90/intro!$D$11*100</f>
        <v>16.89084849254321</v>
      </c>
      <c r="L142" s="28">
        <f>L90/intro!$D$11*100</f>
        <v>49.947273885608404</v>
      </c>
      <c r="M142" s="28">
        <f>M90/intro!$D$11*100</f>
        <v>16.552195529652405</v>
      </c>
      <c r="N142" s="28">
        <f>N90/intro!$D$11*100</f>
        <v>42.240745201129485</v>
      </c>
      <c r="O142" s="28">
        <f>O90/intro!$D$11*100</f>
        <v>27.324805737928003</v>
      </c>
      <c r="Q142" s="28">
        <f>Q90/intro!$D$10*100</f>
        <v>39.044498113784663</v>
      </c>
      <c r="R142" s="28">
        <f>R90/intro!$D$11*100</f>
        <v>22.11800032859934</v>
      </c>
      <c r="S142" s="28">
        <f>S90/intro!$D$11*100</f>
        <v>67.012581625154837</v>
      </c>
      <c r="T142" s="28">
        <f>T90/intro!$D$11*100</f>
        <v>73.080324128092172</v>
      </c>
      <c r="U142" s="28">
        <f>U90/intro!$D$11*100</f>
        <v>8.2986216731216764</v>
      </c>
      <c r="V142" s="28">
        <f>V90/intro!$D$11*100</f>
        <v>25.086717058560303</v>
      </c>
      <c r="W142" s="28">
        <f>W90/intro!$D$11*100</f>
        <v>62.356659574499481</v>
      </c>
      <c r="X142" s="28">
        <f>X90/intro!$D$11*100</f>
        <v>1.9654051704033331</v>
      </c>
      <c r="Y142" s="28">
        <f>Y90/intro!$D$11*100</f>
        <v>57.249991535006053</v>
      </c>
      <c r="Z142" s="28">
        <f>Z90/intro!$D$11*100</f>
        <v>41.216303224089756</v>
      </c>
    </row>
    <row r="143" spans="1:26" ht="15.75" customHeight="1" x14ac:dyDescent="0.25">
      <c r="A143" s="30" t="s">
        <v>41</v>
      </c>
      <c r="B143" s="27" t="str">
        <f>B136</f>
        <v>All intact</v>
      </c>
      <c r="C143" s="20">
        <f>C91</f>
        <v>0</v>
      </c>
      <c r="D143" s="20">
        <f>D91</f>
        <v>166.28</v>
      </c>
      <c r="E143" s="20">
        <f>E91</f>
        <v>53.644799999999996</v>
      </c>
      <c r="F143" s="28">
        <f>F91/intro!$D$10*100</f>
        <v>126.76265548531811</v>
      </c>
      <c r="G143" s="28">
        <f>G91/intro!$D$11*100</f>
        <v>77.988261467677788</v>
      </c>
      <c r="H143" s="28">
        <f>H91/intro!$D$11*100</f>
        <v>9.6599774886336476E-3</v>
      </c>
      <c r="I143" s="28">
        <f>I91/intro!$D$11*100</f>
        <v>1.1676929543913937E-3</v>
      </c>
      <c r="J143" s="28">
        <f>J91/intro!$D$11*100</f>
        <v>49.491039555695558</v>
      </c>
      <c r="K143" s="28">
        <f>K91/intro!$D$11*100</f>
        <v>0</v>
      </c>
      <c r="L143" s="28">
        <f>L91/intro!$D$11*100</f>
        <v>1.172031381490518E-3</v>
      </c>
      <c r="M143" s="28">
        <f>M91/intro!$D$11*100</f>
        <v>64.630606091876217</v>
      </c>
      <c r="N143" s="28">
        <f>N91/intro!$D$11*100</f>
        <v>2.3856194468288021E-3</v>
      </c>
      <c r="O143" s="28">
        <f>O91/intro!$D$11*100</f>
        <v>15.426963871629361</v>
      </c>
      <c r="Q143" s="28">
        <f>Q91/intro!$D$10*100</f>
        <v>94.761881882137033</v>
      </c>
      <c r="R143" s="28">
        <f>R91/intro!$D$11*100</f>
        <v>54.415633655374819</v>
      </c>
      <c r="S143" s="28">
        <f>S91/intro!$D$11*100</f>
        <v>3.7292354425555413E-3</v>
      </c>
      <c r="T143" s="28">
        <f>T91/intro!$D$11*100</f>
        <v>1.1753228644141957E-3</v>
      </c>
      <c r="U143" s="28">
        <f>U91/intro!$D$11*100</f>
        <v>25.888971510862113</v>
      </c>
      <c r="V143" s="28">
        <f>V91/intro!$D$11*100</f>
        <v>0</v>
      </c>
      <c r="W143" s="28">
        <f>W91/intro!$D$11*100</f>
        <v>1.1798098115009996E-3</v>
      </c>
      <c r="X143" s="28">
        <f>X91/intro!$D$11*100</f>
        <v>38.415011331333027</v>
      </c>
      <c r="Y143" s="28">
        <f>Y91/intro!$D$11*100</f>
        <v>1.352254806895357E-3</v>
      </c>
      <c r="Z143" s="28">
        <f>Z91/intro!$D$11*100</f>
        <v>3.4895916454132259E-2</v>
      </c>
    </row>
    <row r="144" spans="1:26" ht="15.75" customHeight="1" x14ac:dyDescent="0.25">
      <c r="B144" s="27" t="str">
        <f>B137</f>
        <v>All intact</v>
      </c>
      <c r="C144" s="20">
        <f>C92</f>
        <v>15</v>
      </c>
      <c r="D144" s="20">
        <f>D92</f>
        <v>151.28</v>
      </c>
      <c r="E144" s="20">
        <f>E92</f>
        <v>53.644799999999996</v>
      </c>
      <c r="F144" s="28">
        <f>F92/intro!$D$10*100</f>
        <v>135.23413285073411</v>
      </c>
      <c r="G144" s="28">
        <f>G92/intro!$D$11*100</f>
        <v>89.362068209414744</v>
      </c>
      <c r="H144" s="28">
        <f>H92/intro!$D$11*100</f>
        <v>22.731152518172738</v>
      </c>
      <c r="I144" s="28">
        <f>I92/intro!$D$11*100</f>
        <v>5.346149722605483E-3</v>
      </c>
      <c r="J144" s="28">
        <f>J92/intro!$D$11*100</f>
        <v>53.639778022194584</v>
      </c>
      <c r="K144" s="28">
        <f>K92/intro!$D$11*100</f>
        <v>0</v>
      </c>
      <c r="L144" s="28">
        <f>L92/intro!$D$11*100</f>
        <v>1.1608391221730649E-3</v>
      </c>
      <c r="M144" s="28">
        <f>M92/intro!$D$11*100</f>
        <v>41.621315404426582</v>
      </c>
      <c r="N144" s="28">
        <f>N92/intro!$D$11*100</f>
        <v>1.1750284620888911E-3</v>
      </c>
      <c r="O144" s="28">
        <f>O92/intro!$D$11*100</f>
        <v>1.1784535521326331E-3</v>
      </c>
      <c r="Q144" s="28">
        <f>Q92/intro!$D$10*100</f>
        <v>80.668189233278952</v>
      </c>
      <c r="R144" s="28">
        <f>R92/intro!$D$11*100</f>
        <v>55.899083552807717</v>
      </c>
      <c r="S144" s="28">
        <f>S92/intro!$D$11*100</f>
        <v>38.210720262214323</v>
      </c>
      <c r="T144" s="28">
        <f>T92/intro!$D$11*100</f>
        <v>1.9478806234417729</v>
      </c>
      <c r="U144" s="28">
        <f>U92/intro!$D$11*100</f>
        <v>40.1177574832519</v>
      </c>
      <c r="V144" s="28">
        <f>V92/intro!$D$11*100</f>
        <v>6.6821522428982209E-3</v>
      </c>
      <c r="W144" s="28">
        <f>W92/intro!$D$11*100</f>
        <v>3.2589374668967649E-2</v>
      </c>
      <c r="X144" s="28">
        <f>X92/intro!$D$11*100</f>
        <v>32.986623027817373</v>
      </c>
      <c r="Y144" s="28">
        <f>Y92/intro!$D$11*100</f>
        <v>2.184111199965592E-2</v>
      </c>
      <c r="Z144" s="28">
        <f>Z92/intro!$D$11*100</f>
        <v>1.3660134997157597E-2</v>
      </c>
    </row>
    <row r="145" spans="1:26" ht="15.75" customHeight="1" x14ac:dyDescent="0.25">
      <c r="B145" s="27" t="str">
        <f>B138</f>
        <v>All intact</v>
      </c>
      <c r="C145" s="20">
        <f>C93</f>
        <v>30</v>
      </c>
      <c r="D145" s="20">
        <f>D93</f>
        <v>136.28</v>
      </c>
      <c r="E145" s="20">
        <f>E93</f>
        <v>53.644799999999996</v>
      </c>
      <c r="F145" s="28">
        <f>F93/intro!$D$10*100</f>
        <v>110.60420192699839</v>
      </c>
      <c r="G145" s="28">
        <f>G93/intro!$D$11*100</f>
        <v>77.582703496675862</v>
      </c>
      <c r="H145" s="28">
        <f>H93/intro!$D$11*100</f>
        <v>70.975643730553841</v>
      </c>
      <c r="I145" s="28">
        <f>I93/intro!$D$11*100</f>
        <v>24.614296687640437</v>
      </c>
      <c r="J145" s="28">
        <f>J93/intro!$D$11*100</f>
        <v>60.032883789671608</v>
      </c>
      <c r="K145" s="28">
        <f>K93/intro!$D$11*100</f>
        <v>1.4362667002267353</v>
      </c>
      <c r="L145" s="28">
        <f>L93/intro!$D$11*100</f>
        <v>9.8136813717028843</v>
      </c>
      <c r="M145" s="28">
        <f>M93/intro!$D$11*100</f>
        <v>52.565784745440212</v>
      </c>
      <c r="N145" s="28">
        <f>N93/intro!$D$11*100</f>
        <v>5.2499251037298286E-2</v>
      </c>
      <c r="O145" s="28">
        <f>O93/intro!$D$11*100</f>
        <v>3.5894799602144686E-2</v>
      </c>
      <c r="Q145" s="28">
        <f>Q93/intro!$D$10*100</f>
        <v>81.82431560970636</v>
      </c>
      <c r="R145" s="28">
        <f>R93/intro!$D$11*100</f>
        <v>56.5244855979223</v>
      </c>
      <c r="S145" s="28">
        <f>S93/intro!$D$11*100</f>
        <v>62.133563074973573</v>
      </c>
      <c r="T145" s="28">
        <f>T93/intro!$D$11*100</f>
        <v>34.628185843281621</v>
      </c>
      <c r="U145" s="28">
        <f>U93/intro!$D$11*100</f>
        <v>42.359467859040471</v>
      </c>
      <c r="V145" s="28">
        <f>V93/intro!$D$11*100</f>
        <v>5.4361044444056246</v>
      </c>
      <c r="W145" s="28">
        <f>W93/intro!$D$11*100</f>
        <v>23.077364377431035</v>
      </c>
      <c r="X145" s="28">
        <f>X93/intro!$D$11*100</f>
        <v>36.170025197073031</v>
      </c>
      <c r="Y145" s="28">
        <f>Y93/intro!$D$11*100</f>
        <v>13.397097374442243</v>
      </c>
      <c r="Z145" s="28">
        <f>Z93/intro!$D$11*100</f>
        <v>3.1912881342298958</v>
      </c>
    </row>
    <row r="146" spans="1:26" ht="15.75" customHeight="1" x14ac:dyDescent="0.25">
      <c r="B146" s="27" t="str">
        <f>B139</f>
        <v>All intact</v>
      </c>
      <c r="C146" s="20">
        <f>C94</f>
        <v>45</v>
      </c>
      <c r="D146" s="20">
        <f>D94</f>
        <v>121.28</v>
      </c>
      <c r="E146" s="20">
        <f>E94</f>
        <v>53.644799999999996</v>
      </c>
      <c r="F146" s="28">
        <f>F94/intro!$D$10*100</f>
        <v>112.40706693515499</v>
      </c>
      <c r="G146" s="28">
        <f>G94/intro!$D$11*100</f>
        <v>77.243784739818039</v>
      </c>
      <c r="H146" s="28">
        <f>H94/intro!$D$11*100</f>
        <v>86.491823071831561</v>
      </c>
      <c r="I146" s="28">
        <f>I94/intro!$D$11*100</f>
        <v>47.306117785578628</v>
      </c>
      <c r="J146" s="28">
        <f>J94/intro!$D$11*100</f>
        <v>57.217090908500332</v>
      </c>
      <c r="K146" s="28">
        <f>K94/intro!$D$11*100</f>
        <v>5.9005412572992455</v>
      </c>
      <c r="L146" s="28">
        <f>L94/intro!$D$11*100</f>
        <v>31.440126192718331</v>
      </c>
      <c r="M146" s="28">
        <f>M94/intro!$D$11*100</f>
        <v>48.683354587724018</v>
      </c>
      <c r="N146" s="28">
        <f>N94/intro!$D$11*100</f>
        <v>17.755050185334625</v>
      </c>
      <c r="O146" s="28">
        <f>O94/intro!$D$11*100</f>
        <v>6.5758755396651756</v>
      </c>
      <c r="Q146" s="28">
        <f>Q94/intro!$D$10*100</f>
        <v>88.033660022430666</v>
      </c>
      <c r="R146" s="28">
        <f>R94/intro!$D$11*100</f>
        <v>58.80472798308277</v>
      </c>
      <c r="S146" s="28">
        <f>S94/intro!$D$11*100</f>
        <v>79.622843640824939</v>
      </c>
      <c r="T146" s="28">
        <f>T94/intro!$D$11*100</f>
        <v>56.35847190349719</v>
      </c>
      <c r="U146" s="28">
        <f>U94/intro!$D$11*100</f>
        <v>40.439546731967859</v>
      </c>
      <c r="V146" s="28">
        <f>V94/intro!$D$11*100</f>
        <v>11.178769766386095</v>
      </c>
      <c r="W146" s="28">
        <f>W94/intro!$D$11*100</f>
        <v>41.818425978512522</v>
      </c>
      <c r="X146" s="28">
        <f>X94/intro!$D$11*100</f>
        <v>32.429713653250516</v>
      </c>
      <c r="Y146" s="28">
        <f>Y94/intro!$D$11*100</f>
        <v>31.082708378651919</v>
      </c>
      <c r="Z146" s="28">
        <f>Z94/intro!$D$11*100</f>
        <v>17.790806575264646</v>
      </c>
    </row>
    <row r="147" spans="1:26" ht="15.75" customHeight="1" x14ac:dyDescent="0.25">
      <c r="B147" s="27" t="str">
        <f>B140</f>
        <v>All intact</v>
      </c>
      <c r="C147" s="20">
        <f>C95</f>
        <v>60</v>
      </c>
      <c r="D147" s="20">
        <f>D95</f>
        <v>106.28</v>
      </c>
      <c r="E147" s="20">
        <f>E95</f>
        <v>53.644799999999996</v>
      </c>
      <c r="F147" s="28">
        <f>F95/intro!$D$10*100</f>
        <v>109.59326952487764</v>
      </c>
      <c r="G147" s="28">
        <f>G95/intro!$D$11*100</f>
        <v>73.500071641906089</v>
      </c>
      <c r="H147" s="28">
        <f>H95/intro!$D$11*100</f>
        <v>96.440919368366735</v>
      </c>
      <c r="I147" s="28">
        <f>I95/intro!$D$11*100</f>
        <v>65.044982944387016</v>
      </c>
      <c r="J147" s="28">
        <f>J95/intro!$D$11*100</f>
        <v>51.154236174009995</v>
      </c>
      <c r="K147" s="28">
        <f>K95/intro!$D$11*100</f>
        <v>11.189609493628968</v>
      </c>
      <c r="L147" s="28">
        <f>L95/intro!$D$11*100</f>
        <v>47.750748484213617</v>
      </c>
      <c r="M147" s="28">
        <f>M95/intro!$D$11*100</f>
        <v>41.55196955553432</v>
      </c>
      <c r="N147" s="28">
        <f>N95/intro!$D$11*100</f>
        <v>34.35515152686002</v>
      </c>
      <c r="O147" s="28">
        <f>O95/intro!$D$11*100</f>
        <v>21.027848401819284</v>
      </c>
      <c r="Q147" s="28">
        <f>Q95/intro!$D$10*100</f>
        <v>86.808560613784664</v>
      </c>
      <c r="R147" s="28">
        <f>R95/intro!$D$11*100</f>
        <v>56.322420299657217</v>
      </c>
      <c r="S147" s="28">
        <f>S95/intro!$D$11*100</f>
        <v>90.875255582249608</v>
      </c>
      <c r="T147" s="28">
        <f>T95/intro!$D$11*100</f>
        <v>73.909997967190463</v>
      </c>
      <c r="U147" s="28">
        <f>U95/intro!$D$11*100</f>
        <v>35.837437814826593</v>
      </c>
      <c r="V147" s="28">
        <f>V95/intro!$D$11*100</f>
        <v>17.752207610160593</v>
      </c>
      <c r="W147" s="28">
        <f>W95/intro!$D$11*100</f>
        <v>58.409328008232734</v>
      </c>
      <c r="X147" s="28">
        <f>X95/intro!$D$11*100</f>
        <v>26.903833745800366</v>
      </c>
      <c r="Y147" s="28">
        <f>Y95/intro!$D$11*100</f>
        <v>47.838887589743607</v>
      </c>
      <c r="Z147" s="28">
        <f>Z95/intro!$D$11*100</f>
        <v>32.846281784268058</v>
      </c>
    </row>
    <row r="148" spans="1:26" ht="15.75" customHeight="1" x14ac:dyDescent="0.25">
      <c r="B148" s="27" t="str">
        <f>B141</f>
        <v>All intact</v>
      </c>
      <c r="C148" s="20">
        <f>C96</f>
        <v>75</v>
      </c>
      <c r="D148" s="20">
        <f>D96</f>
        <v>91.28</v>
      </c>
      <c r="E148" s="20">
        <f>E96</f>
        <v>53.644799999999996</v>
      </c>
      <c r="F148" s="28">
        <f>F96/intro!$D$10*100</f>
        <v>101.74143556280588</v>
      </c>
      <c r="G148" s="28">
        <f>G96/intro!$D$11*100</f>
        <v>66.641020934392799</v>
      </c>
      <c r="H148" s="28">
        <f>H96/intro!$D$11*100</f>
        <v>101.38790813148879</v>
      </c>
      <c r="I148" s="28">
        <f>I96/intro!$D$11*100</f>
        <v>78.436820235932288</v>
      </c>
      <c r="J148" s="28">
        <f>J96/intro!$D$11*100</f>
        <v>43.577044659949507</v>
      </c>
      <c r="K148" s="28">
        <f>K96/intro!$D$11*100</f>
        <v>17.090362371621044</v>
      </c>
      <c r="L148" s="28">
        <f>L96/intro!$D$11*100</f>
        <v>61.163744801599265</v>
      </c>
      <c r="M148" s="28">
        <f>M96/intro!$D$11*100</f>
        <v>33.610471902842235</v>
      </c>
      <c r="N148" s="28">
        <f>N96/intro!$D$11*100</f>
        <v>48.812662338199544</v>
      </c>
      <c r="O148" s="28">
        <f>O96/intro!$D$11*100</f>
        <v>33.888594854907275</v>
      </c>
      <c r="Q148" s="28">
        <f>Q96/intro!$D$10*100</f>
        <v>80.056713907014682</v>
      </c>
      <c r="R148" s="28">
        <f>R96/intro!$D$11*100</f>
        <v>50.302734766230607</v>
      </c>
      <c r="S148" s="28">
        <f>S96/intro!$D$11*100</f>
        <v>96.972304406253144</v>
      </c>
      <c r="T148" s="28">
        <f>T96/intro!$D$11*100</f>
        <v>87.432228503656717</v>
      </c>
      <c r="U148" s="28">
        <f>U96/intro!$D$11*100</f>
        <v>29.215778655653374</v>
      </c>
      <c r="V148" s="28">
        <f>V96/intro!$D$11*100</f>
        <v>24.692428954656275</v>
      </c>
      <c r="W148" s="28">
        <f>W96/intro!$D$11*100</f>
        <v>72.19645165277953</v>
      </c>
      <c r="X148" s="28">
        <f>X96/intro!$D$11*100</f>
        <v>20.017332202586086</v>
      </c>
      <c r="Y148" s="28">
        <f>Y96/intro!$D$11*100</f>
        <v>62.536958172930881</v>
      </c>
      <c r="Z148" s="28">
        <f>Z96/intro!$D$11*100</f>
        <v>46.508494438083908</v>
      </c>
    </row>
    <row r="149" spans="1:26" ht="15.75" customHeight="1" x14ac:dyDescent="0.25">
      <c r="B149" s="27" t="str">
        <f>B142</f>
        <v>All intact</v>
      </c>
      <c r="C149" s="20">
        <f>C97</f>
        <v>90</v>
      </c>
      <c r="D149" s="20">
        <f>D97</f>
        <v>76.28</v>
      </c>
      <c r="E149" s="20">
        <f>E97</f>
        <v>53.644799999999996</v>
      </c>
      <c r="F149" s="28">
        <f>F97/intro!$D$10*100</f>
        <v>85.536767179853186</v>
      </c>
      <c r="G149" s="28">
        <f>G97/intro!$D$11*100</f>
        <v>54.498808906398551</v>
      </c>
      <c r="H149" s="28">
        <f>H97/intro!$D$11*100</f>
        <v>97.464688744642586</v>
      </c>
      <c r="I149" s="28">
        <f>I97/intro!$D$11*100</f>
        <v>84.344985925058054</v>
      </c>
      <c r="J149" s="28">
        <f>J97/intro!$D$11*100</f>
        <v>32.978012114870488</v>
      </c>
      <c r="K149" s="28">
        <f>K97/intro!$D$11*100</f>
        <v>22.315539013578732</v>
      </c>
      <c r="L149" s="28">
        <f>L97/intro!$D$11*100</f>
        <v>68.597561774547842</v>
      </c>
      <c r="M149" s="28">
        <f>M97/intro!$D$11*100</f>
        <v>23.608825501376707</v>
      </c>
      <c r="N149" s="28">
        <f>N97/intro!$D$11*100</f>
        <v>58.26019933207904</v>
      </c>
      <c r="O149" s="28">
        <f>O97/intro!$D$11*100</f>
        <v>42.512185768229749</v>
      </c>
      <c r="Q149" s="28">
        <f>Q97/intro!$D$10*100</f>
        <v>64.487053935562798</v>
      </c>
      <c r="R149" s="28">
        <f>R97/intro!$D$11*100</f>
        <v>38.482553433380382</v>
      </c>
      <c r="S149" s="28">
        <f>S97/intro!$D$11*100</f>
        <v>94.456899287048572</v>
      </c>
      <c r="T149" s="28">
        <f>T97/intro!$D$11*100</f>
        <v>94.338908069787308</v>
      </c>
      <c r="U149" s="28">
        <f>U97/intro!$D$11*100</f>
        <v>18.745049525067607</v>
      </c>
      <c r="V149" s="28">
        <f>V97/intro!$D$11*100</f>
        <v>30.992365820845702</v>
      </c>
      <c r="W149" s="28">
        <f>W97/intro!$D$11*100</f>
        <v>80.478735721464147</v>
      </c>
      <c r="X149" s="28">
        <f>X97/intro!$D$11*100</f>
        <v>10.098537229876076</v>
      </c>
      <c r="Y149" s="28">
        <f>Y97/intro!$D$11*100</f>
        <v>72.634136201444306</v>
      </c>
      <c r="Z149" s="28">
        <f>Z97/intro!$D$11*100</f>
        <v>55.932676055212319</v>
      </c>
    </row>
    <row r="150" spans="1:26" ht="15.75" customHeight="1" x14ac:dyDescent="0.25">
      <c r="A150" s="30" t="s">
        <v>42</v>
      </c>
      <c r="B150" s="26" t="s">
        <v>43</v>
      </c>
      <c r="C150" s="20">
        <f>C98</f>
        <v>0</v>
      </c>
      <c r="D150" s="20">
        <f>D98</f>
        <v>166.28</v>
      </c>
      <c r="E150" s="20">
        <f>E98</f>
        <v>44.704000000000001</v>
      </c>
      <c r="F150" s="28">
        <f>F98/intro!$D$10*100</f>
        <v>91.947644779771622</v>
      </c>
      <c r="G150" s="28">
        <f>G98/intro!$D$11*100</f>
        <v>54.054440958288218</v>
      </c>
      <c r="H150" s="28">
        <f>H98/intro!$D$11*100</f>
        <v>3.1926559586792701E-3</v>
      </c>
      <c r="I150" s="28">
        <f>I98/intro!$D$11*100</f>
        <v>1.1736830576649794E-3</v>
      </c>
      <c r="J150" s="28">
        <f>J98/intro!$D$11*100</f>
        <v>31.272035856115743</v>
      </c>
      <c r="K150" s="28">
        <f>K98/intro!$D$11*100</f>
        <v>0</v>
      </c>
      <c r="L150" s="28">
        <f>L98/intro!$D$11*100</f>
        <v>1.177451143663875E-3</v>
      </c>
      <c r="M150" s="28">
        <f>M98/intro!$D$11*100</f>
        <v>47.569321783143572</v>
      </c>
      <c r="N150" s="28">
        <f>N98/intro!$D$11*100</f>
        <v>2.821757825321273E-3</v>
      </c>
      <c r="O150" s="28">
        <f>O98/intro!$D$11*100</f>
        <v>10.438468641458641</v>
      </c>
      <c r="Q150" s="28">
        <f>Q98/intro!$D$10*100</f>
        <v>56.089178476753673</v>
      </c>
      <c r="R150" s="28">
        <f>R98/intro!$D$11*100</f>
        <v>30.928079187653978</v>
      </c>
      <c r="S150" s="28">
        <f>S98/intro!$D$11*100</f>
        <v>1.6508497784097002E-3</v>
      </c>
      <c r="T150" s="28">
        <f>T98/intro!$D$11*100</f>
        <v>1.1819359603410192E-3</v>
      </c>
      <c r="U150" s="28">
        <f>U98/intro!$D$11*100</f>
        <v>9.6654538588350967</v>
      </c>
      <c r="V150" s="28">
        <f>V98/intro!$D$11*100</f>
        <v>0</v>
      </c>
      <c r="W150" s="28">
        <f>W98/intro!$D$11*100</f>
        <v>1.185534729496037E-3</v>
      </c>
      <c r="X150" s="28">
        <f>X98/intro!$D$11*100</f>
        <v>16.805006171522141</v>
      </c>
      <c r="Y150" s="28">
        <f>Y98/intro!$D$11*100</f>
        <v>1.1873385777890226E-3</v>
      </c>
      <c r="Z150" s="28">
        <f>Z98/intro!$D$11*100</f>
        <v>5.3348676817381009E-3</v>
      </c>
    </row>
    <row r="151" spans="1:26" ht="15.75" customHeight="1" x14ac:dyDescent="0.25">
      <c r="B151" s="26" t="s">
        <v>43</v>
      </c>
      <c r="C151" s="20">
        <f>C99</f>
        <v>15</v>
      </c>
      <c r="D151" s="20">
        <f>D99</f>
        <v>151.28</v>
      </c>
      <c r="E151" s="20">
        <f>E99</f>
        <v>44.704000000000001</v>
      </c>
      <c r="F151" s="28">
        <f>F99/intro!$D$10*100</f>
        <v>100.91925086663949</v>
      </c>
      <c r="G151" s="28">
        <f>G99/intro!$D$11*100</f>
        <v>66.471863363998949</v>
      </c>
      <c r="H151" s="28">
        <f>H99/intro!$D$11*100</f>
        <v>4.3167608328886793</v>
      </c>
      <c r="I151" s="28">
        <f>I99/intro!$D$11*100</f>
        <v>5.715890536278064E-3</v>
      </c>
      <c r="J151" s="28">
        <f>J99/intro!$D$11*100</f>
        <v>37.804319257675772</v>
      </c>
      <c r="K151" s="28">
        <f>K99/intro!$D$11*100</f>
        <v>4.1776995597523122E-6</v>
      </c>
      <c r="L151" s="28">
        <f>L99/intro!$D$11*100</f>
        <v>1.1926292980058708E-3</v>
      </c>
      <c r="M151" s="28">
        <f>M99/intro!$D$11*100</f>
        <v>27.297953445893231</v>
      </c>
      <c r="N151" s="28">
        <f>N99/intro!$D$11*100</f>
        <v>1.1808228720180545E-3</v>
      </c>
      <c r="O151" s="28">
        <f>O99/intro!$D$11*100</f>
        <v>1.1836646356074539E-3</v>
      </c>
      <c r="Q151" s="28">
        <f>Q99/intro!$D$10*100</f>
        <v>42.941022634584016</v>
      </c>
      <c r="R151" s="28">
        <f>R99/intro!$D$11*100</f>
        <v>30.443069110128203</v>
      </c>
      <c r="S151" s="28">
        <f>S99/intro!$D$11*100</f>
        <v>25.288360332816691</v>
      </c>
      <c r="T151" s="28">
        <f>T99/intro!$D$11*100</f>
        <v>10.779769399211766</v>
      </c>
      <c r="U151" s="28">
        <f>U99/intro!$D$11*100</f>
        <v>23.665906277515912</v>
      </c>
      <c r="V151" s="28">
        <f>V99/intro!$D$11*100</f>
        <v>1.1723234505100055</v>
      </c>
      <c r="W151" s="28">
        <f>W99/intro!$D$11*100</f>
        <v>4.0316001232380456</v>
      </c>
      <c r="X151" s="28">
        <f>X99/intro!$D$11*100</f>
        <v>20.377701141271078</v>
      </c>
      <c r="Y151" s="28">
        <f>Y99/intro!$D$11*100</f>
        <v>0.37097115568527328</v>
      </c>
      <c r="Z151" s="28">
        <f>Z99/intro!$D$11*100</f>
        <v>3.7119814576207187E-2</v>
      </c>
    </row>
    <row r="152" spans="1:26" ht="15.75" customHeight="1" x14ac:dyDescent="0.25">
      <c r="B152" s="26" t="s">
        <v>43</v>
      </c>
      <c r="C152" s="20">
        <f>C100</f>
        <v>30</v>
      </c>
      <c r="D152" s="20">
        <f>D100</f>
        <v>136.28</v>
      </c>
      <c r="E152" s="20">
        <f>E100</f>
        <v>44.704000000000001</v>
      </c>
      <c r="F152" s="28">
        <f>F100/intro!$D$10*100</f>
        <v>78.855940303833606</v>
      </c>
      <c r="G152" s="28">
        <f>G100/intro!$D$11*100</f>
        <v>55.502244029716429</v>
      </c>
      <c r="H152" s="28">
        <f>H100/intro!$D$11*100</f>
        <v>50.19189056613601</v>
      </c>
      <c r="I152" s="28">
        <f>I100/intro!$D$11*100</f>
        <v>18.984711481416067</v>
      </c>
      <c r="J152" s="28">
        <f>J100/intro!$D$11*100</f>
        <v>43.173202175963745</v>
      </c>
      <c r="K152" s="28">
        <f>K100/intro!$D$11*100</f>
        <v>1.7892759865714263</v>
      </c>
      <c r="L152" s="28">
        <f>L100/intro!$D$11*100</f>
        <v>8.3043432433301057</v>
      </c>
      <c r="M152" s="28">
        <f>M100/intro!$D$11*100</f>
        <v>37.737879896247328</v>
      </c>
      <c r="N152" s="28">
        <f>N100/intro!$D$11*100</f>
        <v>0.57064549518968544</v>
      </c>
      <c r="O152" s="28">
        <f>O100/intro!$D$11*100</f>
        <v>3.8729943704388287E-2</v>
      </c>
      <c r="Q152" s="28">
        <f>Q100/intro!$D$10*100</f>
        <v>50.757469667618274</v>
      </c>
      <c r="R152" s="28">
        <f>R100/intro!$D$11*100</f>
        <v>34.300071306839016</v>
      </c>
      <c r="S152" s="28">
        <f>S100/intro!$D$11*100</f>
        <v>45.107890085417942</v>
      </c>
      <c r="T152" s="28">
        <f>T100/intro!$D$11*100</f>
        <v>33.615889230261693</v>
      </c>
      <c r="U152" s="28">
        <f>U100/intro!$D$11*100</f>
        <v>24.216092687886377</v>
      </c>
      <c r="V152" s="28">
        <f>V100/intro!$D$11*100</f>
        <v>7.6551864203773352</v>
      </c>
      <c r="W152" s="28">
        <f>W100/intro!$D$11*100</f>
        <v>24.826979541855348</v>
      </c>
      <c r="X152" s="28">
        <f>X100/intro!$D$11*100</f>
        <v>19.593374593493003</v>
      </c>
      <c r="Y152" s="28">
        <f>Y100/intro!$D$11*100</f>
        <v>18.852384636109026</v>
      </c>
      <c r="Z152" s="28">
        <f>Z100/intro!$D$11*100</f>
        <v>6.8488208861214801</v>
      </c>
    </row>
    <row r="153" spans="1:26" ht="15.75" customHeight="1" x14ac:dyDescent="0.25">
      <c r="B153" s="26" t="s">
        <v>43</v>
      </c>
      <c r="C153" s="20">
        <f>C101</f>
        <v>45</v>
      </c>
      <c r="D153" s="20">
        <f>D101</f>
        <v>121.28</v>
      </c>
      <c r="E153" s="20">
        <f>E101</f>
        <v>44.704000000000001</v>
      </c>
      <c r="F153" s="28">
        <f>F101/intro!$D$10*100</f>
        <v>81.322024112969004</v>
      </c>
      <c r="G153" s="28">
        <f>G101/intro!$D$11*100</f>
        <v>55.789677886473577</v>
      </c>
      <c r="H153" s="28">
        <f>H101/intro!$D$11*100</f>
        <v>64.780932869843085</v>
      </c>
      <c r="I153" s="28">
        <f>I101/intro!$D$11*100</f>
        <v>39.022516920828394</v>
      </c>
      <c r="J153" s="28">
        <f>J101/intro!$D$11*100</f>
        <v>41.155944660517534</v>
      </c>
      <c r="K153" s="28">
        <f>K101/intro!$D$11*100</f>
        <v>6.6782779407605961</v>
      </c>
      <c r="L153" s="28">
        <f>L101/intro!$D$11*100</f>
        <v>27.20648582889072</v>
      </c>
      <c r="M153" s="28">
        <f>M101/intro!$D$11*100</f>
        <v>34.765264516609776</v>
      </c>
      <c r="N153" s="28">
        <f>N101/intro!$D$11*100</f>
        <v>17.579988336742048</v>
      </c>
      <c r="O153" s="28">
        <f>O101/intro!$D$11*100</f>
        <v>6.4919997896558375</v>
      </c>
      <c r="Q153" s="28">
        <f>Q101/intro!$D$10*100</f>
        <v>57.139495819738997</v>
      </c>
      <c r="R153" s="28">
        <f>R101/intro!$D$11*100</f>
        <v>36.916229585718433</v>
      </c>
      <c r="S153" s="28">
        <f>S101/intro!$D$11*100</f>
        <v>61.215793753019263</v>
      </c>
      <c r="T153" s="28">
        <f>T101/intro!$D$11*100</f>
        <v>52.45701008615756</v>
      </c>
      <c r="U153" s="28">
        <f>U101/intro!$D$11*100</f>
        <v>22.99184060337808</v>
      </c>
      <c r="V153" s="28">
        <f>V101/intro!$D$11*100</f>
        <v>13.552366702818777</v>
      </c>
      <c r="W153" s="28">
        <f>W101/intro!$D$11*100</f>
        <v>40.946921038512727</v>
      </c>
      <c r="X153" s="28">
        <f>X101/intro!$D$11*100</f>
        <v>16.717093295208361</v>
      </c>
      <c r="Y153" s="28">
        <f>Y101/intro!$D$11*100</f>
        <v>33.844911312082942</v>
      </c>
      <c r="Z153" s="28">
        <f>Z101/intro!$D$11*100</f>
        <v>19.666157503302323</v>
      </c>
    </row>
    <row r="154" spans="1:26" ht="15.75" customHeight="1" x14ac:dyDescent="0.25">
      <c r="B154" s="26" t="s">
        <v>43</v>
      </c>
      <c r="C154" s="20">
        <f>C102</f>
        <v>60</v>
      </c>
      <c r="D154" s="20">
        <f>D102</f>
        <v>106.28</v>
      </c>
      <c r="E154" s="20">
        <f>E102</f>
        <v>44.704000000000001</v>
      </c>
      <c r="F154" s="28">
        <f>F102/intro!$D$10*100</f>
        <v>81.158382188009796</v>
      </c>
      <c r="G154" s="28">
        <f>G102/intro!$D$11*100</f>
        <v>53.949581180374786</v>
      </c>
      <c r="H154" s="28">
        <f>H102/intro!$D$11*100</f>
        <v>75.318078028799135</v>
      </c>
      <c r="I154" s="28">
        <f>I102/intro!$D$11*100</f>
        <v>55.197329654464014</v>
      </c>
      <c r="J154" s="28">
        <f>J102/intro!$D$11*100</f>
        <v>36.598164495983163</v>
      </c>
      <c r="K154" s="28">
        <f>K102/intro!$D$11*100</f>
        <v>11.632691080097381</v>
      </c>
      <c r="L154" s="28">
        <f>L102/intro!$D$11*100</f>
        <v>41.36117108092477</v>
      </c>
      <c r="M154" s="28">
        <f>M102/intro!$D$11*100</f>
        <v>28.984553121555891</v>
      </c>
      <c r="N154" s="28">
        <f>N102/intro!$D$11*100</f>
        <v>31.454119940737812</v>
      </c>
      <c r="O154" s="28">
        <f>O102/intro!$D$11*100</f>
        <v>17.9938549054154</v>
      </c>
      <c r="Q154" s="28">
        <f>Q102/intro!$D$10*100</f>
        <v>58.494408900897234</v>
      </c>
      <c r="R154" s="28">
        <f>R102/intro!$D$11*100</f>
        <v>36.227343361717132</v>
      </c>
      <c r="S154" s="28">
        <f>S102/intro!$D$11*100</f>
        <v>73.011700589522519</v>
      </c>
      <c r="T154" s="28">
        <f>T102/intro!$D$11*100</f>
        <v>68.506861105022708</v>
      </c>
      <c r="U154" s="28">
        <f>U102/intro!$D$11*100</f>
        <v>19.671237008618661</v>
      </c>
      <c r="V154" s="28">
        <f>V102/intro!$D$11*100</f>
        <v>19.856105843009725</v>
      </c>
      <c r="W154" s="28">
        <f>W102/intro!$D$11*100</f>
        <v>55.426202607609099</v>
      </c>
      <c r="X154" s="28">
        <f>X102/intro!$D$11*100</f>
        <v>12.258636886915502</v>
      </c>
      <c r="Y154" s="28">
        <f>Y102/intro!$D$11*100</f>
        <v>47.96423987961829</v>
      </c>
      <c r="Z154" s="28">
        <f>Z102/intro!$D$11*100</f>
        <v>32.09582266318872</v>
      </c>
    </row>
    <row r="155" spans="1:26" ht="15.75" customHeight="1" x14ac:dyDescent="0.25">
      <c r="B155" s="26" t="s">
        <v>43</v>
      </c>
      <c r="C155" s="20">
        <f>C103</f>
        <v>75</v>
      </c>
      <c r="D155" s="20">
        <f>D103</f>
        <v>91.28</v>
      </c>
      <c r="E155" s="20">
        <f>E103</f>
        <v>44.704000000000001</v>
      </c>
      <c r="F155" s="28">
        <f>F103/intro!$D$10*100</f>
        <v>75.986344055872763</v>
      </c>
      <c r="G155" s="28">
        <f>G103/intro!$D$11*100</f>
        <v>49.041799056350072</v>
      </c>
      <c r="H155" s="28">
        <f>H103/intro!$D$11*100</f>
        <v>80.905591702174718</v>
      </c>
      <c r="I155" s="28">
        <f>I103/intro!$D$11*100</f>
        <v>67.307973069230016</v>
      </c>
      <c r="J155" s="28">
        <f>J103/intro!$D$11*100</f>
        <v>30.610658293220457</v>
      </c>
      <c r="K155" s="28">
        <f>K103/intro!$D$11*100</f>
        <v>16.780734718617538</v>
      </c>
      <c r="L155" s="28">
        <f>L103/intro!$D$11*100</f>
        <v>52.975467595334933</v>
      </c>
      <c r="M155" s="28">
        <f>M103/intro!$D$11*100</f>
        <v>22.494429512673378</v>
      </c>
      <c r="N155" s="28">
        <f>N103/intro!$D$11*100</f>
        <v>43.60493375135183</v>
      </c>
      <c r="O155" s="28">
        <f>O103/intro!$D$11*100</f>
        <v>28.643776850371282</v>
      </c>
      <c r="Q155" s="28">
        <f>Q103/intro!$D$10*100</f>
        <v>53.299347471451874</v>
      </c>
      <c r="R155" s="28">
        <f>R103/intro!$D$11*100</f>
        <v>31.447236688576574</v>
      </c>
      <c r="S155" s="28">
        <f>S103/intro!$D$11*100</f>
        <v>78.954027904776197</v>
      </c>
      <c r="T155" s="28">
        <f>T103/intro!$D$11*100</f>
        <v>80.341913711775902</v>
      </c>
      <c r="U155" s="28">
        <f>U103/intro!$D$11*100</f>
        <v>14.262108622904208</v>
      </c>
      <c r="V155" s="28">
        <f>V103/intro!$D$11*100</f>
        <v>26.137078005307878</v>
      </c>
      <c r="W155" s="28">
        <f>W103/intro!$D$11*100</f>
        <v>67.365722388209932</v>
      </c>
      <c r="X155" s="28">
        <f>X103/intro!$D$11*100</f>
        <v>6.5973608225276825</v>
      </c>
      <c r="Y155" s="28">
        <f>Y103/intro!$D$11*100</f>
        <v>60.524716250511233</v>
      </c>
      <c r="Z155" s="28">
        <f>Z103/intro!$D$11*100</f>
        <v>43.862370425624704</v>
      </c>
    </row>
    <row r="156" spans="1:26" ht="15.75" customHeight="1" x14ac:dyDescent="0.25">
      <c r="B156" s="26" t="s">
        <v>43</v>
      </c>
      <c r="C156" s="20">
        <f>C104</f>
        <v>90</v>
      </c>
      <c r="D156" s="20">
        <f>D104</f>
        <v>76.28</v>
      </c>
      <c r="E156" s="20">
        <f>E104</f>
        <v>44.704000000000001</v>
      </c>
      <c r="F156" s="28">
        <f>F104/intro!$D$10*100</f>
        <v>64.871724612561181</v>
      </c>
      <c r="G156" s="28">
        <f>G104/intro!$D$11*100</f>
        <v>40.392377433148525</v>
      </c>
      <c r="H156" s="28">
        <f>H104/intro!$D$11*100</f>
        <v>79.815975421251878</v>
      </c>
      <c r="I156" s="28">
        <f>I104/intro!$D$11*100</f>
        <v>73.685816987699866</v>
      </c>
      <c r="J156" s="28">
        <f>J104/intro!$D$11*100</f>
        <v>22.474548732628591</v>
      </c>
      <c r="K156" s="28">
        <f>K104/intro!$D$11*100</f>
        <v>21.142524295858308</v>
      </c>
      <c r="L156" s="28">
        <f>L104/intro!$D$11*100</f>
        <v>59.904767039643758</v>
      </c>
      <c r="M156" s="28">
        <f>M104/intro!$D$11*100</f>
        <v>14.52507928988741</v>
      </c>
      <c r="N156" s="28">
        <f>N104/intro!$D$11*100</f>
        <v>51.764804481010849</v>
      </c>
      <c r="O156" s="28">
        <f>O104/intro!$D$11*100</f>
        <v>35.821916258737133</v>
      </c>
      <c r="Q156" s="28">
        <f>Q104/intro!$D$10*100</f>
        <v>43.926502599918429</v>
      </c>
      <c r="R156" s="28">
        <f>R104/intro!$D$11*100</f>
        <v>23.890199864374225</v>
      </c>
      <c r="S156" s="28">
        <f>S104/intro!$D$11*100</f>
        <v>79.665350385932683</v>
      </c>
      <c r="T156" s="28">
        <f>T104/intro!$D$11*100</f>
        <v>87.536484665499998</v>
      </c>
      <c r="U156" s="28">
        <f>U104/intro!$D$11*100</f>
        <v>6.8031803084048406</v>
      </c>
      <c r="V156" s="28">
        <f>V104/intro!$D$11*100</f>
        <v>31.392305597231722</v>
      </c>
      <c r="W156" s="28">
        <f>W104/intro!$D$11*100</f>
        <v>74.841938571302521</v>
      </c>
      <c r="X156" s="28">
        <f>X104/intro!$D$11*100</f>
        <v>0.25741618176091208</v>
      </c>
      <c r="Y156" s="28">
        <f>Y104/intro!$D$11*100</f>
        <v>68.922138816475183</v>
      </c>
      <c r="Z156" s="28">
        <f>Z104/intro!$D$11*100</f>
        <v>51.399838929865638</v>
      </c>
    </row>
    <row r="157" spans="1:26" ht="15.75" customHeight="1" x14ac:dyDescent="0.25">
      <c r="A157" s="30" t="s">
        <v>44</v>
      </c>
      <c r="B157" s="26" t="str">
        <f>B150</f>
        <v>Line 6 Gone</v>
      </c>
      <c r="C157" s="20">
        <f>C105</f>
        <v>0</v>
      </c>
      <c r="D157" s="20">
        <f>D105</f>
        <v>166.28</v>
      </c>
      <c r="E157" s="20">
        <f>E105</f>
        <v>53.644799999999996</v>
      </c>
      <c r="F157" s="28">
        <f>F105/intro!$D$10*100</f>
        <v>126.76127778344208</v>
      </c>
      <c r="G157" s="28">
        <f>G105/intro!$D$11*100</f>
        <v>77.987665967453964</v>
      </c>
      <c r="H157" s="28">
        <f>H105/intro!$D$11*100</f>
        <v>9.6599512135811822E-3</v>
      </c>
      <c r="I157" s="28">
        <f>I105/intro!$D$11*100</f>
        <v>1.1676939688721841E-3</v>
      </c>
      <c r="J157" s="28">
        <f>J105/intro!$D$11*100</f>
        <v>49.491023324002917</v>
      </c>
      <c r="K157" s="28">
        <f>K105/intro!$D$11*100</f>
        <v>0</v>
      </c>
      <c r="L157" s="28">
        <f>L105/intro!$D$11*100</f>
        <v>1.1720331061078613E-3</v>
      </c>
      <c r="M157" s="28">
        <f>M105/intro!$D$11*100</f>
        <v>64.630193198194632</v>
      </c>
      <c r="N157" s="28">
        <f>N105/intro!$D$11*100</f>
        <v>2.38535882671381E-3</v>
      </c>
      <c r="O157" s="28">
        <f>O105/intro!$D$11*100</f>
        <v>15.423204205821026</v>
      </c>
      <c r="Q157" s="28">
        <f>Q105/intro!$D$10*100</f>
        <v>94.762350887031005</v>
      </c>
      <c r="R157" s="28">
        <f>R105/intro!$D$11*100</f>
        <v>54.416692773319738</v>
      </c>
      <c r="S157" s="28">
        <f>S105/intro!$D$11*100</f>
        <v>3.7299866655806564E-3</v>
      </c>
      <c r="T157" s="28">
        <f>T105/intro!$D$11*100</f>
        <v>1.1753235745507488E-3</v>
      </c>
      <c r="U157" s="28">
        <f>U105/intro!$D$11*100</f>
        <v>25.889019191459251</v>
      </c>
      <c r="V157" s="28">
        <f>V105/intro!$D$11*100</f>
        <v>0</v>
      </c>
      <c r="W157" s="28">
        <f>W105/intro!$D$11*100</f>
        <v>1.1798102172933156E-3</v>
      </c>
      <c r="X157" s="28">
        <f>X105/intro!$D$11*100</f>
        <v>38.411685863302885</v>
      </c>
      <c r="Y157" s="28">
        <f>Y105/intro!$D$11*100</f>
        <v>1.3516894367510003E-3</v>
      </c>
      <c r="Z157" s="28">
        <f>Z105/intro!$D$11*100</f>
        <v>3.4866807956820171E-2</v>
      </c>
    </row>
    <row r="158" spans="1:26" ht="15.75" customHeight="1" x14ac:dyDescent="0.25">
      <c r="B158" s="26" t="str">
        <f>B151</f>
        <v>Line 6 Gone</v>
      </c>
      <c r="C158" s="20">
        <f>C106</f>
        <v>15</v>
      </c>
      <c r="D158" s="20">
        <f>D106</f>
        <v>151.28</v>
      </c>
      <c r="E158" s="20">
        <f>E106</f>
        <v>53.644799999999996</v>
      </c>
      <c r="F158" s="28">
        <f>F106/intro!$D$10*100</f>
        <v>135.26042516313211</v>
      </c>
      <c r="G158" s="28">
        <f>G106/intro!$D$11*100</f>
        <v>89.374394151015196</v>
      </c>
      <c r="H158" s="28">
        <f>H106/intro!$D$11*100</f>
        <v>22.692462249797575</v>
      </c>
      <c r="I158" s="28">
        <f>I106/intro!$D$11*100</f>
        <v>5.3269146595836319E-3</v>
      </c>
      <c r="J158" s="28">
        <f>J106/intro!$D$11*100</f>
        <v>53.637837320443019</v>
      </c>
      <c r="K158" s="28">
        <f>K106/intro!$D$11*100</f>
        <v>0</v>
      </c>
      <c r="L158" s="28">
        <f>L106/intro!$D$11*100</f>
        <v>1.1610763077818046E-3</v>
      </c>
      <c r="M158" s="28">
        <f>M106/intro!$D$11*100</f>
        <v>41.621731341550543</v>
      </c>
      <c r="N158" s="28">
        <f>N106/intro!$D$11*100</f>
        <v>1.1750306939466294E-3</v>
      </c>
      <c r="O158" s="28">
        <f>O106/intro!$D$11*100</f>
        <v>1.1784559868865294E-3</v>
      </c>
      <c r="Q158" s="28">
        <f>Q106/intro!$D$10*100</f>
        <v>80.665249031402936</v>
      </c>
      <c r="R158" s="28">
        <f>R106/intro!$D$11*100</f>
        <v>55.896034023552488</v>
      </c>
      <c r="S158" s="28">
        <f>S106/intro!$D$11*100</f>
        <v>38.238105156663934</v>
      </c>
      <c r="T158" s="28">
        <f>T106/intro!$D$11*100</f>
        <v>1.9777354742711886</v>
      </c>
      <c r="U158" s="28">
        <f>U106/intro!$D$11*100</f>
        <v>40.115655479054688</v>
      </c>
      <c r="V158" s="28">
        <f>V106/intro!$D$11*100</f>
        <v>6.6950646558434712E-3</v>
      </c>
      <c r="W158" s="28">
        <f>W106/intro!$D$11*100</f>
        <v>3.2642882443763906E-2</v>
      </c>
      <c r="X158" s="28">
        <f>X106/intro!$D$11*100</f>
        <v>32.984895367031726</v>
      </c>
      <c r="Y158" s="28">
        <f>Y106/intro!$D$11*100</f>
        <v>2.1879171260979605E-2</v>
      </c>
      <c r="Z158" s="28">
        <f>Z106/intro!$D$11*100</f>
        <v>1.3686018460037769E-2</v>
      </c>
    </row>
    <row r="159" spans="1:26" ht="15.75" customHeight="1" x14ac:dyDescent="0.25">
      <c r="B159" s="26" t="str">
        <f>B152</f>
        <v>Line 6 Gone</v>
      </c>
      <c r="C159" s="20">
        <f>C107</f>
        <v>30</v>
      </c>
      <c r="D159" s="20">
        <f>D107</f>
        <v>136.28</v>
      </c>
      <c r="E159" s="20">
        <f>E107</f>
        <v>53.644799999999996</v>
      </c>
      <c r="F159" s="28">
        <f>F107/intro!$D$10*100</f>
        <v>110.47102875203916</v>
      </c>
      <c r="G159" s="28">
        <f>G107/intro!$D$11*100</f>
        <v>77.462912590492834</v>
      </c>
      <c r="H159" s="28">
        <f>H107/intro!$D$11*100</f>
        <v>72.916586928560164</v>
      </c>
      <c r="I159" s="28">
        <f>I107/intro!$D$11*100</f>
        <v>27.582607625285334</v>
      </c>
      <c r="J159" s="28">
        <f>J107/intro!$D$11*100</f>
        <v>60.071789127974299</v>
      </c>
      <c r="K159" s="28">
        <f>K107/intro!$D$11*100</f>
        <v>1.9929259038307456</v>
      </c>
      <c r="L159" s="28">
        <f>L107/intro!$D$11*100</f>
        <v>13.297847675298408</v>
      </c>
      <c r="M159" s="28">
        <f>M107/intro!$D$11*100</f>
        <v>52.694347867015757</v>
      </c>
      <c r="N159" s="28">
        <f>N107/intro!$D$11*100</f>
        <v>1.0677147565921434</v>
      </c>
      <c r="O159" s="28">
        <f>O107/intro!$D$11*100</f>
        <v>4.1684569296173916E-2</v>
      </c>
      <c r="Q159" s="28">
        <f>Q107/intro!$D$10*100</f>
        <v>83.038806331566065</v>
      </c>
      <c r="R159" s="28">
        <f>R107/intro!$D$11*100</f>
        <v>56.883693970583359</v>
      </c>
      <c r="S159" s="28">
        <f>S107/intro!$D$11*100</f>
        <v>66.540555887262343</v>
      </c>
      <c r="T159" s="28">
        <f>T107/intro!$D$11*100</f>
        <v>40.341700059756811</v>
      </c>
      <c r="U159" s="28">
        <f>U107/intro!$D$11*100</f>
        <v>41.809168841302295</v>
      </c>
      <c r="V159" s="28">
        <f>V107/intro!$D$11*100</f>
        <v>6.8861196926448613</v>
      </c>
      <c r="W159" s="28">
        <f>W107/intro!$D$11*100</f>
        <v>28.195191705616239</v>
      </c>
      <c r="X159" s="28">
        <f>X107/intro!$D$11*100</f>
        <v>35.234144349571991</v>
      </c>
      <c r="Y159" s="28">
        <f>Y107/intro!$D$11*100</f>
        <v>18.330709193865246</v>
      </c>
      <c r="Z159" s="28">
        <f>Z107/intro!$D$11*100</f>
        <v>6.8396762548308887</v>
      </c>
    </row>
    <row r="160" spans="1:26" ht="15.75" customHeight="1" x14ac:dyDescent="0.25">
      <c r="B160" s="26" t="str">
        <f>B153</f>
        <v>Line 6 Gone</v>
      </c>
      <c r="C160" s="20">
        <f>C108</f>
        <v>45</v>
      </c>
      <c r="D160" s="20">
        <f>D108</f>
        <v>121.28</v>
      </c>
      <c r="E160" s="20">
        <f>E108</f>
        <v>53.644799999999996</v>
      </c>
      <c r="F160" s="28">
        <f>F108/intro!$D$10*100</f>
        <v>114.08170498572593</v>
      </c>
      <c r="G160" s="28">
        <f>G108/intro!$D$11*100</f>
        <v>77.832468667213533</v>
      </c>
      <c r="H160" s="28">
        <f>H108/intro!$D$11*100</f>
        <v>91.792270130496036</v>
      </c>
      <c r="I160" s="28">
        <f>I108/intro!$D$11*100</f>
        <v>54.176393723035062</v>
      </c>
      <c r="J160" s="28">
        <f>J108/intro!$D$11*100</f>
        <v>56.672999498717161</v>
      </c>
      <c r="K160" s="28">
        <f>K108/intro!$D$11*100</f>
        <v>7.470331382925016</v>
      </c>
      <c r="L160" s="28">
        <f>L108/intro!$D$11*100</f>
        <v>37.618038266024804</v>
      </c>
      <c r="M160" s="28">
        <f>M108/intro!$D$11*100</f>
        <v>47.656633072348789</v>
      </c>
      <c r="N160" s="28">
        <f>N108/intro!$D$11*100</f>
        <v>23.742026829124864</v>
      </c>
      <c r="O160" s="28">
        <f>O108/intro!$D$11*100</f>
        <v>12.184313995266717</v>
      </c>
      <c r="Q160" s="28">
        <f>Q108/intro!$D$10*100</f>
        <v>90.351052712071777</v>
      </c>
      <c r="R160" s="28">
        <f>R108/intro!$D$11*100</f>
        <v>59.602147419938689</v>
      </c>
      <c r="S160" s="28">
        <f>S108/intro!$D$11*100</f>
        <v>87.022136818003545</v>
      </c>
      <c r="T160" s="28">
        <f>T108/intro!$D$11*100</f>
        <v>65.621772084517886</v>
      </c>
      <c r="U160" s="28">
        <f>U108/intro!$D$11*100</f>
        <v>39.680280903149132</v>
      </c>
      <c r="V160" s="28">
        <f>V108/intro!$D$11*100</f>
        <v>14.079454400078065</v>
      </c>
      <c r="W160" s="28">
        <f>W108/intro!$D$11*100</f>
        <v>50.213366109982935</v>
      </c>
      <c r="X160" s="28">
        <f>X108/intro!$D$11*100</f>
        <v>31.015791196771307</v>
      </c>
      <c r="Y160" s="28">
        <f>Y108/intro!$D$11*100</f>
        <v>39.19632994356828</v>
      </c>
      <c r="Z160" s="28">
        <f>Z108/intro!$D$11*100</f>
        <v>25.068346840412069</v>
      </c>
    </row>
    <row r="161" spans="1:26" ht="15.75" customHeight="1" x14ac:dyDescent="0.25">
      <c r="B161" s="26" t="str">
        <f>B154</f>
        <v>Line 6 Gone</v>
      </c>
      <c r="C161" s="20">
        <f>C109</f>
        <v>60</v>
      </c>
      <c r="D161" s="20">
        <f>D109</f>
        <v>106.28</v>
      </c>
      <c r="E161" s="20">
        <f>E109</f>
        <v>53.644799999999996</v>
      </c>
      <c r="F161" s="28">
        <f>F109/intro!$D$10*100</f>
        <v>112.81355908442087</v>
      </c>
      <c r="G161" s="28">
        <f>G109/intro!$D$11*100</f>
        <v>74.935422976115873</v>
      </c>
      <c r="H161" s="28">
        <f>H109/intro!$D$11*100</f>
        <v>104.92607423306382</v>
      </c>
      <c r="I161" s="28">
        <f>I109/intro!$D$11*100</f>
        <v>75.340238347179394</v>
      </c>
      <c r="J161" s="28">
        <f>J109/intro!$D$11*100</f>
        <v>50.945291681506824</v>
      </c>
      <c r="K161" s="28">
        <f>K109/intro!$D$11*100</f>
        <v>14.165153679307718</v>
      </c>
      <c r="L161" s="28">
        <f>L109/intro!$D$11*100</f>
        <v>57.266033519740866</v>
      </c>
      <c r="M161" s="28">
        <f>M109/intro!$D$11*100</f>
        <v>40.657362858980981</v>
      </c>
      <c r="N161" s="28">
        <f>N109/intro!$D$11*100</f>
        <v>43.586197305638343</v>
      </c>
      <c r="O161" s="28">
        <f>O109/intro!$D$11*100</f>
        <v>29.506249867896262</v>
      </c>
      <c r="Q161" s="28">
        <f>Q109/intro!$D$10*100</f>
        <v>90.76554215946166</v>
      </c>
      <c r="R161" s="28">
        <f>R109/intro!$D$11*100</f>
        <v>57.982649561660438</v>
      </c>
      <c r="S161" s="28">
        <f>S109/intro!$D$11*100</f>
        <v>101.5674225362694</v>
      </c>
      <c r="T161" s="28">
        <f>T109/intro!$D$11*100</f>
        <v>86.621594440028176</v>
      </c>
      <c r="U161" s="28">
        <f>U109/intro!$D$11*100</f>
        <v>35.335368228333472</v>
      </c>
      <c r="V161" s="28">
        <f>V109/intro!$D$11*100</f>
        <v>22.362326867620965</v>
      </c>
      <c r="W161" s="28">
        <f>W109/intro!$D$11*100</f>
        <v>70.095645557378816</v>
      </c>
      <c r="X161" s="28">
        <f>X109/intro!$D$11*100</f>
        <v>25.504846475513915</v>
      </c>
      <c r="Y161" s="28">
        <f>Y109/intro!$D$11*100</f>
        <v>59.122145834073933</v>
      </c>
      <c r="Z161" s="28">
        <f>Z109/intro!$D$11*100</f>
        <v>43.245619872688607</v>
      </c>
    </row>
    <row r="162" spans="1:26" ht="15.75" customHeight="1" x14ac:dyDescent="0.25">
      <c r="B162" s="26" t="str">
        <f>B155</f>
        <v>Line 6 Gone</v>
      </c>
      <c r="C162" s="20">
        <f>C110</f>
        <v>75</v>
      </c>
      <c r="D162" s="20">
        <f>D110</f>
        <v>91.28</v>
      </c>
      <c r="E162" s="20">
        <f>E110</f>
        <v>53.644799999999996</v>
      </c>
      <c r="F162" s="28">
        <f>F110/intro!$D$10*100</f>
        <v>105.63233584828713</v>
      </c>
      <c r="G162" s="28">
        <f>G110/intro!$D$11*100</f>
        <v>68.177902520562682</v>
      </c>
      <c r="H162" s="28">
        <f>H110/intro!$D$11*100</f>
        <v>111.97598529851487</v>
      </c>
      <c r="I162" s="28">
        <f>I110/intro!$D$11*100</f>
        <v>91.259864524934727</v>
      </c>
      <c r="J162" s="28">
        <f>J110/intro!$D$11*100</f>
        <v>42.760565158008063</v>
      </c>
      <c r="K162" s="28">
        <f>K110/intro!$D$11*100</f>
        <v>21.580621738204663</v>
      </c>
      <c r="L162" s="28">
        <f>L110/intro!$D$11*100</f>
        <v>72.770045178421384</v>
      </c>
      <c r="M162" s="28">
        <f>M110/intro!$D$11*100</f>
        <v>31.796938361753018</v>
      </c>
      <c r="N162" s="28">
        <f>N110/intro!$D$11*100</f>
        <v>59.992747886170484</v>
      </c>
      <c r="O162" s="28">
        <f>O110/intro!$D$11*100</f>
        <v>43.970384224314742</v>
      </c>
      <c r="Q162" s="28">
        <f>Q110/intro!$D$10*100</f>
        <v>84.696588244290382</v>
      </c>
      <c r="R162" s="28">
        <f>R110/intro!$D$11*100</f>
        <v>52.040854848821603</v>
      </c>
      <c r="S162" s="28">
        <f>S110/intro!$D$11*100</f>
        <v>109.93817744570238</v>
      </c>
      <c r="T162" s="28">
        <f>T110/intro!$D$11*100</f>
        <v>102.82564248107467</v>
      </c>
      <c r="U162" s="28">
        <f>U110/intro!$D$11*100</f>
        <v>28.040601064888328</v>
      </c>
      <c r="V162" s="28">
        <f>V110/intro!$D$11*100</f>
        <v>31.116044217416611</v>
      </c>
      <c r="W162" s="28">
        <f>W110/intro!$D$11*100</f>
        <v>86.141998646479493</v>
      </c>
      <c r="X162" s="28">
        <f>X110/intro!$D$11*100</f>
        <v>17.620435685845774</v>
      </c>
      <c r="Y162" s="28">
        <f>Y110/intro!$D$11*100</f>
        <v>75.937513912386777</v>
      </c>
      <c r="Z162" s="28">
        <f>Z110/intro!$D$11*100</f>
        <v>58.707559998520352</v>
      </c>
    </row>
    <row r="163" spans="1:26" ht="15.75" customHeight="1" x14ac:dyDescent="0.25">
      <c r="B163" s="26" t="str">
        <f>B156</f>
        <v>Line 6 Gone</v>
      </c>
      <c r="C163" s="20">
        <f>C111</f>
        <v>90</v>
      </c>
      <c r="D163" s="20">
        <f>D111</f>
        <v>76.28</v>
      </c>
      <c r="E163" s="20">
        <f>E111</f>
        <v>53.644799999999996</v>
      </c>
      <c r="F163" s="28">
        <f>F111/intro!$D$10*100</f>
        <v>89.653559594208801</v>
      </c>
      <c r="G163" s="28">
        <f>G111/intro!$D$11*100</f>
        <v>55.985384419145923</v>
      </c>
      <c r="H163" s="28">
        <f>H111/intro!$D$11*100</f>
        <v>109.36326103711014</v>
      </c>
      <c r="I163" s="28">
        <f>I111/intro!$D$11*100</f>
        <v>98.671895522914596</v>
      </c>
      <c r="J163" s="28">
        <f>J111/intro!$D$11*100</f>
        <v>31.791579874219394</v>
      </c>
      <c r="K163" s="28">
        <f>K111/intro!$D$11*100</f>
        <v>28.064004122236554</v>
      </c>
      <c r="L163" s="28">
        <f>L111/intro!$D$11*100</f>
        <v>81.576885814793826</v>
      </c>
      <c r="M163" s="28">
        <f>M111/intro!$D$11*100</f>
        <v>21.29367280326521</v>
      </c>
      <c r="N163" s="28">
        <f>N111/intro!$D$11*100</f>
        <v>70.757524273784441</v>
      </c>
      <c r="O163" s="28">
        <f>O111/intro!$D$11*100</f>
        <v>53.843548662667942</v>
      </c>
      <c r="Q163" s="28">
        <f>Q111/intro!$D$10*100</f>
        <v>69.740056586460028</v>
      </c>
      <c r="R163" s="28">
        <f>R111/intro!$D$11*100</f>
        <v>40.519611584888956</v>
      </c>
      <c r="S163" s="28">
        <f>S111/intro!$D$11*100</f>
        <v>109.02298389047429</v>
      </c>
      <c r="T163" s="28">
        <f>T111/intro!$D$11*100</f>
        <v>111.24135917912756</v>
      </c>
      <c r="U163" s="28">
        <f>U111/intro!$D$11*100</f>
        <v>17.690282688248367</v>
      </c>
      <c r="V163" s="28">
        <f>V111/intro!$D$11*100</f>
        <v>38.780199053771284</v>
      </c>
      <c r="W163" s="28">
        <f>W111/intro!$D$11*100</f>
        <v>96.006778401101997</v>
      </c>
      <c r="X163" s="28">
        <f>X111/intro!$D$11*100</f>
        <v>7.7670939992361703</v>
      </c>
      <c r="Y163" s="28">
        <f>Y111/intro!$D$11*100</f>
        <v>87.583569762413731</v>
      </c>
      <c r="Z163" s="28">
        <f>Z111/intro!$D$11*100</f>
        <v>69.821628209071548</v>
      </c>
    </row>
    <row r="164" spans="1:26" ht="15.75" customHeight="1" x14ac:dyDescent="0.25">
      <c r="A164" s="30" t="s">
        <v>45</v>
      </c>
      <c r="B164" s="26" t="str">
        <f>B112</f>
        <v>0 in Slack</v>
      </c>
      <c r="C164" s="20">
        <f>C112</f>
        <v>15</v>
      </c>
      <c r="D164" s="20">
        <f>D112</f>
        <v>151.28</v>
      </c>
      <c r="E164" s="20">
        <f>E112</f>
        <v>44.704000000000001</v>
      </c>
      <c r="F164" s="28">
        <f>F112/intro!$D$10*100</f>
        <v>100.92399061990211</v>
      </c>
      <c r="G164" s="28">
        <f>G112/intro!$D$11*100</f>
        <v>66.474386377724088</v>
      </c>
      <c r="H164" s="28">
        <f>H112/intro!$D$11*100</f>
        <v>4.3132442366776651</v>
      </c>
      <c r="I164" s="28">
        <f>I112/intro!$D$11*100</f>
        <v>5.7134485795680675E-3</v>
      </c>
      <c r="J164" s="28">
        <f>J112/intro!$D$11*100</f>
        <v>37.804490704929314</v>
      </c>
      <c r="K164" s="28">
        <f>K112/intro!$D$11*100</f>
        <v>4.1539682164203895E-6</v>
      </c>
      <c r="L164" s="28">
        <f>L112/intro!$D$11*100</f>
        <v>1.1925494583676854E-3</v>
      </c>
      <c r="M164" s="28">
        <f>M112/intro!$D$11*100</f>
        <v>27.297902721853724</v>
      </c>
      <c r="N164" s="28">
        <f>N112/intro!$D$11*100</f>
        <v>1.1808228720180545E-3</v>
      </c>
      <c r="O164" s="28">
        <f>O112/intro!$D$11*100</f>
        <v>1.1836643312632168E-3</v>
      </c>
      <c r="Q164" s="28">
        <f>Q112/intro!$D$10*100</f>
        <v>42.97957917006525</v>
      </c>
      <c r="R164" s="28">
        <f>R112/intro!$D$11*100</f>
        <v>30.543229813021604</v>
      </c>
      <c r="S164" s="28">
        <f>S112/intro!$D$11*100</f>
        <v>24.342751629018792</v>
      </c>
      <c r="T164" s="28">
        <f>T112/intro!$D$11*100</f>
        <v>9.3922866454299836</v>
      </c>
      <c r="U164" s="28">
        <f>U112/intro!$D$11*100</f>
        <v>23.825244688341783</v>
      </c>
      <c r="V164" s="28">
        <f>V112/intro!$D$11*100</f>
        <v>0.8048667707708953</v>
      </c>
      <c r="W164" s="28">
        <f>W112/intro!$D$11*100</f>
        <v>2.7872455946323065</v>
      </c>
      <c r="X164" s="28">
        <f>X112/intro!$D$11*100</f>
        <v>20.554090945217979</v>
      </c>
      <c r="Y164" s="28">
        <f>Y112/intro!$D$11*100</f>
        <v>5.6281139047343991E-2</v>
      </c>
      <c r="Z164" s="28">
        <f>Z112/intro!$D$11*100</f>
        <v>3.5222019275167979E-2</v>
      </c>
    </row>
    <row r="165" spans="1:26" ht="15.75" customHeight="1" x14ac:dyDescent="0.25">
      <c r="B165" s="26" t="str">
        <f>B113</f>
        <v>3 in Slack</v>
      </c>
      <c r="C165" s="20">
        <f>C113</f>
        <v>15</v>
      </c>
      <c r="D165" s="20">
        <f>D113</f>
        <v>151.28</v>
      </c>
      <c r="E165" s="20">
        <f>E113</f>
        <v>44.704000000000001</v>
      </c>
      <c r="F165" s="28">
        <f>F113/intro!$D$10*100</f>
        <v>98.843458146411095</v>
      </c>
      <c r="G165" s="28">
        <f>G113/intro!$D$11*100</f>
        <v>67.477479621015675</v>
      </c>
      <c r="H165" s="28">
        <f>H113/intro!$D$11*100</f>
        <v>4.9165547452095515</v>
      </c>
      <c r="I165" s="28">
        <f>I113/intro!$D$11*100</f>
        <v>5.6591986106257269E-3</v>
      </c>
      <c r="J165" s="28">
        <f>J113/intro!$D$11*100</f>
        <v>38.045219895069025</v>
      </c>
      <c r="K165" s="28">
        <f>K113/intro!$D$11*100</f>
        <v>2.4637149896400396E-6</v>
      </c>
      <c r="L165" s="28">
        <f>L113/intro!$D$11*100</f>
        <v>1.1868391488960262E-3</v>
      </c>
      <c r="M165" s="28">
        <f>M113/intro!$D$11*100</f>
        <v>27.361888054250759</v>
      </c>
      <c r="N165" s="28">
        <f>N113/intro!$D$11*100</f>
        <v>1.1807725537708626E-3</v>
      </c>
      <c r="O165" s="28">
        <f>O113/intro!$D$11*100</f>
        <v>1.1835976798753032E-3</v>
      </c>
      <c r="Q165" s="28">
        <f>Q113/intro!$D$10*100</f>
        <v>40.832037622349105</v>
      </c>
      <c r="R165" s="28">
        <f>R113/intro!$D$11*100</f>
        <v>31.344133991391704</v>
      </c>
      <c r="S165" s="28">
        <f>S113/intro!$D$11*100</f>
        <v>25.206719991228471</v>
      </c>
      <c r="T165" s="28">
        <f>T113/intro!$D$11*100</f>
        <v>9.7208096118387139</v>
      </c>
      <c r="U165" s="28">
        <f>U113/intro!$D$11*100</f>
        <v>24.131163399576462</v>
      </c>
      <c r="V165" s="28">
        <f>V113/intro!$D$11*100</f>
        <v>0.75171639755700947</v>
      </c>
      <c r="W165" s="28">
        <f>W113/intro!$D$11*100</f>
        <v>2.6127382612396306</v>
      </c>
      <c r="X165" s="28">
        <f>X113/intro!$D$11*100</f>
        <v>20.633877830402575</v>
      </c>
      <c r="Y165" s="28">
        <f>Y113/intro!$D$11*100</f>
        <v>5.453405805593349E-2</v>
      </c>
      <c r="Z165" s="28">
        <f>Z113/intro!$D$11*100</f>
        <v>3.4228894320120509E-2</v>
      </c>
    </row>
    <row r="166" spans="1:26" ht="15.75" customHeight="1" x14ac:dyDescent="0.25">
      <c r="B166" s="26" t="str">
        <f>B114</f>
        <v>6 in Slack</v>
      </c>
      <c r="C166" s="20">
        <f>C114</f>
        <v>15</v>
      </c>
      <c r="D166" s="20">
        <f>D114</f>
        <v>151.28</v>
      </c>
      <c r="E166" s="20">
        <f>E114</f>
        <v>44.704000000000001</v>
      </c>
      <c r="F166" s="28">
        <f>F114/intro!$D$10*100</f>
        <v>97.034308727569325</v>
      </c>
      <c r="G166" s="28">
        <f>G114/intro!$D$11*100</f>
        <v>68.346249520805173</v>
      </c>
      <c r="H166" s="28">
        <f>H114/intro!$D$11*100</f>
        <v>5.4518035346333686</v>
      </c>
      <c r="I166" s="28">
        <f>I114/intro!$D$11*100</f>
        <v>5.6124072059007286E-3</v>
      </c>
      <c r="J166" s="28">
        <f>J114/intro!$D$11*100</f>
        <v>38.24952110899563</v>
      </c>
      <c r="K166" s="28">
        <f>K114/intro!$D$11*100</f>
        <v>1.4228904666642234E-6</v>
      </c>
      <c r="L166" s="28">
        <f>L114/intro!$D$11*100</f>
        <v>1.1832474811065397E-3</v>
      </c>
      <c r="M166" s="28">
        <f>M114/intro!$D$11*100</f>
        <v>27.415697129841703</v>
      </c>
      <c r="N166" s="28">
        <f>N114/intro!$D$11*100</f>
        <v>1.1807279166160952E-3</v>
      </c>
      <c r="O166" s="28">
        <f>O114/intro!$D$11*100</f>
        <v>1.183538738541395E-3</v>
      </c>
      <c r="Q166" s="28">
        <f>Q114/intro!$D$10*100</f>
        <v>39.732059288336053</v>
      </c>
      <c r="R166" s="28">
        <f>R114/intro!$D$11*100</f>
        <v>32.403489324824847</v>
      </c>
      <c r="S166" s="28">
        <f>S114/intro!$D$11*100</f>
        <v>25.94143234148293</v>
      </c>
      <c r="T166" s="28">
        <f>T114/intro!$D$11*100</f>
        <v>9.5774801136739018</v>
      </c>
      <c r="U166" s="28">
        <f>U114/intro!$D$11*100</f>
        <v>24.191343414529609</v>
      </c>
      <c r="V166" s="28">
        <f>V114/intro!$D$11*100</f>
        <v>0.44997310664809598</v>
      </c>
      <c r="W166" s="28">
        <f>W114/intro!$D$11*100</f>
        <v>1.5707834037674169</v>
      </c>
      <c r="X166" s="28">
        <f>X114/intro!$D$11*100</f>
        <v>20.222496739665115</v>
      </c>
      <c r="Y166" s="28">
        <f>Y114/intro!$D$11*100</f>
        <v>4.9307796934011119E-2</v>
      </c>
      <c r="Z166" s="28">
        <f>Z114/intro!$D$11*100</f>
        <v>3.1627250217905925E-2</v>
      </c>
    </row>
    <row r="167" spans="1:26" ht="15.75" customHeight="1" x14ac:dyDescent="0.25">
      <c r="B167" s="26" t="str">
        <f>B115</f>
        <v>9 in Slack</v>
      </c>
      <c r="C167" s="20">
        <f>C115</f>
        <v>15</v>
      </c>
      <c r="D167" s="20">
        <f>D115</f>
        <v>151.28</v>
      </c>
      <c r="E167" s="20">
        <f>E115</f>
        <v>44.704000000000001</v>
      </c>
      <c r="F167" s="28">
        <f>F115/intro!$D$10*100</f>
        <v>94.993644219004892</v>
      </c>
      <c r="G167" s="28">
        <f>G115/intro!$D$11*100</f>
        <v>69.337986666131712</v>
      </c>
      <c r="H167" s="28">
        <f>H115/intro!$D$11*100</f>
        <v>6.0747057976329266</v>
      </c>
      <c r="I167" s="28">
        <f>I115/intro!$D$11*100</f>
        <v>5.5593720777046048E-3</v>
      </c>
      <c r="J167" s="28">
        <f>J115/intro!$D$11*100</f>
        <v>38.478292614061701</v>
      </c>
      <c r="K167" s="28">
        <f>K115/intro!$D$11*100</f>
        <v>6.2962213302954578E-7</v>
      </c>
      <c r="L167" s="28">
        <f>L115/intro!$D$11*100</f>
        <v>1.1804416301371117E-3</v>
      </c>
      <c r="M167" s="28">
        <f>M115/intro!$D$11*100</f>
        <v>27.475389179534787</v>
      </c>
      <c r="N167" s="28">
        <f>N115/intro!$D$11*100</f>
        <v>1.1806757723034813E-3</v>
      </c>
      <c r="O167" s="28">
        <f>O115/intro!$D$11*100</f>
        <v>1.1834711741207703E-3</v>
      </c>
      <c r="Q167" s="28">
        <f>Q115/intro!$D$10*100</f>
        <v>37.773381423327898</v>
      </c>
      <c r="R167" s="28">
        <f>R115/intro!$D$11*100</f>
        <v>33.268454921651255</v>
      </c>
      <c r="S167" s="28">
        <f>S115/intro!$D$11*100</f>
        <v>26.770109960445271</v>
      </c>
      <c r="T167" s="28">
        <f>T115/intro!$D$11*100</f>
        <v>9.7870909171600502</v>
      </c>
      <c r="U167" s="28">
        <f>U115/intro!$D$11*100</f>
        <v>24.448505164508351</v>
      </c>
      <c r="V167" s="28">
        <f>V115/intro!$D$11*100</f>
        <v>0.35814101713210522</v>
      </c>
      <c r="W167" s="28">
        <f>W115/intro!$D$11*100</f>
        <v>1.2560917670036658</v>
      </c>
      <c r="X167" s="28">
        <f>X115/intro!$D$11*100</f>
        <v>20.201907852028793</v>
      </c>
      <c r="Y167" s="28">
        <f>Y115/intro!$D$11*100</f>
        <v>4.7468682245317209E-2</v>
      </c>
      <c r="Z167" s="28">
        <f>Z115/intro!$D$11*100</f>
        <v>3.0346309961324217E-2</v>
      </c>
    </row>
    <row r="168" spans="1:26" ht="15.75" customHeight="1" x14ac:dyDescent="0.25">
      <c r="B168" s="26" t="str">
        <f>B116</f>
        <v>0 in Slack</v>
      </c>
      <c r="C168" s="20">
        <f>C116</f>
        <v>30</v>
      </c>
      <c r="D168" s="20">
        <f>D116</f>
        <v>136.28</v>
      </c>
      <c r="E168" s="20">
        <f>E116</f>
        <v>44.704000000000001</v>
      </c>
      <c r="F168" s="28">
        <f>F116/intro!$D$10*100</f>
        <v>78.856944586052208</v>
      </c>
      <c r="G168" s="28">
        <f>G116/intro!$D$11*100</f>
        <v>55.581753961645305</v>
      </c>
      <c r="H168" s="28">
        <f>H116/intro!$D$11*100</f>
        <v>48.772691795067189</v>
      </c>
      <c r="I168" s="28">
        <f>I116/intro!$D$11*100</f>
        <v>16.895619595699337</v>
      </c>
      <c r="J168" s="28">
        <f>J116/intro!$D$11*100</f>
        <v>43.287644739421033</v>
      </c>
      <c r="K168" s="28">
        <f>K116/intro!$D$11*100</f>
        <v>1.3001028856751478</v>
      </c>
      <c r="L168" s="28">
        <f>L116/intro!$D$11*100</f>
        <v>6.1008837642864817</v>
      </c>
      <c r="M168" s="28">
        <f>M116/intro!$D$11*100</f>
        <v>37.854443739036846</v>
      </c>
      <c r="N168" s="28">
        <f>N116/intro!$D$11*100</f>
        <v>5.366010821722942E-2</v>
      </c>
      <c r="O168" s="28">
        <f>O116/intro!$D$11*100</f>
        <v>3.5501852641845244E-2</v>
      </c>
      <c r="Q168" s="28">
        <f>Q116/intro!$D$10*100</f>
        <v>49.607491333605218</v>
      </c>
      <c r="R168" s="28">
        <f>R116/intro!$D$11*100</f>
        <v>34.063325982762265</v>
      </c>
      <c r="S168" s="28">
        <f>S116/intro!$D$11*100</f>
        <v>40.887307103840492</v>
      </c>
      <c r="T168" s="28">
        <f>T116/intro!$D$11*100</f>
        <v>28.234122405938678</v>
      </c>
      <c r="U168" s="28">
        <f>U116/intro!$D$11*100</f>
        <v>25.0614970661169</v>
      </c>
      <c r="V168" s="28">
        <f>V116/intro!$D$11*100</f>
        <v>6.0950457316833413</v>
      </c>
      <c r="W168" s="28">
        <f>W116/intro!$D$11*100</f>
        <v>20.323673952310255</v>
      </c>
      <c r="X168" s="28">
        <f>X116/intro!$D$11*100</f>
        <v>20.91170962648085</v>
      </c>
      <c r="Y168" s="28">
        <f>Y116/intro!$D$11*100</f>
        <v>14.645425117062649</v>
      </c>
      <c r="Z168" s="28">
        <f>Z116/intro!$D$11*100</f>
        <v>3.6884829376301367</v>
      </c>
    </row>
    <row r="169" spans="1:26" ht="15.75" customHeight="1" x14ac:dyDescent="0.25">
      <c r="B169" s="26" t="str">
        <f>B117</f>
        <v>3 in Slack</v>
      </c>
      <c r="C169" s="20">
        <f>C117</f>
        <v>30</v>
      </c>
      <c r="D169" s="20">
        <f>D117</f>
        <v>136.28</v>
      </c>
      <c r="E169" s="20">
        <f>E117</f>
        <v>44.704000000000001</v>
      </c>
      <c r="F169" s="28">
        <f>F117/intro!$D$10*100</f>
        <v>77.169306943311582</v>
      </c>
      <c r="G169" s="28">
        <f>G117/intro!$D$11*100</f>
        <v>56.724985552328178</v>
      </c>
      <c r="H169" s="28">
        <f>H117/intro!$D$11*100</f>
        <v>49.533809051327964</v>
      </c>
      <c r="I169" s="28">
        <f>I117/intro!$D$11*100</f>
        <v>16.697311934281007</v>
      </c>
      <c r="J169" s="28">
        <f>J117/intro!$D$11*100</f>
        <v>43.416363076557467</v>
      </c>
      <c r="K169" s="28">
        <f>K117/intro!$D$11*100</f>
        <v>1.0042818901438055</v>
      </c>
      <c r="L169" s="28">
        <f>L117/intro!$D$11*100</f>
        <v>4.7322549330936869</v>
      </c>
      <c r="M169" s="28">
        <f>M117/intro!$D$11*100</f>
        <v>37.515287593674117</v>
      </c>
      <c r="N169" s="28">
        <f>N117/intro!$D$11*100</f>
        <v>4.8239400547776062E-2</v>
      </c>
      <c r="O169" s="28">
        <f>O117/intro!$D$11*100</f>
        <v>3.2408937086668005E-2</v>
      </c>
      <c r="Q169" s="28">
        <f>Q117/intro!$D$10*100</f>
        <v>47.31006448817292</v>
      </c>
      <c r="R169" s="28">
        <f>R117/intro!$D$11*100</f>
        <v>34.821701097447232</v>
      </c>
      <c r="S169" s="28">
        <f>S117/intro!$D$11*100</f>
        <v>41.708700750729477</v>
      </c>
      <c r="T169" s="28">
        <f>T117/intro!$D$11*100</f>
        <v>28.574252452859955</v>
      </c>
      <c r="U169" s="28">
        <f>U117/intro!$D$11*100</f>
        <v>25.415612745211341</v>
      </c>
      <c r="V169" s="28">
        <f>V117/intro!$D$11*100</f>
        <v>6.0527707954361416</v>
      </c>
      <c r="W169" s="28">
        <f>W117/intro!$D$11*100</f>
        <v>20.258006610763125</v>
      </c>
      <c r="X169" s="28">
        <f>X117/intro!$D$11*100</f>
        <v>21.082993548610865</v>
      </c>
      <c r="Y169" s="28">
        <f>Y117/intro!$D$11*100</f>
        <v>14.370158942902695</v>
      </c>
      <c r="Z169" s="28">
        <f>Z117/intro!$D$11*100</f>
        <v>3.2698877725457645</v>
      </c>
    </row>
    <row r="170" spans="1:26" ht="15.75" customHeight="1" x14ac:dyDescent="0.25">
      <c r="B170" s="26" t="str">
        <f>B118</f>
        <v>6 in Slack</v>
      </c>
      <c r="C170" s="20">
        <f>C118</f>
        <v>30</v>
      </c>
      <c r="D170" s="20">
        <f>D118</f>
        <v>136.28</v>
      </c>
      <c r="E170" s="20">
        <f>E118</f>
        <v>44.704000000000001</v>
      </c>
      <c r="F170" s="28">
        <f>F118/intro!$D$10*100</f>
        <v>75.249844514681897</v>
      </c>
      <c r="G170" s="28">
        <f>G118/intro!$D$11*100</f>
        <v>57.50774574176625</v>
      </c>
      <c r="H170" s="28">
        <f>H118/intro!$D$11*100</f>
        <v>50.277166806876174</v>
      </c>
      <c r="I170" s="28">
        <f>I118/intro!$D$11*100</f>
        <v>16.885229283446506</v>
      </c>
      <c r="J170" s="28">
        <f>J118/intro!$D$11*100</f>
        <v>43.667212727059827</v>
      </c>
      <c r="K170" s="28">
        <f>K118/intro!$D$11*100</f>
        <v>0.91795651394969646</v>
      </c>
      <c r="L170" s="28">
        <f>L118/intro!$D$11*100</f>
        <v>4.3463602374551327</v>
      </c>
      <c r="M170" s="28">
        <f>M118/intro!$D$11*100</f>
        <v>37.528386569636687</v>
      </c>
      <c r="N170" s="28">
        <f>N118/intro!$D$11*100</f>
        <v>4.6653385627977093E-2</v>
      </c>
      <c r="O170" s="28">
        <f>O118/intro!$D$11*100</f>
        <v>3.1304085333238509E-2</v>
      </c>
      <c r="Q170" s="28">
        <f>Q118/intro!$D$10*100</f>
        <v>45.300799092577485</v>
      </c>
      <c r="R170" s="28">
        <f>R118/intro!$D$11*100</f>
        <v>35.467910143568034</v>
      </c>
      <c r="S170" s="28">
        <f>S118/intro!$D$11*100</f>
        <v>42.410436388418951</v>
      </c>
      <c r="T170" s="28">
        <f>T118/intro!$D$11*100</f>
        <v>28.865681334968755</v>
      </c>
      <c r="U170" s="28">
        <f>U118/intro!$D$11*100</f>
        <v>25.709945071341583</v>
      </c>
      <c r="V170" s="28">
        <f>V118/intro!$D$11*100</f>
        <v>6.0151249350344456</v>
      </c>
      <c r="W170" s="28">
        <f>W118/intro!$D$11*100</f>
        <v>20.194364172873154</v>
      </c>
      <c r="X170" s="28">
        <f>X118/intro!$D$11*100</f>
        <v>21.218081810628721</v>
      </c>
      <c r="Y170" s="28">
        <f>Y118/intro!$D$11*100</f>
        <v>14.092119178262438</v>
      </c>
      <c r="Z170" s="28">
        <f>Z118/intro!$D$11*100</f>
        <v>2.9131317042987712</v>
      </c>
    </row>
    <row r="171" spans="1:26" ht="15.75" customHeight="1" x14ac:dyDescent="0.25">
      <c r="B171" s="26" t="str">
        <f>B119</f>
        <v>9 in Slack</v>
      </c>
      <c r="C171" s="20">
        <f>C119</f>
        <v>30</v>
      </c>
      <c r="D171" s="20">
        <f>D119</f>
        <v>136.28</v>
      </c>
      <c r="E171" s="20">
        <f>E119</f>
        <v>44.704000000000001</v>
      </c>
      <c r="F171" s="28">
        <f>F119/intro!$D$10*100</f>
        <v>73.076322899673741</v>
      </c>
      <c r="G171" s="28">
        <f>G119/intro!$D$11*100</f>
        <v>58.394122970149795</v>
      </c>
      <c r="H171" s="28">
        <f>H119/intro!$D$11*100</f>
        <v>51.120064403074203</v>
      </c>
      <c r="I171" s="28">
        <f>I119/intro!$D$11*100</f>
        <v>17.09943081540429</v>
      </c>
      <c r="J171" s="28">
        <f>J119/intro!$D$11*100</f>
        <v>43.950567356559731</v>
      </c>
      <c r="K171" s="28">
        <f>K119/intro!$D$11*100</f>
        <v>0.82328365503548073</v>
      </c>
      <c r="L171" s="28">
        <f>L119/intro!$D$11*100</f>
        <v>3.9194596195897899</v>
      </c>
      <c r="M171" s="28">
        <f>M119/intro!$D$11*100</f>
        <v>37.543400885331067</v>
      </c>
      <c r="N171" s="28">
        <f>N119/intro!$D$11*100</f>
        <v>4.4993752880678493E-2</v>
      </c>
      <c r="O171" s="28">
        <f>O119/intro!$D$11*100</f>
        <v>3.0057231631206213E-2</v>
      </c>
      <c r="Q171" s="28">
        <f>Q119/intro!$D$10*100</f>
        <v>43.084113733686785</v>
      </c>
      <c r="R171" s="28">
        <f>R119/intro!$D$11*100</f>
        <v>36.239815388551378</v>
      </c>
      <c r="S171" s="28">
        <f>S119/intro!$D$11*100</f>
        <v>43.234356092475444</v>
      </c>
      <c r="T171" s="28">
        <f>T119/intro!$D$11*100</f>
        <v>29.195178608728362</v>
      </c>
      <c r="U171" s="28">
        <f>U119/intro!$D$11*100</f>
        <v>26.067524187853635</v>
      </c>
      <c r="V171" s="28">
        <f>V119/intro!$D$11*100</f>
        <v>5.9661155709579186</v>
      </c>
      <c r="W171" s="28">
        <f>W119/intro!$D$11*100</f>
        <v>20.106998101705269</v>
      </c>
      <c r="X171" s="28">
        <f>X119/intro!$D$11*100</f>
        <v>21.389050229233</v>
      </c>
      <c r="Y171" s="28">
        <f>Y119/intro!$D$11*100</f>
        <v>13.760172947875388</v>
      </c>
      <c r="Z171" s="28">
        <f>Z119/intro!$D$11*100</f>
        <v>2.5039991087846274</v>
      </c>
    </row>
    <row r="172" spans="1:26" ht="15.75" customHeight="1" x14ac:dyDescent="0.25">
      <c r="B172" s="26" t="str">
        <f>B120</f>
        <v>0 in Slack</v>
      </c>
      <c r="C172" s="20">
        <f>C120</f>
        <v>15</v>
      </c>
      <c r="D172" s="20">
        <f>D120</f>
        <v>151.28</v>
      </c>
      <c r="E172" s="20">
        <f>E120</f>
        <v>53.644799999999996</v>
      </c>
      <c r="F172" s="28">
        <f>F120/intro!$D$10*100</f>
        <v>135.23413285073411</v>
      </c>
      <c r="G172" s="28">
        <f>G120/intro!$D$11*100</f>
        <v>89.362068209414744</v>
      </c>
      <c r="H172" s="28">
        <f>H120/intro!$D$11*100</f>
        <v>22.731152518172738</v>
      </c>
      <c r="I172" s="28">
        <f>I120/intro!$D$11*100</f>
        <v>5.346149722605483E-3</v>
      </c>
      <c r="J172" s="28">
        <f>J120/intro!$D$11*100</f>
        <v>53.639778022194584</v>
      </c>
      <c r="K172" s="28">
        <f>K120/intro!$D$11*100</f>
        <v>0</v>
      </c>
      <c r="L172" s="28">
        <f>L120/intro!$D$11*100</f>
        <v>1.1608391221730649E-3</v>
      </c>
      <c r="M172" s="28">
        <f>M120/intro!$D$11*100</f>
        <v>41.621315404426582</v>
      </c>
      <c r="N172" s="28">
        <f>N120/intro!$D$11*100</f>
        <v>1.1750284620888911E-3</v>
      </c>
      <c r="O172" s="28">
        <f>O120/intro!$D$11*100</f>
        <v>1.1784535521326331E-3</v>
      </c>
      <c r="Q172" s="28">
        <f>Q120/intro!$D$10*100</f>
        <v>80.668189233278952</v>
      </c>
      <c r="R172" s="28">
        <f>R120/intro!$D$11*100</f>
        <v>55.899083552807717</v>
      </c>
      <c r="S172" s="28">
        <f>S120/intro!$D$11*100</f>
        <v>38.210720262214323</v>
      </c>
      <c r="T172" s="28">
        <f>T120/intro!$D$11*100</f>
        <v>1.9478806234417729</v>
      </c>
      <c r="U172" s="28">
        <f>U120/intro!$D$11*100</f>
        <v>40.1177574832519</v>
      </c>
      <c r="V172" s="28">
        <f>V120/intro!$D$11*100</f>
        <v>6.6821522428982209E-3</v>
      </c>
      <c r="W172" s="28">
        <f>W120/intro!$D$11*100</f>
        <v>3.2589374668967649E-2</v>
      </c>
      <c r="X172" s="28">
        <f>X120/intro!$D$11*100</f>
        <v>32.986623027817373</v>
      </c>
      <c r="Y172" s="28">
        <f>Y120/intro!$D$11*100</f>
        <v>2.184111199965592E-2</v>
      </c>
      <c r="Z172" s="28">
        <f>Z120/intro!$D$11*100</f>
        <v>1.3660134997157597E-2</v>
      </c>
    </row>
    <row r="173" spans="1:26" ht="15.75" customHeight="1" x14ac:dyDescent="0.25">
      <c r="B173" s="26" t="str">
        <f>B121</f>
        <v>3 in Slack</v>
      </c>
      <c r="C173" s="20">
        <f>C121</f>
        <v>15</v>
      </c>
      <c r="D173" s="20">
        <f>D121</f>
        <v>151.28</v>
      </c>
      <c r="E173" s="20">
        <f>E121</f>
        <v>53.644799999999996</v>
      </c>
      <c r="F173" s="28">
        <f>F121/intro!$D$10*100</f>
        <v>132.88672512234911</v>
      </c>
      <c r="G173" s="28">
        <f>G121/intro!$D$11*100</f>
        <v>90.357052707750569</v>
      </c>
      <c r="H173" s="28">
        <f>H121/intro!$D$11*100</f>
        <v>23.550182424820651</v>
      </c>
      <c r="I173" s="28">
        <f>I121/intro!$D$11*100</f>
        <v>5.3496323337100266E-3</v>
      </c>
      <c r="J173" s="28">
        <f>J121/intro!$D$11*100</f>
        <v>53.914460869900203</v>
      </c>
      <c r="K173" s="28">
        <f>K121/intro!$D$11*100</f>
        <v>0</v>
      </c>
      <c r="L173" s="28">
        <f>L121/intro!$D$11*100</f>
        <v>1.1625050010785887E-3</v>
      </c>
      <c r="M173" s="28">
        <f>M121/intro!$D$11*100</f>
        <v>41.746490160162978</v>
      </c>
      <c r="N173" s="28">
        <f>N121/intro!$D$11*100</f>
        <v>1.1749676946895603E-3</v>
      </c>
      <c r="O173" s="28">
        <f>O121/intro!$D$11*100</f>
        <v>1.1783732052540524E-3</v>
      </c>
      <c r="Q173" s="28">
        <f>Q121/intro!$D$10*100</f>
        <v>78.643334522838501</v>
      </c>
      <c r="R173" s="28">
        <f>R121/intro!$D$11*100</f>
        <v>56.893851966735234</v>
      </c>
      <c r="S173" s="28">
        <f>S121/intro!$D$11*100</f>
        <v>38.981589722310922</v>
      </c>
      <c r="T173" s="28">
        <f>T121/intro!$D$11*100</f>
        <v>1.9301885857017576</v>
      </c>
      <c r="U173" s="28">
        <f>U121/intro!$D$11*100</f>
        <v>40.370917106513453</v>
      </c>
      <c r="V173" s="28">
        <f>V121/intro!$D$11*100</f>
        <v>6.4322236395052508E-3</v>
      </c>
      <c r="W173" s="28">
        <f>W121/intro!$D$11*100</f>
        <v>3.1579814110638788E-2</v>
      </c>
      <c r="X173" s="28">
        <f>X121/intro!$D$11*100</f>
        <v>32.923677538230237</v>
      </c>
      <c r="Y173" s="28">
        <f>Y121/intro!$D$11*100</f>
        <v>2.0859733717677728E-2</v>
      </c>
      <c r="Z173" s="28">
        <f>Z121/intro!$D$11*100</f>
        <v>1.2788215134514632E-2</v>
      </c>
    </row>
    <row r="174" spans="1:26" ht="15.75" customHeight="1" x14ac:dyDescent="0.25">
      <c r="B174" s="26" t="str">
        <f>B122</f>
        <v>6 in Slack</v>
      </c>
      <c r="C174" s="20">
        <f>C122</f>
        <v>15</v>
      </c>
      <c r="D174" s="20">
        <f>D122</f>
        <v>151.28</v>
      </c>
      <c r="E174" s="20">
        <f>E122</f>
        <v>53.644799999999996</v>
      </c>
      <c r="F174" s="28">
        <f>F122/intro!$D$10*100</f>
        <v>130.84827436786298</v>
      </c>
      <c r="G174" s="28">
        <f>G122/intro!$D$11*100</f>
        <v>91.220401222197452</v>
      </c>
      <c r="H174" s="28">
        <f>H122/intro!$D$11*100</f>
        <v>24.257494663413649</v>
      </c>
      <c r="I174" s="28">
        <f>I122/intro!$D$11*100</f>
        <v>5.3517491493267769E-3</v>
      </c>
      <c r="J174" s="28">
        <f>J122/intro!$D$11*100</f>
        <v>54.148305793397874</v>
      </c>
      <c r="K174" s="28">
        <f>K122/intro!$D$11*100</f>
        <v>0</v>
      </c>
      <c r="L174" s="28">
        <f>L122/intro!$D$11*100</f>
        <v>1.1638491881255522E-3</v>
      </c>
      <c r="M174" s="28">
        <f>M122/intro!$D$11*100</f>
        <v>41.852081378726112</v>
      </c>
      <c r="N174" s="28">
        <f>N122/intro!$D$11*100</f>
        <v>1.1749178836827634E-3</v>
      </c>
      <c r="O174" s="28">
        <f>O122/intro!$D$11*100</f>
        <v>1.1783066553142179E-3</v>
      </c>
      <c r="Q174" s="28">
        <f>Q122/intro!$D$10*100</f>
        <v>76.884781555872763</v>
      </c>
      <c r="R174" s="28">
        <f>R122/intro!$D$11*100</f>
        <v>57.759077270643921</v>
      </c>
      <c r="S174" s="28">
        <f>S122/intro!$D$11*100</f>
        <v>39.642479319946148</v>
      </c>
      <c r="T174" s="28">
        <f>T122/intro!$D$11*100</f>
        <v>1.9055230070101747</v>
      </c>
      <c r="U174" s="28">
        <f>U122/intro!$D$11*100</f>
        <v>40.589278009710902</v>
      </c>
      <c r="V174" s="28">
        <f>V122/intro!$D$11*100</f>
        <v>6.2181359322921225E-3</v>
      </c>
      <c r="W174" s="28">
        <f>W122/intro!$D$11*100</f>
        <v>3.0707167879750065E-2</v>
      </c>
      <c r="X174" s="28">
        <f>X122/intro!$D$11*100</f>
        <v>32.868749490327765</v>
      </c>
      <c r="Y174" s="28">
        <f>Y122/intro!$D$11*100</f>
        <v>2.0030356106970175E-2</v>
      </c>
      <c r="Z174" s="28">
        <f>Z122/intro!$D$11*100</f>
        <v>1.2060818205238029E-2</v>
      </c>
    </row>
    <row r="175" spans="1:26" ht="15.75" customHeight="1" x14ac:dyDescent="0.25">
      <c r="B175" s="26" t="str">
        <f>B123</f>
        <v>9 in Slack</v>
      </c>
      <c r="C175" s="20">
        <f>C123</f>
        <v>15</v>
      </c>
      <c r="D175" s="20">
        <f>D123</f>
        <v>151.28</v>
      </c>
      <c r="E175" s="20">
        <f>E123</f>
        <v>53.644799999999996</v>
      </c>
      <c r="F175" s="28">
        <f>F123/intro!$D$10*100</f>
        <v>128.54611031810765</v>
      </c>
      <c r="G175" s="28">
        <f>G123/intro!$D$11*100</f>
        <v>92.204738744640551</v>
      </c>
      <c r="H175" s="28">
        <f>H123/intro!$D$11*100</f>
        <v>25.072097375893293</v>
      </c>
      <c r="I175" s="28">
        <f>I123/intro!$D$11*100</f>
        <v>5.3576663114315503E-3</v>
      </c>
      <c r="J175" s="28">
        <f>J123/intro!$D$11*100</f>
        <v>54.412634850159101</v>
      </c>
      <c r="K175" s="28">
        <f>K123/intro!$D$11*100</f>
        <v>0</v>
      </c>
      <c r="L175" s="28">
        <f>L123/intro!$D$11*100</f>
        <v>1.1652110271382647E-3</v>
      </c>
      <c r="M175" s="28">
        <f>M123/intro!$D$11*100</f>
        <v>41.971910835179159</v>
      </c>
      <c r="N175" s="28">
        <f>N123/intro!$D$11*100</f>
        <v>1.174858333660381E-3</v>
      </c>
      <c r="O175" s="28">
        <f>O123/intro!$D$11*100</f>
        <v>1.1782293518780075E-3</v>
      </c>
      <c r="Q175" s="28">
        <f>Q123/intro!$D$10*100</f>
        <v>75.205309441272433</v>
      </c>
      <c r="R175" s="28">
        <f>R123/intro!$D$11*100</f>
        <v>58.903836669396782</v>
      </c>
      <c r="S175" s="28">
        <f>S123/intro!$D$11*100</f>
        <v>40.370533632774773</v>
      </c>
      <c r="T175" s="28">
        <f>T123/intro!$D$11*100</f>
        <v>1.7309601815182769</v>
      </c>
      <c r="U175" s="28">
        <f>U123/intro!$D$11*100</f>
        <v>40.804649238019742</v>
      </c>
      <c r="V175" s="28">
        <f>V123/intro!$D$11*100</f>
        <v>5.881482815382962E-3</v>
      </c>
      <c r="W175" s="28">
        <f>W123/intro!$D$11*100</f>
        <v>2.9258405109494363E-2</v>
      </c>
      <c r="X175" s="28">
        <f>X123/intro!$D$11*100</f>
        <v>32.692950114200734</v>
      </c>
      <c r="Y175" s="28">
        <f>Y123/intro!$D$11*100</f>
        <v>1.8743722584194076E-2</v>
      </c>
      <c r="Z175" s="28">
        <f>Z123/intro!$D$11*100</f>
        <v>1.0966706759933971E-2</v>
      </c>
    </row>
    <row r="176" spans="1:26" ht="15.75" customHeight="1" x14ac:dyDescent="0.25">
      <c r="B176" s="26" t="str">
        <f>B124</f>
        <v>0 in Slack</v>
      </c>
      <c r="C176" s="20">
        <f>C124</f>
        <v>30</v>
      </c>
      <c r="D176" s="20">
        <f>D124</f>
        <v>136.28</v>
      </c>
      <c r="E176" s="20">
        <f>E124</f>
        <v>53.644799999999996</v>
      </c>
      <c r="F176" s="28">
        <f>F124/intro!$D$10*100</f>
        <v>110.60420192699839</v>
      </c>
      <c r="G176" s="28">
        <f>G124/intro!$D$11*100</f>
        <v>77.582703496675862</v>
      </c>
      <c r="H176" s="28">
        <f>H124/intro!$D$11*100</f>
        <v>70.975643730553841</v>
      </c>
      <c r="I176" s="28">
        <f>I124/intro!$D$11*100</f>
        <v>24.614296687640437</v>
      </c>
      <c r="J176" s="28">
        <f>J124/intro!$D$11*100</f>
        <v>60.032883789671608</v>
      </c>
      <c r="K176" s="28">
        <f>K124/intro!$D$11*100</f>
        <v>1.4362667002267353</v>
      </c>
      <c r="L176" s="28">
        <f>L124/intro!$D$11*100</f>
        <v>9.8136813717028843</v>
      </c>
      <c r="M176" s="28">
        <f>M124/intro!$D$11*100</f>
        <v>52.565784745440212</v>
      </c>
      <c r="N176" s="28">
        <f>N124/intro!$D$11*100</f>
        <v>5.2499251037298286E-2</v>
      </c>
      <c r="O176" s="28">
        <f>O124/intro!$D$11*100</f>
        <v>3.5894799602144686E-2</v>
      </c>
      <c r="Q176" s="28">
        <f>Q124/intro!$D$10*100</f>
        <v>81.82431560970636</v>
      </c>
      <c r="R176" s="28">
        <f>R124/intro!$D$11*100</f>
        <v>56.5244855979223</v>
      </c>
      <c r="S176" s="28">
        <f>S124/intro!$D$11*100</f>
        <v>62.133563074973573</v>
      </c>
      <c r="T176" s="28">
        <f>T124/intro!$D$11*100</f>
        <v>34.628185843281621</v>
      </c>
      <c r="U176" s="28">
        <f>U124/intro!$D$11*100</f>
        <v>42.359467859040471</v>
      </c>
      <c r="V176" s="28">
        <f>V124/intro!$D$11*100</f>
        <v>5.4361044444056246</v>
      </c>
      <c r="W176" s="28">
        <f>W124/intro!$D$11*100</f>
        <v>23.077364377431035</v>
      </c>
      <c r="X176" s="28">
        <f>X124/intro!$D$11*100</f>
        <v>36.170025197073031</v>
      </c>
      <c r="Y176" s="28">
        <f>Y124/intro!$D$11*100</f>
        <v>13.397097374442243</v>
      </c>
      <c r="Z176" s="28">
        <f>Z124/intro!$D$11*100</f>
        <v>3.1912881342298958</v>
      </c>
    </row>
    <row r="177" spans="1:26" ht="15.75" customHeight="1" x14ac:dyDescent="0.25">
      <c r="B177" s="26" t="str">
        <f>B125</f>
        <v>3 in Slack</v>
      </c>
      <c r="C177" s="20">
        <f>C125</f>
        <v>30</v>
      </c>
      <c r="D177" s="20">
        <f>D125</f>
        <v>136.28</v>
      </c>
      <c r="E177" s="20">
        <f>E125</f>
        <v>53.644799999999996</v>
      </c>
      <c r="F177" s="28">
        <f>F125/intro!$D$10*100</f>
        <v>108.12261036908646</v>
      </c>
      <c r="G177" s="28">
        <f>G125/intro!$D$11*100</f>
        <v>78.466576986469278</v>
      </c>
      <c r="H177" s="28">
        <f>H125/intro!$D$11*100</f>
        <v>71.867556980609294</v>
      </c>
      <c r="I177" s="28">
        <f>I125/intro!$D$11*100</f>
        <v>24.91460633458631</v>
      </c>
      <c r="J177" s="28">
        <f>J125/intro!$D$11*100</f>
        <v>60.372493407947545</v>
      </c>
      <c r="K177" s="28">
        <f>K125/intro!$D$11*100</f>
        <v>1.3765840852050018</v>
      </c>
      <c r="L177" s="28">
        <f>L125/intro!$D$11*100</f>
        <v>9.4936467689615913</v>
      </c>
      <c r="M177" s="28">
        <f>M125/intro!$D$11*100</f>
        <v>52.666846307275286</v>
      </c>
      <c r="N177" s="28">
        <f>N125/intro!$D$11*100</f>
        <v>5.0625823564838753E-2</v>
      </c>
      <c r="O177" s="28">
        <f>O125/intro!$D$11*100</f>
        <v>3.4661892982015517E-2</v>
      </c>
      <c r="Q177" s="28">
        <f>Q125/intro!$D$10*100</f>
        <v>79.369607718189229</v>
      </c>
      <c r="R177" s="28">
        <f>R125/intro!$D$11*100</f>
        <v>57.328664520283048</v>
      </c>
      <c r="S177" s="28">
        <f>S125/intro!$D$11*100</f>
        <v>63.009491151218455</v>
      </c>
      <c r="T177" s="28">
        <f>T125/intro!$D$11*100</f>
        <v>35.004504448949525</v>
      </c>
      <c r="U177" s="28">
        <f>U125/intro!$D$11*100</f>
        <v>42.742900004008995</v>
      </c>
      <c r="V177" s="28">
        <f>V125/intro!$D$11*100</f>
        <v>5.3949878423246309</v>
      </c>
      <c r="W177" s="28">
        <f>W125/intro!$D$11*100</f>
        <v>23.026019475679398</v>
      </c>
      <c r="X177" s="28">
        <f>X125/intro!$D$11*100</f>
        <v>36.367471564300516</v>
      </c>
      <c r="Y177" s="28">
        <f>Y125/intro!$D$11*100</f>
        <v>13.08727697008861</v>
      </c>
      <c r="Z177" s="28">
        <f>Z125/intro!$D$11*100</f>
        <v>2.8046940555346045</v>
      </c>
    </row>
    <row r="178" spans="1:26" ht="15.75" customHeight="1" x14ac:dyDescent="0.25">
      <c r="B178" s="26" t="str">
        <f>B126</f>
        <v>6 in Slack</v>
      </c>
      <c r="C178" s="20">
        <f>C126</f>
        <v>30</v>
      </c>
      <c r="D178" s="20">
        <f>D126</f>
        <v>136.28</v>
      </c>
      <c r="E178" s="20">
        <f>E126</f>
        <v>53.644799999999996</v>
      </c>
      <c r="F178" s="28">
        <f>F126/intro!$D$10*100</f>
        <v>106.6418841761827</v>
      </c>
      <c r="G178" s="28">
        <f>G126/intro!$D$11*100</f>
        <v>79.578181124038096</v>
      </c>
      <c r="H178" s="28">
        <f>H126/intro!$D$11*100</f>
        <v>72.623522703417635</v>
      </c>
      <c r="I178" s="28">
        <f>I126/intro!$D$11*100</f>
        <v>24.749389007581453</v>
      </c>
      <c r="J178" s="28">
        <f>J126/intro!$D$11*100</f>
        <v>60.563463329810638</v>
      </c>
      <c r="K178" s="28">
        <f>K126/intro!$D$11*100</f>
        <v>1.1742040949988062</v>
      </c>
      <c r="L178" s="28">
        <f>L126/intro!$D$11*100</f>
        <v>8.1744888906048452</v>
      </c>
      <c r="M178" s="28">
        <f>M126/intro!$D$11*100</f>
        <v>52.446890640275697</v>
      </c>
      <c r="N178" s="28">
        <f>N126/intro!$D$11*100</f>
        <v>4.6323335462186858E-2</v>
      </c>
      <c r="O178" s="28">
        <f>O126/intro!$D$11*100</f>
        <v>3.1706122041417796E-2</v>
      </c>
      <c r="Q178" s="28">
        <f>Q126/intro!$D$10*100</f>
        <v>77.184872043230015</v>
      </c>
      <c r="R178" s="28">
        <f>R126/intro!$D$11*100</f>
        <v>57.985160401616085</v>
      </c>
      <c r="S178" s="28">
        <f>S126/intro!$D$11*100</f>
        <v>63.722651871566725</v>
      </c>
      <c r="T178" s="28">
        <f>T126/intro!$D$11*100</f>
        <v>35.306958708285805</v>
      </c>
      <c r="U178" s="28">
        <f>U126/intro!$D$11*100</f>
        <v>43.041839087407354</v>
      </c>
      <c r="V178" s="28">
        <f>V126/intro!$D$11*100</f>
        <v>5.3570668547326434</v>
      </c>
      <c r="W178" s="28">
        <f>W126/intro!$D$11*100</f>
        <v>22.960331844516464</v>
      </c>
      <c r="X178" s="28">
        <f>X126/intro!$D$11*100</f>
        <v>36.507685997751054</v>
      </c>
      <c r="Y178" s="28">
        <f>Y126/intro!$D$11*100</f>
        <v>12.809354885220012</v>
      </c>
      <c r="Z178" s="28">
        <f>Z126/intro!$D$11*100</f>
        <v>2.4727014633754449</v>
      </c>
    </row>
    <row r="179" spans="1:26" ht="15.75" customHeight="1" x14ac:dyDescent="0.25">
      <c r="B179" s="26" t="str">
        <f>B127</f>
        <v>9 in Slack</v>
      </c>
      <c r="C179" s="20">
        <f>C127</f>
        <v>30</v>
      </c>
      <c r="D179" s="20">
        <f>D127</f>
        <v>136.28</v>
      </c>
      <c r="E179" s="20">
        <f>E127</f>
        <v>53.644799999999996</v>
      </c>
      <c r="F179" s="28">
        <f>F127/intro!$D$10*100</f>
        <v>104.29414253670475</v>
      </c>
      <c r="G179" s="28">
        <f>G127/intro!$D$11*100</f>
        <v>80.496426237482979</v>
      </c>
      <c r="H179" s="28">
        <f>H127/intro!$D$11*100</f>
        <v>73.51104122269011</v>
      </c>
      <c r="I179" s="28">
        <f>I127/intro!$D$11*100</f>
        <v>25.00368180588562</v>
      </c>
      <c r="J179" s="28">
        <f>J127/intro!$D$11*100</f>
        <v>60.877907737605838</v>
      </c>
      <c r="K179" s="28">
        <f>K127/intro!$D$11*100</f>
        <v>1.1005897167338687</v>
      </c>
      <c r="L179" s="28">
        <f>L127/intro!$D$11*100</f>
        <v>7.7305639662555743</v>
      </c>
      <c r="M179" s="28">
        <f>M127/intro!$D$11*100</f>
        <v>52.498423220973514</v>
      </c>
      <c r="N179" s="28">
        <f>N127/intro!$D$11*100</f>
        <v>4.4732959289470971E-2</v>
      </c>
      <c r="O179" s="28">
        <f>O127/intro!$D$11*100</f>
        <v>3.0726857937406309E-2</v>
      </c>
      <c r="Q179" s="28">
        <f>Q127/intro!$D$10*100</f>
        <v>74.878009023246335</v>
      </c>
      <c r="R179" s="28">
        <f>R127/intro!$D$11*100</f>
        <v>58.849948464304205</v>
      </c>
      <c r="S179" s="28">
        <f>S127/intro!$D$11*100</f>
        <v>64.650363105264603</v>
      </c>
      <c r="T179" s="28">
        <f>T127/intro!$D$11*100</f>
        <v>35.693019372981631</v>
      </c>
      <c r="U179" s="28">
        <f>U127/intro!$D$11*100</f>
        <v>43.476221501100135</v>
      </c>
      <c r="V179" s="28">
        <f>V127/intro!$D$11*100</f>
        <v>5.312344889371496</v>
      </c>
      <c r="W179" s="28">
        <f>W127/intro!$D$11*100</f>
        <v>22.91259037853148</v>
      </c>
      <c r="X179" s="28">
        <f>X127/intro!$D$11*100</f>
        <v>36.753098031218151</v>
      </c>
      <c r="Y179" s="28">
        <f>Y127/intro!$D$11*100</f>
        <v>12.502662125142445</v>
      </c>
      <c r="Z179" s="28">
        <f>Z127/intro!$D$11*100</f>
        <v>2.1280607305168728</v>
      </c>
    </row>
    <row r="180" spans="1:26" ht="15.75" customHeight="1" x14ac:dyDescent="0.25">
      <c r="A180" s="30" t="s">
        <v>217</v>
      </c>
      <c r="B180" s="26" t="str">
        <f>B128</f>
        <v>Line1 80 Te Brake</v>
      </c>
      <c r="C180" s="20">
        <f>C128</f>
        <v>15</v>
      </c>
      <c r="D180" s="20">
        <f>D128</f>
        <v>151.28</v>
      </c>
      <c r="E180" s="20">
        <f>E128</f>
        <v>44.704000000000001</v>
      </c>
      <c r="F180" s="28">
        <f>F128/intro!$D$10*100</f>
        <v>99.994902120717782</v>
      </c>
      <c r="G180" s="28">
        <f>G128/intro!$D$11*100</f>
        <v>66.865468722331201</v>
      </c>
      <c r="H180" s="28">
        <f>H128/intro!$D$11*100</f>
        <v>4.6257981595203885</v>
      </c>
      <c r="I180" s="28">
        <f>I128/intro!$D$11*100</f>
        <v>5.7281535800695321E-3</v>
      </c>
      <c r="J180" s="28">
        <f>J128/intro!$D$11*100</f>
        <v>37.907732385982435</v>
      </c>
      <c r="K180" s="28">
        <f>K128/intro!$D$11*100</f>
        <v>3.6921361844035864E-6</v>
      </c>
      <c r="L180" s="28">
        <f>L128/intro!$D$11*100</f>
        <v>1.1910057229492972E-3</v>
      </c>
      <c r="M180" s="28">
        <f>M128/intro!$D$11*100</f>
        <v>27.326713976294297</v>
      </c>
      <c r="N180" s="28">
        <f>N128/intro!$D$11*100</f>
        <v>1.1807971042059845E-3</v>
      </c>
      <c r="O180" s="28">
        <f>O128/intro!$D$11*100</f>
        <v>1.1836314620856157E-3</v>
      </c>
      <c r="Q180" s="28">
        <f>Q128/intro!$D$10*100</f>
        <v>99.994894473898853</v>
      </c>
      <c r="R180" s="28">
        <f>R128/intro!$D$11*100</f>
        <v>10.954701394263203</v>
      </c>
      <c r="S180" s="28">
        <f>S128/intro!$D$11*100</f>
        <v>4.38023405538285</v>
      </c>
      <c r="T180" s="28">
        <f>T128/intro!$D$11*100</f>
        <v>3.029622808815633</v>
      </c>
      <c r="U180" s="28">
        <f>U128/intro!$D$11*100</f>
        <v>14.579881542171918</v>
      </c>
      <c r="V180" s="28">
        <f>V128/intro!$D$11*100</f>
        <v>2.2230710158867035</v>
      </c>
      <c r="W180" s="28">
        <f>W128/intro!$D$11*100</f>
        <v>6.9345705850464041</v>
      </c>
      <c r="X180" s="28">
        <f>X128/intro!$D$11*100</f>
        <v>16.185254784408748</v>
      </c>
      <c r="Y180" s="28">
        <f>Y128/intro!$D$11*100</f>
        <v>8.2295093577073164</v>
      </c>
      <c r="Z180" s="28">
        <f>Z128/intro!$D$11*100</f>
        <v>3.6923331965730353</v>
      </c>
    </row>
    <row r="181" spans="1:26" ht="15.75" customHeight="1" x14ac:dyDescent="0.25">
      <c r="B181" s="26" t="str">
        <f>B129</f>
        <v>Line1 80 Te Brake</v>
      </c>
      <c r="C181" s="20">
        <f>C129</f>
        <v>30</v>
      </c>
      <c r="D181" s="20">
        <f>D129</f>
        <v>136.28</v>
      </c>
      <c r="E181" s="20">
        <f>E129</f>
        <v>53.644799999999996</v>
      </c>
      <c r="F181" s="28">
        <f>F129/intro!$D$10*100</f>
        <v>99.994909767536711</v>
      </c>
      <c r="G181" s="28">
        <f>G129/intro!$D$11*100</f>
        <v>47.776966725754541</v>
      </c>
      <c r="H181" s="28">
        <f>H129/intro!$D$11*100</f>
        <v>40.851489845063057</v>
      </c>
      <c r="I181" s="28">
        <f>I129/intro!$D$11*100</f>
        <v>14.339709301986007</v>
      </c>
      <c r="J181" s="28">
        <f>J129/intro!$D$11*100</f>
        <v>40.353227604975409</v>
      </c>
      <c r="K181" s="28">
        <f>K129/intro!$D$11*100</f>
        <v>2.0228477103923117</v>
      </c>
      <c r="L181" s="28">
        <f>L129/intro!$D$11*100</f>
        <v>9.0540358227243996</v>
      </c>
      <c r="M181" s="28">
        <f>M129/intro!$D$11*100</f>
        <v>37.146200207078486</v>
      </c>
      <c r="N181" s="28">
        <f>N129/intro!$D$11*100</f>
        <v>2.809794154810981</v>
      </c>
      <c r="O181" s="28">
        <f>O129/intro!$D$11*100</f>
        <v>5.138652894189872E-2</v>
      </c>
      <c r="Q181" s="28">
        <f>Q129/intro!$D$10*100</f>
        <v>99.994909767536711</v>
      </c>
      <c r="R181" s="28">
        <f>R129/intro!$D$11*100</f>
        <v>18.466766285037711</v>
      </c>
      <c r="S181" s="28">
        <f>S129/intro!$D$11*100</f>
        <v>24.381162915176663</v>
      </c>
      <c r="T181" s="28">
        <f>T129/intro!$D$11*100</f>
        <v>21.889675195080933</v>
      </c>
      <c r="U181" s="28">
        <f>U129/intro!$D$11*100</f>
        <v>17.615036619080538</v>
      </c>
      <c r="V181" s="28">
        <f>V129/intro!$D$11*100</f>
        <v>7.1984457631021153</v>
      </c>
      <c r="W181" s="28">
        <f>W129/intro!$D$11*100</f>
        <v>22.238140216174177</v>
      </c>
      <c r="X181" s="28">
        <f>X129/intro!$D$11*100</f>
        <v>17.245892421560647</v>
      </c>
      <c r="Y181" s="28">
        <f>Y129/intro!$D$11*100</f>
        <v>21.280462234415729</v>
      </c>
      <c r="Z181" s="28">
        <f>Z129/intro!$D$11*100</f>
        <v>14.258062873513047</v>
      </c>
    </row>
    <row r="182" spans="1:26" ht="15.75" customHeight="1" x14ac:dyDescent="0.25">
      <c r="B182" s="26" t="str">
        <f>B130</f>
        <v>Line1 80 Te Brake</v>
      </c>
      <c r="C182" s="20">
        <f>C130</f>
        <v>15</v>
      </c>
      <c r="D182" s="20">
        <f>D130</f>
        <v>151.28</v>
      </c>
      <c r="E182" s="20">
        <f>E130</f>
        <v>44.704000000000001</v>
      </c>
      <c r="F182" s="28">
        <f>F130/intro!$D$10*100</f>
        <v>99.994902120717782</v>
      </c>
      <c r="G182" s="28">
        <f>G130/intro!$D$11*100</f>
        <v>104.84242014710712</v>
      </c>
      <c r="H182" s="28">
        <f>H130/intro!$D$11*100</f>
        <v>35.317883651915047</v>
      </c>
      <c r="I182" s="28">
        <f>I130/intro!$D$11*100</f>
        <v>5.4109515091424485E-3</v>
      </c>
      <c r="J182" s="28">
        <f>J130/intro!$D$11*100</f>
        <v>57.421723857645325</v>
      </c>
      <c r="K182" s="28">
        <f>K130/intro!$D$11*100</f>
        <v>0</v>
      </c>
      <c r="L182" s="28">
        <f>L130/intro!$D$11*100</f>
        <v>1.1713132305391628E-3</v>
      </c>
      <c r="M182" s="28">
        <f>M130/intro!$D$11*100</f>
        <v>43.317258448166626</v>
      </c>
      <c r="N182" s="28">
        <f>N130/intro!$D$11*100</f>
        <v>1.1741255741856476E-3</v>
      </c>
      <c r="O182" s="28">
        <f>O130/intro!$D$11*100</f>
        <v>1.1772803050988118E-3</v>
      </c>
      <c r="Q182" s="28">
        <f>Q130/intro!$D$10*100</f>
        <v>99.994894473898853</v>
      </c>
      <c r="R182" s="28">
        <f>R130/intro!$D$11*100</f>
        <v>46.662267407294955</v>
      </c>
      <c r="S182" s="28">
        <f>S130/intro!$D$11*100</f>
        <v>31.214971311669178</v>
      </c>
      <c r="T182" s="28">
        <f>T130/intro!$D$11*100</f>
        <v>2.3161292373201072</v>
      </c>
      <c r="U182" s="28">
        <f>U130/intro!$D$11*100</f>
        <v>37.606010581776658</v>
      </c>
      <c r="V182" s="28">
        <f>V130/intro!$D$11*100</f>
        <v>9.8252679597034733E-3</v>
      </c>
      <c r="W182" s="28">
        <f>W130/intro!$D$11*100</f>
        <v>4.4997402982561489E-2</v>
      </c>
      <c r="X182" s="28">
        <f>X130/intro!$D$11*100</f>
        <v>33.452650140797651</v>
      </c>
      <c r="Y182" s="28">
        <f>Y130/intro!$D$11*100</f>
        <v>3.3805739165332443E-2</v>
      </c>
      <c r="Z182" s="28">
        <f>Z130/intro!$D$11*100</f>
        <v>2.476371246185774E-2</v>
      </c>
    </row>
    <row r="183" spans="1:26" ht="15.75" customHeight="1" x14ac:dyDescent="0.25">
      <c r="B183" s="26" t="str">
        <f>B131</f>
        <v>Line1 80 Te Brake</v>
      </c>
      <c r="C183" s="20">
        <f>C131</f>
        <v>30</v>
      </c>
      <c r="D183" s="20">
        <f>D131</f>
        <v>136.28</v>
      </c>
      <c r="E183" s="20">
        <f>E131</f>
        <v>53.644799999999996</v>
      </c>
      <c r="F183" s="28">
        <f>F131/intro!$D$10*100</f>
        <v>99.994902120717782</v>
      </c>
      <c r="G183" s="28">
        <f>G131/intro!$D$11*100</f>
        <v>82.132586942739621</v>
      </c>
      <c r="H183" s="28">
        <f>H131/intro!$D$11*100</f>
        <v>75.131046321363428</v>
      </c>
      <c r="I183" s="28">
        <f>I131/intro!$D$11*100</f>
        <v>25.517866321974846</v>
      </c>
      <c r="J183" s="28">
        <f>J131/intro!$D$11*100</f>
        <v>61.425042589759492</v>
      </c>
      <c r="K183" s="28">
        <f>K131/intro!$D$11*100</f>
        <v>0.98008226247914343</v>
      </c>
      <c r="L183" s="28">
        <f>L131/intro!$D$11*100</f>
        <v>6.990178436526377</v>
      </c>
      <c r="M183" s="28">
        <f>M131/intro!$D$11*100</f>
        <v>52.573533349715461</v>
      </c>
      <c r="N183" s="28">
        <f>N131/intro!$D$11*100</f>
        <v>4.2239227537867408E-2</v>
      </c>
      <c r="O183" s="28">
        <f>O131/intro!$D$11*100</f>
        <v>2.8703410060178534E-2</v>
      </c>
      <c r="Q183" s="28">
        <f>Q131/intro!$D$10*100</f>
        <v>99.994902120717782</v>
      </c>
      <c r="R183" s="28">
        <f>R131/intro!$D$11*100</f>
        <v>50.513075184301037</v>
      </c>
      <c r="S183" s="28">
        <f>S131/intro!$D$11*100</f>
        <v>55.715335719689776</v>
      </c>
      <c r="T183" s="28">
        <f>T131/intro!$D$11*100</f>
        <v>32.018316330820412</v>
      </c>
      <c r="U183" s="28">
        <f>U131/intro!$D$11*100</f>
        <v>39.545970747897321</v>
      </c>
      <c r="V183" s="28">
        <f>V131/intro!$D$11*100</f>
        <v>5.8220636610224332</v>
      </c>
      <c r="W183" s="28">
        <f>W131/intro!$D$11*100</f>
        <v>23.767853481080788</v>
      </c>
      <c r="X183" s="28">
        <f>X131/intro!$D$11*100</f>
        <v>34.792997377970416</v>
      </c>
      <c r="Y183" s="28">
        <f>Y131/intro!$D$11*100</f>
        <v>15.953636646245476</v>
      </c>
      <c r="Z183" s="28">
        <f>Z131/intro!$D$11*100</f>
        <v>6.6050997892354273</v>
      </c>
    </row>
    <row r="184" spans="1:26" x14ac:dyDescent="0.25">
      <c r="H184" s="7"/>
      <c r="I184" s="11"/>
      <c r="J184" s="11"/>
      <c r="K184" s="11"/>
      <c r="L184" s="11"/>
      <c r="M184" s="7"/>
      <c r="N184" s="11"/>
      <c r="O184" s="11"/>
      <c r="P184" s="54"/>
      <c r="Q184" s="11"/>
      <c r="R184" s="11"/>
      <c r="S184" s="11"/>
      <c r="T184" s="11"/>
      <c r="U184" s="11"/>
    </row>
    <row r="185" spans="1:26" ht="21.75" customHeight="1" thickBot="1" x14ac:dyDescent="0.4">
      <c r="B185" s="42" t="s">
        <v>62</v>
      </c>
      <c r="C185" s="21"/>
      <c r="D185" s="21"/>
      <c r="E185" s="21"/>
      <c r="F185" s="47" t="s">
        <v>36</v>
      </c>
      <c r="H185" s="21"/>
      <c r="I185" s="21"/>
      <c r="J185" s="21"/>
      <c r="K185" s="21"/>
      <c r="L185" s="21"/>
      <c r="M185" s="21"/>
      <c r="N185" s="31"/>
      <c r="O185" s="31"/>
      <c r="Q185" s="47" t="s">
        <v>37</v>
      </c>
      <c r="R185" s="21"/>
      <c r="S185" s="21"/>
      <c r="T185" s="21"/>
      <c r="U185" s="21"/>
      <c r="V185" s="21"/>
      <c r="W185" s="21"/>
      <c r="X185" s="21"/>
      <c r="Y185" s="31"/>
      <c r="Z185" s="31"/>
    </row>
    <row r="186" spans="1:26" ht="45" customHeight="1" x14ac:dyDescent="0.25">
      <c r="B186" s="22" t="s">
        <v>38</v>
      </c>
      <c r="C186" s="22" t="s">
        <v>26</v>
      </c>
      <c r="D186" s="22" t="s">
        <v>27</v>
      </c>
      <c r="E186" s="22" t="s">
        <v>28</v>
      </c>
      <c r="F186" s="50" t="s">
        <v>63</v>
      </c>
      <c r="G186" s="51" t="s">
        <v>64</v>
      </c>
      <c r="H186" s="51" t="s">
        <v>65</v>
      </c>
      <c r="I186" s="51" t="s">
        <v>66</v>
      </c>
      <c r="J186" s="51" t="s">
        <v>67</v>
      </c>
      <c r="K186" s="51" t="s">
        <v>68</v>
      </c>
      <c r="L186" s="51" t="s">
        <v>69</v>
      </c>
      <c r="M186" s="52" t="s">
        <v>70</v>
      </c>
      <c r="N186" s="61"/>
      <c r="O186" s="61"/>
      <c r="P186" s="62"/>
      <c r="Q186" s="50" t="s">
        <v>63</v>
      </c>
      <c r="R186" s="51" t="s">
        <v>64</v>
      </c>
      <c r="S186" s="51" t="s">
        <v>65</v>
      </c>
      <c r="T186" s="51" t="s">
        <v>66</v>
      </c>
      <c r="U186" s="51" t="s">
        <v>67</v>
      </c>
      <c r="V186" s="51" t="s">
        <v>68</v>
      </c>
      <c r="W186" s="51" t="s">
        <v>69</v>
      </c>
      <c r="X186" s="52" t="s">
        <v>70</v>
      </c>
    </row>
    <row r="187" spans="1:26" ht="15.75" customHeight="1" x14ac:dyDescent="0.25">
      <c r="B187" s="26"/>
      <c r="C187" s="24" t="s">
        <v>3</v>
      </c>
      <c r="D187" s="24" t="s">
        <v>3</v>
      </c>
      <c r="E187" s="24" t="s">
        <v>31</v>
      </c>
      <c r="F187" s="63" t="s">
        <v>7</v>
      </c>
      <c r="G187" s="63" t="s">
        <v>7</v>
      </c>
      <c r="H187" s="63" t="s">
        <v>7</v>
      </c>
      <c r="I187" s="63" t="s">
        <v>7</v>
      </c>
      <c r="J187" s="63" t="s">
        <v>7</v>
      </c>
      <c r="K187" s="63" t="s">
        <v>7</v>
      </c>
      <c r="L187" s="63" t="s">
        <v>7</v>
      </c>
      <c r="M187" s="63" t="s">
        <v>7</v>
      </c>
      <c r="N187" s="61"/>
      <c r="O187" s="61"/>
      <c r="P187" s="62"/>
      <c r="Q187" s="63" t="s">
        <v>7</v>
      </c>
      <c r="R187" s="63" t="s">
        <v>7</v>
      </c>
      <c r="S187" s="63" t="s">
        <v>7</v>
      </c>
      <c r="T187" s="63" t="s">
        <v>7</v>
      </c>
      <c r="U187" s="63" t="s">
        <v>7</v>
      </c>
      <c r="V187" s="63" t="s">
        <v>7</v>
      </c>
      <c r="W187" s="63" t="s">
        <v>7</v>
      </c>
      <c r="X187" s="63" t="s">
        <v>7</v>
      </c>
    </row>
    <row r="188" spans="1:26" ht="15.75" customHeight="1" x14ac:dyDescent="0.25">
      <c r="A188" s="30" t="s">
        <v>39</v>
      </c>
      <c r="B188" s="27" t="s">
        <v>40</v>
      </c>
      <c r="C188" s="20">
        <f>C136</f>
        <v>0</v>
      </c>
      <c r="D188" s="20">
        <f>D136</f>
        <v>166.28</v>
      </c>
      <c r="E188" s="20">
        <f>E136</f>
        <v>44.704000000000001</v>
      </c>
      <c r="F188" s="64">
        <f>ABS('10m_100mph'!F2/9.8/1000)</f>
        <v>27.635574489795914</v>
      </c>
      <c r="G188" s="64">
        <f>ABS('10m_100mph'!J2/9.8/1000)</f>
        <v>19.357188775510203</v>
      </c>
      <c r="H188" s="64">
        <f>ABS('10m_100mph'!N2/9.8/1000)</f>
        <v>2.5903852040816324E-3</v>
      </c>
      <c r="I188" s="64">
        <f>ABS('10m_100mph'!R2/9.8/1000) + ABS('10m_100mph'!V2/9.8/1000)</f>
        <v>10.772223515918366</v>
      </c>
      <c r="J188" s="64">
        <f>ABS('10m_100mph'!Z2/9.8/1000)</f>
        <v>1.182575918367347E-3</v>
      </c>
      <c r="K188" s="64">
        <f>ABS('10m_100mph'!AD2/9.8/1000) + ABS('10m_100mph'!AH2/9.8/1000)</f>
        <v>15.465690615918367</v>
      </c>
      <c r="L188" s="64">
        <f>ABS('10m_100mph'!AL2/9.8/1000)</f>
        <v>2.2656908163265301E-3</v>
      </c>
      <c r="M188" s="64">
        <f>ABS('10m_100mph'!AP2/9.8/1000)</f>
        <v>5.7870077551020405</v>
      </c>
      <c r="N188" s="61"/>
      <c r="O188" s="61"/>
      <c r="P188" s="62"/>
      <c r="Q188" s="64">
        <f>ABS('10m_100mph_tug'!F2/9.8/1000)</f>
        <v>18.176553061224489</v>
      </c>
      <c r="R188" s="64">
        <f>ABS('10m_100mph_tug'!J2/9.8/1000)</f>
        <v>11.805199999999999</v>
      </c>
      <c r="S188" s="64">
        <f>ABS('10m_100mph_tug'!N2/9.8/1000)</f>
        <v>1.5749251020408161E-3</v>
      </c>
      <c r="T188" s="64">
        <f>ABS('10m_100mph_tug'!R2/9.8/1000) + ABS('10m_100mph_tug'!V2/9.8/1000)</f>
        <v>3.527017922755102</v>
      </c>
      <c r="U188" s="64">
        <f>ABS('10m_100mph_tug'!Z2/9.8/1000)</f>
        <v>1.1906511224489796E-3</v>
      </c>
      <c r="V188" s="64">
        <f>ABS('10m_100mph_tug'!AD2/9.8/1000) + ABS('10m_100mph_tug'!AH2/9.8/1000)</f>
        <v>5.930848889897959</v>
      </c>
      <c r="W188" s="64">
        <f>ABS('10m_100mph_tug'!AL2/9.8/1000)</f>
        <v>1.1942760204081632E-3</v>
      </c>
      <c r="X188" s="64">
        <f>ABS('10m_100mph_tug'!AP2/9.8/1000)</f>
        <v>3.8570695918367344E-3</v>
      </c>
    </row>
    <row r="189" spans="1:26" ht="15.75" customHeight="1" x14ac:dyDescent="0.25">
      <c r="B189" s="27" t="s">
        <v>40</v>
      </c>
      <c r="C189" s="20">
        <f>C137</f>
        <v>15</v>
      </c>
      <c r="D189" s="20">
        <f>D137</f>
        <v>151.28</v>
      </c>
      <c r="E189" s="20">
        <f>E137</f>
        <v>44.704000000000001</v>
      </c>
      <c r="F189" s="64">
        <f>ABS('10m_100mph'!F3/9.8/1000)</f>
        <v>29.833702040816327</v>
      </c>
      <c r="G189" s="64">
        <f>ABS('10m_100mph'!J3/9.8/1000)</f>
        <v>23.107302040816325</v>
      </c>
      <c r="H189" s="64">
        <f>ABS('10m_100mph'!N3/9.8/1000)</f>
        <v>2.5277186734693879</v>
      </c>
      <c r="I189" s="64">
        <f>ABS('10m_100mph'!R3/9.8/1000) + ABS('10m_100mph'!V3/9.8/1000)</f>
        <v>12.790820284387754</v>
      </c>
      <c r="J189" s="64">
        <f>ABS('10m_100mph'!Z3/9.8/1000)</f>
        <v>1.6825823469387754E-3</v>
      </c>
      <c r="K189" s="64">
        <f>ABS('10m_100mph'!AD3/9.8/1000) + ABS('10m_100mph'!AH3/9.8/1000)</f>
        <v>9.3295882139795907</v>
      </c>
      <c r="L189" s="64">
        <f>ABS('10m_100mph'!AL3/9.8/1000)</f>
        <v>1.187722142857143E-3</v>
      </c>
      <c r="M189" s="64">
        <f>ABS('10m_100mph'!AP3/9.8/1000)</f>
        <v>1.1905802040816323E-3</v>
      </c>
      <c r="N189" s="61"/>
      <c r="O189" s="61"/>
      <c r="P189" s="62"/>
      <c r="Q189" s="64">
        <f>ABS('10m_100mph_tug'!F3/9.8/1000)</f>
        <v>14.213707142857141</v>
      </c>
      <c r="R189" s="64">
        <f>ABS('10m_100mph_tug'!J3/9.8/1000)</f>
        <v>11.612989795918367</v>
      </c>
      <c r="S189" s="64">
        <f>ABS('10m_100mph_tug'!N3/9.8/1000)</f>
        <v>13.963801020408162</v>
      </c>
      <c r="T189" s="64">
        <f>ABS('10m_100mph_tug'!R3/9.8/1000) + ABS('10m_100mph_tug'!V3/9.8/1000)</f>
        <v>13.374691836734693</v>
      </c>
      <c r="U189" s="64">
        <f>ABS('10m_100mph_tug'!Z3/9.8/1000)</f>
        <v>2.5722921428571426</v>
      </c>
      <c r="V189" s="64">
        <f>ABS('10m_100mph_tug'!AD3/9.8/1000) + ABS('10m_100mph_tug'!AH3/9.8/1000)</f>
        <v>8.6849519387755105</v>
      </c>
      <c r="W189" s="64">
        <f>ABS('10m_100mph_tug'!AL3/9.8/1000)</f>
        <v>3.1572901020408162E-2</v>
      </c>
      <c r="X189" s="64">
        <f>ABS('10m_100mph_tug'!AP3/9.8/1000)</f>
        <v>2.1093119387755099E-2</v>
      </c>
    </row>
    <row r="190" spans="1:26" ht="15.75" customHeight="1" x14ac:dyDescent="0.25">
      <c r="B190" s="27" t="s">
        <v>40</v>
      </c>
      <c r="C190" s="20">
        <f>C138</f>
        <v>30</v>
      </c>
      <c r="D190" s="20">
        <f>D138</f>
        <v>136.28</v>
      </c>
      <c r="E190" s="20">
        <f>E138</f>
        <v>44.704000000000001</v>
      </c>
      <c r="F190" s="64">
        <f>ABS('10m_100mph'!F4/9.8/1000)</f>
        <v>24.101182653061223</v>
      </c>
      <c r="G190" s="64">
        <f>ABS('10m_100mph'!J4/9.8/1000)</f>
        <v>19.689433673469384</v>
      </c>
      <c r="H190" s="64">
        <f>ABS('10m_100mph'!N4/9.8/1000)</f>
        <v>26.127181632653059</v>
      </c>
      <c r="I190" s="64">
        <f>ABS('10m_100mph'!R4/9.8/1000) + ABS('10m_100mph'!V4/9.8/1000)</f>
        <v>23.199177653061223</v>
      </c>
      <c r="J190" s="64">
        <f>ABS('10m_100mph'!Z4/9.8/1000)</f>
        <v>4.5305476530612241</v>
      </c>
      <c r="K190" s="64">
        <f>ABS('10m_100mph'!AD4/9.8/1000) + ABS('10m_100mph'!AH4/9.8/1000)</f>
        <v>15.791027653061223</v>
      </c>
      <c r="L190" s="64">
        <f>ABS('10m_100mph'!AL4/9.8/1000)</f>
        <v>2.9922678571428569E-2</v>
      </c>
      <c r="M190" s="64">
        <f>ABS('10m_100mph'!AP4/9.8/1000)</f>
        <v>2.111328163265306E-2</v>
      </c>
      <c r="N190" s="61"/>
      <c r="O190" s="61"/>
      <c r="P190" s="62"/>
      <c r="Q190" s="64">
        <f>ABS('10m_100mph_tug'!F4/9.8/1000)</f>
        <v>16.059946938775511</v>
      </c>
      <c r="R190" s="64">
        <f>ABS('10m_100mph_tug'!J4/9.8/1000)</f>
        <v>12.726841836734692</v>
      </c>
      <c r="S190" s="64">
        <f>ABS('10m_100mph_tug'!N4/9.8/1000)</f>
        <v>22.333268367346935</v>
      </c>
      <c r="T190" s="64">
        <f>ABS('10m_100mph_tug'!R4/9.8/1000) + ABS('10m_100mph_tug'!V4/9.8/1000)</f>
        <v>23.088477040816326</v>
      </c>
      <c r="U190" s="64">
        <f>ABS('10m_100mph_tug'!Z4/9.8/1000)</f>
        <v>11.879591836734694</v>
      </c>
      <c r="V190" s="64">
        <f>ABS('10m_100mph_tug'!AD4/9.8/1000) + ABS('10m_100mph_tug'!AH4/9.8/1000)</f>
        <v>17.973861428571428</v>
      </c>
      <c r="W190" s="64">
        <f>ABS('10m_100mph_tug'!AL4/9.8/1000)</f>
        <v>7.6845232653061215</v>
      </c>
      <c r="X190" s="64">
        <f>ABS('10m_100mph_tug'!AP4/9.8/1000)</f>
        <v>2.0535791836734694</v>
      </c>
    </row>
    <row r="191" spans="1:26" ht="15.75" customHeight="1" x14ac:dyDescent="0.25">
      <c r="B191" s="27" t="s">
        <v>40</v>
      </c>
      <c r="C191" s="20">
        <f>C139</f>
        <v>45</v>
      </c>
      <c r="D191" s="20">
        <f>D139</f>
        <v>121.28</v>
      </c>
      <c r="E191" s="20">
        <f>E139</f>
        <v>44.704000000000001</v>
      </c>
      <c r="F191" s="64">
        <f>ABS('10m_100mph'!F5/9.8/1000)</f>
        <v>24.311839795918363</v>
      </c>
      <c r="G191" s="64">
        <f>ABS('10m_100mph'!J5/9.8/1000)</f>
        <v>19.536091836734695</v>
      </c>
      <c r="H191" s="64">
        <f>ABS('10m_100mph'!N5/9.8/1000)</f>
        <v>31.351751020408159</v>
      </c>
      <c r="I191" s="64">
        <f>ABS('10m_100mph'!R5/9.8/1000) + ABS('10m_100mph'!V5/9.8/1000)</f>
        <v>30.549461224489793</v>
      </c>
      <c r="J191" s="64">
        <f>ABS('10m_100mph'!Z5/9.8/1000)</f>
        <v>12.895585714285714</v>
      </c>
      <c r="K191" s="64">
        <f>ABS('10m_100mph'!AD5/9.8/1000) + ABS('10m_100mph'!AH5/9.8/1000)</f>
        <v>23.451254081632655</v>
      </c>
      <c r="L191" s="64">
        <f>ABS('10m_100mph'!AL5/9.8/1000)</f>
        <v>6.6780612244897961</v>
      </c>
      <c r="M191" s="64">
        <f>ABS('10m_100mph'!AP5/9.8/1000)</f>
        <v>1.5509375510204082</v>
      </c>
      <c r="N191" s="61"/>
      <c r="O191" s="61"/>
      <c r="P191" s="62"/>
      <c r="Q191" s="64">
        <f>ABS('10m_100mph_tug'!F5/9.8/1000)</f>
        <v>17.46978163265306</v>
      </c>
      <c r="R191" s="64">
        <f>ABS('10m_100mph_tug'!J5/9.8/1000)</f>
        <v>13.374163265306123</v>
      </c>
      <c r="S191" s="64">
        <f>ABS('10m_100mph_tug'!N5/9.8/1000)</f>
        <v>28.542487755102041</v>
      </c>
      <c r="T191" s="64">
        <f>ABS('10m_100mph_tug'!R5/9.8/1000) + ABS('10m_100mph_tug'!V5/9.8/1000)</f>
        <v>29.771486122448977</v>
      </c>
      <c r="U191" s="64">
        <f>ABS('10m_100mph_tug'!Z5/9.8/1000)</f>
        <v>18.686805102040818</v>
      </c>
      <c r="V191" s="64">
        <f>ABS('10m_100mph_tug'!AD5/9.8/1000) + ABS('10m_100mph_tug'!AH5/9.8/1000)</f>
        <v>23.603021734693876</v>
      </c>
      <c r="W191" s="64">
        <f>ABS('10m_100mph_tug'!AL5/9.8/1000)</f>
        <v>13.735691836734693</v>
      </c>
      <c r="X191" s="64">
        <f>ABS('10m_100mph_tug'!AP5/9.8/1000)</f>
        <v>7.7069707142857133</v>
      </c>
    </row>
    <row r="192" spans="1:26" ht="15.75" customHeight="1" x14ac:dyDescent="0.25">
      <c r="B192" s="27" t="s">
        <v>40</v>
      </c>
      <c r="C192" s="20">
        <f>C140</f>
        <v>60</v>
      </c>
      <c r="D192" s="20">
        <f>D140</f>
        <v>106.28</v>
      </c>
      <c r="E192" s="20">
        <f>E140</f>
        <v>44.704000000000001</v>
      </c>
      <c r="F192" s="64">
        <f>ABS('10m_100mph'!F6/9.8/1000)</f>
        <v>23.847203061224487</v>
      </c>
      <c r="G192" s="64">
        <f>ABS('10m_100mph'!J6/9.8/1000)</f>
        <v>18.72372142857143</v>
      </c>
      <c r="H192" s="64">
        <f>ABS('10m_100mph'!N6/9.8/1000)</f>
        <v>34.738121428571432</v>
      </c>
      <c r="I192" s="64">
        <f>ABS('10m_100mph'!R6/9.8/1000) + ABS('10m_100mph'!V6/9.8/1000)</f>
        <v>35.09759081632653</v>
      </c>
      <c r="J192" s="64">
        <f>ABS('10m_100mph'!Z6/9.8/1000)</f>
        <v>18.938849999999999</v>
      </c>
      <c r="K192" s="64">
        <f>ABS('10m_100mph'!AD6/9.8/1000) + ABS('10m_100mph'!AH6/9.8/1000)</f>
        <v>27.557030102040812</v>
      </c>
      <c r="L192" s="64">
        <f>ABS('10m_100mph'!AL6/9.8/1000)</f>
        <v>12.599774489795916</v>
      </c>
      <c r="M192" s="64">
        <f>ABS('10m_100mph'!AP6/9.8/1000)</f>
        <v>6.7648732653061225</v>
      </c>
      <c r="N192" s="61"/>
      <c r="O192" s="61"/>
      <c r="P192" s="62"/>
      <c r="Q192" s="64">
        <f>ABS('10m_100mph_tug'!F6/9.8/1000)</f>
        <v>17.455916326530613</v>
      </c>
      <c r="R192" s="64">
        <f>ABS('10m_100mph_tug'!J6/9.8/1000)</f>
        <v>12.911294897959184</v>
      </c>
      <c r="S192" s="64">
        <f>ABS('10m_100mph_tug'!N6/9.8/1000)</f>
        <v>32.558781632653059</v>
      </c>
      <c r="T192" s="64">
        <f>ABS('10m_100mph_tug'!R6/9.8/1000) + ABS('10m_100mph_tug'!V6/9.8/1000)</f>
        <v>34.192617959183671</v>
      </c>
      <c r="U192" s="64">
        <f>ABS('10m_100mph_tug'!Z6/9.8/1000)</f>
        <v>24.221890816326528</v>
      </c>
      <c r="V192" s="64">
        <f>ABS('10m_100mph_tug'!AD6/9.8/1000) + ABS('10m_100mph_tug'!AH6/9.8/1000)</f>
        <v>27.575055612244892</v>
      </c>
      <c r="W192" s="64">
        <f>ABS('10m_100mph_tug'!AL6/9.8/1000)</f>
        <v>19.055559183673466</v>
      </c>
      <c r="X192" s="64">
        <f>ABS('10m_100mph_tug'!AP6/9.8/1000)</f>
        <v>13.044163265306123</v>
      </c>
    </row>
    <row r="193" spans="1:24" ht="15.75" customHeight="1" x14ac:dyDescent="0.25">
      <c r="B193" s="27" t="s">
        <v>40</v>
      </c>
      <c r="C193" s="20">
        <f>C141</f>
        <v>75</v>
      </c>
      <c r="D193" s="20">
        <f>D141</f>
        <v>91.28</v>
      </c>
      <c r="E193" s="20">
        <f>E141</f>
        <v>44.704000000000001</v>
      </c>
      <c r="F193" s="64">
        <f>ABS('10m_100mph'!F7/9.8/1000)</f>
        <v>22.378569387755103</v>
      </c>
      <c r="G193" s="64">
        <f>ABS('10m_100mph'!J7/9.8/1000)</f>
        <v>17.137259183673468</v>
      </c>
      <c r="H193" s="64">
        <f>ABS('10m_100mph'!N7/9.8/1000)</f>
        <v>36.36457959183673</v>
      </c>
      <c r="I193" s="64">
        <f>ABS('10m_100mph'!R7/9.8/1000) + ABS('10m_100mph'!V7/9.8/1000)</f>
        <v>37.480723469387755</v>
      </c>
      <c r="J193" s="64">
        <f>ABS('10m_100mph'!Z7/9.8/1000)</f>
        <v>23.432160204081633</v>
      </c>
      <c r="K193" s="64">
        <f>ABS('10m_100mph'!AD7/9.8/1000) + ABS('10m_100mph'!AH7/9.8/1000)</f>
        <v>29.890941122448975</v>
      </c>
      <c r="L193" s="64">
        <f>ABS('10m_100mph'!AL7/9.8/1000)</f>
        <v>17.280074489795918</v>
      </c>
      <c r="M193" s="64">
        <f>ABS('10m_100mph'!AP7/9.8/1000)</f>
        <v>11.355872448979591</v>
      </c>
      <c r="N193" s="61"/>
      <c r="O193" s="61"/>
      <c r="P193" s="62"/>
      <c r="Q193" s="64">
        <f>ABS('10m_100mph_tug'!F7/9.8/1000)</f>
        <v>16.167133673469387</v>
      </c>
      <c r="R193" s="64">
        <f>ABS('10m_100mph_tug'!J7/9.8/1000)</f>
        <v>11.464389795918366</v>
      </c>
      <c r="S193" s="64">
        <f>ABS('10m_100mph_tug'!N7/9.8/1000)</f>
        <v>34.674483673469389</v>
      </c>
      <c r="T193" s="64">
        <f>ABS('10m_100mph_tug'!R7/9.8/1000) + ABS('10m_100mph_tug'!V7/9.8/1000)</f>
        <v>36.540698367346934</v>
      </c>
      <c r="U193" s="64">
        <f>ABS('10m_100mph_tug'!Z7/9.8/1000)</f>
        <v>28.475019387755101</v>
      </c>
      <c r="V193" s="64">
        <f>ABS('10m_100mph_tug'!AD7/9.8/1000) + ABS('10m_100mph_tug'!AH7/9.8/1000)</f>
        <v>29.94462571428571</v>
      </c>
      <c r="W193" s="64">
        <f>ABS('10m_100mph_tug'!AL7/9.8/1000)</f>
        <v>23.471052040816325</v>
      </c>
      <c r="X193" s="64">
        <f>ABS('10m_100mph_tug'!AP7/9.8/1000)</f>
        <v>17.58118469387755</v>
      </c>
    </row>
    <row r="194" spans="1:24" ht="15.75" customHeight="1" x14ac:dyDescent="0.25">
      <c r="B194" s="27" t="s">
        <v>40</v>
      </c>
      <c r="C194" s="20">
        <f>C142</f>
        <v>90</v>
      </c>
      <c r="D194" s="20">
        <f>D142</f>
        <v>76.28</v>
      </c>
      <c r="E194" s="20">
        <f>E142</f>
        <v>44.704000000000001</v>
      </c>
      <c r="F194" s="64">
        <f>ABS('10m_100mph'!F8/9.8/1000)</f>
        <v>19.335538775510202</v>
      </c>
      <c r="G194" s="64">
        <f>ABS('10m_100mph'!J8/9.8/1000)</f>
        <v>14.35384693877551</v>
      </c>
      <c r="H194" s="64">
        <f>ABS('10m_100mph'!N8/9.8/1000)</f>
        <v>35.476655102040809</v>
      </c>
      <c r="I194" s="64">
        <f>ABS('10m_100mph'!R8/9.8/1000) + ABS('10m_100mph'!V8/9.8/1000)</f>
        <v>37.060419285714289</v>
      </c>
      <c r="J194" s="64">
        <f>ABS('10m_100mph'!Z8/9.8/1000)</f>
        <v>25.981397959183674</v>
      </c>
      <c r="K194" s="64">
        <f>ABS('10m_100mph'!AD8/9.8/1000) + ABS('10m_100mph'!AH8/9.8/1000)</f>
        <v>29.945253673469384</v>
      </c>
      <c r="L194" s="64">
        <f>ABS('10m_100mph'!AL8/9.8/1000)</f>
        <v>20.413511224489795</v>
      </c>
      <c r="M194" s="64">
        <f>ABS('10m_100mph'!AP8/9.8/1000)</f>
        <v>14.455902040816325</v>
      </c>
      <c r="N194" s="61"/>
      <c r="O194" s="61"/>
      <c r="P194" s="62"/>
      <c r="Q194" s="64">
        <f>ABS('10m_100mph_tug'!F8/9.8/1000)</f>
        <v>12.756828571428571</v>
      </c>
      <c r="R194" s="64">
        <f>ABS('10m_100mph_tug'!J8/9.8/1000)</f>
        <v>8.4025748979591821</v>
      </c>
      <c r="S194" s="64">
        <f>ABS('10m_100mph_tug'!N8/9.8/1000)</f>
        <v>33.952462244897958</v>
      </c>
      <c r="T194" s="64">
        <f>ABS('10m_100mph_tug'!R8/9.8/1000) + ABS('10m_100mph_tug'!V8/9.8/1000)</f>
        <v>35.993208265306116</v>
      </c>
      <c r="U194" s="64">
        <f>ABS('10m_100mph_tug'!Z8/9.8/1000)</f>
        <v>30.986641836734695</v>
      </c>
      <c r="V194" s="64">
        <f>ABS('10m_100mph_tug'!AD8/9.8/1000) + ABS('10m_100mph_tug'!AH8/9.8/1000)</f>
        <v>30.053851112244899</v>
      </c>
      <c r="W194" s="64">
        <f>ABS('10m_100mph_tug'!AL8/9.8/1000)</f>
        <v>26.645317346938771</v>
      </c>
      <c r="X194" s="64">
        <f>ABS('10m_100mph_tug'!AP8/9.8/1000)</f>
        <v>21.030841836734695</v>
      </c>
    </row>
    <row r="195" spans="1:24" ht="15.75" customHeight="1" x14ac:dyDescent="0.25">
      <c r="A195" s="30" t="s">
        <v>41</v>
      </c>
      <c r="B195" s="27" t="str">
        <f>B188</f>
        <v>All intact</v>
      </c>
      <c r="C195" s="20">
        <f>C143</f>
        <v>0</v>
      </c>
      <c r="D195" s="20">
        <f>D143</f>
        <v>166.28</v>
      </c>
      <c r="E195" s="20">
        <f>E143</f>
        <v>53.644799999999996</v>
      </c>
      <c r="F195" s="64">
        <f>ABS('10m_120mph'!F2/9.8/1000)</f>
        <v>35.693832653061222</v>
      </c>
      <c r="G195" s="64">
        <f>ABS('10m_120mph'!J2/9.8/1000)</f>
        <v>26.302479591836732</v>
      </c>
      <c r="H195" s="64">
        <f>ABS('10m_120mph'!N2/9.8/1000)</f>
        <v>6.530750816326529E-3</v>
      </c>
      <c r="I195" s="64">
        <f>ABS('10m_120mph'!R2/9.8/1000) + ABS('10m_120mph'!V2/9.8/1000)</f>
        <v>16.191485739999997</v>
      </c>
      <c r="J195" s="64">
        <f>ABS('10m_120mph'!Z2/9.8/1000)</f>
        <v>1.176697142857143E-3</v>
      </c>
      <c r="K195" s="64">
        <f>ABS('10m_120mph'!AD2/9.8/1000) + ABS('10m_120mph'!AH2/9.8/1000)</f>
        <v>20.07570336908163</v>
      </c>
      <c r="L195" s="64">
        <f>ABS('10m_120mph'!AL2/9.8/1000)</f>
        <v>2.012107653061224E-3</v>
      </c>
      <c r="M195" s="64">
        <f>ABS('10m_120mph'!AP2/9.8/1000)</f>
        <v>8.5758952040816325</v>
      </c>
      <c r="N195" s="61"/>
      <c r="O195" s="61"/>
      <c r="P195" s="62"/>
      <c r="Q195" s="64">
        <f>ABS('10m_120mph_tug'!F2/9.8/1000)</f>
        <v>28.392487755102039</v>
      </c>
      <c r="R195" s="64">
        <f>ABS('10m_120mph_tug'!J2/9.8/1000)</f>
        <v>19.496667346938775</v>
      </c>
      <c r="S195" s="64">
        <f>ABS('10m_120mph_tug'!N2/9.8/1000)</f>
        <v>2.9294270408163265E-3</v>
      </c>
      <c r="T195" s="64">
        <f>ABS('10m_120mph_tug'!R2/9.8/1000) + ABS('10m_120mph_tug'!V2/9.8/1000)</f>
        <v>9.0318215777551014</v>
      </c>
      <c r="U195" s="64">
        <f>ABS('10m_120mph_tug'!Z2/9.8/1000)</f>
        <v>1.1844463265306123E-3</v>
      </c>
      <c r="V195" s="64">
        <f>ABS('10m_120mph_tug'!AD2/9.8/1000) + ABS('10m_120mph_tug'!AH2/9.8/1000)</f>
        <v>12.786397927653061</v>
      </c>
      <c r="W195" s="64">
        <f>ABS('10m_120mph_tug'!AL2/9.8/1000)</f>
        <v>1.3390130612244897E-3</v>
      </c>
      <c r="X195" s="64">
        <f>ABS('10m_120mph_tug'!AP2/9.8/1000)</f>
        <v>2.0920447959183672E-2</v>
      </c>
    </row>
    <row r="196" spans="1:24" ht="15.75" customHeight="1" x14ac:dyDescent="0.25">
      <c r="B196" s="27" t="str">
        <f>B189</f>
        <v>All intact</v>
      </c>
      <c r="C196" s="20">
        <f>C144</f>
        <v>15</v>
      </c>
      <c r="D196" s="20">
        <f>D144</f>
        <v>151.28</v>
      </c>
      <c r="E196" s="20">
        <f>E144</f>
        <v>53.644799999999996</v>
      </c>
      <c r="F196" s="64">
        <f>ABS('10m_120mph'!F3/9.8/1000)</f>
        <v>37.397305102040818</v>
      </c>
      <c r="G196" s="64">
        <f>ABS('10m_120mph'!J3/9.8/1000)</f>
        <v>29.299078571428566</v>
      </c>
      <c r="H196" s="64">
        <f>ABS('10m_120mph'!N3/9.8/1000)</f>
        <v>12.944371428571428</v>
      </c>
      <c r="I196" s="64">
        <f>ABS('10m_120mph'!R3/9.8/1000) + ABS('10m_120mph'!V3/9.8/1000)</f>
        <v>17.365248749285715</v>
      </c>
      <c r="J196" s="64">
        <f>ABS('10m_120mph'!Z3/9.8/1000)</f>
        <v>1.3496274489795919E-3</v>
      </c>
      <c r="K196" s="64">
        <f>ABS('10m_120mph'!AD3/9.8/1000) + ABS('10m_120mph'!AH3/9.8/1000)</f>
        <v>13.66150435632653</v>
      </c>
      <c r="L196" s="64">
        <f>ABS('10m_120mph'!AL3/9.8/1000)</f>
        <v>1.1818938775510204E-3</v>
      </c>
      <c r="M196" s="64">
        <f>ABS('10m_120mph'!AP3/9.8/1000)</f>
        <v>1.1853389795918367E-3</v>
      </c>
      <c r="N196" s="61"/>
      <c r="O196" s="61"/>
      <c r="P196" s="62"/>
      <c r="Q196" s="64">
        <f>ABS('10m_120mph_tug'!F3/9.8/1000)</f>
        <v>24.67145714285714</v>
      </c>
      <c r="R196" s="64">
        <f>ABS('10m_120mph_tug'!J3/9.8/1000)</f>
        <v>19.865028571428571</v>
      </c>
      <c r="S196" s="64">
        <f>ABS('10m_120mph_tug'!N3/9.8/1000)</f>
        <v>21.072819387755104</v>
      </c>
      <c r="T196" s="64">
        <f>ABS('10m_120mph_tug'!R3/9.8/1000) + ABS('10m_120mph_tug'!V3/9.8/1000)</f>
        <v>14.497315204081634</v>
      </c>
      <c r="U196" s="64">
        <f>ABS('10m_120mph_tug'!Z3/9.8/1000)</f>
        <v>2.2612441836734692E-2</v>
      </c>
      <c r="V196" s="64">
        <f>ABS('10m_120mph_tug'!AD3/9.8/1000) + ABS('10m_120mph_tug'!AH3/9.8/1000)</f>
        <v>11.099783136734693</v>
      </c>
      <c r="W196" s="64">
        <f>ABS('10m_120mph_tug'!AL3/9.8/1000)</f>
        <v>1.278679693877551E-2</v>
      </c>
      <c r="X196" s="64">
        <f>ABS('10m_120mph_tug'!AP3/9.8/1000)</f>
        <v>8.688716530612246E-3</v>
      </c>
    </row>
    <row r="197" spans="1:24" ht="15.75" customHeight="1" x14ac:dyDescent="0.25">
      <c r="B197" s="27" t="str">
        <f>B190</f>
        <v>All intact</v>
      </c>
      <c r="C197" s="20">
        <f>C145</f>
        <v>30</v>
      </c>
      <c r="D197" s="20">
        <f>D145</f>
        <v>136.28</v>
      </c>
      <c r="E197" s="20">
        <f>E145</f>
        <v>53.644799999999996</v>
      </c>
      <c r="F197" s="64">
        <f>ABS('10m_120mph'!F4/9.8/1000)</f>
        <v>31.655181632653061</v>
      </c>
      <c r="G197" s="64">
        <f>ABS('10m_120mph'!J4/9.8/1000)</f>
        <v>25.905181632653061</v>
      </c>
      <c r="H197" s="64">
        <f>ABS('10m_120mph'!N4/9.8/1000)</f>
        <v>35.828852040816322</v>
      </c>
      <c r="I197" s="64">
        <f>ABS('10m_120mph'!R4/9.8/1000) + ABS('10m_120mph'!V4/9.8/1000)</f>
        <v>31.553238775510202</v>
      </c>
      <c r="J197" s="64">
        <f>ABS('10m_120mph'!Z4/9.8/1000)</f>
        <v>6.7793304081632639</v>
      </c>
      <c r="K197" s="64">
        <f>ABS('10m_120mph'!AD4/9.8/1000) + ABS('10m_120mph'!AH4/9.8/1000)</f>
        <v>21.886619999999997</v>
      </c>
      <c r="L197" s="64">
        <f>ABS('10m_120mph'!AL4/9.8/1000)</f>
        <v>2.9129849999999999E-2</v>
      </c>
      <c r="M197" s="64">
        <f>ABS('10m_120mph'!AP4/9.8/1000)</f>
        <v>2.1227454081632655E-2</v>
      </c>
      <c r="N197" s="61"/>
      <c r="O197" s="61"/>
      <c r="P197" s="62"/>
      <c r="Q197" s="64">
        <f>ABS('10m_120mph_tug'!F4/9.8/1000)</f>
        <v>24.707517346938772</v>
      </c>
      <c r="R197" s="64">
        <f>ABS('10m_120mph_tug'!J4/9.8/1000)</f>
        <v>19.838482653061224</v>
      </c>
      <c r="S197" s="64">
        <f>ABS('10m_120mph_tug'!N4/9.8/1000)</f>
        <v>32.02345714285714</v>
      </c>
      <c r="T197" s="64">
        <f>ABS('10m_120mph_tug'!R4/9.8/1000) + ABS('10m_120mph_tug'!V4/9.8/1000)</f>
        <v>31.220857142857138</v>
      </c>
      <c r="U197" s="64">
        <f>ABS('10m_120mph_tug'!Z4/9.8/1000)</f>
        <v>13.315572448979591</v>
      </c>
      <c r="V197" s="64">
        <f>ABS('10m_120mph_tug'!AD4/9.8/1000) + ABS('10m_120mph_tug'!AH4/9.8/1000)</f>
        <v>23.977335714285708</v>
      </c>
      <c r="W197" s="64">
        <f>ABS('10m_120mph_tug'!AL4/9.8/1000)</f>
        <v>6.9954432653061209</v>
      </c>
      <c r="X197" s="64">
        <f>ABS('10m_120mph_tug'!AP4/9.8/1000)</f>
        <v>1.7506791836734692</v>
      </c>
    </row>
    <row r="198" spans="1:24" ht="15.75" customHeight="1" x14ac:dyDescent="0.25">
      <c r="B198" s="27" t="str">
        <f>B191</f>
        <v>All intact</v>
      </c>
      <c r="C198" s="20">
        <f>C146</f>
        <v>45</v>
      </c>
      <c r="D198" s="20">
        <f>D146</f>
        <v>121.28</v>
      </c>
      <c r="E198" s="20">
        <f>E146</f>
        <v>53.644799999999996</v>
      </c>
      <c r="F198" s="64">
        <f>ABS('10m_120mph'!F5/9.8/1000)</f>
        <v>31.829135714285716</v>
      </c>
      <c r="G198" s="64">
        <f>ABS('10m_120mph'!J5/9.8/1000)</f>
        <v>25.606551020408162</v>
      </c>
      <c r="H198" s="64">
        <f>ABS('10m_120mph'!N5/9.8/1000)</f>
        <v>41.820745918367344</v>
      </c>
      <c r="I198" s="64">
        <f>ABS('10m_120mph'!R5/9.8/1000) + ABS('10m_120mph'!V5/9.8/1000)</f>
        <v>40.718407142857146</v>
      </c>
      <c r="J198" s="64">
        <f>ABS('10m_120mph'!Z5/9.8/1000)</f>
        <v>17.53227244897959</v>
      </c>
      <c r="K198" s="64">
        <f>ABS('10m_120mph'!AD5/9.8/1000) + ABS('10m_120mph'!AH5/9.8/1000)</f>
        <v>31.408037755102036</v>
      </c>
      <c r="L198" s="64">
        <f>ABS('10m_120mph'!AL5/9.8/1000)</f>
        <v>9.1113871428571418</v>
      </c>
      <c r="M198" s="64">
        <f>ABS('10m_120mph'!AP5/9.8/1000)</f>
        <v>3.7137476530612239</v>
      </c>
      <c r="N198" s="61"/>
      <c r="O198" s="61"/>
      <c r="P198" s="62"/>
      <c r="Q198" s="64">
        <f>ABS('10m_120mph_tug'!F5/9.8/1000)</f>
        <v>26.080642857142855</v>
      </c>
      <c r="R198" s="64">
        <f>ABS('10m_120mph_tug'!J5/9.8/1000)</f>
        <v>20.36356224489796</v>
      </c>
      <c r="S198" s="64">
        <f>ABS('10m_120mph_tug'!N5/9.8/1000)</f>
        <v>39.105051020408162</v>
      </c>
      <c r="T198" s="64">
        <f>ABS('10m_120mph_tug'!R5/9.8/1000) + ABS('10m_120mph_tug'!V5/9.8/1000)</f>
        <v>39.711449999999999</v>
      </c>
      <c r="U198" s="64">
        <f>ABS('10m_120mph_tug'!Z5/9.8/1000)</f>
        <v>22.407672448979589</v>
      </c>
      <c r="V198" s="64">
        <f>ABS('10m_120mph_tug'!AD5/9.8/1000) + ABS('10m_120mph_tug'!AH5/9.8/1000)</f>
        <v>31.383850000000002</v>
      </c>
      <c r="W198" s="64">
        <f>ABS('10m_120mph_tug'!AL5/9.8/1000)</f>
        <v>15.430601020408163</v>
      </c>
      <c r="X198" s="64">
        <f>ABS('10m_120mph_tug'!AP5/9.8/1000)</f>
        <v>9.6284294897959164</v>
      </c>
    </row>
    <row r="199" spans="1:24" ht="15.75" customHeight="1" x14ac:dyDescent="0.25">
      <c r="B199" s="27" t="str">
        <f>B192</f>
        <v>All intact</v>
      </c>
      <c r="C199" s="20">
        <f>C147</f>
        <v>60</v>
      </c>
      <c r="D199" s="20">
        <f>D147</f>
        <v>106.28</v>
      </c>
      <c r="E199" s="20">
        <f>E147</f>
        <v>53.644799999999996</v>
      </c>
      <c r="F199" s="64">
        <f>ABS('10m_120mph'!F6/9.8/1000)</f>
        <v>31.044228571428569</v>
      </c>
      <c r="G199" s="64">
        <f>ABS('10m_120mph'!J6/9.8/1000)</f>
        <v>24.451488775510203</v>
      </c>
      <c r="H199" s="64">
        <f>ABS('10m_120mph'!N6/9.8/1000)</f>
        <v>45.379288775510204</v>
      </c>
      <c r="I199" s="64">
        <f>ABS('10m_120mph'!R6/9.8/1000) + ABS('10m_120mph'!V6/9.8/1000)</f>
        <v>45.996699999999997</v>
      </c>
      <c r="J199" s="64">
        <f>ABS('10m_120mph'!Z6/9.8/1000)</f>
        <v>25.00411326530612</v>
      </c>
      <c r="K199" s="64">
        <f>ABS('10m_120mph'!AD6/9.8/1000) + ABS('10m_120mph'!AH6/9.8/1000)</f>
        <v>36.484562244897958</v>
      </c>
      <c r="L199" s="64">
        <f>ABS('10m_120mph'!AL6/9.8/1000)</f>
        <v>16.830760204081631</v>
      </c>
      <c r="M199" s="64">
        <f>ABS('10m_120mph'!AP6/9.8/1000)</f>
        <v>11.238888775510205</v>
      </c>
      <c r="N199" s="61"/>
      <c r="O199" s="61"/>
      <c r="P199" s="62"/>
      <c r="Q199" s="64">
        <f>ABS('10m_120mph_tug'!F6/9.8/1000)</f>
        <v>25.656077551020406</v>
      </c>
      <c r="R199" s="64">
        <f>ABS('10m_120mph_tug'!J6/9.8/1000)</f>
        <v>19.51651020408163</v>
      </c>
      <c r="S199" s="64">
        <f>ABS('10m_120mph_tug'!N6/9.8/1000)</f>
        <v>43.293548979591833</v>
      </c>
      <c r="T199" s="64">
        <f>ABS('10m_120mph_tug'!R6/9.8/1000) + ABS('10m_120mph_tug'!V6/9.8/1000)</f>
        <v>44.919880612244903</v>
      </c>
      <c r="U199" s="64">
        <f>ABS('10m_120mph_tug'!Z6/9.8/1000)</f>
        <v>29.390118367346936</v>
      </c>
      <c r="V199" s="64">
        <f>ABS('10m_120mph_tug'!AD6/9.8/1000) + ABS('10m_120mph_tug'!AH6/9.8/1000)</f>
        <v>36.535383163265308</v>
      </c>
      <c r="W199" s="64">
        <f>ABS('10m_120mph_tug'!AL6/9.8/1000)</f>
        <v>22.648004081632649</v>
      </c>
      <c r="X199" s="64">
        <f>ABS('10m_120mph_tug'!AP6/9.8/1000)</f>
        <v>17.030847959183674</v>
      </c>
    </row>
    <row r="200" spans="1:24" ht="15.75" customHeight="1" x14ac:dyDescent="0.25">
      <c r="B200" s="27" t="str">
        <f>B193</f>
        <v>All intact</v>
      </c>
      <c r="C200" s="20">
        <f>C148</f>
        <v>75</v>
      </c>
      <c r="D200" s="20">
        <f>D148</f>
        <v>91.28</v>
      </c>
      <c r="E200" s="20">
        <f>E148</f>
        <v>53.644799999999996</v>
      </c>
      <c r="F200" s="64">
        <f>ABS('10m_120mph'!F7/9.8/1000)</f>
        <v>29.151374489795916</v>
      </c>
      <c r="G200" s="64">
        <f>ABS('10m_120mph'!J7/9.8/1000)</f>
        <v>22.455414285714284</v>
      </c>
      <c r="H200" s="64">
        <f>ABS('10m_120mph'!N7/9.8/1000)</f>
        <v>47.044633673469384</v>
      </c>
      <c r="I200" s="64">
        <f>ABS('10m_120mph'!R7/9.8/1000) + ABS('10m_120mph'!V7/9.8/1000)</f>
        <v>48.700388775510199</v>
      </c>
      <c r="J200" s="64">
        <f>ABS('10m_120mph'!Z7/9.8/1000)</f>
        <v>30.475286734693878</v>
      </c>
      <c r="K200" s="64">
        <f>ABS('10m_120mph'!AD7/9.8/1000) + ABS('10m_120mph'!AH7/9.8/1000)</f>
        <v>39.562649999999991</v>
      </c>
      <c r="L200" s="64">
        <f>ABS('10m_120mph'!AL7/9.8/1000)</f>
        <v>22.98366530612245</v>
      </c>
      <c r="M200" s="64">
        <f>ABS('10m_120mph'!AP7/9.8/1000)</f>
        <v>17.475382653061224</v>
      </c>
      <c r="N200" s="61"/>
      <c r="O200" s="61"/>
      <c r="P200" s="62"/>
      <c r="Q200" s="64">
        <f>ABS('10m_120mph_tug'!F7/9.8/1000)</f>
        <v>23.897589795918368</v>
      </c>
      <c r="R200" s="64">
        <f>ABS('10m_120mph_tug'!J7/9.8/1000)</f>
        <v>17.632188775510205</v>
      </c>
      <c r="S200" s="64">
        <f>ABS('10m_120mph_tug'!N7/9.8/1000)</f>
        <v>45.435682653061221</v>
      </c>
      <c r="T200" s="64">
        <f>ABS('10m_120mph_tug'!R7/9.8/1000) + ABS('10m_120mph_tug'!V7/9.8/1000)</f>
        <v>47.607944795918364</v>
      </c>
      <c r="U200" s="64">
        <f>ABS('10m_120mph_tug'!Z7/9.8/1000)</f>
        <v>34.609257142857139</v>
      </c>
      <c r="V200" s="64">
        <f>ABS('10m_120mph_tug'!AD7/9.8/1000) + ABS('10m_120mph_tug'!AH7/9.8/1000)</f>
        <v>39.64089826530612</v>
      </c>
      <c r="W200" s="64">
        <f>ABS('10m_120mph_tug'!AL7/9.8/1000)</f>
        <v>28.451817346938775</v>
      </c>
      <c r="X200" s="64">
        <f>ABS('10m_120mph_tug'!AP7/9.8/1000)</f>
        <v>23.20665306122449</v>
      </c>
    </row>
    <row r="201" spans="1:24" ht="15.75" customHeight="1" x14ac:dyDescent="0.25">
      <c r="B201" s="27" t="str">
        <f>B194</f>
        <v>All intact</v>
      </c>
      <c r="C201" s="20">
        <f>C149</f>
        <v>90</v>
      </c>
      <c r="D201" s="20">
        <f>D149</f>
        <v>76.28</v>
      </c>
      <c r="E201" s="20">
        <f>E149</f>
        <v>53.644799999999996</v>
      </c>
      <c r="F201" s="64">
        <f>ABS('10m_120mph'!F8/9.8/1000)</f>
        <v>25.27252857142857</v>
      </c>
      <c r="G201" s="64">
        <f>ABS('10m_120mph'!J8/9.8/1000)</f>
        <v>18.912238775510204</v>
      </c>
      <c r="H201" s="64">
        <f>ABS('10m_120mph'!N8/9.8/1000)</f>
        <v>45.623182653061221</v>
      </c>
      <c r="I201" s="64">
        <f>ABS('10m_120mph'!R8/9.8/1000) + ABS('10m_120mph'!V8/9.8/1000)</f>
        <v>47.688549999999992</v>
      </c>
      <c r="J201" s="64">
        <f>ABS('10m_120mph'!Z8/9.8/1000)</f>
        <v>33.292101020408161</v>
      </c>
      <c r="K201" s="64">
        <f>ABS('10m_120mph'!AD8/9.8/1000) + ABS('10m_120mph'!AH8/9.8/1000)</f>
        <v>39.416550408163268</v>
      </c>
      <c r="L201" s="64">
        <f>ABS('10m_120mph'!AL8/9.8/1000)</f>
        <v>26.792666326530611</v>
      </c>
      <c r="M201" s="64">
        <f>ABS('10m_120mph'!AP8/9.8/1000)</f>
        <v>21.438565306122449</v>
      </c>
      <c r="N201" s="61"/>
      <c r="O201" s="61"/>
      <c r="P201" s="62"/>
      <c r="Q201" s="64">
        <f>ABS('10m_120mph_tug'!F8/9.8/1000)</f>
        <v>19.844738775510201</v>
      </c>
      <c r="R201" s="64">
        <f>ABS('10m_120mph_tug'!J8/9.8/1000)</f>
        <v>13.892471428571428</v>
      </c>
      <c r="S201" s="64">
        <f>ABS('10m_120mph_tug'!N8/9.8/1000)</f>
        <v>44.519566326530608</v>
      </c>
      <c r="T201" s="64">
        <f>ABS('10m_120mph_tug'!R8/9.8/1000) + ABS('10m_120mph_tug'!V8/9.8/1000)</f>
        <v>46.666688469387751</v>
      </c>
      <c r="U201" s="64">
        <f>ABS('10m_120mph_tug'!Z8/9.8/1000)</f>
        <v>37.58371224489796</v>
      </c>
      <c r="V201" s="64">
        <f>ABS('10m_120mph_tug'!AD8/9.8/1000) + ABS('10m_120mph_tug'!AH8/9.8/1000)</f>
        <v>39.476320612244891</v>
      </c>
      <c r="W201" s="64">
        <f>ABS('10m_120mph_tug'!AL8/9.8/1000)</f>
        <v>32.254285714285707</v>
      </c>
      <c r="X201" s="64">
        <f>ABS('10m_120mph_tug'!AP8/9.8/1000)</f>
        <v>27.251849999999997</v>
      </c>
    </row>
    <row r="202" spans="1:24" ht="15.75" customHeight="1" x14ac:dyDescent="0.25">
      <c r="A202" s="30" t="s">
        <v>42</v>
      </c>
      <c r="B202" s="26" t="s">
        <v>43</v>
      </c>
      <c r="C202" s="20">
        <f>C150</f>
        <v>0</v>
      </c>
      <c r="D202" s="20">
        <f>D150</f>
        <v>166.28</v>
      </c>
      <c r="E202" s="20">
        <f>E150</f>
        <v>44.704000000000001</v>
      </c>
      <c r="F202" s="64">
        <f>ABS('09m_100mph'!F2/9.8/1000)</f>
        <v>27.673584693877551</v>
      </c>
      <c r="G202" s="64">
        <f>ABS('09m_100mph'!J2/9.8/1000)</f>
        <v>19.368718367346936</v>
      </c>
      <c r="H202" s="64">
        <f>ABS('09m_100mph'!N2/9.8/1000)</f>
        <v>2.5897983673469384E-3</v>
      </c>
      <c r="I202" s="64">
        <f>ABS('09m_100mph'!R2/9.8/1000) + ABS('09m_100mph'!V2/9.8/1000)</f>
        <v>10.746670336530611</v>
      </c>
      <c r="J202" s="65">
        <f>ABS('09m_100mph'!Z2/9.8/1000)</f>
        <v>3.0279675510204077E-4</v>
      </c>
      <c r="K202" s="64">
        <f>ABS('09m_100mph'!AD2/9.8/1000) + ABS('09m_100mph'!AH2/9.8/1000)</f>
        <v>15.449462902142857</v>
      </c>
      <c r="L202" s="64">
        <f>ABS('09m_100mph'!AL2/9.8/1000)</f>
        <v>2.2765196938775508E-3</v>
      </c>
      <c r="M202" s="64">
        <f>ABS('09m_100mph'!AP2/9.8/1000)</f>
        <v>5.9266222448979589</v>
      </c>
      <c r="N202" s="61"/>
      <c r="O202" s="61"/>
      <c r="P202" s="62"/>
      <c r="Q202" s="64">
        <f>ABS('09m_100mph_tug'!F2/9.8/1000)</f>
        <v>18.176722448979593</v>
      </c>
      <c r="R202" s="64">
        <f>ABS('09m_100mph_tug'!J2/9.8/1000)</f>
        <v>11.805370408163265</v>
      </c>
      <c r="S202" s="64">
        <f>ABS('09m_100mph_tug'!N2/9.8/1000)</f>
        <v>1.574985102040816E-3</v>
      </c>
      <c r="T202" s="64">
        <f>ABS('09m_100mph_tug'!R2/9.8/1000) + ABS('09m_100mph_tug'!V2/9.8/1000)</f>
        <v>3.5270262907142858</v>
      </c>
      <c r="U202" s="65">
        <f>ABS('09m_100mph_tug'!Z2/9.8/1000)</f>
        <v>3.0490067346938772E-4</v>
      </c>
      <c r="V202" s="64">
        <f>ABS('09m_100mph_tug'!AD2/9.8/1000) + ABS('09m_100mph_tug'!AH2/9.8/1000)</f>
        <v>5.9306212370408167</v>
      </c>
      <c r="W202" s="64">
        <f>ABS('09m_100mph_tug'!AL2/9.8/1000)</f>
        <v>1.1942759183673469E-3</v>
      </c>
      <c r="X202" s="64">
        <f>ABS('09m_100mph_tug'!AP2/9.8/1000)</f>
        <v>3.8564588775510202E-3</v>
      </c>
    </row>
    <row r="203" spans="1:24" ht="15.75" customHeight="1" x14ac:dyDescent="0.25">
      <c r="B203" s="26" t="s">
        <v>43</v>
      </c>
      <c r="C203" s="20">
        <f>C151</f>
        <v>15</v>
      </c>
      <c r="D203" s="20">
        <f>D151</f>
        <v>151.28</v>
      </c>
      <c r="E203" s="20">
        <f>E151</f>
        <v>44.704000000000001</v>
      </c>
      <c r="F203" s="64">
        <f>ABS('09m_100mph'!F3/9.8/1000)</f>
        <v>29.832522448979589</v>
      </c>
      <c r="G203" s="64">
        <f>ABS('09m_100mph'!J3/9.8/1000)</f>
        <v>23.106536734693876</v>
      </c>
      <c r="H203" s="64">
        <f>ABS('09m_100mph'!N3/9.8/1000)</f>
        <v>2.5297448979591834</v>
      </c>
      <c r="I203" s="64">
        <f>ABS('09m_100mph'!R3/9.8/1000) + ABS('09m_100mph'!V3/9.8/1000)</f>
        <v>12.790763482346939</v>
      </c>
      <c r="J203" s="65">
        <f>ABS('09m_100mph'!Z3/9.8/1000)</f>
        <v>3.0284721428571425E-4</v>
      </c>
      <c r="K203" s="64">
        <f>ABS('09m_100mph'!AD3/9.8/1000) + ABS('09m_100mph'!AH3/9.8/1000)</f>
        <v>9.3295987005102017</v>
      </c>
      <c r="L203" s="64">
        <f>ABS('09m_100mph'!AL3/9.8/1000)</f>
        <v>1.187722142857143E-3</v>
      </c>
      <c r="M203" s="64">
        <f>ABS('09m_100mph'!AP3/9.8/1000)</f>
        <v>1.1905805102040814E-3</v>
      </c>
      <c r="N203" s="61"/>
      <c r="O203" s="61"/>
      <c r="P203" s="62"/>
      <c r="Q203" s="64">
        <f>ABS('09m_100mph_tug'!F3/9.8/1000)</f>
        <v>14.203081632653062</v>
      </c>
      <c r="R203" s="64">
        <f>ABS('09m_100mph_tug'!J3/9.8/1000)</f>
        <v>11.578624489795919</v>
      </c>
      <c r="S203" s="64">
        <f>ABS('09m_100mph_tug'!N3/9.8/1000)</f>
        <v>14.475376530612245</v>
      </c>
      <c r="T203" s="64">
        <f>ABS('09m_100mph_tug'!R3/9.8/1000) + ABS('09m_100mph_tug'!V3/9.8/1000)</f>
        <v>14.059554387755099</v>
      </c>
      <c r="U203" s="65">
        <f>ABS('09m_100mph_tug'!Z3/9.8/1000)</f>
        <v>3.0350120408163269E-4</v>
      </c>
      <c r="V203" s="64">
        <f>ABS('09m_100mph_tug'!AD3/9.8/1000) + ABS('09m_100mph_tug'!AH3/9.8/1000)</f>
        <v>9.3050604081632642</v>
      </c>
      <c r="W203" s="64">
        <f>ABS('09m_100mph_tug'!AL3/9.8/1000)</f>
        <v>0.20748641836734691</v>
      </c>
      <c r="X203" s="64">
        <f>ABS('09m_100mph_tug'!AP3/9.8/1000)</f>
        <v>2.2190749999999999E-2</v>
      </c>
    </row>
    <row r="204" spans="1:24" ht="15.75" customHeight="1" x14ac:dyDescent="0.25">
      <c r="B204" s="26" t="s">
        <v>43</v>
      </c>
      <c r="C204" s="20">
        <f>C152</f>
        <v>30</v>
      </c>
      <c r="D204" s="20">
        <f>D152</f>
        <v>136.28</v>
      </c>
      <c r="E204" s="20">
        <f>E152</f>
        <v>44.704000000000001</v>
      </c>
      <c r="F204" s="64">
        <f>ABS('09m_100mph'!F4/9.8/1000)</f>
        <v>24.10436224489796</v>
      </c>
      <c r="G204" s="64">
        <f>ABS('09m_100mph'!J4/9.8/1000)</f>
        <v>19.667553061224488</v>
      </c>
      <c r="H204" s="64">
        <f>ABS('09m_100mph'!N4/9.8/1000)</f>
        <v>26.80002857142857</v>
      </c>
      <c r="I204" s="64">
        <f>ABS('09m_100mph'!R4/9.8/1000) + ABS('09m_100mph'!V4/9.8/1000)</f>
        <v>24.217507244897956</v>
      </c>
      <c r="J204" s="65">
        <f>ABS('09m_100mph'!Z4/9.8/1000)</f>
        <v>3.0087364285714285E-4</v>
      </c>
      <c r="K204" s="64">
        <f>ABS('09m_100mph'!AD4/9.8/1000) + ABS('09m_100mph'!AH4/9.8/1000)</f>
        <v>16.951085714285714</v>
      </c>
      <c r="L204" s="64">
        <f>ABS('09m_100mph'!AL4/9.8/1000)</f>
        <v>0.31451231632653059</v>
      </c>
      <c r="M204" s="64">
        <f>ABS('09m_100mph'!AP4/9.8/1000)</f>
        <v>2.2967494897959181E-2</v>
      </c>
      <c r="N204" s="61"/>
      <c r="O204" s="61"/>
      <c r="P204" s="62"/>
      <c r="Q204" s="64">
        <f>ABS('09m_100mph_tug'!F4/9.8/1000)</f>
        <v>16.401233673469385</v>
      </c>
      <c r="R204" s="64">
        <f>ABS('09m_100mph_tug'!J4/9.8/1000)</f>
        <v>12.811255102040816</v>
      </c>
      <c r="S204" s="64">
        <f>ABS('09m_100mph_tug'!N4/9.8/1000)</f>
        <v>24.399807142857139</v>
      </c>
      <c r="T204" s="64">
        <f>ABS('09m_100mph_tug'!R4/9.8/1000) + ABS('09m_100mph_tug'!V4/9.8/1000)</f>
        <v>25.346342857142858</v>
      </c>
      <c r="U204" s="65">
        <f>ABS('09m_100mph_tug'!Z4/9.8/1000)</f>
        <v>3.0068721428571428E-4</v>
      </c>
      <c r="V204" s="64">
        <f>ABS('09m_100mph_tug'!AD4/9.8/1000) + ABS('09m_100mph_tug'!AH4/9.8/1000)</f>
        <v>19.798606734693873</v>
      </c>
      <c r="W204" s="64">
        <f>ABS('09m_100mph_tug'!AL4/9.8/1000)</f>
        <v>9.8034869387755101</v>
      </c>
      <c r="X204" s="64">
        <f>ABS('09m_100mph_tug'!AP4/9.8/1000)</f>
        <v>3.7976594897959184</v>
      </c>
    </row>
    <row r="205" spans="1:24" ht="15.75" customHeight="1" x14ac:dyDescent="0.25">
      <c r="B205" s="26" t="s">
        <v>43</v>
      </c>
      <c r="C205" s="20">
        <f>C153</f>
        <v>45</v>
      </c>
      <c r="D205" s="20">
        <f>D153</f>
        <v>121.28</v>
      </c>
      <c r="E205" s="20">
        <f>E153</f>
        <v>44.704000000000001</v>
      </c>
      <c r="F205" s="64">
        <f>ABS('09m_100mph'!F5/9.8/1000)</f>
        <v>24.608503061224489</v>
      </c>
      <c r="G205" s="64">
        <f>ABS('09m_100mph'!J5/9.8/1000)</f>
        <v>19.638010204081631</v>
      </c>
      <c r="H205" s="64">
        <f>ABS('09m_100mph'!N5/9.8/1000)</f>
        <v>33.219716326530609</v>
      </c>
      <c r="I205" s="64">
        <f>ABS('09m_100mph'!R5/9.8/1000) + ABS('09m_100mph'!V5/9.8/1000)</f>
        <v>32.889991836734694</v>
      </c>
      <c r="J205" s="65">
        <f>ABS('09m_100mph'!Z5/9.8/1000)</f>
        <v>2.9873052040816321E-4</v>
      </c>
      <c r="K205" s="64">
        <f>ABS('09m_100mph'!AD5/9.8/1000) + ABS('09m_100mph'!AH5/9.8/1000)</f>
        <v>25.606774489795917</v>
      </c>
      <c r="L205" s="64">
        <f>ABS('09m_100mph'!AL5/9.8/1000)</f>
        <v>9.1099138775510209</v>
      </c>
      <c r="M205" s="64">
        <f>ABS('09m_100mph'!AP5/9.8/1000)</f>
        <v>3.5539808163265305</v>
      </c>
      <c r="N205" s="61"/>
      <c r="O205" s="61"/>
      <c r="P205" s="62"/>
      <c r="Q205" s="64">
        <f>ABS('09m_100mph_tug'!F5/9.8/1000)</f>
        <v>18.131291836734693</v>
      </c>
      <c r="R205" s="64">
        <f>ABS('09m_100mph_tug'!J5/9.8/1000)</f>
        <v>13.616394897959184</v>
      </c>
      <c r="S205" s="64">
        <f>ABS('09m_100mph_tug'!N5/9.8/1000)</f>
        <v>31.675118367346936</v>
      </c>
      <c r="T205" s="64">
        <f>ABS('09m_100mph_tug'!R5/9.8/1000) + ABS('09m_100mph_tug'!V5/9.8/1000)</f>
        <v>33.046260204081634</v>
      </c>
      <c r="U205" s="65">
        <f>ABS('09m_100mph_tug'!Z5/9.8/1000)</f>
        <v>2.9852494897959178E-4</v>
      </c>
      <c r="V205" s="64">
        <f>ABS('09m_100mph_tug'!AD5/9.8/1000) + ABS('09m_100mph_tug'!AH5/9.8/1000)</f>
        <v>26.295296224489796</v>
      </c>
      <c r="W205" s="64">
        <f>ABS('09m_100mph_tug'!AL5/9.8/1000)</f>
        <v>16.850082653061225</v>
      </c>
      <c r="X205" s="64">
        <f>ABS('09m_100mph_tug'!AP5/9.8/1000)</f>
        <v>10.695212244897959</v>
      </c>
    </row>
    <row r="206" spans="1:24" ht="15.75" customHeight="1" x14ac:dyDescent="0.25">
      <c r="B206" s="26" t="s">
        <v>43</v>
      </c>
      <c r="C206" s="20">
        <f>C154</f>
        <v>60</v>
      </c>
      <c r="D206" s="20">
        <f>D154</f>
        <v>106.28</v>
      </c>
      <c r="E206" s="20">
        <f>E154</f>
        <v>44.704000000000001</v>
      </c>
      <c r="F206" s="64">
        <f>ABS('09m_100mph'!F6/9.8/1000)</f>
        <v>24.477258163265304</v>
      </c>
      <c r="G206" s="64">
        <f>ABS('09m_100mph'!J6/9.8/1000)</f>
        <v>18.995504081632649</v>
      </c>
      <c r="H206" s="64">
        <f>ABS('09m_100mph'!N6/9.8/1000)</f>
        <v>37.549410204081632</v>
      </c>
      <c r="I206" s="64">
        <f>ABS('09m_100mph'!R6/9.8/1000) + ABS('09m_100mph'!V6/9.8/1000)</f>
        <v>38.294283673469387</v>
      </c>
      <c r="J206" s="65">
        <f>ABS('09m_100mph'!Z6/9.8/1000)</f>
        <v>2.971829489795918E-4</v>
      </c>
      <c r="K206" s="64">
        <f>ABS('09m_100mph'!AD6/9.8/1000) + ABS('09m_100mph'!AH6/9.8/1000)</f>
        <v>30.294884285714282</v>
      </c>
      <c r="L206" s="64">
        <f>ABS('09m_100mph'!AL6/9.8/1000)</f>
        <v>15.688220408163264</v>
      </c>
      <c r="M206" s="64">
        <f>ABS('09m_100mph'!AP6/9.8/1000)</f>
        <v>9.7899330612244881</v>
      </c>
      <c r="N206" s="61"/>
      <c r="O206" s="61"/>
      <c r="P206" s="62"/>
      <c r="Q206" s="64">
        <f>ABS('09m_100mph_tug'!F6/9.8/1000)</f>
        <v>18.441969387755101</v>
      </c>
      <c r="R206" s="64">
        <f>ABS('09m_100mph_tug'!J6/9.8/1000)</f>
        <v>13.32944081632653</v>
      </c>
      <c r="S206" s="64">
        <f>ABS('09m_100mph_tug'!N6/9.8/1000)</f>
        <v>36.608370408163267</v>
      </c>
      <c r="T206" s="64">
        <f>ABS('09m_100mph_tug'!R6/9.8/1000) + ABS('09m_100mph_tug'!V6/9.8/1000)</f>
        <v>38.247592857142855</v>
      </c>
      <c r="U206" s="65">
        <f>ABS('09m_100mph_tug'!Z6/9.8/1000)</f>
        <v>2.9693333673469388E-4</v>
      </c>
      <c r="V206" s="64">
        <f>ABS('09m_100mph_tug'!AD6/9.8/1000) + ABS('09m_100mph_tug'!AH6/9.8/1000)</f>
        <v>30.950488673469387</v>
      </c>
      <c r="W206" s="64">
        <f>ABS('09m_100mph_tug'!AL6/9.8/1000)</f>
        <v>22.94773469387755</v>
      </c>
      <c r="X206" s="64">
        <f>ABS('09m_100mph_tug'!AP6/9.8/1000)</f>
        <v>16.848976530612244</v>
      </c>
    </row>
    <row r="207" spans="1:24" ht="15.75" customHeight="1" x14ac:dyDescent="0.25">
      <c r="B207" s="26" t="s">
        <v>43</v>
      </c>
      <c r="C207" s="20">
        <f>C155</f>
        <v>75</v>
      </c>
      <c r="D207" s="20">
        <f>D155</f>
        <v>91.28</v>
      </c>
      <c r="E207" s="20">
        <f>E155</f>
        <v>44.704000000000001</v>
      </c>
      <c r="F207" s="64">
        <f>ABS('09m_100mph'!F7/9.8/1000)</f>
        <v>23.100127551020407</v>
      </c>
      <c r="G207" s="64">
        <f>ABS('09m_100mph'!J7/9.8/1000)</f>
        <v>17.435759183673468</v>
      </c>
      <c r="H207" s="64">
        <f>ABS('09m_100mph'!N7/9.8/1000)</f>
        <v>39.74239183673469</v>
      </c>
      <c r="I207" s="64">
        <f>ABS('09m_100mph'!R7/9.8/1000) + ABS('09m_100mph'!V7/9.8/1000)</f>
        <v>41.188885714285711</v>
      </c>
      <c r="J207" s="65">
        <f>ABS('09m_100mph'!Z7/9.8/1000)</f>
        <v>2.9624253061224484E-4</v>
      </c>
      <c r="K207" s="64">
        <f>ABS('09m_100mph'!AD7/9.8/1000) + ABS('09m_100mph'!AH7/9.8/1000)</f>
        <v>33.212919183673463</v>
      </c>
      <c r="L207" s="64">
        <f>ABS('09m_100mph'!AL7/9.8/1000)</f>
        <v>21.044313265306119</v>
      </c>
      <c r="M207" s="64">
        <f>ABS('09m_100mph'!AP7/9.8/1000)</f>
        <v>15.140592857142856</v>
      </c>
      <c r="N207" s="61"/>
      <c r="O207" s="61"/>
      <c r="P207" s="62"/>
      <c r="Q207" s="64">
        <f>ABS('09m_100mph_tug'!F7/9.8/1000)</f>
        <v>16.945785714285712</v>
      </c>
      <c r="R207" s="64">
        <f>ABS('09m_100mph_tug'!J7/9.8/1000)</f>
        <v>11.684603061224488</v>
      </c>
      <c r="S207" s="64">
        <f>ABS('09m_100mph_tug'!N7/9.8/1000)</f>
        <v>38.972825510204082</v>
      </c>
      <c r="T207" s="64">
        <f>ABS('09m_100mph_tug'!R7/9.8/1000) + ABS('09m_100mph_tug'!V7/9.8/1000)</f>
        <v>40.793252448979587</v>
      </c>
      <c r="U207" s="65">
        <f>ABS('09m_100mph_tug'!Z7/9.8/1000)</f>
        <v>2.9603137755102038E-4</v>
      </c>
      <c r="V207" s="64">
        <f>ABS('09m_100mph_tug'!AD7/9.8/1000) + ABS('09m_100mph_tug'!AH7/9.8/1000)</f>
        <v>33.775065714285709</v>
      </c>
      <c r="W207" s="64">
        <f>ABS('09m_100mph_tug'!AL7/9.8/1000)</f>
        <v>28.014308163265301</v>
      </c>
      <c r="X207" s="64">
        <f>ABS('09m_100mph_tug'!AP7/9.8/1000)</f>
        <v>22.297630612244895</v>
      </c>
    </row>
    <row r="208" spans="1:24" ht="15.75" customHeight="1" x14ac:dyDescent="0.25">
      <c r="B208" s="26" t="s">
        <v>43</v>
      </c>
      <c r="C208" s="20">
        <f>C156</f>
        <v>90</v>
      </c>
      <c r="D208" s="20">
        <f>D156</f>
        <v>76.28</v>
      </c>
      <c r="E208" s="20">
        <f>E156</f>
        <v>44.704000000000001</v>
      </c>
      <c r="F208" s="64">
        <f>ABS('09m_100mph'!F8/9.8/1000)</f>
        <v>20.155949999999997</v>
      </c>
      <c r="G208" s="64">
        <f>ABS('09m_100mph'!J8/9.8/1000)</f>
        <v>14.673780612244897</v>
      </c>
      <c r="H208" s="64">
        <f>ABS('09m_100mph'!N8/9.8/1000)</f>
        <v>39.31239795918367</v>
      </c>
      <c r="I208" s="64">
        <f>ABS('09m_100mph'!R8/9.8/1000) + ABS('09m_100mph'!V8/9.8/1000)</f>
        <v>41.041685612244898</v>
      </c>
      <c r="J208" s="65">
        <f>ABS('09m_100mph'!Z8/9.8/1000)</f>
        <v>2.9613857142857144E-4</v>
      </c>
      <c r="K208" s="64">
        <f>ABS('09m_100mph'!AD8/9.8/1000) + ABS('09m_100mph'!AH8/9.8/1000)</f>
        <v>33.479215408163263</v>
      </c>
      <c r="L208" s="64">
        <f>ABS('09m_100mph'!AL8/9.8/1000)</f>
        <v>24.479872448979588</v>
      </c>
      <c r="M208" s="64">
        <f>ABS('09m_100mph'!AP8/9.8/1000)</f>
        <v>18.590537755102041</v>
      </c>
      <c r="N208" s="61"/>
      <c r="O208" s="61"/>
      <c r="P208" s="62"/>
      <c r="Q208" s="64">
        <f>ABS('09m_100mph_tug'!F8/9.8/1000)</f>
        <v>14.231012244897959</v>
      </c>
      <c r="R208" s="64">
        <f>ABS('09m_100mph_tug'!J8/9.8/1000)</f>
        <v>9.0447640816326516</v>
      </c>
      <c r="S208" s="64">
        <f>ABS('09m_100mph_tug'!N8/9.8/1000)</f>
        <v>39.267298979591843</v>
      </c>
      <c r="T208" s="64">
        <f>ABS('09m_100mph_tug'!R8/9.8/1000) + ABS('09m_100mph_tug'!V8/9.8/1000)</f>
        <v>40.798664183673466</v>
      </c>
      <c r="U208" s="65">
        <f>ABS('09m_100mph_tug'!Z8/9.8/1000)</f>
        <v>2.9586405102040813E-4</v>
      </c>
      <c r="V208" s="64">
        <f>ABS('09m_100mph_tug'!AD8/9.8/1000) + ABS('09m_100mph_tug'!AH8/9.8/1000)</f>
        <v>34.448173520408169</v>
      </c>
      <c r="W208" s="64">
        <f>ABS('09m_100mph_tug'!AL8/9.8/1000)</f>
        <v>31.25476734693877</v>
      </c>
      <c r="X208" s="64">
        <f>ABS('09m_100mph_tug'!AP8/9.8/1000)</f>
        <v>25.6261193877551</v>
      </c>
    </row>
    <row r="209" spans="1:24" ht="15.75" customHeight="1" x14ac:dyDescent="0.25">
      <c r="A209" s="30" t="s">
        <v>44</v>
      </c>
      <c r="B209" s="26" t="str">
        <f>B202</f>
        <v>Line 6 Gone</v>
      </c>
      <c r="C209" s="20">
        <f>C157</f>
        <v>0</v>
      </c>
      <c r="D209" s="20">
        <f>D157</f>
        <v>166.28</v>
      </c>
      <c r="E209" s="20">
        <f>E157</f>
        <v>53.644799999999996</v>
      </c>
      <c r="F209" s="64">
        <f>ABS('09m_120mph'!F2/9.8/1000)</f>
        <v>35.693533673469382</v>
      </c>
      <c r="G209" s="64">
        <f>ABS('09m_120mph'!J2/9.8/1000)</f>
        <v>26.302324489795915</v>
      </c>
      <c r="H209" s="64">
        <f>ABS('09m_120mph'!N2/9.8/1000)</f>
        <v>6.5307398979591834E-3</v>
      </c>
      <c r="I209" s="64">
        <f>ABS('09m_120mph'!R2/9.8/1000) + ABS('09m_120mph'!V2/9.8/1000)</f>
        <v>16.191494924693878</v>
      </c>
      <c r="J209" s="65">
        <f>ABS('09m_120mph'!Z2/9.8/1000)</f>
        <v>3.0132763265306117E-4</v>
      </c>
      <c r="K209" s="64">
        <f>ABS('09m_120mph'!AD2/9.8/1000) + ABS('09m_120mph'!AH2/9.8/1000)</f>
        <v>20.07562684020408</v>
      </c>
      <c r="L209" s="64">
        <f>ABS('09m_120mph'!AL2/9.8/1000)</f>
        <v>2.0119540816326527E-3</v>
      </c>
      <c r="M209" s="64">
        <f>ABS('09m_120mph'!AP2/9.8/1000)</f>
        <v>8.5738679591836728</v>
      </c>
      <c r="N209" s="61"/>
      <c r="O209" s="61"/>
      <c r="P209" s="62"/>
      <c r="Q209" s="64">
        <f>ABS('09m_120mph_tug'!F2/9.8/1000)</f>
        <v>28.392627551020407</v>
      </c>
      <c r="R209" s="64">
        <f>ABS('09m_120mph_tug'!J2/9.8/1000)</f>
        <v>19.497031632653059</v>
      </c>
      <c r="S209" s="64">
        <f>ABS('09m_120mph_tug'!N2/9.8/1000)</f>
        <v>2.9298992857142853E-3</v>
      </c>
      <c r="T209" s="64">
        <f>ABS('09m_120mph_tug'!R2/9.8/1000) + ABS('09m_120mph_tug'!V2/9.8/1000)</f>
        <v>9.0318398437755096</v>
      </c>
      <c r="U209" s="65">
        <f>ABS('09m_120mph_tug'!Z2/9.8/1000)</f>
        <v>3.0331180612244897E-4</v>
      </c>
      <c r="V209" s="64">
        <f>ABS('09m_120mph_tug'!AD2/9.8/1000) + ABS('09m_120mph_tug'!AH2/9.8/1000)</f>
        <v>12.785407111734694</v>
      </c>
      <c r="W209" s="64">
        <f>ABS('09m_120mph_tug'!AL2/9.8/1000)</f>
        <v>1.3385625510204081E-3</v>
      </c>
      <c r="X209" s="64">
        <f>ABS('09m_120mph_tug'!AP2/9.8/1000)</f>
        <v>2.0903649999999999E-2</v>
      </c>
    </row>
    <row r="210" spans="1:24" ht="15.75" customHeight="1" x14ac:dyDescent="0.25">
      <c r="B210" s="26" t="str">
        <f>B203</f>
        <v>Line 6 Gone</v>
      </c>
      <c r="C210" s="20">
        <f>C158</f>
        <v>15</v>
      </c>
      <c r="D210" s="20">
        <f>D158</f>
        <v>151.28</v>
      </c>
      <c r="E210" s="20">
        <f>E158</f>
        <v>53.644799999999996</v>
      </c>
      <c r="F210" s="64">
        <f>ABS('09m_120mph'!F3/9.8/1000)</f>
        <v>37.402959183673467</v>
      </c>
      <c r="G210" s="64">
        <f>ABS('09m_120mph'!J3/9.8/1000)</f>
        <v>29.302375510204083</v>
      </c>
      <c r="H210" s="64">
        <f>ABS('09m_120mph'!N3/9.8/1000)</f>
        <v>12.923500000000001</v>
      </c>
      <c r="I210" s="64">
        <f>ABS('09m_120mph'!R3/9.8/1000) + ABS('09m_120mph'!V3/9.8/1000)</f>
        <v>17.364729906020408</v>
      </c>
      <c r="J210" s="65">
        <f>ABS('09m_120mph'!Z3/9.8/1000)</f>
        <v>3.0108773469387753E-4</v>
      </c>
      <c r="K210" s="64">
        <f>ABS('09m_120mph'!AD3/9.8/1000) + ABS('09m_120mph'!AH3/9.8/1000)</f>
        <v>13.66165255408163</v>
      </c>
      <c r="L210" s="64">
        <f>ABS('09m_120mph'!AL3/9.8/1000)</f>
        <v>1.1818961224489795E-3</v>
      </c>
      <c r="M210" s="64">
        <f>ABS('09m_120mph'!AP3/9.8/1000)</f>
        <v>1.1853414285714285E-3</v>
      </c>
      <c r="N210" s="61"/>
      <c r="O210" s="61"/>
      <c r="P210" s="62"/>
      <c r="Q210" s="64">
        <f>ABS('09m_120mph_tug'!F3/9.8/1000)</f>
        <v>24.670898979591836</v>
      </c>
      <c r="R210" s="64">
        <f>ABS('09m_120mph_tug'!J3/9.8/1000)</f>
        <v>19.864260204081631</v>
      </c>
      <c r="S210" s="64">
        <f>ABS('09m_120mph_tug'!N3/9.8/1000)</f>
        <v>21.086768367346938</v>
      </c>
      <c r="T210" s="64">
        <f>ABS('09m_120mph_tug'!R3/9.8/1000) + ABS('09m_120mph_tug'!V3/9.8/1000)</f>
        <v>14.512365306122449</v>
      </c>
      <c r="U210" s="65">
        <f>ABS('09m_120mph_tug'!Z3/9.8/1000)</f>
        <v>3.0203607142857144E-4</v>
      </c>
      <c r="V210" s="64">
        <f>ABS('09m_120mph_tug'!AD3/9.8/1000) + ABS('09m_120mph_tug'!AH3/9.8/1000)</f>
        <v>11.099378984693878</v>
      </c>
      <c r="W210" s="64">
        <f>ABS('09m_120mph_tug'!AL3/9.8/1000)</f>
        <v>1.2807780612244898E-2</v>
      </c>
      <c r="X210" s="64">
        <f>ABS('09m_120mph_tug'!AP3/9.8/1000)</f>
        <v>8.7038562244897959E-3</v>
      </c>
    </row>
    <row r="211" spans="1:24" ht="15.75" customHeight="1" x14ac:dyDescent="0.25">
      <c r="B211" s="26" t="str">
        <f>B204</f>
        <v>Line 6 Gone</v>
      </c>
      <c r="C211" s="20">
        <f>C159</f>
        <v>30</v>
      </c>
      <c r="D211" s="20">
        <f>D159</f>
        <v>136.28</v>
      </c>
      <c r="E211" s="20">
        <f>E159</f>
        <v>53.644799999999996</v>
      </c>
      <c r="F211" s="64">
        <f>ABS('09m_120mph'!F4/9.8/1000)</f>
        <v>31.634240816326528</v>
      </c>
      <c r="G211" s="64">
        <f>ABS('09m_120mph'!J4/9.8/1000)</f>
        <v>25.880206122448978</v>
      </c>
      <c r="H211" s="64">
        <f>ABS('09m_120mph'!N4/9.8/1000)</f>
        <v>36.660146938775505</v>
      </c>
      <c r="I211" s="64">
        <f>ABS('09m_120mph'!R4/9.8/1000) + ABS('09m_120mph'!V4/9.8/1000)</f>
        <v>32.992395918367343</v>
      </c>
      <c r="J211" s="65">
        <f>ABS('09m_120mph'!Z4/9.8/1000)</f>
        <v>2.9872855102040812E-4</v>
      </c>
      <c r="K211" s="64">
        <f>ABS('09m_120mph'!AD4/9.8/1000) + ABS('09m_120mph'!AH4/9.8/1000)</f>
        <v>23.805041632653062</v>
      </c>
      <c r="L211" s="64">
        <f>ABS('09m_120mph'!AL4/9.8/1000)</f>
        <v>0.57206428571428558</v>
      </c>
      <c r="M211" s="64">
        <f>ABS('09m_120mph'!AP4/9.8/1000)</f>
        <v>2.453973571428571E-2</v>
      </c>
      <c r="N211" s="61"/>
      <c r="O211" s="61"/>
      <c r="P211" s="62"/>
      <c r="Q211" s="64">
        <f>ABS('09m_120mph_tug'!F4/9.8/1000)</f>
        <v>25.028973469387754</v>
      </c>
      <c r="R211" s="64">
        <f>ABS('09m_120mph_tug'!J4/9.8/1000)</f>
        <v>19.956734693877547</v>
      </c>
      <c r="S211" s="64">
        <f>ABS('09m_120mph_tug'!N4/9.8/1000)</f>
        <v>33.965880612244895</v>
      </c>
      <c r="T211" s="64">
        <f>ABS('09m_120mph_tug'!R4/9.8/1000) + ABS('09m_120mph_tug'!V4/9.8/1000)</f>
        <v>33.647918367346932</v>
      </c>
      <c r="U211" s="65">
        <f>ABS('09m_120mph_tug'!Z4/9.8/1000)</f>
        <v>2.985236632653061E-4</v>
      </c>
      <c r="V211" s="64">
        <f>ABS('09m_120mph_tug'!AD4/9.8/1000) + ABS('09m_120mph_tug'!AH4/9.8/1000)</f>
        <v>26.20897959183673</v>
      </c>
      <c r="W211" s="64">
        <f>ABS('09m_120mph_tug'!AL4/9.8/1000)</f>
        <v>9.4783912244897941</v>
      </c>
      <c r="X211" s="64">
        <f>ABS('09m_120mph_tug'!AP4/9.8/1000)</f>
        <v>3.8974644897959183</v>
      </c>
    </row>
    <row r="212" spans="1:24" ht="15.75" customHeight="1" x14ac:dyDescent="0.25">
      <c r="B212" s="26" t="str">
        <f>B205</f>
        <v>Line 6 Gone</v>
      </c>
      <c r="C212" s="20">
        <f>C160</f>
        <v>45</v>
      </c>
      <c r="D212" s="20">
        <f>D160</f>
        <v>121.28</v>
      </c>
      <c r="E212" s="20">
        <f>E160</f>
        <v>53.644799999999996</v>
      </c>
      <c r="F212" s="64">
        <f>ABS('09m_120mph'!F5/9.8/1000)</f>
        <v>32.238364285714283</v>
      </c>
      <c r="G212" s="64">
        <f>ABS('09m_120mph'!J5/9.8/1000)</f>
        <v>25.791751020408164</v>
      </c>
      <c r="H212" s="64">
        <f>ABS('09m_120mph'!N5/9.8/1000)</f>
        <v>43.911080612244902</v>
      </c>
      <c r="I212" s="64">
        <f>ABS('09m_120mph'!R5/9.8/1000) + ABS('09m_120mph'!V5/9.8/1000)</f>
        <v>43.484075510204079</v>
      </c>
      <c r="J212" s="65">
        <f>ABS('09m_120mph'!Z5/9.8/1000)</f>
        <v>2.9600775510204072E-4</v>
      </c>
      <c r="K212" s="64">
        <f>ABS('09m_120mph'!AD5/9.8/1000) + ABS('09m_120mph'!AH5/9.8/1000)</f>
        <v>34.008606122448981</v>
      </c>
      <c r="L212" s="64">
        <f>ABS('09m_120mph'!AL5/9.8/1000)</f>
        <v>12.027520408163264</v>
      </c>
      <c r="M212" s="64">
        <f>ABS('09m_120mph'!AP5/9.8/1000)</f>
        <v>6.6367191836734696</v>
      </c>
      <c r="N212" s="61"/>
      <c r="O212" s="61"/>
      <c r="P212" s="62"/>
      <c r="Q212" s="64">
        <f>ABS('09m_120mph_tug'!F5/9.8/1000)</f>
        <v>26.68385</v>
      </c>
      <c r="R212" s="64">
        <f>ABS('09m_120mph_tug'!J5/9.8/1000)</f>
        <v>20.62322244897959</v>
      </c>
      <c r="S212" s="64">
        <f>ABS('09m_120mph_tug'!N5/9.8/1000)</f>
        <v>42.089401020408161</v>
      </c>
      <c r="T212" s="64">
        <f>ABS('09m_120mph_tug'!R5/9.8/1000) + ABS('09m_120mph_tug'!V5/9.8/1000)</f>
        <v>43.222513265306119</v>
      </c>
      <c r="U212" s="65">
        <f>ABS('09m_120mph_tug'!Z5/9.8/1000)</f>
        <v>2.9580147959183673E-4</v>
      </c>
      <c r="V212" s="64">
        <f>ABS('09m_120mph_tug'!AD5/9.8/1000) + ABS('09m_120mph_tug'!AH5/9.8/1000)</f>
        <v>34.651780612244892</v>
      </c>
      <c r="W212" s="64">
        <f>ABS('09m_120mph_tug'!AL5/9.8/1000)</f>
        <v>19.099545918367344</v>
      </c>
      <c r="X212" s="64">
        <f>ABS('09m_120mph_tug'!AP5/9.8/1000)</f>
        <v>13.355368367346939</v>
      </c>
    </row>
    <row r="213" spans="1:24" ht="15.75" customHeight="1" x14ac:dyDescent="0.25">
      <c r="B213" s="26" t="str">
        <f>B206</f>
        <v>Line 6 Gone</v>
      </c>
      <c r="C213" s="20">
        <f>C161</f>
        <v>60</v>
      </c>
      <c r="D213" s="20">
        <f>D161</f>
        <v>106.28</v>
      </c>
      <c r="E213" s="20">
        <f>E161</f>
        <v>53.644799999999996</v>
      </c>
      <c r="F213" s="64">
        <f>ABS('09m_120mph'!F6/9.8/1000)</f>
        <v>31.810694897959181</v>
      </c>
      <c r="G213" s="64">
        <f>ABS('09m_120mph'!J6/9.8/1000)</f>
        <v>24.870096938775511</v>
      </c>
      <c r="H213" s="64">
        <f>ABS('09m_120mph'!N6/9.8/1000)</f>
        <v>48.529948979591836</v>
      </c>
      <c r="I213" s="64">
        <f>ABS('09m_120mph'!R6/9.8/1000) + ABS('09m_120mph'!V6/9.8/1000)</f>
        <v>49.890283673469384</v>
      </c>
      <c r="J213" s="65">
        <f>ABS('09m_120mph'!Z6/9.8/1000)</f>
        <v>2.9400844897959185E-4</v>
      </c>
      <c r="K213" s="64">
        <f>ABS('09m_120mph'!AD6/9.8/1000) + ABS('09m_120mph'!AH6/9.8/1000)</f>
        <v>40.266645918367345</v>
      </c>
      <c r="L213" s="64">
        <f>ABS('09m_120mph'!AL6/9.8/1000)</f>
        <v>20.900747959183672</v>
      </c>
      <c r="M213" s="64">
        <f>ABS('09m_120mph'!AP6/9.8/1000)</f>
        <v>15.474393877551019</v>
      </c>
      <c r="N213" s="61"/>
      <c r="O213" s="61"/>
      <c r="P213" s="62"/>
      <c r="Q213" s="64">
        <f>ABS('09m_120mph_tug'!F6/9.8/1000)</f>
        <v>26.662851020408162</v>
      </c>
      <c r="R213" s="64">
        <f>ABS('09m_120mph_tug'!J6/9.8/1000)</f>
        <v>20.035013265306123</v>
      </c>
      <c r="S213" s="64">
        <f>ABS('09m_120mph_tug'!N6/9.8/1000)</f>
        <v>47.335217346938769</v>
      </c>
      <c r="T213" s="64">
        <f>ABS('09m_120mph_tug'!R6/9.8/1000) + ABS('09m_120mph_tug'!V6/9.8/1000)</f>
        <v>49.427127551020405</v>
      </c>
      <c r="U213" s="65">
        <f>ABS('09m_120mph_tug'!Z6/9.8/1000)</f>
        <v>2.9377813265306124E-4</v>
      </c>
      <c r="V213" s="64">
        <f>ABS('09m_120mph_tug'!AD6/9.8/1000) + ABS('09m_120mph_tug'!AH6/9.8/1000)</f>
        <v>40.790781632653058</v>
      </c>
      <c r="W213" s="64">
        <f>ABS('09m_120mph_tug'!AL6/9.8/1000)</f>
        <v>27.276562244897956</v>
      </c>
      <c r="X213" s="64">
        <f>ABS('09m_120mph_tug'!AP6/9.8/1000)</f>
        <v>21.88841326530612</v>
      </c>
    </row>
    <row r="214" spans="1:24" ht="15.75" customHeight="1" x14ac:dyDescent="0.25">
      <c r="B214" s="26" t="str">
        <f>B207</f>
        <v>Line 6 Gone</v>
      </c>
      <c r="C214" s="20">
        <f>C162</f>
        <v>75</v>
      </c>
      <c r="D214" s="20">
        <f>D162</f>
        <v>91.28</v>
      </c>
      <c r="E214" s="20">
        <f>E162</f>
        <v>53.644799999999996</v>
      </c>
      <c r="F214" s="64">
        <f>ABS('09m_120mph'!F7/9.8/1000)</f>
        <v>30.110235714285711</v>
      </c>
      <c r="G214" s="64">
        <f>ABS('09m_120mph'!J7/9.8/1000)</f>
        <v>22.929591836734694</v>
      </c>
      <c r="H214" s="64">
        <f>ABS('09m_120mph'!N7/9.8/1000)</f>
        <v>50.886498979591828</v>
      </c>
      <c r="I214" s="64">
        <f>ABS('09m_120mph'!R7/9.8/1000) + ABS('09m_120mph'!V7/9.8/1000)</f>
        <v>53.081206122448975</v>
      </c>
      <c r="J214" s="65">
        <f>ABS('09m_120mph'!Z7/9.8/1000)</f>
        <v>2.9286644897959181E-4</v>
      </c>
      <c r="K214" s="64">
        <f>ABS('09m_120mph'!AD7/9.8/1000) + ABS('09m_120mph'!AH7/9.8/1000)</f>
        <v>43.62141428571428</v>
      </c>
      <c r="L214" s="64">
        <f>ABS('09m_120mph'!AL7/9.8/1000)</f>
        <v>27.55001326530612</v>
      </c>
      <c r="M214" s="64">
        <f>ABS('09m_120mph'!AP7/9.8/1000)</f>
        <v>22.161816326530609</v>
      </c>
      <c r="N214" s="61"/>
      <c r="O214" s="61"/>
      <c r="P214" s="62"/>
      <c r="Q214" s="64">
        <f>ABS('09m_120mph_tug'!F7/9.8/1000)</f>
        <v>25.111270408163264</v>
      </c>
      <c r="R214" s="64">
        <f>ABS('09m_120mph_tug'!J7/9.8/1000)</f>
        <v>18.195065306122448</v>
      </c>
      <c r="S214" s="64">
        <f>ABS('09m_120mph_tug'!N7/9.8/1000)</f>
        <v>50.196167346938772</v>
      </c>
      <c r="T214" s="64">
        <f>ABS('09m_120mph_tug'!R7/9.8/1000) + ABS('09m_120mph_tug'!V7/9.8/1000)</f>
        <v>52.53614214285713</v>
      </c>
      <c r="U214" s="65">
        <f>ABS('09m_120mph_tug'!Z7/9.8/1000)</f>
        <v>2.926584183673469E-4</v>
      </c>
      <c r="V214" s="64">
        <f>ABS('09m_120mph_tug'!AD7/9.8/1000) + ABS('09m_120mph_tug'!AH7/9.8/1000)</f>
        <v>44.100907755102043</v>
      </c>
      <c r="W214" s="64">
        <f>ABS('09m_120mph_tug'!AL7/9.8/1000)</f>
        <v>33.561715306122444</v>
      </c>
      <c r="X214" s="64">
        <f>ABS('09m_120mph_tug'!AP7/9.8/1000)</f>
        <v>28.504279591836735</v>
      </c>
    </row>
    <row r="215" spans="1:24" ht="15.75" customHeight="1" x14ac:dyDescent="0.25">
      <c r="B215" s="26" t="str">
        <f>B208</f>
        <v>Line 6 Gone</v>
      </c>
      <c r="C215" s="20">
        <f>C163</f>
        <v>90</v>
      </c>
      <c r="D215" s="20">
        <f>D163</f>
        <v>76.28</v>
      </c>
      <c r="E215" s="20">
        <f>E163</f>
        <v>53.644799999999996</v>
      </c>
      <c r="F215" s="64">
        <f>ABS('09m_120mph'!F8/9.8/1000)</f>
        <v>26.335639795918365</v>
      </c>
      <c r="G215" s="64">
        <f>ABS('09m_120mph'!J8/9.8/1000)</f>
        <v>19.392908163265304</v>
      </c>
      <c r="H215" s="64">
        <f>ABS('09m_120mph'!N8/9.8/1000)</f>
        <v>50.002825510204076</v>
      </c>
      <c r="I215" s="64">
        <f>ABS('09m_120mph'!R8/9.8/1000) + ABS('09m_120mph'!V8/9.8/1000)</f>
        <v>52.343772448979593</v>
      </c>
      <c r="J215" s="65">
        <f>ABS('09m_120mph'!Z8/9.8/1000)</f>
        <v>2.9282071428571429E-4</v>
      </c>
      <c r="K215" s="64">
        <f>ABS('09m_120mph'!AD8/9.8/1000) + ABS('09m_120mph'!AH8/9.8/1000)</f>
        <v>43.648899591836724</v>
      </c>
      <c r="L215" s="64">
        <f>ABS('09m_120mph'!AL8/9.8/1000)</f>
        <v>31.669247959183672</v>
      </c>
      <c r="M215" s="64">
        <f>ABS('09m_120mph'!AP8/9.8/1000)</f>
        <v>26.471348979591834</v>
      </c>
      <c r="N215" s="61"/>
      <c r="O215" s="61"/>
      <c r="P215" s="62"/>
      <c r="Q215" s="64">
        <f>ABS('09m_120mph_tug'!F8/9.8/1000)</f>
        <v>21.287500000000001</v>
      </c>
      <c r="R215" s="64">
        <f>ABS('09m_120mph_tug'!J8/9.8/1000)</f>
        <v>14.578829591836733</v>
      </c>
      <c r="S215" s="64">
        <f>ABS('09m_120mph_tug'!N8/9.8/1000)</f>
        <v>49.900490816326531</v>
      </c>
      <c r="T215" s="64">
        <f>ABS('09m_120mph_tug'!R8/9.8/1000) + ABS('09m_120mph_tug'!V8/9.8/1000)</f>
        <v>51.946125408163262</v>
      </c>
      <c r="U215" s="65">
        <f>ABS('09m_120mph_tug'!Z8/9.8/1000)</f>
        <v>2.9256136734693878E-4</v>
      </c>
      <c r="V215" s="64">
        <f>ABS('09m_120mph_tug'!AD8/9.8/1000) + ABS('09m_120mph_tug'!AH8/9.8/1000)</f>
        <v>44.274948673469382</v>
      </c>
      <c r="W215" s="64">
        <f>ABS('09m_120mph_tug'!AL8/9.8/1000)</f>
        <v>37.677417346938775</v>
      </c>
      <c r="X215" s="64">
        <f>ABS('09m_120mph_tug'!AP8/9.8/1000)</f>
        <v>32.995465306122448</v>
      </c>
    </row>
    <row r="216" spans="1:24" ht="15.75" customHeight="1" x14ac:dyDescent="0.25">
      <c r="A216" s="30" t="s">
        <v>45</v>
      </c>
      <c r="B216" s="27" t="str">
        <f>B164</f>
        <v>0 in Slack</v>
      </c>
      <c r="C216" s="20">
        <f>C164</f>
        <v>15</v>
      </c>
      <c r="D216" s="20">
        <f>D164</f>
        <v>151.28</v>
      </c>
      <c r="E216" s="20">
        <f>E164</f>
        <v>44.704000000000001</v>
      </c>
      <c r="F216" s="64">
        <f>ABS(l1_slack!F2/9.8/1000)</f>
        <v>29.833702040816327</v>
      </c>
      <c r="G216" s="64">
        <f>ABS(l1_slack!J2/9.8/1000)</f>
        <v>23.107302040816325</v>
      </c>
      <c r="H216" s="64">
        <f>ABS(l1_slack!N2/9.8/1000)</f>
        <v>2.5277186734693879</v>
      </c>
      <c r="I216" s="64">
        <f>ABS(l1_slack!R2/9.8/1000) + ABS(l1_slack!V2/9.8/1000)</f>
        <v>12.790820284387754</v>
      </c>
      <c r="J216" s="64">
        <f>ABS(l1_slack!Z2/9.8/1000)</f>
        <v>1.6825823469387754E-3</v>
      </c>
      <c r="K216" s="64">
        <f>ABS(l1_slack!AD2/9.8/1000) + ABS(l1_slack!AH2/9.8/1000)</f>
        <v>9.3295882139795907</v>
      </c>
      <c r="L216" s="64">
        <f>ABS(l1_slack!AL2/9.8/1000)</f>
        <v>1.187722142857143E-3</v>
      </c>
      <c r="M216" s="64">
        <f>ABS(l1_slack!AP2/9.8/1000)</f>
        <v>1.1905802040816323E-3</v>
      </c>
      <c r="N216" s="61"/>
      <c r="O216" s="61"/>
      <c r="P216" s="62"/>
      <c r="Q216" s="64">
        <f>ABS(l1_slack!F18/9.8/1000)</f>
        <v>14.213707142857141</v>
      </c>
      <c r="R216" s="64">
        <f>ABS(l1_slack!J18/9.8/1000)</f>
        <v>11.612989795918367</v>
      </c>
      <c r="S216" s="64">
        <f>ABS(l1_slack!N18/9.8/1000)</f>
        <v>13.963801020408162</v>
      </c>
      <c r="T216" s="64">
        <f>ABS(l1_slack!R18/9.8/1000) + ABS(l1_slack!V18/9.8/1000)</f>
        <v>13.374691836734693</v>
      </c>
      <c r="U216" s="64">
        <f>ABS(l1_slack!Z18/9.8/1000)</f>
        <v>2.5722921428571426</v>
      </c>
      <c r="V216" s="64">
        <f>ABS(l1_slack!AD18/9.8/1000) + ABS(l1_slack!AH18/9.8/1000)</f>
        <v>8.6849519387755105</v>
      </c>
      <c r="W216" s="64">
        <f>ABS(l1_slack!AL18/9.8/1000)</f>
        <v>3.1572901020408162E-2</v>
      </c>
      <c r="X216" s="64">
        <f>ABS(l1_slack!AP18/9.8/1000)</f>
        <v>2.1093119387755099E-2</v>
      </c>
    </row>
    <row r="217" spans="1:24" ht="15.75" customHeight="1" x14ac:dyDescent="0.25">
      <c r="B217" s="27" t="str">
        <f>B165</f>
        <v>3 in Slack</v>
      </c>
      <c r="C217" s="20">
        <f>C165</f>
        <v>15</v>
      </c>
      <c r="D217" s="20">
        <f>D165</f>
        <v>151.28</v>
      </c>
      <c r="E217" s="20">
        <f>E165</f>
        <v>44.704000000000001</v>
      </c>
      <c r="F217" s="64">
        <f>ABS(l1_slack!F3/9.8/1000)</f>
        <v>29.12566326530612</v>
      </c>
      <c r="G217" s="64">
        <f>ABS(l1_slack!J3/9.8/1000)</f>
        <v>23.399717346938775</v>
      </c>
      <c r="H217" s="64">
        <f>ABS(l1_slack!N3/9.8/1000)</f>
        <v>2.8763049999999999</v>
      </c>
      <c r="I217" s="64">
        <f>ABS(l1_slack!R3/9.8/1000) + ABS(l1_slack!V3/9.8/1000)</f>
        <v>12.86399405867347</v>
      </c>
      <c r="J217" s="64">
        <f>ABS(l1_slack!Z3/9.8/1000)</f>
        <v>1.6429085714285713E-3</v>
      </c>
      <c r="K217" s="64">
        <f>ABS(l1_slack!AD3/9.8/1000) + ABS(l1_slack!AH3/9.8/1000)</f>
        <v>9.3495547286734677</v>
      </c>
      <c r="L217" s="64">
        <f>ABS(l1_slack!AL3/9.8/1000)</f>
        <v>1.1876715306122448E-3</v>
      </c>
      <c r="M217" s="64">
        <f>ABS(l1_slack!AP3/9.8/1000)</f>
        <v>1.1905131632653058E-3</v>
      </c>
      <c r="N217" s="61"/>
      <c r="O217" s="61"/>
      <c r="P217" s="62"/>
      <c r="Q217" s="64">
        <f>ABS(l1_slack!F19/9.8/1000)</f>
        <v>13.469353061224488</v>
      </c>
      <c r="R217" s="64">
        <f>ABS(l1_slack!J19/9.8/1000)</f>
        <v>11.893214285714285</v>
      </c>
      <c r="S217" s="64">
        <f>ABS(l1_slack!N19/9.8/1000)</f>
        <v>14.430384693877549</v>
      </c>
      <c r="T217" s="64">
        <f>ABS(l1_slack!R19/9.8/1000) + ABS(l1_slack!V19/9.8/1000)</f>
        <v>13.650864999999998</v>
      </c>
      <c r="U217" s="64">
        <f>ABS(l1_slack!Z19/9.8/1000)</f>
        <v>2.5898425510204079</v>
      </c>
      <c r="V217" s="64">
        <f>ABS(l1_slack!AD19/9.8/1000) + ABS(l1_slack!AH19/9.8/1000)</f>
        <v>8.6163809183673461</v>
      </c>
      <c r="W217" s="64">
        <f>ABS(l1_slack!AL19/9.8/1000)</f>
        <v>3.06093581632653E-2</v>
      </c>
      <c r="X217" s="64">
        <f>ABS(l1_slack!AP19/9.8/1000)</f>
        <v>2.0520001020408164E-2</v>
      </c>
    </row>
    <row r="218" spans="1:24" ht="15.75" customHeight="1" x14ac:dyDescent="0.25">
      <c r="B218" s="27" t="str">
        <f>B166</f>
        <v>6 in Slack</v>
      </c>
      <c r="C218" s="20">
        <f>C166</f>
        <v>15</v>
      </c>
      <c r="D218" s="20">
        <f>D166</f>
        <v>151.28</v>
      </c>
      <c r="E218" s="20">
        <f>E166</f>
        <v>44.704000000000001</v>
      </c>
      <c r="F218" s="64">
        <f>ABS(l1_slack!F4/9.8/1000)</f>
        <v>28.511431632653061</v>
      </c>
      <c r="G218" s="64">
        <f>ABS(l1_slack!J4/9.8/1000)</f>
        <v>23.656532653061223</v>
      </c>
      <c r="H218" s="64">
        <f>ABS(l1_slack!N4/9.8/1000)</f>
        <v>3.1871025510204083</v>
      </c>
      <c r="I218" s="64">
        <f>ABS(l1_slack!R4/9.8/1000) + ABS(l1_slack!V4/9.8/1000)</f>
        <v>12.925949539591837</v>
      </c>
      <c r="J218" s="64">
        <f>ABS(l1_slack!Z4/9.8/1000)</f>
        <v>1.6098369387755101E-3</v>
      </c>
      <c r="K218" s="64">
        <f>ABS(l1_slack!AD4/9.8/1000) + ABS(l1_slack!AH4/9.8/1000)</f>
        <v>9.3663168734693869</v>
      </c>
      <c r="L218" s="64">
        <f>ABS(l1_slack!AL4/9.8/1000)</f>
        <v>1.187626632653061E-3</v>
      </c>
      <c r="M218" s="64">
        <f>ABS(l1_slack!AP4/9.8/1000)</f>
        <v>1.1904538775510205E-3</v>
      </c>
      <c r="N218" s="61"/>
      <c r="O218" s="61"/>
      <c r="P218" s="62"/>
      <c r="Q218" s="64">
        <f>ABS(l1_slack!F20/9.8/1000)</f>
        <v>13.056116326530612</v>
      </c>
      <c r="R218" s="64">
        <f>ABS(l1_slack!J20/9.8/1000)</f>
        <v>12.26575306122449</v>
      </c>
      <c r="S218" s="64">
        <f>ABS(l1_slack!N20/9.8/1000)</f>
        <v>14.824415306122447</v>
      </c>
      <c r="T218" s="64">
        <f>ABS(l1_slack!R20/9.8/1000) + ABS(l1_slack!V20/9.8/1000)</f>
        <v>13.594724183673469</v>
      </c>
      <c r="U218" s="64">
        <f>ABS(l1_slack!Z20/9.8/1000)</f>
        <v>2.2124007142857138</v>
      </c>
      <c r="V218" s="64">
        <f>ABS(l1_slack!AD20/9.8/1000) + ABS(l1_slack!AH20/9.8/1000)</f>
        <v>7.9130551224489789</v>
      </c>
      <c r="W218" s="64">
        <f>ABS(l1_slack!AL20/9.8/1000)</f>
        <v>2.7740964285714285E-2</v>
      </c>
      <c r="X218" s="64">
        <f>ABS(l1_slack!AP20/9.8/1000)</f>
        <v>1.915387857142857E-2</v>
      </c>
    </row>
    <row r="219" spans="1:24" ht="15.75" customHeight="1" x14ac:dyDescent="0.25">
      <c r="B219" s="27" t="str">
        <f>B167</f>
        <v>9 in Slack</v>
      </c>
      <c r="C219" s="20">
        <f>C167</f>
        <v>15</v>
      </c>
      <c r="D219" s="20">
        <f>D167</f>
        <v>151.28</v>
      </c>
      <c r="E219" s="20">
        <f>E167</f>
        <v>44.704000000000001</v>
      </c>
      <c r="F219" s="64">
        <f>ABS(l1_slack!F5/9.8/1000)</f>
        <v>27.828511224489791</v>
      </c>
      <c r="G219" s="64">
        <f>ABS(l1_slack!J5/9.8/1000)</f>
        <v>23.947367346938776</v>
      </c>
      <c r="H219" s="64">
        <f>ABS(l1_slack!N5/9.8/1000)</f>
        <v>3.5479177551020404</v>
      </c>
      <c r="I219" s="64">
        <f>ABS(l1_slack!R5/9.8/1000) + ABS(l1_slack!V5/9.8/1000)</f>
        <v>12.995135186428572</v>
      </c>
      <c r="J219" s="64">
        <f>ABS(l1_slack!Z5/9.8/1000)</f>
        <v>1.5736426530612241E-3</v>
      </c>
      <c r="K219" s="64">
        <f>ABS(l1_slack!AD5/9.8/1000) + ABS(l1_slack!AH5/9.8/1000)</f>
        <v>9.3848344770408172</v>
      </c>
      <c r="L219" s="64">
        <f>ABS(l1_slack!AL5/9.8/1000)</f>
        <v>1.1875741836734695E-3</v>
      </c>
      <c r="M219" s="64">
        <f>ABS(l1_slack!AP5/9.8/1000)</f>
        <v>1.1903859183673468E-3</v>
      </c>
      <c r="N219" s="61"/>
      <c r="O219" s="61"/>
      <c r="P219" s="62"/>
      <c r="Q219" s="64">
        <f>ABS(l1_slack!F21/9.8/1000)</f>
        <v>12.376181632653061</v>
      </c>
      <c r="R219" s="64">
        <f>ABS(l1_slack!J21/9.8/1000)</f>
        <v>12.566699999999999</v>
      </c>
      <c r="S219" s="64">
        <f>ABS(l1_slack!N21/9.8/1000)</f>
        <v>15.266757142857143</v>
      </c>
      <c r="T219" s="64">
        <f>ABS(l1_slack!R21/9.8/1000) + ABS(l1_slack!V21/9.8/1000)</f>
        <v>13.791238061224488</v>
      </c>
      <c r="U219" s="64">
        <f>ABS(l1_slack!Z21/9.8/1000)</f>
        <v>2.1366447959183672</v>
      </c>
      <c r="V219" s="64">
        <f>ABS(l1_slack!AD21/9.8/1000) + ABS(l1_slack!AH21/9.8/1000)</f>
        <v>7.7338050612244889</v>
      </c>
      <c r="W219" s="64">
        <f>ABS(l1_slack!AL21/9.8/1000)</f>
        <v>2.6733397959183672E-2</v>
      </c>
      <c r="X219" s="64">
        <f>ABS(l1_slack!AP21/9.8/1000)</f>
        <v>1.8417059183673465E-2</v>
      </c>
    </row>
    <row r="220" spans="1:24" ht="15.75" customHeight="1" x14ac:dyDescent="0.25">
      <c r="B220" s="27" t="str">
        <f>B168</f>
        <v>0 in Slack</v>
      </c>
      <c r="C220" s="20">
        <f>C168</f>
        <v>30</v>
      </c>
      <c r="D220" s="20">
        <f>D168</f>
        <v>136.28</v>
      </c>
      <c r="E220" s="20">
        <f>E168</f>
        <v>44.704000000000001</v>
      </c>
      <c r="F220" s="64">
        <f>ABS(l1_slack!F6/9.8/1000)</f>
        <v>24.101182653061223</v>
      </c>
      <c r="G220" s="64">
        <f>ABS(l1_slack!J6/9.8/1000)</f>
        <v>19.689433673469384</v>
      </c>
      <c r="H220" s="64">
        <f>ABS(l1_slack!N6/9.8/1000)</f>
        <v>26.127181632653059</v>
      </c>
      <c r="I220" s="64">
        <f>ABS(l1_slack!R6/9.8/1000) + ABS(l1_slack!V6/9.8/1000)</f>
        <v>23.199177653061223</v>
      </c>
      <c r="J220" s="64">
        <f>ABS(l1_slack!Z6/9.8/1000)</f>
        <v>4.5305476530612241</v>
      </c>
      <c r="K220" s="64">
        <f>ABS(l1_slack!AD6/9.8/1000) + ABS(l1_slack!AH6/9.8/1000)</f>
        <v>15.791027653061223</v>
      </c>
      <c r="L220" s="64">
        <f>ABS(l1_slack!AL6/9.8/1000)</f>
        <v>2.9922678571428569E-2</v>
      </c>
      <c r="M220" s="64">
        <f>ABS(l1_slack!AP6/9.8/1000)</f>
        <v>2.111328163265306E-2</v>
      </c>
      <c r="N220" s="61"/>
      <c r="O220" s="61"/>
      <c r="P220" s="62"/>
      <c r="Q220" s="64">
        <f>ABS(l1_slack!F22/9.8/1000)</f>
        <v>16.059946938775511</v>
      </c>
      <c r="R220" s="64">
        <f>ABS(l1_slack!J22/9.8/1000)</f>
        <v>12.726841836734692</v>
      </c>
      <c r="S220" s="64">
        <f>ABS(l1_slack!N22/9.8/1000)</f>
        <v>22.333268367346935</v>
      </c>
      <c r="T220" s="64">
        <f>ABS(l1_slack!R22/9.8/1000) + ABS(l1_slack!V22/9.8/1000)</f>
        <v>23.088477040816326</v>
      </c>
      <c r="U220" s="64">
        <f>ABS(l1_slack!Z22/9.8/1000)</f>
        <v>11.879591836734694</v>
      </c>
      <c r="V220" s="64">
        <f>ABS(l1_slack!AD22/9.8/1000) + ABS(l1_slack!AH22/9.8/1000)</f>
        <v>17.973861428571428</v>
      </c>
      <c r="W220" s="64">
        <f>ABS(l1_slack!AL22/9.8/1000)</f>
        <v>7.6845232653061215</v>
      </c>
      <c r="X220" s="64">
        <f>ABS(l1_slack!AP22/9.8/1000)</f>
        <v>2.0535791836734694</v>
      </c>
    </row>
    <row r="221" spans="1:24" ht="15.75" customHeight="1" x14ac:dyDescent="0.25">
      <c r="B221" s="27" t="str">
        <f>B169</f>
        <v>3 in Slack</v>
      </c>
      <c r="C221" s="20">
        <f>C169</f>
        <v>30</v>
      </c>
      <c r="D221" s="20">
        <f>D169</f>
        <v>136.28</v>
      </c>
      <c r="E221" s="20">
        <f>E169</f>
        <v>44.704000000000001</v>
      </c>
      <c r="F221" s="64">
        <f>ABS(l1_slack!F7/9.8/1000)</f>
        <v>23.500932653061223</v>
      </c>
      <c r="G221" s="64">
        <f>ABS(l1_slack!J7/9.8/1000)</f>
        <v>20.042919387755102</v>
      </c>
      <c r="H221" s="64">
        <f>ABS(l1_slack!N7/9.8/1000)</f>
        <v>26.489339795918365</v>
      </c>
      <c r="I221" s="64">
        <f>ABS(l1_slack!R7/9.8/1000) + ABS(l1_slack!V7/9.8/1000)</f>
        <v>23.139605408163263</v>
      </c>
      <c r="J221" s="64">
        <f>ABS(l1_slack!Z7/9.8/1000)</f>
        <v>4.0819929591836734</v>
      </c>
      <c r="K221" s="64">
        <f>ABS(l1_slack!AD7/9.8/1000) + ABS(l1_slack!AH7/9.8/1000)</f>
        <v>14.956537040816325</v>
      </c>
      <c r="L221" s="64">
        <f>ABS(l1_slack!AL7/9.8/1000)</f>
        <v>2.6967066326530609E-2</v>
      </c>
      <c r="M221" s="64">
        <f>ABS(l1_slack!AP7/9.8/1000)</f>
        <v>1.9427163265306122E-2</v>
      </c>
      <c r="N221" s="61"/>
      <c r="O221" s="61"/>
      <c r="P221" s="62"/>
      <c r="Q221" s="64">
        <f>ABS(l1_slack!F23/9.8/1000)</f>
        <v>15.279171428571427</v>
      </c>
      <c r="R221" s="64">
        <f>ABS(l1_slack!J23/9.8/1000)</f>
        <v>12.987356122448979</v>
      </c>
      <c r="S221" s="64">
        <f>ABS(l1_slack!N23/9.8/1000)</f>
        <v>22.738361224489797</v>
      </c>
      <c r="T221" s="64">
        <f>ABS(l1_slack!R23/9.8/1000) + ABS(l1_slack!V23/9.8/1000)</f>
        <v>23.365855816326526</v>
      </c>
      <c r="U221" s="64">
        <f>ABS(l1_slack!Z23/9.8/1000)</f>
        <v>11.933567346938775</v>
      </c>
      <c r="V221" s="64">
        <f>ABS(l1_slack!AD23/9.8/1000) + ABS(l1_slack!AH23/9.8/1000)</f>
        <v>17.996959081632653</v>
      </c>
      <c r="W221" s="64">
        <f>ABS(l1_slack!AL23/9.8/1000)</f>
        <v>7.5447480612244897</v>
      </c>
      <c r="X221" s="64">
        <f>ABS(l1_slack!AP23/9.8/1000)</f>
        <v>1.8243369387755102</v>
      </c>
    </row>
    <row r="222" spans="1:24" ht="15.75" customHeight="1" x14ac:dyDescent="0.25">
      <c r="B222" s="27" t="str">
        <f>B170</f>
        <v>6 in Slack</v>
      </c>
      <c r="C222" s="20">
        <f>C170</f>
        <v>30</v>
      </c>
      <c r="D222" s="20">
        <f>D170</f>
        <v>136.28</v>
      </c>
      <c r="E222" s="20">
        <f>E170</f>
        <v>44.704000000000001</v>
      </c>
      <c r="F222" s="64">
        <f>ABS(l1_slack!F8/9.8/1000)</f>
        <v>22.864073469387755</v>
      </c>
      <c r="G222" s="64">
        <f>ABS(l1_slack!J8/9.8/1000)</f>
        <v>20.281648979591836</v>
      </c>
      <c r="H222" s="64">
        <f>ABS(l1_slack!N8/9.8/1000)</f>
        <v>26.840487755102039</v>
      </c>
      <c r="I222" s="64">
        <f>ABS(l1_slack!R8/9.8/1000) + ABS(l1_slack!V8/9.8/1000)</f>
        <v>23.309475102040814</v>
      </c>
      <c r="J222" s="64">
        <f>ABS(l1_slack!Z8/9.8/1000)</f>
        <v>4.0073358163265302</v>
      </c>
      <c r="K222" s="64">
        <f>ABS(l1_slack!AD8/9.8/1000) + ABS(l1_slack!AH8/9.8/1000)</f>
        <v>14.754823979591835</v>
      </c>
      <c r="L222" s="64">
        <f>ABS(l1_slack!AL8/9.8/1000)</f>
        <v>2.6104852040816327E-2</v>
      </c>
      <c r="M222" s="64">
        <f>ABS(l1_slack!AP8/9.8/1000)</f>
        <v>1.881151428571428E-2</v>
      </c>
      <c r="N222" s="61"/>
      <c r="O222" s="61"/>
      <c r="P222" s="62"/>
      <c r="Q222" s="64">
        <f>ABS(l1_slack!F24/9.8/1000)</f>
        <v>14.600183673469386</v>
      </c>
      <c r="R222" s="64">
        <f>ABS(l1_slack!J24/9.8/1000)</f>
        <v>13.208655102040817</v>
      </c>
      <c r="S222" s="64">
        <f>ABS(l1_slack!N24/9.8/1000)</f>
        <v>23.081758163265306</v>
      </c>
      <c r="T222" s="64">
        <f>ABS(l1_slack!R24/9.8/1000) + ABS(l1_slack!V24/9.8/1000)</f>
        <v>23.600289081632653</v>
      </c>
      <c r="U222" s="64">
        <f>ABS(l1_slack!Z24/9.8/1000)</f>
        <v>11.978494897959182</v>
      </c>
      <c r="V222" s="64">
        <f>ABS(l1_slack!AD24/9.8/1000) + ABS(l1_slack!AH24/9.8/1000)</f>
        <v>18.009640510204079</v>
      </c>
      <c r="W222" s="64">
        <f>ABS(l1_slack!AL24/9.8/1000)</f>
        <v>7.403305204081633</v>
      </c>
      <c r="X222" s="64">
        <f>ABS(l1_slack!AP24/9.8/1000)</f>
        <v>1.6284607142857142</v>
      </c>
    </row>
    <row r="223" spans="1:24" ht="15.75" customHeight="1" x14ac:dyDescent="0.25">
      <c r="B223" s="27" t="str">
        <f>B171</f>
        <v>9 in Slack</v>
      </c>
      <c r="C223" s="20">
        <f>C171</f>
        <v>30</v>
      </c>
      <c r="D223" s="20">
        <f>D171</f>
        <v>136.28</v>
      </c>
      <c r="E223" s="20">
        <f>E171</f>
        <v>44.704000000000001</v>
      </c>
      <c r="F223" s="64">
        <f>ABS(l1_slack!F9/9.8/1000)</f>
        <v>22.140739795918364</v>
      </c>
      <c r="G223" s="64">
        <f>ABS(l1_slack!J9/9.8/1000)</f>
        <v>20.552148979591834</v>
      </c>
      <c r="H223" s="64">
        <f>ABS(l1_slack!N9/9.8/1000)</f>
        <v>27.23648571428571</v>
      </c>
      <c r="I223" s="64">
        <f>ABS(l1_slack!R9/9.8/1000) + ABS(l1_slack!V9/9.8/1000)</f>
        <v>23.501884591836735</v>
      </c>
      <c r="J223" s="64">
        <f>ABS(l1_slack!Z9/9.8/1000)</f>
        <v>3.9232377551020408</v>
      </c>
      <c r="K223" s="64">
        <f>ABS(l1_slack!AD9/9.8/1000) + ABS(l1_slack!AH9/9.8/1000)</f>
        <v>14.531485102040815</v>
      </c>
      <c r="L223" s="64">
        <f>ABS(l1_slack!AL9/9.8/1000)</f>
        <v>2.5203284693877549E-2</v>
      </c>
      <c r="M223" s="64">
        <f>ABS(l1_slack!AP9/9.8/1000)</f>
        <v>1.8102787755102039E-2</v>
      </c>
      <c r="N223" s="61"/>
      <c r="O223" s="61"/>
      <c r="P223" s="62"/>
      <c r="Q223" s="64">
        <f>ABS(l1_slack!F25/9.8/1000)</f>
        <v>13.851873469387753</v>
      </c>
      <c r="R223" s="64">
        <f>ABS(l1_slack!J25/9.8/1000)</f>
        <v>13.471989795918367</v>
      </c>
      <c r="S223" s="64">
        <f>ABS(l1_slack!N25/9.8/1000)</f>
        <v>23.483631632653058</v>
      </c>
      <c r="T223" s="64">
        <f>ABS(l1_slack!R25/9.8/1000) + ABS(l1_slack!V25/9.8/1000)</f>
        <v>23.873262653061225</v>
      </c>
      <c r="U223" s="64">
        <f>ABS(l1_slack!Z25/9.8/1000)</f>
        <v>12.024848979591836</v>
      </c>
      <c r="V223" s="64">
        <f>ABS(l1_slack!AD25/9.8/1000) + ABS(l1_slack!AH25/9.8/1000)</f>
        <v>18.022771224489794</v>
      </c>
      <c r="W223" s="64">
        <f>ABS(l1_slack!AL25/9.8/1000)</f>
        <v>7.2275972448979582</v>
      </c>
      <c r="X223" s="64">
        <f>ABS(l1_slack!AP25/9.8/1000)</f>
        <v>1.4036722448979591</v>
      </c>
    </row>
    <row r="224" spans="1:24" ht="15.75" customHeight="1" x14ac:dyDescent="0.25">
      <c r="B224" s="27" t="str">
        <f>B172</f>
        <v>0 in Slack</v>
      </c>
      <c r="C224" s="20">
        <f>C172</f>
        <v>15</v>
      </c>
      <c r="D224" s="20">
        <f>D172</f>
        <v>151.28</v>
      </c>
      <c r="E224" s="20">
        <f>E172</f>
        <v>53.644799999999996</v>
      </c>
      <c r="F224" s="64">
        <f>ABS(l1_slack!F10/9.8/1000)</f>
        <v>37.397305102040818</v>
      </c>
      <c r="G224" s="64">
        <f>ABS(l1_slack!J10/9.8/1000)</f>
        <v>29.299078571428566</v>
      </c>
      <c r="H224" s="64">
        <f>ABS(l1_slack!N10/9.8/1000)</f>
        <v>12.944371428571428</v>
      </c>
      <c r="I224" s="64">
        <f>ABS(l1_slack!R10/9.8/1000) + ABS(l1_slack!V10/9.8/1000)</f>
        <v>17.365248749285715</v>
      </c>
      <c r="J224" s="64">
        <f>ABS(l1_slack!Z10/9.8/1000)</f>
        <v>1.3496274489795919E-3</v>
      </c>
      <c r="K224" s="64">
        <f>ABS(l1_slack!AD10/9.8/1000) + ABS(l1_slack!AH10/9.8/1000)</f>
        <v>13.66150435632653</v>
      </c>
      <c r="L224" s="64">
        <f>ABS(l1_slack!AL10/9.8/1000)</f>
        <v>1.1818938775510204E-3</v>
      </c>
      <c r="M224" s="64">
        <f>ABS(l1_slack!AP10/9.8/1000)</f>
        <v>1.1853389795918367E-3</v>
      </c>
      <c r="N224" s="61"/>
      <c r="O224" s="61"/>
      <c r="P224" s="62"/>
      <c r="Q224" s="64">
        <f>ABS(l1_slack!F26/9.8/1000)</f>
        <v>24.67145714285714</v>
      </c>
      <c r="R224" s="64">
        <f>ABS(l1_slack!J26/9.8/1000)</f>
        <v>19.865028571428571</v>
      </c>
      <c r="S224" s="64">
        <f>ABS(l1_slack!N26/9.8/1000)</f>
        <v>21.072819387755104</v>
      </c>
      <c r="T224" s="64">
        <f>ABS(l1_slack!R26/9.8/1000) + ABS(l1_slack!V26/9.8/1000)</f>
        <v>14.497315204081634</v>
      </c>
      <c r="U224" s="64">
        <f>ABS(l1_slack!Z26/9.8/1000)</f>
        <v>2.2612441836734692E-2</v>
      </c>
      <c r="V224" s="64">
        <f>ABS(l1_slack!AD26/9.8/1000) + ABS(l1_slack!AH26/9.8/1000)</f>
        <v>11.099783136734693</v>
      </c>
      <c r="W224" s="64">
        <f>ABS(l1_slack!AL26/9.8/1000)</f>
        <v>1.278679693877551E-2</v>
      </c>
      <c r="X224" s="64">
        <f>ABS(l1_slack!AP26/9.8/1000)</f>
        <v>8.688716530612246E-3</v>
      </c>
    </row>
    <row r="225" spans="1:24" ht="15.75" customHeight="1" x14ac:dyDescent="0.25">
      <c r="B225" s="27" t="str">
        <f>B173</f>
        <v>3 in Slack</v>
      </c>
      <c r="C225" s="20">
        <f>C173</f>
        <v>15</v>
      </c>
      <c r="D225" s="20">
        <f>D173</f>
        <v>151.28</v>
      </c>
      <c r="E225" s="20">
        <f>E173</f>
        <v>53.644799999999996</v>
      </c>
      <c r="F225" s="64">
        <f>ABS(l1_slack!F11/9.8/1000)</f>
        <v>36.640748979591834</v>
      </c>
      <c r="G225" s="64">
        <f>ABS(l1_slack!J11/9.8/1000)</f>
        <v>29.561769387755103</v>
      </c>
      <c r="H225" s="64">
        <f>ABS(l1_slack!N11/9.8/1000)</f>
        <v>13.386935714285713</v>
      </c>
      <c r="I225" s="64">
        <f>ABS(l1_slack!R11/9.8/1000) + ABS(l1_slack!V11/9.8/1000)</f>
        <v>17.44191698744898</v>
      </c>
      <c r="J225" s="64">
        <f>ABS(l1_slack!Z11/9.8/1000)</f>
        <v>1.3353167346938774E-3</v>
      </c>
      <c r="K225" s="64">
        <f>ABS(l1_slack!AD11/9.8/1000) + ABS(l1_slack!AH11/9.8/1000)</f>
        <v>13.697518276836734</v>
      </c>
      <c r="L225" s="64">
        <f>ABS(l1_slack!AL11/9.8/1000)</f>
        <v>1.1818327551020406E-3</v>
      </c>
      <c r="M225" s="64">
        <f>ABS(l1_slack!AP11/9.8/1000)</f>
        <v>1.185258163265306E-3</v>
      </c>
      <c r="N225" s="61"/>
      <c r="O225" s="61"/>
      <c r="P225" s="62"/>
      <c r="Q225" s="64">
        <f>ABS(l1_slack!F27/9.8/1000)</f>
        <v>23.974252040816324</v>
      </c>
      <c r="R225" s="64">
        <f>ABS(l1_slack!J27/9.8/1000)</f>
        <v>20.171380612244896</v>
      </c>
      <c r="S225" s="64">
        <f>ABS(l1_slack!N27/9.8/1000)</f>
        <v>21.457377551020407</v>
      </c>
      <c r="T225" s="64">
        <f>ABS(l1_slack!R27/9.8/1000) + ABS(l1_slack!V27/9.8/1000)</f>
        <v>14.564507755102039</v>
      </c>
      <c r="U225" s="64">
        <f>ABS(l1_slack!Z27/9.8/1000)</f>
        <v>2.2190928571428573E-2</v>
      </c>
      <c r="V225" s="64">
        <f>ABS(l1_slack!AD27/9.8/1000) + ABS(l1_slack!AH27/9.8/1000)</f>
        <v>11.079226299999998</v>
      </c>
      <c r="W225" s="64">
        <f>ABS(l1_slack!AL27/9.8/1000)</f>
        <v>1.2248097959183673E-2</v>
      </c>
      <c r="X225" s="64">
        <f>ABS(l1_slack!AP27/9.8/1000)</f>
        <v>8.1808829591836739E-3</v>
      </c>
    </row>
    <row r="226" spans="1:24" ht="15.75" customHeight="1" x14ac:dyDescent="0.25">
      <c r="B226" s="27" t="str">
        <f>B174</f>
        <v>6 in Slack</v>
      </c>
      <c r="C226" s="20">
        <f>C174</f>
        <v>15</v>
      </c>
      <c r="D226" s="20">
        <f>D174</f>
        <v>151.28</v>
      </c>
      <c r="E226" s="20">
        <f>E174</f>
        <v>53.644799999999996</v>
      </c>
      <c r="F226" s="64">
        <f>ABS(l1_slack!F12/9.8/1000)</f>
        <v>35.984699999999997</v>
      </c>
      <c r="G226" s="64">
        <f>ABS(l1_slack!J12/9.8/1000)</f>
        <v>29.787448979591833</v>
      </c>
      <c r="H226" s="64">
        <f>ABS(l1_slack!N12/9.8/1000)</f>
        <v>13.766241836734695</v>
      </c>
      <c r="I226" s="64">
        <f>ABS(l1_slack!R12/9.8/1000) + ABS(l1_slack!V12/9.8/1000)</f>
        <v>17.50733957673469</v>
      </c>
      <c r="J226" s="64">
        <f>ABS(l1_slack!Z12/9.8/1000)</f>
        <v>1.3233316326530611E-3</v>
      </c>
      <c r="K226" s="64">
        <f>ABS(l1_slack!AD12/9.8/1000) + ABS(l1_slack!AH12/9.8/1000)</f>
        <v>13.727874730918369</v>
      </c>
      <c r="L226" s="64">
        <f>ABS(l1_slack!AL12/9.8/1000)</f>
        <v>1.1817826530612244E-3</v>
      </c>
      <c r="M226" s="64">
        <f>ABS(l1_slack!AP12/9.8/1000)</f>
        <v>1.185191224489796E-3</v>
      </c>
      <c r="N226" s="61"/>
      <c r="O226" s="61"/>
      <c r="P226" s="62"/>
      <c r="Q226" s="64">
        <f>ABS(l1_slack!F28/9.8/1000)</f>
        <v>23.376986734693876</v>
      </c>
      <c r="R226" s="64">
        <f>ABS(l1_slack!J28/9.8/1000)</f>
        <v>20.43504489795918</v>
      </c>
      <c r="S226" s="64">
        <f>ABS(l1_slack!N28/9.8/1000)</f>
        <v>21.784422448979591</v>
      </c>
      <c r="T226" s="64">
        <f>ABS(l1_slack!R28/9.8/1000) + ABS(l1_slack!V28/9.8/1000)</f>
        <v>14.617383153061224</v>
      </c>
      <c r="U226" s="64">
        <f>ABS(l1_slack!Z28/9.8/1000)</f>
        <v>2.1822855102040815E-2</v>
      </c>
      <c r="V226" s="64">
        <f>ABS(l1_slack!AD28/9.8/1000) + ABS(l1_slack!AH28/9.8/1000)</f>
        <v>11.061276069387755</v>
      </c>
      <c r="W226" s="64">
        <f>ABS(l1_slack!AL28/9.8/1000)</f>
        <v>1.1792679591836734E-2</v>
      </c>
      <c r="X226" s="64">
        <f>ABS(l1_slack!AP28/9.8/1000)</f>
        <v>7.7570638775510195E-3</v>
      </c>
    </row>
    <row r="227" spans="1:24" ht="15.75" customHeight="1" x14ac:dyDescent="0.25">
      <c r="B227" s="27" t="str">
        <f>B175</f>
        <v>9 in Slack</v>
      </c>
      <c r="C227" s="20">
        <f>C175</f>
        <v>15</v>
      </c>
      <c r="D227" s="20">
        <f>D175</f>
        <v>151.28</v>
      </c>
      <c r="E227" s="20">
        <f>E175</f>
        <v>53.644799999999996</v>
      </c>
      <c r="F227" s="64">
        <f>ABS(l1_slack!F13/9.8/1000)</f>
        <v>35.252640816326533</v>
      </c>
      <c r="G227" s="64">
        <f>ABS(l1_slack!J13/9.8/1000)</f>
        <v>30.043596938775508</v>
      </c>
      <c r="H227" s="64">
        <f>ABS(l1_slack!N13/9.8/1000)</f>
        <v>14.199257142857142</v>
      </c>
      <c r="I227" s="64">
        <f>ABS(l1_slack!R13/9.8/1000) + ABS(l1_slack!V13/9.8/1000)</f>
        <v>17.581665281020406</v>
      </c>
      <c r="J227" s="64">
        <f>ABS(l1_slack!Z13/9.8/1000)</f>
        <v>1.3107732653061224E-3</v>
      </c>
      <c r="K227" s="64">
        <f>ABS(l1_slack!AD13/9.8/1000) + ABS(l1_slack!AH13/9.8/1000)</f>
        <v>13.762154672142858</v>
      </c>
      <c r="L227" s="64">
        <f>ABS(l1_slack!AL13/9.8/1000)</f>
        <v>1.1817227551020409E-3</v>
      </c>
      <c r="M227" s="64">
        <f>ABS(l1_slack!AP13/9.8/1000)</f>
        <v>1.185113469387755E-3</v>
      </c>
      <c r="N227" s="61"/>
      <c r="O227" s="61"/>
      <c r="P227" s="62"/>
      <c r="Q227" s="64">
        <f>ABS(l1_slack!F29/9.8/1000)</f>
        <v>22.784939795918365</v>
      </c>
      <c r="R227" s="64">
        <f>ABS(l1_slack!J29/9.8/1000)</f>
        <v>20.787165306122446</v>
      </c>
      <c r="S227" s="64">
        <f>ABS(l1_slack!N29/9.8/1000)</f>
        <v>22.150110204081628</v>
      </c>
      <c r="T227" s="64">
        <f>ABS(l1_slack!R29/9.8/1000) + ABS(l1_slack!V29/9.8/1000)</f>
        <v>14.592726653061222</v>
      </c>
      <c r="U227" s="64">
        <f>ABS(l1_slack!Z29/9.8/1000)</f>
        <v>2.1147169387755099E-2</v>
      </c>
      <c r="V227" s="64">
        <f>ABS(l1_slack!AD29/9.8/1000) + ABS(l1_slack!AH29/9.8/1000)</f>
        <v>11.006577169387755</v>
      </c>
      <c r="W227" s="64">
        <f>ABS(l1_slack!AL29/9.8/1000)</f>
        <v>1.1087374489795918E-2</v>
      </c>
      <c r="X227" s="64">
        <f>ABS(l1_slack!AP29/9.8/1000)</f>
        <v>7.1202360204081624E-3</v>
      </c>
    </row>
    <row r="228" spans="1:24" ht="15.75" customHeight="1" x14ac:dyDescent="0.25">
      <c r="B228" s="27" t="str">
        <f>B176</f>
        <v>0 in Slack</v>
      </c>
      <c r="C228" s="20">
        <f>C176</f>
        <v>30</v>
      </c>
      <c r="D228" s="20">
        <f>D176</f>
        <v>136.28</v>
      </c>
      <c r="E228" s="20">
        <f>E176</f>
        <v>53.644799999999996</v>
      </c>
      <c r="F228" s="64">
        <f>ABS(l1_slack!F14/9.8/1000)</f>
        <v>31.655181632653061</v>
      </c>
      <c r="G228" s="64">
        <f>ABS(l1_slack!J14/9.8/1000)</f>
        <v>25.905181632653061</v>
      </c>
      <c r="H228" s="64">
        <f>ABS(l1_slack!N14/9.8/1000)</f>
        <v>35.828852040816322</v>
      </c>
      <c r="I228" s="64">
        <f>ABS(l1_slack!R14/9.8/1000) + ABS(l1_slack!V14/9.8/1000)</f>
        <v>31.553238775510202</v>
      </c>
      <c r="J228" s="64">
        <f>ABS(l1_slack!Z14/9.8/1000)</f>
        <v>6.7793304081632639</v>
      </c>
      <c r="K228" s="64">
        <f>ABS(l1_slack!AD14/9.8/1000) + ABS(l1_slack!AH14/9.8/1000)</f>
        <v>21.886619999999997</v>
      </c>
      <c r="L228" s="64">
        <f>ABS(l1_slack!AL14/9.8/1000)</f>
        <v>2.9129849999999999E-2</v>
      </c>
      <c r="M228" s="64">
        <f>ABS(l1_slack!AP14/9.8/1000)</f>
        <v>2.1227454081632655E-2</v>
      </c>
      <c r="N228" s="61"/>
      <c r="O228" s="61"/>
      <c r="P228" s="62"/>
      <c r="Q228" s="64">
        <f>ABS(l1_slack!F30/9.8/1000)</f>
        <v>24.707517346938772</v>
      </c>
      <c r="R228" s="64">
        <f>ABS(l1_slack!J30/9.8/1000)</f>
        <v>19.838482653061224</v>
      </c>
      <c r="S228" s="64">
        <f>ABS(l1_slack!N30/9.8/1000)</f>
        <v>32.02345714285714</v>
      </c>
      <c r="T228" s="64">
        <f>ABS(l1_slack!R30/9.8/1000) + ABS(l1_slack!V30/9.8/1000)</f>
        <v>31.220857142857138</v>
      </c>
      <c r="U228" s="64">
        <f>ABS(l1_slack!Z30/9.8/1000)</f>
        <v>13.315572448979591</v>
      </c>
      <c r="V228" s="64">
        <f>ABS(l1_slack!AD30/9.8/1000) + ABS(l1_slack!AH30/9.8/1000)</f>
        <v>23.977335714285708</v>
      </c>
      <c r="W228" s="64">
        <f>ABS(l1_slack!AL30/9.8/1000)</f>
        <v>6.9954432653061209</v>
      </c>
      <c r="X228" s="64">
        <f>ABS(l1_slack!AP30/9.8/1000)</f>
        <v>1.7506791836734692</v>
      </c>
    </row>
    <row r="229" spans="1:24" ht="15.75" customHeight="1" x14ac:dyDescent="0.25">
      <c r="B229" s="27" t="str">
        <f>B177</f>
        <v>3 in Slack</v>
      </c>
      <c r="C229" s="20">
        <f>C177</f>
        <v>30</v>
      </c>
      <c r="D229" s="20">
        <f>D177</f>
        <v>136.28</v>
      </c>
      <c r="E229" s="20">
        <f>E177</f>
        <v>53.644799999999996</v>
      </c>
      <c r="F229" s="64">
        <f>ABS(l1_slack!F15/9.8/1000)</f>
        <v>30.866709183673468</v>
      </c>
      <c r="G229" s="64">
        <f>ABS(l1_slack!J15/9.8/1000)</f>
        <v>26.15117346938775</v>
      </c>
      <c r="H229" s="64">
        <f>ABS(l1_slack!N15/9.8/1000)</f>
        <v>36.208829591836739</v>
      </c>
      <c r="I229" s="64">
        <f>ABS(l1_slack!R15/9.8/1000) + ABS(l1_slack!V15/9.8/1000)</f>
        <v>31.790683673469388</v>
      </c>
      <c r="J229" s="64">
        <f>ABS(l1_slack!Z15/9.8/1000)</f>
        <v>6.757308673469387</v>
      </c>
      <c r="K229" s="64">
        <f>ABS(l1_slack!AD15/9.8/1000) + ABS(l1_slack!AH15/9.8/1000)</f>
        <v>21.743926836734694</v>
      </c>
      <c r="L229" s="64">
        <f>ABS(l1_slack!AL15/9.8/1000)</f>
        <v>2.8110977551020405E-2</v>
      </c>
      <c r="M229" s="64">
        <f>ABS(l1_slack!AP15/9.8/1000)</f>
        <v>2.0523846938775511E-2</v>
      </c>
      <c r="N229" s="61"/>
      <c r="O229" s="61"/>
      <c r="P229" s="62"/>
      <c r="Q229" s="64">
        <f>ABS(l1_slack!F31/9.8/1000)</f>
        <v>23.909912244897956</v>
      </c>
      <c r="R229" s="64">
        <f>ABS(l1_slack!J31/9.8/1000)</f>
        <v>20.081706122448978</v>
      </c>
      <c r="S229" s="64">
        <f>ABS(l1_slack!N31/9.8/1000)</f>
        <v>32.409996938775507</v>
      </c>
      <c r="T229" s="64">
        <f>ABS(l1_slack!R31/9.8/1000) + ABS(l1_slack!V31/9.8/1000)</f>
        <v>31.507616326530609</v>
      </c>
      <c r="U229" s="64">
        <f>ABS(l1_slack!Z31/9.8/1000)</f>
        <v>13.37941326530612</v>
      </c>
      <c r="V229" s="64">
        <f>ABS(l1_slack!AD31/9.8/1000) + ABS(l1_slack!AH31/9.8/1000)</f>
        <v>24.01153469387755</v>
      </c>
      <c r="W229" s="64">
        <f>ABS(l1_slack!AL31/9.8/1000)</f>
        <v>6.8297799999999986</v>
      </c>
      <c r="X229" s="64">
        <f>ABS(l1_slack!AP31/9.8/1000)</f>
        <v>1.5430438775510205</v>
      </c>
    </row>
    <row r="230" spans="1:24" ht="15.75" customHeight="1" x14ac:dyDescent="0.25">
      <c r="B230" s="27" t="str">
        <f>B178</f>
        <v>6 in Slack</v>
      </c>
      <c r="C230" s="20">
        <f>C178</f>
        <v>30</v>
      </c>
      <c r="D230" s="20">
        <f>D178</f>
        <v>136.28</v>
      </c>
      <c r="E230" s="20">
        <f>E178</f>
        <v>53.644799999999996</v>
      </c>
      <c r="F230" s="64">
        <f>ABS(l1_slack!F16/9.8/1000)</f>
        <v>30.3473306122449</v>
      </c>
      <c r="G230" s="64">
        <f>ABS(l1_slack!J16/9.8/1000)</f>
        <v>26.45908775510204</v>
      </c>
      <c r="H230" s="64">
        <f>ABS(l1_slack!N16/9.8/1000)</f>
        <v>36.531263265306123</v>
      </c>
      <c r="I230" s="64">
        <f>ABS(l1_slack!R16/9.8/1000) + ABS(l1_slack!V16/9.8/1000)</f>
        <v>31.766813265306123</v>
      </c>
      <c r="J230" s="64">
        <f>ABS(l1_slack!Z16/9.8/1000)</f>
        <v>6.3360674489795921</v>
      </c>
      <c r="K230" s="64">
        <f>ABS(l1_slack!AD16/9.8/1000) + ABS(l1_slack!AH16/9.8/1000)</f>
        <v>20.975743265306118</v>
      </c>
      <c r="L230" s="64">
        <f>ABS(l1_slack!AL16/9.8/1000)</f>
        <v>2.5783974489795917E-2</v>
      </c>
      <c r="M230" s="64">
        <f>ABS(l1_slack!AP16/9.8/1000)</f>
        <v>1.8843756122448981E-2</v>
      </c>
      <c r="N230" s="61"/>
      <c r="O230" s="61"/>
      <c r="P230" s="62"/>
      <c r="Q230" s="64">
        <f>ABS(l1_slack!F32/9.8/1000)</f>
        <v>23.206551020408163</v>
      </c>
      <c r="R230" s="64">
        <f>ABS(l1_slack!J32/9.8/1000)</f>
        <v>20.28170408163265</v>
      </c>
      <c r="S230" s="64">
        <f>ABS(l1_slack!N32/9.8/1000)</f>
        <v>32.723469387755102</v>
      </c>
      <c r="T230" s="64">
        <f>ABS(l1_slack!R32/9.8/1000) + ABS(l1_slack!V32/9.8/1000)</f>
        <v>31.735995918367347</v>
      </c>
      <c r="U230" s="64">
        <f>ABS(l1_slack!Z32/9.8/1000)</f>
        <v>13.425756122448979</v>
      </c>
      <c r="V230" s="64">
        <f>ABS(l1_slack!AD32/9.8/1000) + ABS(l1_slack!AH32/9.8/1000)</f>
        <v>24.02224081632653</v>
      </c>
      <c r="W230" s="64">
        <f>ABS(l1_slack!AL32/9.8/1000)</f>
        <v>6.6802567346938773</v>
      </c>
      <c r="X230" s="64">
        <f>ABS(l1_slack!AP32/9.8/1000)</f>
        <v>1.3647042857142857</v>
      </c>
    </row>
    <row r="231" spans="1:24" ht="15.75" customHeight="1" x14ac:dyDescent="0.25">
      <c r="B231" s="27" t="str">
        <f>B179</f>
        <v>9 in Slack</v>
      </c>
      <c r="C231" s="20">
        <f>C179</f>
        <v>30</v>
      </c>
      <c r="D231" s="20">
        <f>D179</f>
        <v>136.28</v>
      </c>
      <c r="E231" s="20">
        <f>E179</f>
        <v>53.644799999999996</v>
      </c>
      <c r="F231" s="64">
        <f>ABS(l1_slack!F17/9.8/1000)</f>
        <v>29.602037755102035</v>
      </c>
      <c r="G231" s="64">
        <f>ABS(l1_slack!J17/9.8/1000)</f>
        <v>26.709710204081631</v>
      </c>
      <c r="H231" s="64">
        <f>ABS(l1_slack!N17/9.8/1000)</f>
        <v>36.90352040816326</v>
      </c>
      <c r="I231" s="64">
        <f>ABS(l1_slack!R17/9.8/1000) + ABS(l1_slack!V17/9.8/1000)</f>
        <v>31.974816326530608</v>
      </c>
      <c r="J231" s="64">
        <f>ABS(l1_slack!Z17/9.8/1000)</f>
        <v>6.2691159183673468</v>
      </c>
      <c r="K231" s="64">
        <f>ABS(l1_slack!AD17/9.8/1000) + ABS(l1_slack!AH17/9.8/1000)</f>
        <v>20.749365714285712</v>
      </c>
      <c r="L231" s="64">
        <f>ABS(l1_slack!AL17/9.8/1000)</f>
        <v>2.492500102040816E-2</v>
      </c>
      <c r="M231" s="64">
        <f>ABS(l1_slack!AP17/9.8/1000)</f>
        <v>1.8362935714285714E-2</v>
      </c>
      <c r="N231" s="61"/>
      <c r="O231" s="61"/>
      <c r="P231" s="62"/>
      <c r="Q231" s="64">
        <f>ABS(l1_slack!F33/9.8/1000)</f>
        <v>22.458733673469386</v>
      </c>
      <c r="R231" s="64">
        <f>ABS(l1_slack!J33/9.8/1000)</f>
        <v>20.545065306122446</v>
      </c>
      <c r="S231" s="64">
        <f>ABS(l1_slack!N33/9.8/1000)</f>
        <v>33.128248979591838</v>
      </c>
      <c r="T231" s="64">
        <f>ABS(l1_slack!R33/9.8/1000) + ABS(l1_slack!V33/9.8/1000)</f>
        <v>32.040336734693874</v>
      </c>
      <c r="U231" s="64">
        <f>ABS(l1_slack!Z33/9.8/1000)</f>
        <v>13.490600000000001</v>
      </c>
      <c r="V231" s="64">
        <f>ABS(l1_slack!AD33/9.8/1000) + ABS(l1_slack!AH33/9.8/1000)</f>
        <v>24.072829591836733</v>
      </c>
      <c r="W231" s="64">
        <f>ABS(l1_slack!AL33/9.8/1000)</f>
        <v>6.5162061224489793</v>
      </c>
      <c r="X231" s="64">
        <f>ABS(l1_slack!AP33/9.8/1000)</f>
        <v>1.1790860204081632</v>
      </c>
    </row>
    <row r="232" spans="1:24" ht="15.75" customHeight="1" x14ac:dyDescent="0.25">
      <c r="A232" s="30" t="s">
        <v>217</v>
      </c>
      <c r="B232" s="27" t="str">
        <f>B180</f>
        <v>Line1 80 Te Brake</v>
      </c>
      <c r="C232" s="20">
        <f>C180</f>
        <v>15</v>
      </c>
      <c r="D232" s="20">
        <f>D180</f>
        <v>151.28</v>
      </c>
      <c r="E232" s="20">
        <f>E180</f>
        <v>44.704000000000001</v>
      </c>
      <c r="F232" s="64">
        <f>ABS(l1_winch!F2/9.8/1000)</f>
        <v>29.507496938775503</v>
      </c>
      <c r="G232" s="64">
        <f>ABS(l1_winch!J2/9.8/1000)</f>
        <v>23.221610204081628</v>
      </c>
      <c r="H232" s="64">
        <f>ABS(l1_winch!N2/9.8/1000)</f>
        <v>2.7077118367346937</v>
      </c>
      <c r="I232" s="64">
        <f>ABS(l1_winch!R2/9.8/1000) + ABS(l1_winch!V2/9.8/1000)</f>
        <v>12.822205004183674</v>
      </c>
      <c r="J232" s="64">
        <f>ABS(l1_winch!Z2/9.8/1000)</f>
        <v>1.6755226530612245E-3</v>
      </c>
      <c r="K232" s="64">
        <f>ABS(l1_winch!AD2/9.8/1000) + ABS(l1_winch!AH2/9.8/1000)</f>
        <v>9.3385527183673478</v>
      </c>
      <c r="L232" s="64">
        <f>ABS(l1_winch!AL2/9.8/1000)</f>
        <v>1.1876962244897959E-3</v>
      </c>
      <c r="M232" s="64">
        <f>ABS(l1_winch!AP2/9.8/1000)</f>
        <v>1.1905471428571427E-3</v>
      </c>
      <c r="N232" s="61"/>
      <c r="O232" s="61"/>
      <c r="P232" s="62"/>
      <c r="Q232" s="64">
        <f>ABS(l1_winch!F6/9.8/1000)</f>
        <v>35.264104081632652</v>
      </c>
      <c r="R232" s="64">
        <f>ABS(l1_winch!J6/9.8/1000)</f>
        <v>4.3575570408163262</v>
      </c>
      <c r="S232" s="64">
        <f>ABS(l1_winch!N6/9.8/1000)</f>
        <v>2.5841412244897954</v>
      </c>
      <c r="T232" s="64">
        <f>ABS(l1_winch!R6/9.8/1000) + ABS(l1_winch!V6/9.8/1000)</f>
        <v>6.854910510204081</v>
      </c>
      <c r="U232" s="64">
        <f>ABS(l1_winch!Z6/9.8/1000)</f>
        <v>2.3782882653061219</v>
      </c>
      <c r="V232" s="64">
        <f>ABS(l1_winch!AD6/9.8/1000) + ABS(l1_winch!AH6/9.8/1000)</f>
        <v>9.487067448979591</v>
      </c>
      <c r="W232" s="64">
        <f>ABS(l1_winch!AL6/9.8/1000)</f>
        <v>4.40526387755102</v>
      </c>
      <c r="X232" s="64">
        <f>ABS(l1_winch!AP6/9.8/1000)</f>
        <v>2.109026836734694</v>
      </c>
    </row>
    <row r="233" spans="1:24" ht="15.75" customHeight="1" x14ac:dyDescent="0.25">
      <c r="B233" s="27" t="str">
        <f>B181</f>
        <v>Line1 80 Te Brake</v>
      </c>
      <c r="C233" s="20">
        <f>C181</f>
        <v>30</v>
      </c>
      <c r="D233" s="20">
        <f>D181</f>
        <v>136.28</v>
      </c>
      <c r="E233" s="20">
        <f>E181</f>
        <v>53.644799999999996</v>
      </c>
      <c r="F233" s="64">
        <f>ABS(l1_winch!F3/9.8/1000)</f>
        <v>31.292723469387756</v>
      </c>
      <c r="G233" s="64">
        <f>ABS(l1_winch!J3/9.8/1000)</f>
        <v>17.231366326530612</v>
      </c>
      <c r="H233" s="64">
        <f>ABS(l1_winch!N3/9.8/1000)</f>
        <v>22.287745918367346</v>
      </c>
      <c r="I233" s="64">
        <f>ABS(l1_winch!R3/9.8/1000) + ABS(l1_winch!V3/9.8/1000)</f>
        <v>21.018059693877547</v>
      </c>
      <c r="J233" s="64">
        <f>ABS(l1_winch!Z3/9.8/1000)</f>
        <v>4.76653775510204</v>
      </c>
      <c r="K233" s="64">
        <f>ABS(l1_winch!AD3/9.8/1000) + ABS(l1_winch!AH3/9.8/1000)</f>
        <v>17.17543132653061</v>
      </c>
      <c r="L233" s="64">
        <f>ABS(l1_winch!AL3/9.8/1000)</f>
        <v>1.4864183673469387</v>
      </c>
      <c r="M233" s="64">
        <f>ABS(l1_winch!AP3/9.8/1000)</f>
        <v>3.0246643877551015E-2</v>
      </c>
      <c r="N233"/>
      <c r="O233"/>
      <c r="P233"/>
      <c r="Q233" s="64">
        <f>ABS(l1_winch!F7/9.8/1000)</f>
        <v>34.012598979591829</v>
      </c>
      <c r="R233" s="64">
        <f>ABS(l1_winch!J7/9.8/1000)</f>
        <v>7.1536001020408158</v>
      </c>
      <c r="S233" s="64">
        <f>ABS(l1_winch!N7/9.8/1000)</f>
        <v>13.826612244897957</v>
      </c>
      <c r="T233" s="64">
        <f>ABS(l1_winch!R7/9.8/1000) + ABS(l1_winch!V7/9.8/1000)</f>
        <v>17.527462857142858</v>
      </c>
      <c r="U233" s="64">
        <f>ABS(l1_winch!Z7/9.8/1000)</f>
        <v>11.050835714285713</v>
      </c>
      <c r="V233" s="64">
        <f>ABS(l1_winch!AD7/9.8/1000) + ABS(l1_winch!AH7/9.8/1000)</f>
        <v>17.711303265306121</v>
      </c>
      <c r="W233" s="64">
        <f>ABS(l1_winch!AL7/9.8/1000)</f>
        <v>10.990672448979591</v>
      </c>
      <c r="X233" s="64">
        <f>ABS(l1_winch!AP7/9.8/1000)</f>
        <v>7.8850016326530614</v>
      </c>
    </row>
    <row r="234" spans="1:24" ht="15.75" customHeight="1" x14ac:dyDescent="0.25">
      <c r="B234" s="27" t="str">
        <f>B182</f>
        <v>Line1 80 Te Brake</v>
      </c>
      <c r="C234" s="20">
        <f>C182</f>
        <v>15</v>
      </c>
      <c r="D234" s="20">
        <f>D182</f>
        <v>151.28</v>
      </c>
      <c r="E234" s="20">
        <f>E182</f>
        <v>44.704000000000001</v>
      </c>
      <c r="F234" s="64">
        <f>ABS(l1_winch!F4/9.8/1000)</f>
        <v>26.405141836734693</v>
      </c>
      <c r="G234" s="64">
        <f>ABS(l1_winch!J4/9.8/1000)</f>
        <v>33.257921428571429</v>
      </c>
      <c r="H234" s="64">
        <f>ABS(l1_winch!N4/9.8/1000)</f>
        <v>19.524717346938775</v>
      </c>
      <c r="I234" s="64">
        <f>ABS(l1_winch!R4/9.8/1000) + ABS(l1_winch!V4/9.8/1000)</f>
        <v>18.418999553061226</v>
      </c>
      <c r="J234" s="64">
        <f>ABS(l1_winch!Z4/9.8/1000)</f>
        <v>1.2090593877551019E-3</v>
      </c>
      <c r="K234" s="64">
        <f>ABS(l1_winch!AD4/9.8/1000) + ABS(l1_winch!AH4/9.8/1000)</f>
        <v>14.148660809999999</v>
      </c>
      <c r="L234" s="64">
        <f>ABS(l1_winch!AL4/9.8/1000)</f>
        <v>1.1809857142857144E-3</v>
      </c>
      <c r="M234" s="64">
        <f>ABS(l1_winch!AP4/9.8/1000)</f>
        <v>1.1841588775510204E-3</v>
      </c>
      <c r="N234"/>
      <c r="O234"/>
      <c r="P234"/>
      <c r="Q234" s="64">
        <f>ABS(l1_winch!F8/9.8/1000)</f>
        <v>31.485844897959186</v>
      </c>
      <c r="R234" s="64">
        <f>ABS(l1_winch!J8/9.8/1000)</f>
        <v>16.945027551020406</v>
      </c>
      <c r="S234" s="64">
        <f>ABS(l1_winch!N8/9.8/1000)</f>
        <v>17.502914285714283</v>
      </c>
      <c r="T234" s="64">
        <f>ABS(l1_winch!R8/9.8/1000) + ABS(l1_winch!V8/9.8/1000)</f>
        <v>13.925587346938775</v>
      </c>
      <c r="U234" s="64">
        <f>ABS(l1_winch!Z8/9.8/1000)</f>
        <v>2.7660164285714283E-2</v>
      </c>
      <c r="V234" s="64">
        <f>ABS(l1_winch!AD8/9.8/1000) + ABS(l1_winch!AH8/9.8/1000)</f>
        <v>11.255186212244897</v>
      </c>
      <c r="W234" s="64">
        <f>ABS(l1_winch!AL8/9.8/1000)</f>
        <v>1.9318570408163264E-2</v>
      </c>
      <c r="X234" s="64">
        <f>ABS(l1_winch!AP8/9.8/1000)</f>
        <v>1.5141325510204079E-2</v>
      </c>
    </row>
    <row r="235" spans="1:24" ht="15.75" customHeight="1" x14ac:dyDescent="0.25">
      <c r="B235" s="27" t="str">
        <f>B183</f>
        <v>Line1 80 Te Brake</v>
      </c>
      <c r="C235" s="20">
        <f>C183</f>
        <v>30</v>
      </c>
      <c r="D235" s="20">
        <f>D183</f>
        <v>136.28</v>
      </c>
      <c r="E235" s="20">
        <f>E183</f>
        <v>53.644799999999996</v>
      </c>
      <c r="F235" s="64">
        <f>ABS(l1_winch!F5/9.8/1000)</f>
        <v>28.231626530612242</v>
      </c>
      <c r="G235" s="64">
        <f>ABS(l1_winch!J5/9.8/1000)</f>
        <v>27.156409183673468</v>
      </c>
      <c r="H235" s="64">
        <f>ABS(l1_winch!N5/9.8/1000)</f>
        <v>37.583044897959184</v>
      </c>
      <c r="I235" s="64">
        <f>ABS(l1_winch!R5/9.8/1000) + ABS(l1_winch!V5/9.8/1000)</f>
        <v>32.368538775510203</v>
      </c>
      <c r="J235" s="64">
        <f>ABS(l1_winch!Z5/9.8/1000)</f>
        <v>6.1815481632653055</v>
      </c>
      <c r="K235" s="64">
        <f>ABS(l1_winch!AD5/9.8/1000) + ABS(l1_winch!AH5/9.8/1000)</f>
        <v>20.369905510204081</v>
      </c>
      <c r="L235" s="64">
        <f>ABS(l1_winch!AL5/9.8/1000)</f>
        <v>2.3578632653061225E-2</v>
      </c>
      <c r="M235" s="64">
        <f>ABS(l1_winch!AP5/9.8/1000)</f>
        <v>1.7217487755102037E-2</v>
      </c>
      <c r="N235"/>
      <c r="O235"/>
      <c r="P235"/>
      <c r="Q235" s="64">
        <f>ABS(l1_winch!F9/9.8/1000)</f>
        <v>30.72503163265306</v>
      </c>
      <c r="R235" s="64">
        <f>ABS(l1_winch!J9/9.8/1000)</f>
        <v>17.975957142857144</v>
      </c>
      <c r="S235" s="64">
        <f>ABS(l1_winch!N9/9.8/1000)</f>
        <v>29.134999999999998</v>
      </c>
      <c r="T235" s="64">
        <f>ABS(l1_winch!R9/9.8/1000) + ABS(l1_winch!V9/9.8/1000)</f>
        <v>29.177458163265307</v>
      </c>
      <c r="U235" s="64">
        <f>ABS(l1_winch!Z9/9.8/1000)</f>
        <v>12.959445918367345</v>
      </c>
      <c r="V235" s="64">
        <f>ABS(l1_winch!AD9/9.8/1000) + ABS(l1_winch!AH9/9.8/1000)</f>
        <v>23.903176530612242</v>
      </c>
      <c r="W235" s="64">
        <f>ABS(l1_winch!AL9/9.8/1000)</f>
        <v>8.2884702040816318</v>
      </c>
      <c r="X235" s="64">
        <f>ABS(l1_winch!AP9/9.8/1000)</f>
        <v>3.7880739795918368</v>
      </c>
    </row>
    <row r="236" spans="1:24" ht="15.75" customHeight="1" x14ac:dyDescent="0.25"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2"/>
      <c r="Q236" s="61"/>
      <c r="R236" s="61"/>
      <c r="S236" s="61"/>
      <c r="T236" s="61"/>
      <c r="U236" s="61"/>
      <c r="V236" s="61"/>
      <c r="W236" s="61"/>
      <c r="X236" s="61"/>
    </row>
    <row r="237" spans="1:24" ht="21.75" customHeight="1" thickBot="1" x14ac:dyDescent="0.4">
      <c r="B237" s="42" t="s">
        <v>71</v>
      </c>
      <c r="C237" s="21"/>
      <c r="D237" s="21"/>
      <c r="E237" s="21"/>
      <c r="F237" s="66" t="s">
        <v>36</v>
      </c>
      <c r="G237" s="61"/>
      <c r="H237" s="67"/>
      <c r="I237" s="67"/>
      <c r="J237" s="67"/>
      <c r="K237" s="67"/>
      <c r="L237" s="67"/>
      <c r="M237" s="67"/>
      <c r="N237" s="68"/>
      <c r="O237" s="68"/>
      <c r="P237" s="62"/>
      <c r="Q237" s="66" t="s">
        <v>37</v>
      </c>
      <c r="R237" s="67"/>
      <c r="S237" s="67"/>
      <c r="T237" s="67"/>
      <c r="U237" s="67"/>
      <c r="V237" s="67"/>
      <c r="W237" s="67"/>
      <c r="X237" s="61"/>
    </row>
    <row r="238" spans="1:24" ht="45" customHeight="1" x14ac:dyDescent="0.25">
      <c r="B238" s="22" t="s">
        <v>38</v>
      </c>
      <c r="C238" s="22" t="s">
        <v>26</v>
      </c>
      <c r="D238" s="22" t="s">
        <v>27</v>
      </c>
      <c r="E238" s="22" t="s">
        <v>28</v>
      </c>
      <c r="F238" s="50" t="s">
        <v>63</v>
      </c>
      <c r="G238" s="51" t="s">
        <v>64</v>
      </c>
      <c r="H238" s="51" t="s">
        <v>65</v>
      </c>
      <c r="I238" s="51" t="s">
        <v>66</v>
      </c>
      <c r="J238" s="51" t="s">
        <v>67</v>
      </c>
      <c r="K238" s="51" t="s">
        <v>68</v>
      </c>
      <c r="L238" s="51" t="s">
        <v>69</v>
      </c>
      <c r="M238" s="52" t="s">
        <v>70</v>
      </c>
      <c r="N238" s="61"/>
      <c r="O238" s="61"/>
      <c r="P238" s="62"/>
      <c r="Q238" s="50" t="s">
        <v>63</v>
      </c>
      <c r="R238" s="51" t="s">
        <v>64</v>
      </c>
      <c r="S238" s="51" t="s">
        <v>65</v>
      </c>
      <c r="T238" s="51" t="s">
        <v>66</v>
      </c>
      <c r="U238" s="51" t="s">
        <v>67</v>
      </c>
      <c r="V238" s="51" t="s">
        <v>68</v>
      </c>
      <c r="W238" s="51" t="s">
        <v>69</v>
      </c>
      <c r="X238" s="52" t="s">
        <v>70</v>
      </c>
    </row>
    <row r="239" spans="1:24" ht="15.75" customHeight="1" x14ac:dyDescent="0.25">
      <c r="B239" s="26"/>
      <c r="C239" s="24" t="s">
        <v>3</v>
      </c>
      <c r="D239" s="24" t="s">
        <v>3</v>
      </c>
      <c r="E239" s="24" t="s">
        <v>31</v>
      </c>
      <c r="F239" s="63" t="s">
        <v>7</v>
      </c>
      <c r="G239" s="63" t="s">
        <v>7</v>
      </c>
      <c r="H239" s="63" t="s">
        <v>7</v>
      </c>
      <c r="I239" s="63" t="s">
        <v>7</v>
      </c>
      <c r="J239" s="63" t="s">
        <v>7</v>
      </c>
      <c r="K239" s="63" t="s">
        <v>7</v>
      </c>
      <c r="L239" s="63" t="s">
        <v>7</v>
      </c>
      <c r="M239" s="63" t="s">
        <v>7</v>
      </c>
      <c r="N239" s="61"/>
      <c r="O239" s="61"/>
      <c r="P239" s="62"/>
      <c r="Q239" s="63" t="s">
        <v>7</v>
      </c>
      <c r="R239" s="63" t="s">
        <v>7</v>
      </c>
      <c r="S239" s="63" t="s">
        <v>7</v>
      </c>
      <c r="T239" s="63" t="s">
        <v>7</v>
      </c>
      <c r="U239" s="63" t="s">
        <v>7</v>
      </c>
      <c r="V239" s="63" t="s">
        <v>7</v>
      </c>
      <c r="W239" s="63" t="s">
        <v>7</v>
      </c>
      <c r="X239" s="61"/>
    </row>
    <row r="240" spans="1:24" ht="15.75" customHeight="1" x14ac:dyDescent="0.25">
      <c r="A240" s="30" t="s">
        <v>39</v>
      </c>
      <c r="B240" s="27" t="s">
        <v>40</v>
      </c>
      <c r="C240" s="20">
        <f>C188</f>
        <v>0</v>
      </c>
      <c r="D240" s="20">
        <f>D188</f>
        <v>166.28</v>
      </c>
      <c r="E240" s="20">
        <f>E188</f>
        <v>44.704000000000001</v>
      </c>
      <c r="F240" s="64">
        <f>SQRT(('10m_100mph'!D2/9.8/1000)^2+('10m_100mph'!E2/9.8/1000)^2)</f>
        <v>68.100338301692702</v>
      </c>
      <c r="G240" s="64">
        <f>SQRT(('10m_100mph'!H2/9.8/1000)^2+('10m_100mph'!I2/9.8/1000)^2)</f>
        <v>50.764288554874305</v>
      </c>
      <c r="H240" s="64">
        <f>SQRT(('10m_100mph'!L2/9.8/1000)^2+('10m_100mph'!M2/9.8/1000)^2)</f>
        <v>1.8991507856782033E-3</v>
      </c>
      <c r="I240" s="64">
        <f>SQRT(('10m_100mph'!P2/9.8/1000)^2+('10m_100mph'!Q2/9.8/1000)^2)+SQRT(('10m_100mph'!T2/9.8/1000)^2+('10m_100mph'!U2/9.8/1000)^2)</f>
        <v>29.635251112786463</v>
      </c>
      <c r="J240" s="64">
        <f>SQRT(('10m_100mph'!X2/9.8/1000)^2+('10m_100mph'!Y2/9.8/1000)^2)</f>
        <v>0</v>
      </c>
      <c r="K240" s="64">
        <f>SQRT(('10m_100mph'!AB2/9.8/1000)^2+('10m_100mph'!AC2/9.8/1000)^2)+SQRT(('10m_100mph'!AF2/9.8/1000)^2+('10m_100mph'!AG2/9.8/1000)^2)</f>
        <v>45.329824115761049</v>
      </c>
      <c r="L240" s="64">
        <f>SQRT(('10m_100mph'!AJ2/9.8/1000)^2+('10m_100mph'!AK2/9.8/1000)^2)</f>
        <v>1.6775667985978781E-3</v>
      </c>
      <c r="M240" s="64">
        <f>SQRT(('10m_100mph'!AN2/9.8/1000)^2+('10m_100mph'!AO2/9.8/1000)^2)</f>
        <v>8.449507950991217</v>
      </c>
      <c r="N240" s="61"/>
      <c r="O240" s="61"/>
      <c r="P240" s="62"/>
      <c r="Q240" s="64">
        <f>SQRT(('10m_100mph_tug'!D2/9.8/1000)^2+('10m_100mph_tug'!E2/9.8/1000)^2)</f>
        <v>41.064645222861444</v>
      </c>
      <c r="R240" s="64">
        <f>SQRT(('10m_100mph_tug'!H2/9.8/1000)^2+('10m_100mph_tug'!I2/9.8/1000)^2)</f>
        <v>28.781322642504872</v>
      </c>
      <c r="S240" s="64">
        <f>SQRT(('10m_100mph_tug'!L2/9.8/1000)^2+('10m_100mph_tug'!M2/9.8/1000)^2)</f>
        <v>5.2591502002530635E-4</v>
      </c>
      <c r="T240" s="64">
        <f>SQRT(('10m_100mph_tug'!P2/9.8/1000)^2+('10m_100mph_tug'!Q2/9.8/1000)^2)+SQRT(('10m_100mph_tug'!T2/9.8/1000)^2+('10m_100mph_tug'!U2/9.8/1000)^2)</f>
        <v>9.060024463347121</v>
      </c>
      <c r="U240" s="64">
        <f>SQRT(('10m_100mph_tug'!X2/9.8/1000)^2+('10m_100mph_tug'!Y2/9.8/1000)^2)</f>
        <v>0</v>
      </c>
      <c r="V240" s="64">
        <f>SQRT(('10m_100mph_tug'!AB2/9.8/1000)^2+('10m_100mph_tug'!AC2/9.8/1000)^2)+SQRT(('10m_100mph_tug'!AF2/9.8/1000)^2+('10m_100mph_tug'!AG2/9.8/1000)^2)</f>
        <v>15.829711353182583</v>
      </c>
      <c r="W240" s="64">
        <f>SQRT(('10m_100mph_tug'!AJ2/9.8/1000)^2+('10m_100mph_tug'!AK2/9.8/1000)^2)</f>
        <v>0</v>
      </c>
      <c r="X240" s="64">
        <f>SQRT(('10m_100mph_tug'!AN2/9.8/1000)^2+('10m_100mph_tug'!AO2/9.8/1000)^2)</f>
        <v>3.732079709858724E-3</v>
      </c>
    </row>
    <row r="241" spans="1:24" ht="15.75" customHeight="1" x14ac:dyDescent="0.25">
      <c r="B241" s="27" t="s">
        <v>40</v>
      </c>
      <c r="C241" s="20">
        <f>C189</f>
        <v>15</v>
      </c>
      <c r="D241" s="20">
        <f>D189</f>
        <v>151.28</v>
      </c>
      <c r="E241" s="20">
        <f>E189</f>
        <v>44.704000000000001</v>
      </c>
      <c r="F241" s="64">
        <f>SQRT(('10m_100mph'!D3/9.8/1000)^2+('10m_100mph'!E3/9.8/1000)^2)</f>
        <v>75.09603252428974</v>
      </c>
      <c r="G241" s="64">
        <f>SQRT(('10m_100mph'!H3/9.8/1000)^2+('10m_100mph'!I3/9.8/1000)^2)</f>
        <v>62.743001722709863</v>
      </c>
      <c r="H241" s="64">
        <f>SQRT(('10m_100mph'!L3/9.8/1000)^2+('10m_100mph'!M3/9.8/1000)^2)</f>
        <v>3.5260101301618887</v>
      </c>
      <c r="I241" s="64">
        <f>SQRT(('10m_100mph'!P3/9.8/1000)^2+('10m_100mph'!Q3/9.8/1000)^2)+SQRT(('10m_100mph'!T3/9.8/1000)^2+('10m_100mph'!U3/9.8/1000)^2)</f>
        <v>35.815160282496286</v>
      </c>
      <c r="J241" s="64">
        <f>SQRT(('10m_100mph'!X3/9.8/1000)^2+('10m_100mph'!Y3/9.8/1000)^2)</f>
        <v>7.8586509059553927E-4</v>
      </c>
      <c r="K241" s="64">
        <f>SQRT(('10m_100mph'!AB3/9.8/1000)^2+('10m_100mph'!AC3/9.8/1000)^2)+SQRT(('10m_100mph'!AF3/9.8/1000)^2+('10m_100mph'!AG3/9.8/1000)^2)</f>
        <v>25.824231012542274</v>
      </c>
      <c r="L241" s="64">
        <f>SQRT(('10m_100mph'!AJ3/9.8/1000)^2+('10m_100mph'!AK3/9.8/1000)^2)</f>
        <v>0</v>
      </c>
      <c r="M241" s="64">
        <f>SQRT(('10m_100mph'!AN3/9.8/1000)^2+('10m_100mph'!AO3/9.8/1000)^2)</f>
        <v>0</v>
      </c>
      <c r="N241" s="61"/>
      <c r="O241" s="61"/>
      <c r="P241" s="62"/>
      <c r="Q241" s="64">
        <f>SQRT(('10m_100mph_tug'!D3/9.8/1000)^2+('10m_100mph_tug'!E3/9.8/1000)^2)</f>
        <v>31.339077768003381</v>
      </c>
      <c r="R241" s="64">
        <f>SQRT(('10m_100mph_tug'!H3/9.8/1000)^2+('10m_100mph_tug'!I3/9.8/1000)^2)</f>
        <v>28.442232142096515</v>
      </c>
      <c r="S241" s="64">
        <f>SQRT(('10m_100mph_tug'!L3/9.8/1000)^2+('10m_100mph_tug'!M3/9.8/1000)^2)</f>
        <v>20.112843281829342</v>
      </c>
      <c r="T241" s="64">
        <f>SQRT(('10m_100mph_tug'!P3/9.8/1000)^2+('10m_100mph_tug'!Q3/9.8/1000)^2)+SQRT(('10m_100mph_tug'!T3/9.8/1000)^2+('10m_100mph_tug'!U3/9.8/1000)^2)</f>
        <v>30.465070817659253</v>
      </c>
      <c r="U241" s="64">
        <f>SQRT(('10m_100mph_tug'!X3/9.8/1000)^2+('10m_100mph_tug'!Y3/9.8/1000)^2)</f>
        <v>4.0865680876551371</v>
      </c>
      <c r="V241" s="64">
        <f>SQRT(('10m_100mph_tug'!AB3/9.8/1000)^2+('10m_100mph_tug'!AC3/9.8/1000)^2)+SQRT(('10m_100mph_tug'!AF3/9.8/1000)^2+('10m_100mph_tug'!AG3/9.8/1000)^2)</f>
        <v>21.743793165451446</v>
      </c>
      <c r="W241" s="64">
        <f>SQRT(('10m_100mph_tug'!AJ3/9.8/1000)^2+('10m_100mph_tug'!AK3/9.8/1000)^2)</f>
        <v>4.6987669837307164E-2</v>
      </c>
      <c r="X241" s="64">
        <f>SQRT(('10m_100mph_tug'!AN3/9.8/1000)^2+('10m_100mph_tug'!AO3/9.8/1000)^2)</f>
        <v>2.8464191579319998E-2</v>
      </c>
    </row>
    <row r="242" spans="1:24" ht="15.75" customHeight="1" x14ac:dyDescent="0.25">
      <c r="B242" s="27" t="s">
        <v>40</v>
      </c>
      <c r="C242" s="20">
        <f>C190</f>
        <v>30</v>
      </c>
      <c r="D242" s="20">
        <f>D190</f>
        <v>136.28</v>
      </c>
      <c r="E242" s="20">
        <f>E190</f>
        <v>44.704000000000001</v>
      </c>
      <c r="F242" s="64">
        <f>SQRT(('10m_100mph'!D4/9.8/1000)^2+('10m_100mph'!E4/9.8/1000)^2)</f>
        <v>58.355981293736171</v>
      </c>
      <c r="G242" s="64">
        <f>SQRT(('10m_100mph'!H4/9.8/1000)^2+('10m_100mph'!I4/9.8/1000)^2)</f>
        <v>52.324596834405419</v>
      </c>
      <c r="H242" s="64">
        <f>SQRT(('10m_100mph'!L4/9.8/1000)^2+('10m_100mph'!M4/9.8/1000)^2)</f>
        <v>41.521372446096279</v>
      </c>
      <c r="I242" s="64">
        <f>SQRT(('10m_100mph'!P4/9.8/1000)^2+('10m_100mph'!Q4/9.8/1000)^2)+SQRT(('10m_100mph'!T4/9.8/1000)^2+('10m_100mph'!U4/9.8/1000)^2)</f>
        <v>55.616586517217669</v>
      </c>
      <c r="J242" s="64">
        <f>SQRT(('10m_100mph'!X4/9.8/1000)^2+('10m_100mph'!Y4/9.8/1000)^2)</f>
        <v>7.3845727081177435</v>
      </c>
      <c r="K242" s="64">
        <f>SQRT(('10m_100mph'!AB4/9.8/1000)^2+('10m_100mph'!AC4/9.8/1000)^2)+SQRT(('10m_100mph'!AF4/9.8/1000)^2+('10m_100mph'!AG4/9.8/1000)^2)</f>
        <v>41.148630239237249</v>
      </c>
      <c r="L242" s="64">
        <f>SQRT(('10m_100mph'!AJ4/9.8/1000)^2+('10m_100mph'!AK4/9.8/1000)^2)</f>
        <v>4.4919773678737625E-2</v>
      </c>
      <c r="M242" s="64">
        <f>SQRT(('10m_100mph'!AN4/9.8/1000)^2+('10m_100mph'!AO4/9.8/1000)^2)</f>
        <v>2.8798993794130107E-2</v>
      </c>
      <c r="N242" s="61"/>
      <c r="O242" s="61"/>
      <c r="P242" s="62"/>
      <c r="Q242" s="64">
        <f>SQRT(('10m_100mph_tug'!D4/9.8/1000)^2+('10m_100mph_tug'!E4/9.8/1000)^2)</f>
        <v>36.3266934428841</v>
      </c>
      <c r="R242" s="64">
        <f>SQRT(('10m_100mph_tug'!H4/9.8/1000)^2+('10m_100mph_tug'!I4/9.8/1000)^2)</f>
        <v>31.810945206157818</v>
      </c>
      <c r="S242" s="64">
        <f>SQRT(('10m_100mph_tug'!L4/9.8/1000)^2+('10m_100mph_tug'!M4/9.8/1000)^2)</f>
        <v>34.533890297031306</v>
      </c>
      <c r="T242" s="64">
        <f>SQRT(('10m_100mph_tug'!P4/9.8/1000)^2+('10m_100mph_tug'!Q4/9.8/1000)^2)+SQRT(('10m_100mph_tug'!T4/9.8/1000)^2+('10m_100mph_tug'!U4/9.8/1000)^2)</f>
        <v>48.138608754199595</v>
      </c>
      <c r="U242" s="64">
        <f>SQRT(('10m_100mph_tug'!X4/9.8/1000)^2+('10m_100mph_tug'!Y4/9.8/1000)^2)</f>
        <v>19.863953959638039</v>
      </c>
      <c r="V242" s="64">
        <f>SQRT(('10m_100mph_tug'!AB4/9.8/1000)^2+('10m_100mph_tug'!AC4/9.8/1000)^2)+SQRT(('10m_100mph_tug'!AF4/9.8/1000)^2+('10m_100mph_tug'!AG4/9.8/1000)^2)</f>
        <v>37.133434004398211</v>
      </c>
      <c r="W242" s="64">
        <f>SQRT(('10m_100mph_tug'!AJ4/9.8/1000)^2+('10m_100mph_tug'!AK4/9.8/1000)^2)</f>
        <v>12.567828129017359</v>
      </c>
      <c r="X242" s="64">
        <f>SQRT(('10m_100mph_tug'!AN4/9.8/1000)^2+('10m_100mph_tug'!AO4/9.8/1000)^2)</f>
        <v>3.0898488467877243</v>
      </c>
    </row>
    <row r="243" spans="1:24" ht="15.75" customHeight="1" x14ac:dyDescent="0.25">
      <c r="B243" s="27" t="s">
        <v>40</v>
      </c>
      <c r="C243" s="20">
        <f>C191</f>
        <v>45</v>
      </c>
      <c r="D243" s="20">
        <f>D191</f>
        <v>121.28</v>
      </c>
      <c r="E243" s="20">
        <f>E191</f>
        <v>44.704000000000001</v>
      </c>
      <c r="F243" s="64">
        <f>SQRT(('10m_100mph'!D5/9.8/1000)^2+('10m_100mph'!E5/9.8/1000)^2)</f>
        <v>59.451132823551042</v>
      </c>
      <c r="G243" s="64">
        <f>SQRT(('10m_100mph'!H5/9.8/1000)^2+('10m_100mph'!I5/9.8/1000)^2)</f>
        <v>52.281566440861731</v>
      </c>
      <c r="H243" s="64">
        <f>SQRT(('10m_100mph'!L5/9.8/1000)^2+('10m_100mph'!M5/9.8/1000)^2)</f>
        <v>52.246692032078798</v>
      </c>
      <c r="I243" s="64">
        <f>SQRT(('10m_100mph'!P5/9.8/1000)^2+('10m_100mph'!Q5/9.8/1000)^2)+SQRT(('10m_100mph'!T5/9.8/1000)^2+('10m_100mph'!U5/9.8/1000)^2)</f>
        <v>68.893237467280812</v>
      </c>
      <c r="J243" s="64">
        <f>SQRT(('10m_100mph'!X5/9.8/1000)^2+('10m_100mph'!Y5/9.8/1000)^2)</f>
        <v>21.928573775473954</v>
      </c>
      <c r="K243" s="64">
        <f>SQRT(('10m_100mph'!AB5/9.8/1000)^2+('10m_100mph'!AC5/9.8/1000)^2)+SQRT(('10m_100mph'!AF5/9.8/1000)^2+('10m_100mph'!AG5/9.8/1000)^2)</f>
        <v>53.027267936125362</v>
      </c>
      <c r="L243" s="64">
        <f>SQRT(('10m_100mph'!AJ5/9.8/1000)^2+('10m_100mph'!AK5/9.8/1000)^2)</f>
        <v>11.006123574881071</v>
      </c>
      <c r="M243" s="64">
        <f>SQRT(('10m_100mph'!AN5/9.8/1000)^2+('10m_100mph'!AO5/9.8/1000)^2)</f>
        <v>2.3667373356251229</v>
      </c>
      <c r="N243" s="61"/>
      <c r="O243" s="61"/>
      <c r="P243" s="62"/>
      <c r="Q243" s="64">
        <f>SQRT(('10m_100mph_tug'!D5/9.8/1000)^2+('10m_100mph_tug'!E5/9.8/1000)^2)</f>
        <v>40.289782884223428</v>
      </c>
      <c r="R243" s="64">
        <f>SQRT(('10m_100mph_tug'!H5/9.8/1000)^2+('10m_100mph_tug'!I5/9.8/1000)^2)</f>
        <v>33.883404518053588</v>
      </c>
      <c r="S243" s="64">
        <f>SQRT(('10m_100mph_tug'!L5/9.8/1000)^2+('10m_100mph_tug'!M5/9.8/1000)^2)</f>
        <v>46.58352509432838</v>
      </c>
      <c r="T243" s="64">
        <f>SQRT(('10m_100mph_tug'!P5/9.8/1000)^2+('10m_100mph_tug'!Q5/9.8/1000)^2)+SQRT(('10m_100mph_tug'!T5/9.8/1000)^2+('10m_100mph_tug'!U5/9.8/1000)^2)</f>
        <v>61.471325358659968</v>
      </c>
      <c r="U243" s="64">
        <f>SQRT(('10m_100mph_tug'!X5/9.8/1000)^2+('10m_100mph_tug'!Y5/9.8/1000)^2)</f>
        <v>33.087688466857855</v>
      </c>
      <c r="V243" s="64">
        <f>SQRT(('10m_100mph_tug'!AB5/9.8/1000)^2+('10m_100mph_tug'!AC5/9.8/1000)^2)+SQRT(('10m_100mph_tug'!AF5/9.8/1000)^2+('10m_100mph_tug'!AG5/9.8/1000)^2)</f>
        <v>46.862388288088255</v>
      </c>
      <c r="W243" s="64">
        <f>SQRT(('10m_100mph_tug'!AJ5/9.8/1000)^2+('10m_100mph_tug'!AK5/9.8/1000)^2)</f>
        <v>23.620282592811702</v>
      </c>
      <c r="X243" s="64">
        <f>SQRT(('10m_100mph_tug'!AN5/9.8/1000)^2+('10m_100mph_tug'!AO5/9.8/1000)^2)</f>
        <v>11.847415491941357</v>
      </c>
    </row>
    <row r="244" spans="1:24" ht="15.75" customHeight="1" x14ac:dyDescent="0.25">
      <c r="B244" s="27" t="s">
        <v>40</v>
      </c>
      <c r="C244" s="20">
        <f>C192</f>
        <v>60</v>
      </c>
      <c r="D244" s="20">
        <f>D192</f>
        <v>106.28</v>
      </c>
      <c r="E244" s="20">
        <f>E192</f>
        <v>44.704000000000001</v>
      </c>
      <c r="F244" s="64">
        <f>SQRT(('10m_100mph'!D6/9.8/1000)^2+('10m_100mph'!E6/9.8/1000)^2)</f>
        <v>58.399463314549045</v>
      </c>
      <c r="G244" s="64">
        <f>SQRT(('10m_100mph'!H6/9.8/1000)^2+('10m_100mph'!I6/9.8/1000)^2)</f>
        <v>50.032568431355642</v>
      </c>
      <c r="H244" s="64">
        <f>SQRT(('10m_100mph'!L6/9.8/1000)^2+('10m_100mph'!M6/9.8/1000)^2)</f>
        <v>59.732453526268856</v>
      </c>
      <c r="I244" s="64">
        <f>SQRT(('10m_100mph'!P6/9.8/1000)^2+('10m_100mph'!Q6/9.8/1000)^2)+SQRT(('10m_100mph'!T6/9.8/1000)^2+('10m_100mph'!U6/9.8/1000)^2)</f>
        <v>77.070449733607489</v>
      </c>
      <c r="J244" s="64">
        <f>SQRT(('10m_100mph'!X6/9.8/1000)^2+('10m_100mph'!Y6/9.8/1000)^2)</f>
        <v>33.819394131864797</v>
      </c>
      <c r="K244" s="64">
        <f>SQRT(('10m_100mph'!AB6/9.8/1000)^2+('10m_100mph'!AC6/9.8/1000)^2)+SQRT(('10m_100mph'!AF6/9.8/1000)^2+('10m_100mph'!AG6/9.8/1000)^2)</f>
        <v>58.84593616498826</v>
      </c>
      <c r="L244" s="64">
        <f>SQRT(('10m_100mph'!AJ6/9.8/1000)^2+('10m_100mph'!AK6/9.8/1000)^2)</f>
        <v>21.625003416455574</v>
      </c>
      <c r="M244" s="64">
        <f>SQRT(('10m_100mph'!AN6/9.8/1000)^2+('10m_100mph'!AO6/9.8/1000)^2)</f>
        <v>10.472566656016554</v>
      </c>
      <c r="N244" s="61"/>
      <c r="O244" s="61"/>
      <c r="P244" s="62"/>
      <c r="Q244" s="64">
        <f>SQRT(('10m_100mph_tug'!D6/9.8/1000)^2+('10m_100mph_tug'!E6/9.8/1000)^2)</f>
        <v>40.47011244569196</v>
      </c>
      <c r="R244" s="64">
        <f>SQRT(('10m_100mph_tug'!H6/9.8/1000)^2+('10m_100mph_tug'!I6/9.8/1000)^2)</f>
        <v>32.767829384838031</v>
      </c>
      <c r="S244" s="64">
        <f>SQRT(('10m_100mph_tug'!L6/9.8/1000)^2+('10m_100mph_tug'!M6/9.8/1000)^2)</f>
        <v>55.081354446548275</v>
      </c>
      <c r="T244" s="64">
        <f>SQRT(('10m_100mph_tug'!P6/9.8/1000)^2+('10m_100mph_tug'!Q6/9.8/1000)^2)+SQRT(('10m_100mph_tug'!T6/9.8/1000)^2+('10m_100mph_tug'!U6/9.8/1000)^2)</f>
        <v>70.714035868172544</v>
      </c>
      <c r="U244" s="64">
        <f>SQRT(('10m_100mph_tug'!X6/9.8/1000)^2+('10m_100mph_tug'!Y6/9.8/1000)^2)</f>
        <v>44.972049246206382</v>
      </c>
      <c r="V244" s="64">
        <f>SQRT(('10m_100mph_tug'!AB6/9.8/1000)^2+('10m_100mph_tug'!AC6/9.8/1000)^2)+SQRT(('10m_100mph_tug'!AF6/9.8/1000)^2+('10m_100mph_tug'!AG6/9.8/1000)^2)</f>
        <v>53.906509609390234</v>
      </c>
      <c r="W244" s="64">
        <f>SQRT(('10m_100mph_tug'!AJ6/9.8/1000)^2+('10m_100mph_tug'!AK6/9.8/1000)^2)</f>
        <v>34.304218327229449</v>
      </c>
      <c r="X244" s="64">
        <f>SQRT(('10m_100mph_tug'!AN6/9.8/1000)^2+('10m_100mph_tug'!AO6/9.8/1000)^2)</f>
        <v>20.809128866132358</v>
      </c>
    </row>
    <row r="245" spans="1:24" ht="15.75" customHeight="1" x14ac:dyDescent="0.25">
      <c r="B245" s="27" t="s">
        <v>40</v>
      </c>
      <c r="C245" s="20">
        <f>C193</f>
        <v>75</v>
      </c>
      <c r="D245" s="20">
        <f>D193</f>
        <v>91.28</v>
      </c>
      <c r="E245" s="20">
        <f>E193</f>
        <v>44.704000000000001</v>
      </c>
      <c r="F245" s="64">
        <f>SQRT(('10m_100mph'!D7/9.8/1000)^2+('10m_100mph'!E7/9.8/1000)^2)</f>
        <v>54.279172536163102</v>
      </c>
      <c r="G245" s="64">
        <f>SQRT(('10m_100mph'!H7/9.8/1000)^2+('10m_100mph'!I7/9.8/1000)^2)</f>
        <v>45.291173769212527</v>
      </c>
      <c r="H245" s="64">
        <f>SQRT(('10m_100mph'!L7/9.8/1000)^2+('10m_100mph'!M7/9.8/1000)^2)</f>
        <v>63.52339147305819</v>
      </c>
      <c r="I245" s="64">
        <f>SQRT(('10m_100mph'!P7/9.8/1000)^2+('10m_100mph'!Q7/9.8/1000)^2)+SQRT(('10m_100mph'!T7/9.8/1000)^2+('10m_100mph'!U7/9.8/1000)^2)</f>
        <v>80.92594789041091</v>
      </c>
      <c r="J245" s="64">
        <f>SQRT(('10m_100mph'!X7/9.8/1000)^2+('10m_100mph'!Y7/9.8/1000)^2)</f>
        <v>43.413925178123428</v>
      </c>
      <c r="K245" s="64">
        <f>SQRT(('10m_100mph'!AB7/9.8/1000)^2+('10m_100mph'!AC7/9.8/1000)^2)+SQRT(('10m_100mph'!AF7/9.8/1000)^2+('10m_100mph'!AG7/9.8/1000)^2)</f>
        <v>61.613082313416896</v>
      </c>
      <c r="L245" s="64">
        <f>SQRT(('10m_100mph'!AJ7/9.8/1000)^2+('10m_100mph'!AK7/9.8/1000)^2)</f>
        <v>30.802792475660883</v>
      </c>
      <c r="M245" s="64">
        <f>SQRT(('10m_100mph'!AN7/9.8/1000)^2+('10m_100mph'!AO7/9.8/1000)^2)</f>
        <v>17.9636631056688</v>
      </c>
      <c r="N245" s="61"/>
      <c r="O245" s="61"/>
      <c r="P245" s="62"/>
      <c r="Q245" s="64">
        <f>SQRT(('10m_100mph_tug'!D7/9.8/1000)^2+('10m_100mph_tug'!E7/9.8/1000)^2)</f>
        <v>37.19749025843398</v>
      </c>
      <c r="R245" s="64">
        <f>SQRT(('10m_100mph_tug'!H7/9.8/1000)^2+('10m_100mph_tug'!I7/9.8/1000)^2)</f>
        <v>28.832520085434293</v>
      </c>
      <c r="S245" s="64">
        <f>SQRT(('10m_100mph_tug'!L7/9.8/1000)^2+('10m_100mph_tug'!M7/9.8/1000)^2)</f>
        <v>59.814301677772065</v>
      </c>
      <c r="T245" s="64">
        <f>SQRT(('10m_100mph_tug'!P7/9.8/1000)^2+('10m_100mph_tug'!Q7/9.8/1000)^2)+SQRT(('10m_100mph_tug'!T7/9.8/1000)^2+('10m_100mph_tug'!U7/9.8/1000)^2)</f>
        <v>75.630318505661464</v>
      </c>
      <c r="U245" s="64">
        <f>SQRT(('10m_100mph_tug'!X7/9.8/1000)^2+('10m_100mph_tug'!Y7/9.8/1000)^2)</f>
        <v>54.803617153788245</v>
      </c>
      <c r="V245" s="64">
        <f>SQRT(('10m_100mph_tug'!AB7/9.8/1000)^2+('10m_100mph_tug'!AC7/9.8/1000)^2)+SQRT(('10m_100mph_tug'!AF7/9.8/1000)^2+('10m_100mph_tug'!AG7/9.8/1000)^2)</f>
        <v>58.026390742922544</v>
      </c>
      <c r="W245" s="64">
        <f>SQRT(('10m_100mph_tug'!AJ7/9.8/1000)^2+('10m_100mph_tug'!AK7/9.8/1000)^2)</f>
        <v>43.863545621747441</v>
      </c>
      <c r="X245" s="64">
        <f>SQRT(('10m_100mph_tug'!AN7/9.8/1000)^2+('10m_100mph_tug'!AO7/9.8/1000)^2)</f>
        <v>29.097545658775793</v>
      </c>
    </row>
    <row r="246" spans="1:24" ht="15.75" customHeight="1" x14ac:dyDescent="0.25">
      <c r="B246" s="27" t="s">
        <v>40</v>
      </c>
      <c r="C246" s="20">
        <f>C194</f>
        <v>90</v>
      </c>
      <c r="D246" s="20">
        <f>D194</f>
        <v>76.28</v>
      </c>
      <c r="E246" s="20">
        <f>E194</f>
        <v>44.704000000000001</v>
      </c>
      <c r="F246" s="64">
        <f>SQRT(('10m_100mph'!D8/9.8/1000)^2+('10m_100mph'!E8/9.8/1000)^2)</f>
        <v>45.691084473719819</v>
      </c>
      <c r="G246" s="64">
        <f>SQRT(('10m_100mph'!H8/9.8/1000)^2+('10m_100mph'!I8/9.8/1000)^2)</f>
        <v>37.009638815911678</v>
      </c>
      <c r="H246" s="64">
        <f>SQRT(('10m_100mph'!L8/9.8/1000)^2+('10m_100mph'!M8/9.8/1000)^2)</f>
        <v>61.556942954253316</v>
      </c>
      <c r="I246" s="64">
        <f>SQRT(('10m_100mph'!P8/9.8/1000)^2+('10m_100mph'!Q8/9.8/1000)^2)+SQRT(('10m_100mph'!T8/9.8/1000)^2+('10m_100mph'!U8/9.8/1000)^2)</f>
        <v>78.171642719941545</v>
      </c>
      <c r="J246" s="64">
        <f>SQRT(('10m_100mph'!X8/9.8/1000)^2+('10m_100mph'!Y8/9.8/1000)^2)</f>
        <v>49.080354364243888</v>
      </c>
      <c r="K246" s="64">
        <f>SQRT(('10m_100mph'!AB8/9.8/1000)^2+('10m_100mph'!AC8/9.8/1000)^2)+SQRT(('10m_100mph'!AF8/9.8/1000)^2+('10m_100mph'!AG8/9.8/1000)^2)</f>
        <v>59.634686205715113</v>
      </c>
      <c r="L246" s="64">
        <f>SQRT(('10m_100mph'!AJ8/9.8/1000)^2+('10m_100mph'!AK8/9.8/1000)^2)</f>
        <v>37.262318020549245</v>
      </c>
      <c r="M246" s="64">
        <f>SQRT(('10m_100mph'!AN8/9.8/1000)^2+('10m_100mph'!AO8/9.8/1000)^2)</f>
        <v>23.375677789202957</v>
      </c>
      <c r="N246" s="61"/>
      <c r="O246" s="61"/>
      <c r="P246" s="62"/>
      <c r="Q246" s="64">
        <f>SQRT(('10m_100mph_tug'!D8/9.8/1000)^2+('10m_100mph_tug'!E8/9.8/1000)^2)</f>
        <v>28.539787895428464</v>
      </c>
      <c r="R246" s="64">
        <f>SQRT(('10m_100mph_tug'!H8/9.8/1000)^2+('10m_100mph_tug'!I8/9.8/1000)^2)</f>
        <v>20.599417238898081</v>
      </c>
      <c r="S246" s="64">
        <f>SQRT(('10m_100mph_tug'!L8/9.8/1000)^2+('10m_100mph_tug'!M8/9.8/1000)^2)</f>
        <v>58.228390425474679</v>
      </c>
      <c r="T246" s="64">
        <f>SQRT(('10m_100mph_tug'!P8/9.8/1000)^2+('10m_100mph_tug'!Q8/9.8/1000)^2)+SQRT(('10m_100mph_tug'!T8/9.8/1000)^2+('10m_100mph_tug'!U8/9.8/1000)^2)</f>
        <v>73.468056644893267</v>
      </c>
      <c r="U246" s="64">
        <f>SQRT(('10m_100mph_tug'!X8/9.8/1000)^2+('10m_100mph_tug'!Y8/9.8/1000)^2)</f>
        <v>60.801399037982407</v>
      </c>
      <c r="V246" s="64">
        <f>SQRT(('10m_100mph_tug'!AB8/9.8/1000)^2+('10m_100mph_tug'!AC8/9.8/1000)^2)+SQRT(('10m_100mph_tug'!AF8/9.8/1000)^2+('10m_100mph_tug'!AG8/9.8/1000)^2)</f>
        <v>57.265007264377509</v>
      </c>
      <c r="W246" s="64">
        <f>SQRT(('10m_100mph_tug'!AJ8/9.8/1000)^2+('10m_100mph_tug'!AK8/9.8/1000)^2)</f>
        <v>51.049002497758558</v>
      </c>
      <c r="X246" s="64">
        <f>SQRT(('10m_100mph_tug'!AN8/9.8/1000)^2+('10m_100mph_tug'!AO8/9.8/1000)^2)</f>
        <v>35.726692533767427</v>
      </c>
    </row>
    <row r="247" spans="1:24" ht="15.75" customHeight="1" x14ac:dyDescent="0.25">
      <c r="A247" s="30" t="s">
        <v>41</v>
      </c>
      <c r="B247" s="27" t="str">
        <f>B240</f>
        <v>All intact</v>
      </c>
      <c r="C247" s="20">
        <f>C195</f>
        <v>0</v>
      </c>
      <c r="D247" s="20">
        <f>D195</f>
        <v>166.28</v>
      </c>
      <c r="E247" s="20">
        <f>E195</f>
        <v>53.644799999999996</v>
      </c>
      <c r="F247" s="64">
        <f>SQRT(('10m_120mph'!D2/9.8/1000)^2+('10m_120mph'!E2/9.8/1000)^2)</f>
        <v>95.009268917418737</v>
      </c>
      <c r="G247" s="64">
        <f>SQRT(('10m_120mph'!H2/9.8/1000)^2+('10m_120mph'!I2/9.8/1000)^2)</f>
        <v>73.902835724008796</v>
      </c>
      <c r="H247" s="64">
        <f>SQRT(('10m_120mph'!L2/9.8/1000)^2+('10m_120mph'!M2/9.8/1000)^2)</f>
        <v>7.1943088872529239E-3</v>
      </c>
      <c r="I247" s="64">
        <f>SQRT(('10m_120mph'!P2/9.8/1000)^2+('10m_120mph'!Q2/9.8/1000)^2)+SQRT(('10m_120mph'!T2/9.8/1000)^2+('10m_120mph'!U2/9.8/1000)^2)</f>
        <v>47.073801098561944</v>
      </c>
      <c r="J247" s="64">
        <f>SQRT(('10m_120mph'!X2/9.8/1000)^2+('10m_120mph'!Y2/9.8/1000)^2)</f>
        <v>0</v>
      </c>
      <c r="K247" s="64">
        <f>SQRT(('10m_120mph'!AB2/9.8/1000)^2+('10m_120mph'!AC2/9.8/1000)^2)+SQRT(('10m_120mph'!AF2/9.8/1000)^2+('10m_120mph'!AG2/9.8/1000)^2)</f>
        <v>61.831087697078623</v>
      </c>
      <c r="L247" s="64">
        <f>SQRT(('10m_120mph'!AJ2/9.8/1000)^2+('10m_120mph'!AK2/9.8/1000)^2)</f>
        <v>1.3074027925050931E-3</v>
      </c>
      <c r="M247" s="64">
        <f>SQRT(('10m_120mph'!AN2/9.8/1000)^2+('10m_120mph'!AO2/9.8/1000)^2)</f>
        <v>12.931913875536479</v>
      </c>
      <c r="N247" s="61"/>
      <c r="O247" s="61"/>
      <c r="P247" s="62"/>
      <c r="Q247" s="64">
        <f>SQRT(('10m_120mph_tug'!D2/9.8/1000)^2+('10m_120mph_tug'!E2/9.8/1000)^2)</f>
        <v>70.358613395820512</v>
      </c>
      <c r="R247" s="64">
        <f>SQRT(('10m_120mph_tug'!H2/9.8/1000)^2+('10m_120mph_tug'!I2/9.8/1000)^2)</f>
        <v>51.14336670979128</v>
      </c>
      <c r="S247" s="64">
        <f>SQRT(('10m_120mph_tug'!L2/9.8/1000)^2+('10m_120mph_tug'!M2/9.8/1000)^2)</f>
        <v>2.3427850446662069E-3</v>
      </c>
      <c r="T247" s="64">
        <f>SQRT(('10m_120mph_tug'!P2/9.8/1000)^2+('10m_120mph_tug'!Q2/9.8/1000)^2)+SQRT(('10m_120mph_tug'!T2/9.8/1000)^2+('10m_120mph_tug'!U2/9.8/1000)^2)</f>
        <v>24.424195357820945</v>
      </c>
      <c r="U247" s="64">
        <f>SQRT(('10m_120mph_tug'!X2/9.8/1000)^2+('10m_120mph_tug'!Y2/9.8/1000)^2)</f>
        <v>0</v>
      </c>
      <c r="V247" s="64">
        <f>SQRT(('10m_120mph_tug'!AB2/9.8/1000)^2+('10m_120mph_tug'!AC2/9.8/1000)^2)+SQRT(('10m_120mph_tug'!AF2/9.8/1000)^2+('10m_120mph_tug'!AG2/9.8/1000)^2)</f>
        <v>36.462946808087956</v>
      </c>
      <c r="W247" s="64">
        <f>SQRT(('10m_120mph_tug'!AJ2/9.8/1000)^2+('10m_120mph_tug'!AK2/9.8/1000)^2)</f>
        <v>2.3888828095376365E-4</v>
      </c>
      <c r="X247" s="64">
        <f>SQRT(('10m_120mph_tug'!AN2/9.8/1000)^2+('10m_120mph_tug'!AO2/9.8/1000)^2)</f>
        <v>2.8183881700735096E-2</v>
      </c>
    </row>
    <row r="248" spans="1:24" ht="15.75" customHeight="1" x14ac:dyDescent="0.25">
      <c r="B248" s="27" t="str">
        <f>B241</f>
        <v>All intact</v>
      </c>
      <c r="C248" s="20">
        <f>C196</f>
        <v>15</v>
      </c>
      <c r="D248" s="20">
        <f>D196</f>
        <v>151.28</v>
      </c>
      <c r="E248" s="20">
        <f>E196</f>
        <v>53.644799999999996</v>
      </c>
      <c r="F248" s="64">
        <f>SQRT(('10m_120mph'!D3/9.8/1000)^2+('10m_120mph'!E3/9.8/1000)^2)</f>
        <v>101.61226974380567</v>
      </c>
      <c r="G248" s="64">
        <f>SQRT(('10m_120mph'!H3/9.8/1000)^2+('10m_120mph'!I3/9.8/1000)^2)</f>
        <v>84.974890682566866</v>
      </c>
      <c r="H248" s="64">
        <f>SQRT(('10m_120mph'!L3/9.8/1000)^2+('10m_120mph'!M3/9.8/1000)^2)</f>
        <v>18.846859954793054</v>
      </c>
      <c r="I248" s="64">
        <f>SQRT(('10m_120mph'!P3/9.8/1000)^2+('10m_120mph'!Q3/9.8/1000)^2)+SQRT(('10m_120mph'!T3/9.8/1000)^2+('10m_120mph'!U3/9.8/1000)^2)</f>
        <v>51.087393668103125</v>
      </c>
      <c r="J248" s="64">
        <f>SQRT(('10m_120mph'!X3/9.8/1000)^2+('10m_120mph'!Y3/9.8/1000)^2)</f>
        <v>2.8257192170371976E-4</v>
      </c>
      <c r="K248" s="64">
        <f>SQRT(('10m_120mph'!AB3/9.8/1000)^2+('10m_120mph'!AC3/9.8/1000)^2)+SQRT(('10m_120mph'!AF3/9.8/1000)^2+('10m_120mph'!AG3/9.8/1000)^2)</f>
        <v>39.573116625136215</v>
      </c>
      <c r="L248" s="64">
        <f>SQRT(('10m_120mph'!AJ3/9.8/1000)^2+('10m_120mph'!AK3/9.8/1000)^2)</f>
        <v>0</v>
      </c>
      <c r="M248" s="64">
        <f>SQRT(('10m_120mph'!AN3/9.8/1000)^2+('10m_120mph'!AO3/9.8/1000)^2)</f>
        <v>0</v>
      </c>
      <c r="N248" s="61"/>
      <c r="O248" s="61"/>
      <c r="P248" s="62"/>
      <c r="Q248" s="64">
        <f>SQRT(('10m_120mph_tug'!D3/9.8/1000)^2+('10m_120mph_tug'!E3/9.8/1000)^2)</f>
        <v>59.689439471187818</v>
      </c>
      <c r="R248" s="64">
        <f>SQRT(('10m_120mph_tug'!H3/9.8/1000)^2+('10m_120mph_tug'!I3/9.8/1000)^2)</f>
        <v>52.599510929138077</v>
      </c>
      <c r="S248" s="64">
        <f>SQRT(('10m_120mph_tug'!L3/9.8/1000)^2+('10m_120mph_tug'!M3/9.8/1000)^2)</f>
        <v>32.141977616876687</v>
      </c>
      <c r="T248" s="64">
        <f>SQRT(('10m_120mph_tug'!P3/9.8/1000)^2+('10m_120mph_tug'!Q3/9.8/1000)^2)+SQRT(('10m_120mph_tug'!T3/9.8/1000)^2+('10m_120mph_tug'!U3/9.8/1000)^2)</f>
        <v>39.702309292996375</v>
      </c>
      <c r="U248" s="64">
        <f>SQRT(('10m_120mph_tug'!X3/9.8/1000)^2+('10m_120mph_tug'!Y3/9.8/1000)^2)</f>
        <v>3.3315021604005755E-2</v>
      </c>
      <c r="V248" s="64">
        <f>SQRT(('10m_120mph_tug'!AB3/9.8/1000)^2+('10m_120mph_tug'!AC3/9.8/1000)^2)+SQRT(('10m_120mph_tug'!AF3/9.8/1000)^2+('10m_120mph_tug'!AG3/9.8/1000)^2)</f>
        <v>31.30106507598591</v>
      </c>
      <c r="W248" s="64">
        <f>SQRT(('10m_120mph_tug'!AJ3/9.8/1000)^2+('10m_120mph_tug'!AK3/9.8/1000)^2)</f>
        <v>1.7864005940881948E-2</v>
      </c>
      <c r="X248" s="64">
        <f>SQRT(('10m_120mph_tug'!AN3/9.8/1000)^2+('10m_120mph_tug'!AO3/9.8/1000)^2)</f>
        <v>1.0643889143694463E-2</v>
      </c>
    </row>
    <row r="249" spans="1:24" ht="15.75" customHeight="1" x14ac:dyDescent="0.25">
      <c r="B249" s="27" t="str">
        <f>B242</f>
        <v>All intact</v>
      </c>
      <c r="C249" s="20">
        <f>C197</f>
        <v>30</v>
      </c>
      <c r="D249" s="20">
        <f>D197</f>
        <v>136.28</v>
      </c>
      <c r="E249" s="20">
        <f>E197</f>
        <v>53.644799999999996</v>
      </c>
      <c r="F249" s="64">
        <f>SQRT(('10m_120mph'!D4/9.8/1000)^2+('10m_120mph'!E4/9.8/1000)^2)</f>
        <v>82.704551539438583</v>
      </c>
      <c r="G249" s="64">
        <f>SQRT(('10m_120mph'!H4/9.8/1000)^2+('10m_120mph'!I4/9.8/1000)^2)</f>
        <v>73.610728512811633</v>
      </c>
      <c r="H249" s="64">
        <f>SQRT(('10m_120mph'!L4/9.8/1000)^2+('10m_120mph'!M4/9.8/1000)^2)</f>
        <v>61.748470841759271</v>
      </c>
      <c r="I249" s="64">
        <f>SQRT(('10m_120mph'!P4/9.8/1000)^2+('10m_120mph'!Q4/9.8/1000)^2)+SQRT(('10m_120mph'!T4/9.8/1000)^2+('10m_120mph'!U4/9.8/1000)^2)</f>
        <v>78.652850380666365</v>
      </c>
      <c r="J249" s="64">
        <f>SQRT(('10m_120mph'!X4/9.8/1000)^2+('10m_120mph'!Y4/9.8/1000)^2)</f>
        <v>11.132639112443558</v>
      </c>
      <c r="K249" s="64">
        <f>SQRT(('10m_120mph'!AB4/9.8/1000)^2+('10m_120mph'!AC4/9.8/1000)^2)+SQRT(('10m_120mph'!AF4/9.8/1000)^2+('10m_120mph'!AG4/9.8/1000)^2)</f>
        <v>58.55404259465675</v>
      </c>
      <c r="L249" s="64">
        <f>SQRT(('10m_120mph'!AJ4/9.8/1000)^2+('10m_120mph'!AK4/9.8/1000)^2)</f>
        <v>4.404457269790224E-2</v>
      </c>
      <c r="M249" s="64">
        <f>SQRT(('10m_120mph'!AN4/9.8/1000)^2+('10m_120mph'!AO4/9.8/1000)^2)</f>
        <v>2.9204997680617521E-2</v>
      </c>
      <c r="N249" s="61"/>
      <c r="O249" s="61"/>
      <c r="P249" s="62"/>
      <c r="Q249" s="64">
        <f>SQRT(('10m_120mph_tug'!D4/9.8/1000)^2+('10m_120mph_tug'!E4/9.8/1000)^2)</f>
        <v>60.675179527091032</v>
      </c>
      <c r="R249" s="64">
        <f>SQRT(('10m_120mph_tug'!H4/9.8/1000)^2+('10m_120mph_tug'!I4/9.8/1000)^2)</f>
        <v>53.281299066003101</v>
      </c>
      <c r="S249" s="64">
        <f>SQRT(('10m_120mph_tug'!L4/9.8/1000)^2+('10m_120mph_tug'!M4/9.8/1000)^2)</f>
        <v>53.668638401845122</v>
      </c>
      <c r="T249" s="64">
        <f>SQRT(('10m_120mph_tug'!P4/9.8/1000)^2+('10m_120mph_tug'!Q4/9.8/1000)^2)+SQRT(('10m_120mph_tug'!T4/9.8/1000)^2+('10m_120mph_tug'!U4/9.8/1000)^2)</f>
        <v>70.50731409093882</v>
      </c>
      <c r="U249" s="64">
        <f>SQRT(('10m_120mph_tug'!X4/9.8/1000)^2+('10m_120mph_tug'!Y4/9.8/1000)^2)</f>
        <v>22.730450992124617</v>
      </c>
      <c r="V249" s="64">
        <f>SQRT(('10m_120mph_tug'!AB4/9.8/1000)^2+('10m_120mph_tug'!AC4/9.8/1000)^2)+SQRT(('10m_120mph_tug'!AF4/9.8/1000)^2+('10m_120mph_tug'!AG4/9.8/1000)^2)</f>
        <v>54.202601300051455</v>
      </c>
      <c r="W249" s="64">
        <f>SQRT(('10m_120mph_tug'!AJ4/9.8/1000)^2+('10m_120mph_tug'!AK4/9.8/1000)^2)</f>
        <v>11.517355659772647</v>
      </c>
      <c r="X249" s="64">
        <f>SQRT(('10m_120mph_tug'!AN4/9.8/1000)^2+('10m_120mph_tug'!AO4/9.8/1000)^2)</f>
        <v>2.6905015585537142</v>
      </c>
    </row>
    <row r="250" spans="1:24" ht="15.75" customHeight="1" x14ac:dyDescent="0.25">
      <c r="B250" s="27" t="str">
        <f>B243</f>
        <v>All intact</v>
      </c>
      <c r="C250" s="20">
        <f>C198</f>
        <v>45</v>
      </c>
      <c r="D250" s="20">
        <f>D198</f>
        <v>121.28</v>
      </c>
      <c r="E250" s="20">
        <f>E198</f>
        <v>53.644799999999996</v>
      </c>
      <c r="F250" s="64">
        <f>SQRT(('10m_120mph'!D5/9.8/1000)^2+('10m_120mph'!E5/9.8/1000)^2)</f>
        <v>84.182764138008991</v>
      </c>
      <c r="G250" s="64">
        <f>SQRT(('10m_120mph'!H5/9.8/1000)^2+('10m_120mph'!I5/9.8/1000)^2)</f>
        <v>73.354165266285335</v>
      </c>
      <c r="H250" s="64">
        <f>SQRT(('10m_120mph'!L5/9.8/1000)^2+('10m_120mph'!M5/9.8/1000)^2)</f>
        <v>76.285867954646193</v>
      </c>
      <c r="I250" s="64">
        <f>SQRT(('10m_120mph'!P5/9.8/1000)^2+('10m_120mph'!Q5/9.8/1000)^2)+SQRT(('10m_120mph'!T5/9.8/1000)^2+('10m_120mph'!U5/9.8/1000)^2)</f>
        <v>96.481426574470063</v>
      </c>
      <c r="J250" s="64">
        <f>SQRT(('10m_120mph'!X5/9.8/1000)^2+('10m_120mph'!Y5/9.8/1000)^2)</f>
        <v>31.186067796784936</v>
      </c>
      <c r="K250" s="64">
        <f>SQRT(('10m_120mph'!AB5/9.8/1000)^2+('10m_120mph'!AC5/9.8/1000)^2)+SQRT(('10m_120mph'!AF5/9.8/1000)^2+('10m_120mph'!AG5/9.8/1000)^2)</f>
        <v>73.758873843816062</v>
      </c>
      <c r="L250" s="64">
        <f>SQRT(('10m_120mph'!AJ5/9.8/1000)^2+('10m_120mph'!AK5/9.8/1000)^2)</f>
        <v>15.35965210187673</v>
      </c>
      <c r="M250" s="64">
        <f>SQRT(('10m_120mph'!AN5/9.8/1000)^2+('10m_120mph'!AO5/9.8/1000)^2)</f>
        <v>5.4732989514263872</v>
      </c>
      <c r="N250" s="61"/>
      <c r="O250" s="61"/>
      <c r="P250" s="62"/>
      <c r="Q250" s="64">
        <f>SQRT(('10m_120mph_tug'!D5/9.8/1000)^2+('10m_120mph_tug'!E5/9.8/1000)^2)</f>
        <v>65.481703344099842</v>
      </c>
      <c r="R250" s="64">
        <f>SQRT(('10m_120mph_tug'!H5/9.8/1000)^2+('10m_120mph_tug'!I5/9.8/1000)^2)</f>
        <v>55.532406595113706</v>
      </c>
      <c r="S250" s="64">
        <f>SQRT(('10m_120mph_tug'!L5/9.8/1000)^2+('10m_120mph_tug'!M5/9.8/1000)^2)</f>
        <v>69.892005267236044</v>
      </c>
      <c r="T250" s="64">
        <f>SQRT(('10m_120mph_tug'!P5/9.8/1000)^2+('10m_120mph_tug'!Q5/9.8/1000)^2)+SQRT(('10m_120mph_tug'!T5/9.8/1000)^2+('10m_120mph_tug'!U5/9.8/1000)^2)</f>
        <v>88.592084025408553</v>
      </c>
      <c r="U250" s="64">
        <f>SQRT(('10m_120mph_tug'!X5/9.8/1000)^2+('10m_120mph_tug'!Y5/9.8/1000)^2)</f>
        <v>41.309239984256422</v>
      </c>
      <c r="V250" s="64">
        <f>SQRT(('10m_120mph_tug'!AB5/9.8/1000)^2+('10m_120mph_tug'!AC5/9.8/1000)^2)+SQRT(('10m_120mph_tug'!AF5/9.8/1000)^2+('10m_120mph_tug'!AG5/9.8/1000)^2)</f>
        <v>67.430129915158261</v>
      </c>
      <c r="W250" s="64">
        <f>SQRT(('10m_120mph_tug'!AJ5/9.8/1000)^2+('10m_120mph_tug'!AK5/9.8/1000)^2)</f>
        <v>27.191065651562614</v>
      </c>
      <c r="X250" s="64">
        <f>SQRT(('10m_120mph_tug'!AN5/9.8/1000)^2+('10m_120mph_tug'!AO5/9.8/1000)^2)</f>
        <v>15.083620673064665</v>
      </c>
    </row>
    <row r="251" spans="1:24" ht="15.75" customHeight="1" x14ac:dyDescent="0.25">
      <c r="B251" s="27" t="str">
        <f>B244</f>
        <v>All intact</v>
      </c>
      <c r="C251" s="20">
        <f>C199</f>
        <v>60</v>
      </c>
      <c r="D251" s="20">
        <f>D199</f>
        <v>106.28</v>
      </c>
      <c r="E251" s="20">
        <f>E199</f>
        <v>53.644799999999996</v>
      </c>
      <c r="F251" s="64">
        <f>SQRT(('10m_120mph'!D6/9.8/1000)^2+('10m_120mph'!E6/9.8/1000)^2)</f>
        <v>82.071001796761166</v>
      </c>
      <c r="G251" s="64">
        <f>SQRT(('10m_120mph'!H6/9.8/1000)^2+('10m_120mph'!I6/9.8/1000)^2)</f>
        <v>69.768890608264968</v>
      </c>
      <c r="H251" s="64">
        <f>SQRT(('10m_120mph'!L6/9.8/1000)^2+('10m_120mph'!M6/9.8/1000)^2)</f>
        <v>85.735490393237797</v>
      </c>
      <c r="I251" s="64">
        <f>SQRT(('10m_120mph'!P6/9.8/1000)^2+('10m_120mph'!Q6/9.8/1000)^2)+SQRT(('10m_120mph'!T6/9.8/1000)^2+('10m_120mph'!U6/9.8/1000)^2)</f>
        <v>107.09186429869109</v>
      </c>
      <c r="J251" s="64">
        <f>SQRT(('10m_120mph'!X6/9.8/1000)^2+('10m_120mph'!Y6/9.8/1000)^2)</f>
        <v>47.360253782110135</v>
      </c>
      <c r="K251" s="64">
        <f>SQRT(('10m_120mph'!AB6/9.8/1000)^2+('10m_120mph'!AC6/9.8/1000)^2)+SQRT(('10m_120mph'!AF6/9.8/1000)^2+('10m_120mph'!AG6/9.8/1000)^2)</f>
        <v>81.680310076150107</v>
      </c>
      <c r="L251" s="64">
        <f>SQRT(('10m_120mph'!AJ6/9.8/1000)^2+('10m_120mph'!AK6/9.8/1000)^2)</f>
        <v>30.180033266454636</v>
      </c>
      <c r="M251" s="64">
        <f>SQRT(('10m_120mph'!AN6/9.8/1000)^2+('10m_120mph'!AO6/9.8/1000)^2)</f>
        <v>17.917585979227209</v>
      </c>
      <c r="N251" s="61"/>
      <c r="O251" s="61"/>
      <c r="P251" s="62"/>
      <c r="Q251" s="64">
        <f>SQRT(('10m_120mph_tug'!D6/9.8/1000)^2+('10m_120mph_tug'!E6/9.8/1000)^2)</f>
        <v>64.594952483037389</v>
      </c>
      <c r="R251" s="64">
        <f>SQRT(('10m_120mph_tug'!H6/9.8/1000)^2+('10m_120mph_tug'!I6/9.8/1000)^2)</f>
        <v>53.183628581996004</v>
      </c>
      <c r="S251" s="64">
        <f>SQRT(('10m_120mph_tug'!L6/9.8/1000)^2+('10m_120mph_tug'!M6/9.8/1000)^2)</f>
        <v>80.503197496132543</v>
      </c>
      <c r="T251" s="64">
        <f>SQRT(('10m_120mph_tug'!P6/9.8/1000)^2+('10m_120mph_tug'!Q6/9.8/1000)^2)+SQRT(('10m_120mph_tug'!T6/9.8/1000)^2+('10m_120mph_tug'!U6/9.8/1000)^2)</f>
        <v>100.61796671198834</v>
      </c>
      <c r="U251" s="64">
        <f>SQRT(('10m_120mph_tug'!X6/9.8/1000)^2+('10m_120mph_tug'!Y6/9.8/1000)^2)</f>
        <v>57.568027539814068</v>
      </c>
      <c r="V251" s="64">
        <f>SQRT(('10m_120mph_tug'!AB6/9.8/1000)^2+('10m_120mph_tug'!AC6/9.8/1000)^2)+SQRT(('10m_120mph_tug'!AF6/9.8/1000)^2+('10m_120mph_tug'!AG6/9.8/1000)^2)</f>
        <v>77.398827238226261</v>
      </c>
      <c r="W251" s="64">
        <f>SQRT(('10m_120mph_tug'!AJ6/9.8/1000)^2+('10m_120mph_tug'!AK6/9.8/1000)^2)</f>
        <v>42.45525059449951</v>
      </c>
      <c r="X251" s="64">
        <f>SQRT(('10m_120mph_tug'!AN6/9.8/1000)^2+('10m_120mph_tug'!AO6/9.8/1000)^2)</f>
        <v>28.310289474090339</v>
      </c>
    </row>
    <row r="252" spans="1:24" ht="15.75" customHeight="1" x14ac:dyDescent="0.25">
      <c r="B252" s="27" t="str">
        <f>B245</f>
        <v>All intact</v>
      </c>
      <c r="C252" s="20">
        <f>C200</f>
        <v>75</v>
      </c>
      <c r="D252" s="20">
        <f>D200</f>
        <v>91.28</v>
      </c>
      <c r="E252" s="20">
        <f>E200</f>
        <v>53.644799999999996</v>
      </c>
      <c r="F252" s="64">
        <f>SQRT(('10m_120mph'!D7/9.8/1000)^2+('10m_120mph'!E7/9.8/1000)^2)</f>
        <v>76.064853921710167</v>
      </c>
      <c r="G252" s="64">
        <f>SQRT(('10m_120mph'!H7/9.8/1000)^2+('10m_120mph'!I7/9.8/1000)^2)</f>
        <v>63.157162239704824</v>
      </c>
      <c r="H252" s="64">
        <f>SQRT(('10m_120mph'!L7/9.8/1000)^2+('10m_120mph'!M7/9.8/1000)^2)</f>
        <v>90.480838356701611</v>
      </c>
      <c r="I252" s="64">
        <f>SQRT(('10m_120mph'!P7/9.8/1000)^2+('10m_120mph'!Q7/9.8/1000)^2)+SQRT(('10m_120mph'!T7/9.8/1000)^2+('10m_120mph'!U7/9.8/1000)^2)</f>
        <v>112.39564096858894</v>
      </c>
      <c r="J252" s="64">
        <f>SQRT(('10m_120mph'!X7/9.8/1000)^2+('10m_120mph'!Y7/9.8/1000)^2)</f>
        <v>60.49576967426286</v>
      </c>
      <c r="K252" s="64">
        <f>SQRT(('10m_120mph'!AB7/9.8/1000)^2+('10m_120mph'!AC7/9.8/1000)^2)+SQRT(('10m_120mph'!AF7/9.8/1000)^2+('10m_120mph'!AG7/9.8/1000)^2)</f>
        <v>86.435701377243674</v>
      </c>
      <c r="L252" s="64">
        <f>SQRT(('10m_120mph'!AJ7/9.8/1000)^2+('10m_120mph'!AK7/9.8/1000)^2)</f>
        <v>43.386071367336889</v>
      </c>
      <c r="M252" s="64">
        <f>SQRT(('10m_120mph'!AN7/9.8/1000)^2+('10m_120mph'!AO7/9.8/1000)^2)</f>
        <v>29.266145033248652</v>
      </c>
      <c r="N252" s="61"/>
      <c r="O252" s="61"/>
      <c r="P252" s="62"/>
      <c r="Q252" s="64">
        <f>SQRT(('10m_120mph_tug'!D7/9.8/1000)^2+('10m_120mph_tug'!E7/9.8/1000)^2)</f>
        <v>59.476164694442502</v>
      </c>
      <c r="R252" s="64">
        <f>SQRT(('10m_120mph_tug'!H7/9.8/1000)^2+('10m_120mph_tug'!I7/9.8/1000)^2)</f>
        <v>47.42495254709322</v>
      </c>
      <c r="S252" s="64">
        <f>SQRT(('10m_120mph_tug'!L7/9.8/1000)^2+('10m_120mph_tug'!M7/9.8/1000)^2)</f>
        <v>86.310106342355255</v>
      </c>
      <c r="T252" s="64">
        <f>SQRT(('10m_120mph_tug'!P7/9.8/1000)^2+('10m_120mph_tug'!Q7/9.8/1000)^2)+SQRT(('10m_120mph_tug'!T7/9.8/1000)^2+('10m_120mph_tug'!U7/9.8/1000)^2)</f>
        <v>107.0976971999124</v>
      </c>
      <c r="U252" s="64">
        <f>SQRT(('10m_120mph_tug'!X7/9.8/1000)^2+('10m_120mph_tug'!Y7/9.8/1000)^2)</f>
        <v>70.953830233711741</v>
      </c>
      <c r="V252" s="64">
        <f>SQRT(('10m_120mph_tug'!AB7/9.8/1000)^2+('10m_120mph_tug'!AC7/9.8/1000)^2)+SQRT(('10m_120mph_tug'!AF7/9.8/1000)^2+('10m_120mph_tug'!AG7/9.8/1000)^2)</f>
        <v>83.702649698973005</v>
      </c>
      <c r="W252" s="64">
        <f>SQRT(('10m_120mph_tug'!AJ7/9.8/1000)^2+('10m_120mph_tug'!AK7/9.8/1000)^2)</f>
        <v>56.099908720036041</v>
      </c>
      <c r="X252" s="64">
        <f>SQRT(('10m_120mph_tug'!AN7/9.8/1000)^2+('10m_120mph_tug'!AO7/9.8/1000)^2)</f>
        <v>40.61824126365449</v>
      </c>
    </row>
    <row r="253" spans="1:24" ht="15.75" customHeight="1" x14ac:dyDescent="0.25">
      <c r="B253" s="27" t="str">
        <f>B246</f>
        <v>All intact</v>
      </c>
      <c r="C253" s="20">
        <f>C201</f>
        <v>90</v>
      </c>
      <c r="D253" s="20">
        <f>D201</f>
        <v>76.28</v>
      </c>
      <c r="E253" s="20">
        <f>E201</f>
        <v>53.644799999999996</v>
      </c>
      <c r="F253" s="64">
        <f>SQRT(('10m_120mph'!D8/9.8/1000)^2+('10m_120mph'!E8/9.8/1000)^2)</f>
        <v>63.651644795933798</v>
      </c>
      <c r="G253" s="64">
        <f>SQRT(('10m_120mph'!H8/9.8/1000)^2+('10m_120mph'!I8/9.8/1000)^2)</f>
        <v>51.45149054972515</v>
      </c>
      <c r="H253" s="64">
        <f>SQRT(('10m_120mph'!L8/9.8/1000)^2+('10m_120mph'!M8/9.8/1000)^2)</f>
        <v>86.771076400080204</v>
      </c>
      <c r="I253" s="64">
        <f>SQRT(('10m_120mph'!P8/9.8/1000)^2+('10m_120mph'!Q8/9.8/1000)^2)+SQRT(('10m_120mph'!T8/9.8/1000)^2+('10m_120mph'!U8/9.8/1000)^2)</f>
        <v>107.77460651263175</v>
      </c>
      <c r="J253" s="64">
        <f>SQRT(('10m_120mph'!X8/9.8/1000)^2+('10m_120mph'!Y8/9.8/1000)^2)</f>
        <v>67.526060185190218</v>
      </c>
      <c r="K253" s="64">
        <f>SQRT(('10m_120mph'!AB8/9.8/1000)^2+('10m_120mph'!AC8/9.8/1000)^2)+SQRT(('10m_120mph'!AF8/9.8/1000)^2+('10m_120mph'!AG8/9.8/1000)^2)</f>
        <v>83.762550668436432</v>
      </c>
      <c r="L253" s="64">
        <f>SQRT(('10m_120mph'!AJ8/9.8/1000)^2+('10m_120mph'!AK8/9.8/1000)^2)</f>
        <v>52.117019234252389</v>
      </c>
      <c r="M253" s="64">
        <f>SQRT(('10m_120mph'!AN8/9.8/1000)^2+('10m_120mph'!AO8/9.8/1000)^2)</f>
        <v>36.998035341813178</v>
      </c>
      <c r="N253" s="61"/>
      <c r="O253" s="61"/>
      <c r="P253" s="62"/>
      <c r="Q253" s="64">
        <f>SQRT(('10m_120mph_tug'!D8/9.8/1000)^2+('10m_120mph_tug'!E8/9.8/1000)^2)</f>
        <v>47.665759489754571</v>
      </c>
      <c r="R253" s="64">
        <f>SQRT(('10m_120mph_tug'!H8/9.8/1000)^2+('10m_120mph_tug'!I8/9.8/1000)^2)</f>
        <v>36.128409732502327</v>
      </c>
      <c r="S253" s="64">
        <f>SQRT(('10m_120mph_tug'!L8/9.8/1000)^2+('10m_120mph_tug'!M8/9.8/1000)^2)</f>
        <v>83.932576267079739</v>
      </c>
      <c r="T253" s="64">
        <f>SQRT(('10m_120mph_tug'!P8/9.8/1000)^2+('10m_120mph_tug'!Q8/9.8/1000)^2)+SQRT(('10m_120mph_tug'!T8/9.8/1000)^2+('10m_120mph_tug'!U8/9.8/1000)^2)</f>
        <v>103.65878398509946</v>
      </c>
      <c r="U253" s="64">
        <f>SQRT(('10m_120mph_tug'!X8/9.8/1000)^2+('10m_120mph_tug'!Y8/9.8/1000)^2)</f>
        <v>78.871602015644925</v>
      </c>
      <c r="V253" s="64">
        <f>SQRT(('10m_120mph_tug'!AB8/9.8/1000)^2+('10m_120mph_tug'!AC8/9.8/1000)^2)+SQRT(('10m_120mph_tug'!AF8/9.8/1000)^2+('10m_120mph_tug'!AG8/9.8/1000)^2)</f>
        <v>82.043906221132502</v>
      </c>
      <c r="W253" s="64">
        <f>SQRT(('10m_120mph_tug'!AJ8/9.8/1000)^2+('10m_120mph_tug'!AK8/9.8/1000)^2)</f>
        <v>65.553096580419549</v>
      </c>
      <c r="X253" s="64">
        <f>SQRT(('10m_120mph_tug'!AN8/9.8/1000)^2+('10m_120mph_tug'!AO8/9.8/1000)^2)</f>
        <v>49.218549036716801</v>
      </c>
    </row>
    <row r="254" spans="1:24" ht="15.75" customHeight="1" x14ac:dyDescent="0.25">
      <c r="A254" s="30" t="s">
        <v>42</v>
      </c>
      <c r="B254" s="26" t="s">
        <v>43</v>
      </c>
      <c r="C254" s="20">
        <f>C202</f>
        <v>0</v>
      </c>
      <c r="D254" s="20">
        <f>D202</f>
        <v>166.28</v>
      </c>
      <c r="E254" s="20">
        <f>E202</f>
        <v>44.704000000000001</v>
      </c>
      <c r="F254" s="64">
        <f>SQRT(('09m_100mph'!D2/9.8/1000)^2+('09m_100mph'!E2/9.8/1000)^2)</f>
        <v>68.218814697298399</v>
      </c>
      <c r="G254" s="64">
        <f>SQRT(('09m_100mph'!H2/9.8/1000)^2+('09m_100mph'!I2/9.8/1000)^2)</f>
        <v>50.803331569367337</v>
      </c>
      <c r="H254" s="64">
        <f>SQRT(('09m_100mph'!L2/9.8/1000)^2+('09m_100mph'!M2/9.8/1000)^2)</f>
        <v>1.8988035862018936E-3</v>
      </c>
      <c r="I254" s="64">
        <f>SQRT(('09m_100mph'!P2/9.8/1000)^2+('09m_100mph'!Q2/9.8/1000)^2)+SQRT(('09m_100mph'!T2/9.8/1000)^2+('09m_100mph'!U2/9.8/1000)^2)</f>
        <v>29.562405052071966</v>
      </c>
      <c r="J254" s="65">
        <f>SQRT(('09m_100mph'!X2/9.8/1000)^2+('09m_100mph'!Y2/9.8/1000)^2)</f>
        <v>0</v>
      </c>
      <c r="K254" s="64">
        <f>SQRT(('09m_100mph'!AB2/9.8/1000)^2+('09m_100mph'!AC2/9.8/1000)^2)+SQRT(('09m_100mph'!AF2/9.8/1000)^2+('09m_100mph'!AG2/9.8/1000)^2)</f>
        <v>45.284776813314288</v>
      </c>
      <c r="L254" s="64">
        <f>SQRT(('09m_100mph'!AJ2/9.8/1000)^2+('09m_100mph'!AK2/9.8/1000)^2)</f>
        <v>1.6950193621674567E-3</v>
      </c>
      <c r="M254" s="64">
        <f>SQRT(('09m_100mph'!AN2/9.8/1000)^2+('09m_100mph'!AO2/9.8/1000)^2)</f>
        <v>8.6668198711576352</v>
      </c>
      <c r="N254" s="61"/>
      <c r="O254" s="61"/>
      <c r="P254" s="62"/>
      <c r="Q254" s="64">
        <f>SQRT(('09m_100mph_tug'!D2/9.8/1000)^2+('09m_100mph_tug'!E2/9.8/1000)^2)</f>
        <v>41.06498368089062</v>
      </c>
      <c r="R254" s="64">
        <f>SQRT(('09m_100mph_tug'!H2/9.8/1000)^2+('09m_100mph_tug'!I2/9.8/1000)^2)</f>
        <v>28.781760604679388</v>
      </c>
      <c r="S254" s="64">
        <f>SQRT(('09m_100mph_tug'!L2/9.8/1000)^2+('09m_100mph_tug'!M2/9.8/1000)^2)</f>
        <v>5.2599125372583739E-4</v>
      </c>
      <c r="T254" s="64">
        <f>SQRT(('09m_100mph_tug'!P2/9.8/1000)^2+('09m_100mph_tug'!Q2/9.8/1000)^2)+SQRT(('09m_100mph_tug'!T2/9.8/1000)^2+('09m_100mph_tug'!U2/9.8/1000)^2)</f>
        <v>9.0600400261169352</v>
      </c>
      <c r="U254" s="65">
        <f>SQRT(('09m_100mph_tug'!X2/9.8/1000)^2+('09m_100mph_tug'!Y2/9.8/1000)^2)</f>
        <v>0</v>
      </c>
      <c r="V254" s="64">
        <f>SQRT(('09m_100mph_tug'!AB2/9.8/1000)^2+('09m_100mph_tug'!AC2/9.8/1000)^2)+SQRT(('09m_100mph_tug'!AF2/9.8/1000)^2+('09m_100mph_tug'!AG2/9.8/1000)^2)</f>
        <v>15.829081779638702</v>
      </c>
      <c r="W254" s="64">
        <f>SQRT(('09m_100mph_tug'!AJ2/9.8/1000)^2+('09m_100mph_tug'!AK2/9.8/1000)^2)</f>
        <v>0</v>
      </c>
      <c r="X254" s="64">
        <f>SQRT(('09m_100mph_tug'!AN2/9.8/1000)^2+('09m_100mph_tug'!AO2/9.8/1000)^2)</f>
        <v>3.7312314641902086E-3</v>
      </c>
    </row>
    <row r="255" spans="1:24" ht="15.75" customHeight="1" x14ac:dyDescent="0.25">
      <c r="B255" s="26" t="s">
        <v>43</v>
      </c>
      <c r="C255" s="20">
        <f>C203</f>
        <v>15</v>
      </c>
      <c r="D255" s="20">
        <f>D203</f>
        <v>151.28</v>
      </c>
      <c r="E255" s="20">
        <f>E203</f>
        <v>44.704000000000001</v>
      </c>
      <c r="F255" s="64">
        <f>SQRT(('09m_100mph'!D3/9.8/1000)^2+('09m_100mph'!E3/9.8/1000)^2)</f>
        <v>75.092420374548098</v>
      </c>
      <c r="G255" s="64">
        <f>SQRT(('09m_100mph'!H3/9.8/1000)^2+('09m_100mph'!I3/9.8/1000)^2)</f>
        <v>62.740577646497528</v>
      </c>
      <c r="H255" s="64">
        <f>SQRT(('09m_100mph'!L3/9.8/1000)^2+('09m_100mph'!M3/9.8/1000)^2)</f>
        <v>3.5289096879829316</v>
      </c>
      <c r="I255" s="64">
        <f>SQRT(('09m_100mph'!P3/9.8/1000)^2+('09m_100mph'!Q3/9.8/1000)^2)+SQRT(('09m_100mph'!T3/9.8/1000)^2+('09m_100mph'!U3/9.8/1000)^2)</f>
        <v>35.814997824277171</v>
      </c>
      <c r="J255" s="65">
        <f>SQRT(('09m_100mph'!X3/9.8/1000)^2+('09m_100mph'!Y3/9.8/1000)^2)</f>
        <v>0</v>
      </c>
      <c r="K255" s="64">
        <f>SQRT(('09m_100mph'!AB3/9.8/1000)^2+('09m_100mph'!AC3/9.8/1000)^2)+SQRT(('09m_100mph'!AF3/9.8/1000)^2+('09m_100mph'!AG3/9.8/1000)^2)</f>
        <v>25.82428235595561</v>
      </c>
      <c r="L255" s="64">
        <f>SQRT(('09m_100mph'!AJ3/9.8/1000)^2+('09m_100mph'!AK3/9.8/1000)^2)</f>
        <v>0</v>
      </c>
      <c r="M255" s="64">
        <f>SQRT(('09m_100mph'!AN3/9.8/1000)^2+('09m_100mph'!AO3/9.8/1000)^2)</f>
        <v>0</v>
      </c>
      <c r="N255" s="61"/>
      <c r="O255" s="61"/>
      <c r="P255" s="62"/>
      <c r="Q255" s="64">
        <f>SQRT(('09m_100mph_tug'!D3/9.8/1000)^2+('09m_100mph_tug'!E3/9.8/1000)^2)</f>
        <v>31.310001237355113</v>
      </c>
      <c r="R255" s="64">
        <f>SQRT(('09m_100mph_tug'!H3/9.8/1000)^2+('09m_100mph_tug'!I3/9.8/1000)^2)</f>
        <v>28.347443573037129</v>
      </c>
      <c r="S255" s="64">
        <f>SQRT(('09m_100mph_tug'!L3/9.8/1000)^2+('09m_100mph_tug'!M3/9.8/1000)^2)</f>
        <v>20.915530687276259</v>
      </c>
      <c r="T255" s="64">
        <f>SQRT(('09m_100mph_tug'!P3/9.8/1000)^2+('09m_100mph_tug'!Q3/9.8/1000)^2)+SQRT(('09m_100mph_tug'!T3/9.8/1000)^2+('09m_100mph_tug'!U3/9.8/1000)^2)</f>
        <v>31.498593096319571</v>
      </c>
      <c r="U255" s="65">
        <f>SQRT(('09m_100mph_tug'!X3/9.8/1000)^2+('09m_100mph_tug'!Y3/9.8/1000)^2)</f>
        <v>0</v>
      </c>
      <c r="V255" s="64">
        <f>SQRT(('09m_100mph_tug'!AB3/9.8/1000)^2+('09m_100mph_tug'!AC3/9.8/1000)^2)+SQRT(('09m_100mph_tug'!AF3/9.8/1000)^2+('09m_100mph_tug'!AG3/9.8/1000)^2)</f>
        <v>22.628098898414496</v>
      </c>
      <c r="W255" s="64">
        <f>SQRT(('09m_100mph_tug'!AJ3/9.8/1000)^2+('09m_100mph_tug'!AK3/9.8/1000)^2)</f>
        <v>0.31013196269762316</v>
      </c>
      <c r="X255" s="64">
        <f>SQRT(('09m_100mph_tug'!AN3/9.8/1000)^2+('09m_100mph_tug'!AO3/9.8/1000)^2)</f>
        <v>3.002664749260734E-2</v>
      </c>
    </row>
    <row r="256" spans="1:24" ht="15.75" customHeight="1" x14ac:dyDescent="0.25">
      <c r="B256" s="26" t="s">
        <v>43</v>
      </c>
      <c r="C256" s="20">
        <f>C204</f>
        <v>30</v>
      </c>
      <c r="D256" s="20">
        <f>D204</f>
        <v>136.28</v>
      </c>
      <c r="E256" s="20">
        <f>E204</f>
        <v>44.704000000000001</v>
      </c>
      <c r="F256" s="64">
        <f>SQRT(('09m_100mph'!D4/9.8/1000)^2+('09m_100mph'!E4/9.8/1000)^2)</f>
        <v>58.353799595372188</v>
      </c>
      <c r="G256" s="64">
        <f>SQRT(('09m_100mph'!H4/9.8/1000)^2+('09m_100mph'!I4/9.8/1000)^2)</f>
        <v>52.247387813105426</v>
      </c>
      <c r="H256" s="64">
        <f>SQRT(('09m_100mph'!L4/9.8/1000)^2+('09m_100mph'!M4/9.8/1000)^2)</f>
        <v>42.78444666965251</v>
      </c>
      <c r="I256" s="64">
        <f>SQRT(('09m_100mph'!P4/9.8/1000)^2+('09m_100mph'!Q4/9.8/1000)^2)+SQRT(('09m_100mph'!T4/9.8/1000)^2+('09m_100mph'!U4/9.8/1000)^2)</f>
        <v>57.326289376623407</v>
      </c>
      <c r="J256" s="65">
        <f>SQRT(('09m_100mph'!X4/9.8/1000)^2+('09m_100mph'!Y4/9.8/1000)^2)</f>
        <v>1.8567771125730397E-10</v>
      </c>
      <c r="K256" s="64">
        <f>SQRT(('09m_100mph'!AB4/9.8/1000)^2+('09m_100mph'!AC4/9.8/1000)^2)+SQRT(('09m_100mph'!AF4/9.8/1000)^2+('09m_100mph'!AG4/9.8/1000)^2)</f>
        <v>42.903614320269064</v>
      </c>
      <c r="L256" s="64">
        <f>SQRT(('09m_100mph'!AJ4/9.8/1000)^2+('09m_100mph'!AK4/9.8/1000)^2)</f>
        <v>0.48014020516104317</v>
      </c>
      <c r="M256" s="64">
        <f>SQRT(('09m_100mph'!AN4/9.8/1000)^2+('09m_100mph'!AO4/9.8/1000)^2)</f>
        <v>3.1465573518749491E-2</v>
      </c>
      <c r="N256" s="61"/>
      <c r="O256" s="61"/>
      <c r="P256" s="62"/>
      <c r="Q256" s="64">
        <f>SQRT(('09m_100mph_tug'!D4/9.8/1000)^2+('09m_100mph_tug'!E4/9.8/1000)^2)</f>
        <v>37.182496577243761</v>
      </c>
      <c r="R256" s="64">
        <f>SQRT(('09m_100mph_tug'!H4/9.8/1000)^2+('09m_100mph_tug'!I4/9.8/1000)^2)</f>
        <v>32.03364789840542</v>
      </c>
      <c r="S256" s="64">
        <f>SQRT(('09m_100mph_tug'!L4/9.8/1000)^2+('09m_100mph_tug'!M4/9.8/1000)^2)</f>
        <v>38.252025724491581</v>
      </c>
      <c r="T256" s="64">
        <f>SQRT(('09m_100mph_tug'!P4/9.8/1000)^2+('09m_100mph_tug'!Q4/9.8/1000)^2)+SQRT(('09m_100mph_tug'!T4/9.8/1000)^2+('09m_100mph_tug'!U4/9.8/1000)^2)</f>
        <v>52.123586375179954</v>
      </c>
      <c r="U256" s="65">
        <f>SQRT(('09m_100mph_tug'!X4/9.8/1000)^2+('09m_100mph_tug'!Y4/9.8/1000)^2)</f>
        <v>2.2810462775587044E-5</v>
      </c>
      <c r="V256" s="64">
        <f>SQRT(('09m_100mph_tug'!AB4/9.8/1000)^2+('09m_100mph_tug'!AC4/9.8/1000)^2)+SQRT(('09m_100mph_tug'!AF4/9.8/1000)^2+('09m_100mph_tug'!AG4/9.8/1000)^2)</f>
        <v>39.809400145145204</v>
      </c>
      <c r="W256" s="64">
        <f>SQRT(('09m_100mph_tug'!AJ4/9.8/1000)^2+('09m_100mph_tug'!AK4/9.8/1000)^2)</f>
        <v>16.23173835456587</v>
      </c>
      <c r="X256" s="64">
        <f>SQRT(('09m_100mph_tug'!AN4/9.8/1000)^2+('09m_100mph_tug'!AO4/9.8/1000)^2)</f>
        <v>5.747508574719971</v>
      </c>
    </row>
    <row r="257" spans="1:24" ht="15.75" customHeight="1" x14ac:dyDescent="0.25">
      <c r="B257" s="26" t="s">
        <v>43</v>
      </c>
      <c r="C257" s="20">
        <f>C205</f>
        <v>45</v>
      </c>
      <c r="D257" s="20">
        <f>D205</f>
        <v>121.28</v>
      </c>
      <c r="E257" s="20">
        <f>E205</f>
        <v>44.704000000000001</v>
      </c>
      <c r="F257" s="64">
        <f>SQRT(('09m_100mph'!D5/9.8/1000)^2+('09m_100mph'!E5/9.8/1000)^2)</f>
        <v>60.281243418833185</v>
      </c>
      <c r="G257" s="64">
        <f>SQRT(('09m_100mph'!H5/9.8/1000)^2+('09m_100mph'!I5/9.8/1000)^2)</f>
        <v>52.567229155370597</v>
      </c>
      <c r="H257" s="64">
        <f>SQRT(('09m_100mph'!L5/9.8/1000)^2+('09m_100mph'!M5/9.8/1000)^2)</f>
        <v>56.055350944463946</v>
      </c>
      <c r="I257" s="64">
        <f>SQRT(('09m_100mph'!P5/9.8/1000)^2+('09m_100mph'!Q5/9.8/1000)^2)+SQRT(('09m_100mph'!T5/9.8/1000)^2+('09m_100mph'!U5/9.8/1000)^2)</f>
        <v>73.285525361762495</v>
      </c>
      <c r="J257" s="65">
        <f>SQRT(('09m_100mph'!X5/9.8/1000)^2+('09m_100mph'!Y5/9.8/1000)^2)</f>
        <v>2.6098923323382039E-5</v>
      </c>
      <c r="K257" s="64">
        <f>SQRT(('09m_100mph'!AB5/9.8/1000)^2+('09m_100mph'!AC5/9.8/1000)^2)+SQRT(('09m_100mph'!AF5/9.8/1000)^2+('09m_100mph'!AG5/9.8/1000)^2)</f>
        <v>56.469071520645642</v>
      </c>
      <c r="L257" s="64">
        <f>SQRT(('09m_100mph'!AJ5/9.8/1000)^2+('09m_100mph'!AK5/9.8/1000)^2)</f>
        <v>15.155445263937983</v>
      </c>
      <c r="M257" s="64">
        <f>SQRT(('09m_100mph'!AN5/9.8/1000)^2+('09m_100mph'!AO5/9.8/1000)^2)</f>
        <v>5.4780671296025334</v>
      </c>
      <c r="N257" s="61"/>
      <c r="O257" s="61"/>
      <c r="P257" s="62"/>
      <c r="Q257" s="64">
        <f>SQRT(('09m_100mph_tug'!D5/9.8/1000)^2+('09m_100mph_tug'!E5/9.8/1000)^2)</f>
        <v>42.002611399040518</v>
      </c>
      <c r="R257" s="64">
        <f>SQRT(('09m_100mph_tug'!H5/9.8/1000)^2+('09m_100mph_tug'!I5/9.8/1000)^2)</f>
        <v>34.545235989896604</v>
      </c>
      <c r="S257" s="64">
        <f>SQRT(('09m_100mph_tug'!L5/9.8/1000)^2+('09m_100mph_tug'!M5/9.8/1000)^2)</f>
        <v>52.801309425355711</v>
      </c>
      <c r="T257" s="64">
        <f>SQRT(('09m_100mph_tug'!P5/9.8/1000)^2+('09m_100mph_tug'!Q5/9.8/1000)^2)+SQRT(('09m_100mph_tug'!T5/9.8/1000)^2+('09m_100mph_tug'!U5/9.8/1000)^2)</f>
        <v>68.128969924693195</v>
      </c>
      <c r="U257" s="65">
        <f>SQRT(('09m_100mph_tug'!X5/9.8/1000)^2+('09m_100mph_tug'!Y5/9.8/1000)^2)</f>
        <v>4.3093397845893107E-5</v>
      </c>
      <c r="V257" s="64">
        <f>SQRT(('09m_100mph_tug'!AB5/9.8/1000)^2+('09m_100mph_tug'!AC5/9.8/1000)^2)+SQRT(('09m_100mph_tug'!AF5/9.8/1000)^2+('09m_100mph_tug'!AG5/9.8/1000)^2)</f>
        <v>51.498614620521749</v>
      </c>
      <c r="W257" s="64">
        <f>SQRT(('09m_100mph_tug'!AJ5/9.8/1000)^2+('09m_100mph_tug'!AK5/9.8/1000)^2)</f>
        <v>29.580016354634186</v>
      </c>
      <c r="X257" s="64">
        <f>SQRT(('09m_100mph_tug'!AN5/9.8/1000)^2+('09m_100mph_tug'!AO5/9.8/1000)^2)</f>
        <v>16.640397966143613</v>
      </c>
    </row>
    <row r="258" spans="1:24" ht="15.75" customHeight="1" x14ac:dyDescent="0.25">
      <c r="B258" s="26" t="s">
        <v>43</v>
      </c>
      <c r="C258" s="20">
        <f>C206</f>
        <v>60</v>
      </c>
      <c r="D258" s="20">
        <f>D206</f>
        <v>106.28</v>
      </c>
      <c r="E258" s="20">
        <f>E206</f>
        <v>44.704000000000001</v>
      </c>
      <c r="F258" s="64">
        <f>SQRT(('09m_100mph'!D6/9.8/1000)^2+('09m_100mph'!E6/9.8/1000)^2)</f>
        <v>60.193238770425758</v>
      </c>
      <c r="G258" s="64">
        <f>SQRT(('09m_100mph'!H6/9.8/1000)^2+('09m_100mph'!I6/9.8/1000)^2)</f>
        <v>50.831476491172744</v>
      </c>
      <c r="H258" s="64">
        <f>SQRT(('09m_100mph'!L6/9.8/1000)^2+('09m_100mph'!M6/9.8/1000)^2)</f>
        <v>65.797712455749348</v>
      </c>
      <c r="I258" s="64">
        <f>SQRT(('09m_100mph'!P6/9.8/1000)^2+('09m_100mph'!Q6/9.8/1000)^2)+SQRT(('09m_100mph'!T6/9.8/1000)^2+('09m_100mph'!U6/9.8/1000)^2)</f>
        <v>83.733433098211208</v>
      </c>
      <c r="J258" s="65">
        <f>SQRT(('09m_100mph'!X6/9.8/1000)^2+('09m_100mph'!Y6/9.8/1000)^2)</f>
        <v>4.3947346481500254E-5</v>
      </c>
      <c r="K258" s="64">
        <f>SQRT(('09m_100mph'!AB6/9.8/1000)^2+('09m_100mph'!AC6/9.8/1000)^2)+SQRT(('09m_100mph'!AF6/9.8/1000)^2+('09m_100mph'!AG6/9.8/1000)^2)</f>
        <v>63.630874473920727</v>
      </c>
      <c r="L258" s="64">
        <f>SQRT(('09m_100mph'!AJ6/9.8/1000)^2+('09m_100mph'!AK6/9.8/1000)^2)</f>
        <v>27.474282269136449</v>
      </c>
      <c r="M258" s="64">
        <f>SQRT(('09m_100mph'!AN6/9.8/1000)^2+('09m_100mph'!AO6/9.8/1000)^2)</f>
        <v>15.222701469017061</v>
      </c>
      <c r="N258" s="61"/>
      <c r="O258" s="61"/>
      <c r="P258" s="62"/>
      <c r="Q258" s="64">
        <f>SQRT(('09m_100mph_tug'!D6/9.8/1000)^2+('09m_100mph_tug'!E6/9.8/1000)^2)</f>
        <v>43.049875271632509</v>
      </c>
      <c r="R258" s="64">
        <f>SQRT(('09m_100mph_tug'!H6/9.8/1000)^2+('09m_100mph_tug'!I6/9.8/1000)^2)</f>
        <v>33.913528624237067</v>
      </c>
      <c r="S258" s="64">
        <f>SQRT(('09m_100mph_tug'!L6/9.8/1000)^2+('09m_100mph_tug'!M6/9.8/1000)^2)</f>
        <v>63.663251784345448</v>
      </c>
      <c r="T258" s="64">
        <f>SQRT(('09m_100mph_tug'!P6/9.8/1000)^2+('09m_100mph_tug'!Q6/9.8/1000)^2)+SQRT(('09m_100mph_tug'!T6/9.8/1000)^2+('09m_100mph_tug'!U6/9.8/1000)^2)</f>
        <v>79.895967490566505</v>
      </c>
      <c r="U258" s="65">
        <f>SQRT(('09m_100mph_tug'!X6/9.8/1000)^2+('09m_100mph_tug'!Y6/9.8/1000)^2)</f>
        <v>6.0751040310044949E-5</v>
      </c>
      <c r="V258" s="64">
        <f>SQRT(('09m_100mph_tug'!AB6/9.8/1000)^2+('09m_100mph_tug'!AC6/9.8/1000)^2)+SQRT(('09m_100mph_tug'!AF6/9.8/1000)^2+('09m_100mph_tug'!AG6/9.8/1000)^2)</f>
        <v>60.51306666600405</v>
      </c>
      <c r="W258" s="64">
        <f>SQRT(('09m_100mph_tug'!AJ6/9.8/1000)^2+('09m_100mph_tug'!AK6/9.8/1000)^2)</f>
        <v>42.437382763279047</v>
      </c>
      <c r="X258" s="64">
        <f>SQRT(('09m_100mph_tug'!AN6/9.8/1000)^2+('09m_100mph_tug'!AO6/9.8/1000)^2)</f>
        <v>27.537732884008378</v>
      </c>
    </row>
    <row r="259" spans="1:24" ht="15.75" customHeight="1" x14ac:dyDescent="0.25">
      <c r="B259" s="26" t="s">
        <v>43</v>
      </c>
      <c r="C259" s="20">
        <f>C207</f>
        <v>75</v>
      </c>
      <c r="D259" s="20">
        <f>D207</f>
        <v>91.28</v>
      </c>
      <c r="E259" s="20">
        <f>E207</f>
        <v>44.704000000000001</v>
      </c>
      <c r="F259" s="64">
        <f>SQRT(('09m_100mph'!D7/9.8/1000)^2+('09m_100mph'!E7/9.8/1000)^2)</f>
        <v>56.282604841355869</v>
      </c>
      <c r="G259" s="64">
        <f>SQRT(('09m_100mph'!H7/9.8/1000)^2+('09m_100mph'!I7/9.8/1000)^2)</f>
        <v>46.144112123615123</v>
      </c>
      <c r="H259" s="64">
        <f>SQRT(('09m_100mph'!L7/9.8/1000)^2+('09m_100mph'!M7/9.8/1000)^2)</f>
        <v>71.013876819902393</v>
      </c>
      <c r="I259" s="64">
        <f>SQRT(('09m_100mph'!P7/9.8/1000)^2+('09m_100mph'!Q7/9.8/1000)^2)+SQRT(('09m_100mph'!T7/9.8/1000)^2+('09m_100mph'!U7/9.8/1000)^2)</f>
        <v>89.260073975863861</v>
      </c>
      <c r="J259" s="65">
        <f>SQRT(('09m_100mph'!X7/9.8/1000)^2+('09m_100mph'!Y7/9.8/1000)^2)</f>
        <v>5.7931820152918024E-5</v>
      </c>
      <c r="K259" s="64">
        <f>SQRT(('09m_100mph'!AB7/9.8/1000)^2+('09m_100mph'!AC7/9.8/1000)^2)+SQRT(('09m_100mph'!AF7/9.8/1000)^2+('09m_100mph'!AG7/9.8/1000)^2)</f>
        <v>68.033515567067298</v>
      </c>
      <c r="L259" s="64">
        <f>SQRT(('09m_100mph'!AJ7/9.8/1000)^2+('09m_100mph'!AK7/9.8/1000)^2)</f>
        <v>38.481305980732905</v>
      </c>
      <c r="M259" s="64">
        <f>SQRT(('09m_100mph'!AN7/9.8/1000)^2+('09m_100mph'!AO7/9.8/1000)^2)</f>
        <v>24.51211745430183</v>
      </c>
      <c r="N259" s="61"/>
      <c r="O259" s="61"/>
      <c r="P259" s="62"/>
      <c r="Q259" s="64">
        <f>SQRT(('09m_100mph_tug'!D7/9.8/1000)^2+('09m_100mph_tug'!E7/9.8/1000)^2)</f>
        <v>39.165484857158397</v>
      </c>
      <c r="R259" s="64">
        <f>SQRT(('09m_100mph_tug'!H7/9.8/1000)^2+('09m_100mph_tug'!I7/9.8/1000)^2)</f>
        <v>29.393683672107933</v>
      </c>
      <c r="S259" s="64">
        <f>SQRT(('09m_100mph_tug'!L7/9.8/1000)^2+('09m_100mph_tug'!M7/9.8/1000)^2)</f>
        <v>69.19475722005609</v>
      </c>
      <c r="T259" s="64">
        <f>SQRT(('09m_100mph_tug'!P7/9.8/1000)^2+('09m_100mph_tug'!Q7/9.8/1000)^2)+SQRT(('09m_100mph_tug'!T7/9.8/1000)^2+('09m_100mph_tug'!U7/9.8/1000)^2)</f>
        <v>85.896834991489385</v>
      </c>
      <c r="U259" s="65">
        <f>SQRT(('09m_100mph_tug'!X7/9.8/1000)^2+('09m_100mph_tug'!Y7/9.8/1000)^2)</f>
        <v>7.4538046396779685E-5</v>
      </c>
      <c r="V259" s="64">
        <f>SQRT(('09m_100mph_tug'!AB7/9.8/1000)^2+('09m_100mph_tug'!AC7/9.8/1000)^2)+SQRT(('09m_100mph_tug'!AF7/9.8/1000)^2+('09m_100mph_tug'!AG7/9.8/1000)^2)</f>
        <v>66.22911288695218</v>
      </c>
      <c r="W259" s="64">
        <f>SQRT(('09m_100mph_tug'!AJ7/9.8/1000)^2+('09m_100mph_tug'!AK7/9.8/1000)^2)</f>
        <v>54.049715245489857</v>
      </c>
      <c r="X259" s="64">
        <f>SQRT(('09m_100mph_tug'!AN7/9.8/1000)^2+('09m_100mph_tug'!AO7/9.8/1000)^2)</f>
        <v>38.069288080108976</v>
      </c>
    </row>
    <row r="260" spans="1:24" ht="15.75" customHeight="1" x14ac:dyDescent="0.25">
      <c r="B260" s="26" t="s">
        <v>43</v>
      </c>
      <c r="C260" s="20">
        <f>C208</f>
        <v>90</v>
      </c>
      <c r="D260" s="20">
        <f>D208</f>
        <v>76.28</v>
      </c>
      <c r="E260" s="20">
        <f>E208</f>
        <v>44.704000000000001</v>
      </c>
      <c r="F260" s="64">
        <f>SQRT(('09m_100mph'!D8/9.8/1000)^2+('09m_100mph'!E8/9.8/1000)^2)</f>
        <v>47.869349413528553</v>
      </c>
      <c r="G260" s="64">
        <f>SQRT(('09m_100mph'!H8/9.8/1000)^2+('09m_100mph'!I8/9.8/1000)^2)</f>
        <v>37.885952804993501</v>
      </c>
      <c r="H260" s="64">
        <f>SQRT(('09m_100mph'!L8/9.8/1000)^2+('09m_100mph'!M8/9.8/1000)^2)</f>
        <v>69.998478829751718</v>
      </c>
      <c r="I260" s="64">
        <f>SQRT(('09m_100mph'!P8/9.8/1000)^2+('09m_100mph'!Q8/9.8/1000)^2)+SQRT(('09m_100mph'!T8/9.8/1000)^2+('09m_100mph'!U8/9.8/1000)^2)</f>
        <v>87.449493412543092</v>
      </c>
      <c r="J260" s="65">
        <f>SQRT(('09m_100mph'!X8/9.8/1000)^2+('09m_100mph'!Y8/9.8/1000)^2)</f>
        <v>6.6034748542945901E-5</v>
      </c>
      <c r="K260" s="64">
        <f>SQRT(('09m_100mph'!AB8/9.8/1000)^2+('09m_100mph'!AC8/9.8/1000)^2)+SQRT(('09m_100mph'!AF8/9.8/1000)^2+('09m_100mph'!AG8/9.8/1000)^2)</f>
        <v>66.824748362991471</v>
      </c>
      <c r="L260" s="64">
        <f>SQRT(('09m_100mph'!AJ8/9.8/1000)^2+('09m_100mph'!AK8/9.8/1000)^2)</f>
        <v>45.953613935003546</v>
      </c>
      <c r="M260" s="64">
        <f>SQRT(('09m_100mph'!AN8/9.8/1000)^2+('09m_100mph'!AO8/9.8/1000)^2)</f>
        <v>30.864871442780963</v>
      </c>
      <c r="N260" s="61"/>
      <c r="O260" s="61"/>
      <c r="P260" s="62"/>
      <c r="Q260" s="64">
        <f>SQRT(('09m_100mph_tug'!D8/9.8/1000)^2+('09m_100mph_tug'!E8/9.8/1000)^2)</f>
        <v>32.162079198919066</v>
      </c>
      <c r="R260" s="64">
        <f>SQRT(('09m_100mph_tug'!H8/9.8/1000)^2+('09m_100mph_tug'!I8/9.8/1000)^2)</f>
        <v>22.262587808283914</v>
      </c>
      <c r="S260" s="64">
        <f>SQRT(('09m_100mph_tug'!L8/9.8/1000)^2+('09m_100mph_tug'!M8/9.8/1000)^2)</f>
        <v>69.850029150394548</v>
      </c>
      <c r="T260" s="64">
        <f>SQRT(('09m_100mph_tug'!P8/9.8/1000)^2+('09m_100mph_tug'!Q8/9.8/1000)^2)+SQRT(('09m_100mph_tug'!T8/9.8/1000)^2+('09m_100mph_tug'!U8/9.8/1000)^2)</f>
        <v>85.643186346921851</v>
      </c>
      <c r="U260" s="65">
        <f>SQRT(('09m_100mph_tug'!X8/9.8/1000)^2+('09m_100mph_tug'!Y8/9.8/1000)^2)</f>
        <v>8.3241987582320567E-5</v>
      </c>
      <c r="V260" s="64">
        <f>SQRT(('09m_100mph_tug'!AB8/9.8/1000)^2+('09m_100mph_tug'!AC8/9.8/1000)^2)+SQRT(('09m_100mph_tug'!AF8/9.8/1000)^2+('09m_100mph_tug'!AG8/9.8/1000)^2)</f>
        <v>67.224177559408062</v>
      </c>
      <c r="W260" s="64">
        <f>SQRT(('09m_100mph_tug'!AJ8/9.8/1000)^2+('09m_100mph_tug'!AK8/9.8/1000)^2)</f>
        <v>61.879498426363952</v>
      </c>
      <c r="X260" s="64">
        <f>SQRT(('09m_100mph_tug'!AN8/9.8/1000)^2+('09m_100mph_tug'!AO8/9.8/1000)^2)</f>
        <v>44.90220773364711</v>
      </c>
    </row>
    <row r="261" spans="1:24" ht="15.75" customHeight="1" x14ac:dyDescent="0.25">
      <c r="A261" s="30" t="s">
        <v>44</v>
      </c>
      <c r="B261" s="26" t="str">
        <f t="shared" ref="B261:B267" si="12">B254</f>
        <v>Line 6 Gone</v>
      </c>
      <c r="C261" s="20">
        <f>C209</f>
        <v>0</v>
      </c>
      <c r="D261" s="20">
        <f>D209</f>
        <v>166.28</v>
      </c>
      <c r="E261" s="20">
        <f>E209</f>
        <v>53.644799999999996</v>
      </c>
      <c r="F261" s="64">
        <f>SQRT(('09m_120mph'!D2/9.8/1000)^2+('09m_120mph'!E2/9.8/1000)^2)</f>
        <v>95.008198482662365</v>
      </c>
      <c r="G261" s="64">
        <f>SQRT(('09m_120mph'!H2/9.8/1000)^2+('09m_120mph'!I2/9.8/1000)^2)</f>
        <v>73.902257782018992</v>
      </c>
      <c r="H261" s="64">
        <f>SQRT(('09m_120mph'!L2/9.8/1000)^2+('09m_120mph'!M2/9.8/1000)^2)</f>
        <v>7.1942826348646623E-3</v>
      </c>
      <c r="I261" s="64">
        <f>SQRT(('09m_120mph'!P2/9.8/1000)^2+('09m_120mph'!Q2/9.8/1000)^2)+SQRT(('09m_120mph'!T2/9.8/1000)^2+('09m_120mph'!U2/9.8/1000)^2)</f>
        <v>47.073779626837812</v>
      </c>
      <c r="J261" s="65">
        <f>SQRT(('09m_120mph'!X2/9.8/1000)^2+('09m_120mph'!Y2/9.8/1000)^2)</f>
        <v>0</v>
      </c>
      <c r="K261" s="64">
        <f>SQRT(('09m_120mph'!AB2/9.8/1000)^2+('09m_120mph'!AC2/9.8/1000)^2)+SQRT(('09m_120mph'!AF2/9.8/1000)^2+('09m_120mph'!AG2/9.8/1000)^2)</f>
        <v>61.830673285148364</v>
      </c>
      <c r="L261" s="64">
        <f>SQRT(('09m_120mph'!AJ2/9.8/1000)^2+('09m_120mph'!AK2/9.8/1000)^2)</f>
        <v>1.3071579525641734E-3</v>
      </c>
      <c r="M261" s="64">
        <f>SQRT(('09m_120mph'!AN2/9.8/1000)^2+('09m_120mph'!AO2/9.8/1000)^2)</f>
        <v>12.92872122595211</v>
      </c>
      <c r="N261" s="61"/>
      <c r="O261" s="61"/>
      <c r="P261" s="62"/>
      <c r="Q261" s="64">
        <f>SQRT(('09m_120mph_tug'!D2/9.8/1000)^2+('09m_120mph_tug'!E2/9.8/1000)^2)</f>
        <v>70.358960626445253</v>
      </c>
      <c r="R261" s="64">
        <f>SQRT(('09m_120mph_tug'!H2/9.8/1000)^2+('09m_120mph_tug'!I2/9.8/1000)^2)</f>
        <v>51.14436403039543</v>
      </c>
      <c r="S261" s="64">
        <f>SQRT(('09m_120mph_tug'!L2/9.8/1000)^2+('09m_120mph_tug'!M2/9.8/1000)^2)</f>
        <v>2.3434046411108171E-3</v>
      </c>
      <c r="T261" s="64">
        <f>SQRT(('09m_120mph_tug'!P2/9.8/1000)^2+('09m_120mph_tug'!Q2/9.8/1000)^2)+SQRT(('09m_120mph_tug'!T2/9.8/1000)^2+('09m_120mph_tug'!U2/9.8/1000)^2)</f>
        <v>24.424239874746725</v>
      </c>
      <c r="U261" s="65">
        <f>SQRT(('09m_120mph_tug'!X2/9.8/1000)^2+('09m_120mph_tug'!Y2/9.8/1000)^2)</f>
        <v>0</v>
      </c>
      <c r="V261" s="64">
        <f>SQRT(('09m_120mph_tug'!AB2/9.8/1000)^2+('09m_120mph_tug'!AC2/9.8/1000)^2)+SQRT(('09m_120mph_tug'!AF2/9.8/1000)^2+('09m_120mph_tug'!AG2/9.8/1000)^2)</f>
        <v>36.459749046420335</v>
      </c>
      <c r="W261" s="64">
        <f>SQRT(('09m_120mph_tug'!AJ2/9.8/1000)^2+('09m_120mph_tug'!AK2/9.8/1000)^2)</f>
        <v>2.381742273671314E-4</v>
      </c>
      <c r="X261" s="64">
        <f>SQRT(('09m_120mph_tug'!AN2/9.8/1000)^2+('09m_120mph_tug'!AO2/9.8/1000)^2)</f>
        <v>2.8159888205807646E-2</v>
      </c>
    </row>
    <row r="262" spans="1:24" ht="15.75" customHeight="1" x14ac:dyDescent="0.25">
      <c r="B262" s="26" t="str">
        <f t="shared" si="12"/>
        <v>Line 6 Gone</v>
      </c>
      <c r="C262" s="20">
        <f>C210</f>
        <v>15</v>
      </c>
      <c r="D262" s="20">
        <f>D210</f>
        <v>151.28</v>
      </c>
      <c r="E262" s="20">
        <f>E210</f>
        <v>53.644799999999996</v>
      </c>
      <c r="F262" s="64">
        <f>SQRT(('09m_120mph'!D3/9.8/1000)^2+('09m_120mph'!E3/9.8/1000)^2)</f>
        <v>101.63260345271547</v>
      </c>
      <c r="G262" s="64">
        <f>SQRT(('09m_120mph'!H3/9.8/1000)^2+('09m_120mph'!I3/9.8/1000)^2)</f>
        <v>84.986866210036254</v>
      </c>
      <c r="H262" s="64">
        <f>SQRT(('09m_120mph'!L3/9.8/1000)^2+('09m_120mph'!M3/9.8/1000)^2)</f>
        <v>18.813984908087107</v>
      </c>
      <c r="I262" s="64">
        <f>SQRT(('09m_120mph'!P3/9.8/1000)^2+('09m_120mph'!Q3/9.8/1000)^2)+SQRT(('09m_120mph'!T3/9.8/1000)^2+('09m_120mph'!U3/9.8/1000)^2)</f>
        <v>51.085485480450643</v>
      </c>
      <c r="J262" s="65">
        <f>SQRT(('09m_120mph'!X3/9.8/1000)^2+('09m_120mph'!Y3/9.8/1000)^2)</f>
        <v>0</v>
      </c>
      <c r="K262" s="64">
        <f>SQRT(('09m_120mph'!AB3/9.8/1000)^2+('09m_120mph'!AC3/9.8/1000)^2)+SQRT(('09m_120mph'!AF3/9.8/1000)^2+('09m_120mph'!AG3/9.8/1000)^2)</f>
        <v>39.573505316253147</v>
      </c>
      <c r="L262" s="64">
        <f>SQRT(('09m_120mph'!AJ3/9.8/1000)^2+('09m_120mph'!AK3/9.8/1000)^2)</f>
        <v>0</v>
      </c>
      <c r="M262" s="64">
        <f>SQRT(('09m_120mph'!AN3/9.8/1000)^2+('09m_120mph'!AO3/9.8/1000)^2)</f>
        <v>0</v>
      </c>
      <c r="N262" s="61"/>
      <c r="O262" s="61"/>
      <c r="P262" s="62"/>
      <c r="Q262" s="64">
        <f>SQRT(('09m_120mph_tug'!D3/9.8/1000)^2+('09m_120mph_tug'!E3/9.8/1000)^2)</f>
        <v>59.687124839655546</v>
      </c>
      <c r="R262" s="64">
        <f>SQRT(('09m_120mph_tug'!H3/9.8/1000)^2+('09m_120mph_tug'!I3/9.8/1000)^2)</f>
        <v>52.596525197824846</v>
      </c>
      <c r="S262" s="64">
        <f>SQRT(('09m_120mph_tug'!L3/9.8/1000)^2+('09m_120mph_tug'!M3/9.8/1000)^2)</f>
        <v>32.165770571689322</v>
      </c>
      <c r="T262" s="64">
        <f>SQRT(('09m_120mph_tug'!P3/9.8/1000)^2+('09m_120mph_tug'!Q3/9.8/1000)^2)+SQRT(('09m_120mph_tug'!T3/9.8/1000)^2+('09m_120mph_tug'!U3/9.8/1000)^2)</f>
        <v>39.725935073319583</v>
      </c>
      <c r="U262" s="65">
        <f>SQRT(('09m_120mph_tug'!X3/9.8/1000)^2+('09m_120mph_tug'!Y3/9.8/1000)^2)</f>
        <v>0</v>
      </c>
      <c r="V262" s="64">
        <f>SQRT(('09m_120mph_tug'!AB3/9.8/1000)^2+('09m_120mph_tug'!AC3/9.8/1000)^2)+SQRT(('09m_120mph_tug'!AF3/9.8/1000)^2+('09m_120mph_tug'!AG3/9.8/1000)^2)</f>
        <v>31.299418465677082</v>
      </c>
      <c r="W262" s="64">
        <f>SQRT(('09m_120mph_tug'!AJ3/9.8/1000)^2+('09m_120mph_tug'!AK3/9.8/1000)^2)</f>
        <v>1.7896061935185486E-2</v>
      </c>
      <c r="X262" s="64">
        <f>SQRT(('09m_120mph_tug'!AN3/9.8/1000)^2+('09m_120mph_tug'!AO3/9.8/1000)^2)</f>
        <v>1.0665137837976275E-2</v>
      </c>
    </row>
    <row r="263" spans="1:24" ht="15.75" customHeight="1" x14ac:dyDescent="0.25">
      <c r="B263" s="26" t="str">
        <f t="shared" si="12"/>
        <v>Line 6 Gone</v>
      </c>
      <c r="C263" s="20">
        <f>C211</f>
        <v>30</v>
      </c>
      <c r="D263" s="20">
        <f>D211</f>
        <v>136.28</v>
      </c>
      <c r="E263" s="20">
        <f>E211</f>
        <v>53.644799999999996</v>
      </c>
      <c r="F263" s="64">
        <f>SQRT(('09m_120mph'!D4/9.8/1000)^2+('09m_120mph'!E4/9.8/1000)^2)</f>
        <v>82.598391797096127</v>
      </c>
      <c r="G263" s="64">
        <f>SQRT(('09m_120mph'!H4/9.8/1000)^2+('09m_120mph'!I4/9.8/1000)^2)</f>
        <v>73.491779681177647</v>
      </c>
      <c r="H263" s="64">
        <f>SQRT(('09m_120mph'!L4/9.8/1000)^2+('09m_120mph'!M4/9.8/1000)^2)</f>
        <v>63.523016712902653</v>
      </c>
      <c r="I263" s="64">
        <f>SQRT(('09m_120mph'!P4/9.8/1000)^2+('09m_120mph'!Q4/9.8/1000)^2)+SQRT(('09m_120mph'!T4/9.8/1000)^2+('09m_120mph'!U4/9.8/1000)^2)</f>
        <v>81.315594302040267</v>
      </c>
      <c r="J263" s="65">
        <f>SQRT(('09m_120mph'!X4/9.8/1000)^2+('09m_120mph'!Y4/9.8/1000)^2)</f>
        <v>9.9764052861127848E-6</v>
      </c>
      <c r="K263" s="64">
        <f>SQRT(('09m_120mph'!AB4/9.8/1000)^2+('09m_120mph'!AC4/9.8/1000)^2)+SQRT(('09m_120mph'!AF4/9.8/1000)^2+('09m_120mph'!AG4/9.8/1000)^2)</f>
        <v>61.636070323069731</v>
      </c>
      <c r="L263" s="64">
        <f>SQRT(('09m_120mph'!AJ4/9.8/1000)^2+('09m_120mph'!AK4/9.8/1000)^2)</f>
        <v>0.90891022932610543</v>
      </c>
      <c r="M263" s="64">
        <f>SQRT(('09m_120mph'!AN4/9.8/1000)^2+('09m_120mph'!AO4/9.8/1000)^2)</f>
        <v>3.3996598758031779E-2</v>
      </c>
      <c r="N263" s="61"/>
      <c r="O263" s="61"/>
      <c r="P263" s="62"/>
      <c r="Q263" s="64">
        <f>SQRT(('09m_120mph_tug'!D4/9.8/1000)^2+('09m_120mph_tug'!E4/9.8/1000)^2)</f>
        <v>61.594169771664802</v>
      </c>
      <c r="R263" s="64">
        <f>SQRT(('09m_120mph_tug'!H4/9.8/1000)^2+('09m_120mph_tug'!I4/9.8/1000)^2)</f>
        <v>53.62281029871437</v>
      </c>
      <c r="S263" s="64">
        <f>SQRT(('09m_120mph_tug'!L4/9.8/1000)^2+('09m_120mph_tug'!M4/9.8/1000)^2)</f>
        <v>57.670224446888589</v>
      </c>
      <c r="T263" s="64">
        <f>SQRT(('09m_120mph_tug'!P4/9.8/1000)^2+('09m_120mph_tug'!Q4/9.8/1000)^2)+SQRT(('09m_120mph_tug'!T4/9.8/1000)^2+('09m_120mph_tug'!U4/9.8/1000)^2)</f>
        <v>75.116479562903379</v>
      </c>
      <c r="U263" s="65">
        <f>SQRT(('09m_120mph_tug'!X4/9.8/1000)^2+('09m_120mph_tug'!Y4/9.8/1000)^2)</f>
        <v>2.739034142137203E-5</v>
      </c>
      <c r="V263" s="64">
        <f>SQRT(('09m_120mph_tug'!AB4/9.8/1000)^2+('09m_120mph_tug'!AC4/9.8/1000)^2)+SQRT(('09m_120mph_tug'!AF4/9.8/1000)^2+('09m_120mph_tug'!AG4/9.8/1000)^2)</f>
        <v>57.800675234719378</v>
      </c>
      <c r="W263" s="64">
        <f>SQRT(('09m_120mph_tug'!AJ4/9.8/1000)^2+('09m_120mph_tug'!AK4/9.8/1000)^2)</f>
        <v>15.81495999305579</v>
      </c>
      <c r="X263" s="64">
        <f>SQRT(('09m_120mph_tug'!AN4/9.8/1000)^2+('09m_120mph_tug'!AO4/9.8/1000)^2)</f>
        <v>5.6691445843407653</v>
      </c>
    </row>
    <row r="264" spans="1:24" ht="15.75" customHeight="1" x14ac:dyDescent="0.25">
      <c r="B264" s="26" t="str">
        <f t="shared" si="12"/>
        <v>Line 6 Gone</v>
      </c>
      <c r="C264" s="20">
        <f>C212</f>
        <v>45</v>
      </c>
      <c r="D264" s="20">
        <f>D212</f>
        <v>121.28</v>
      </c>
      <c r="E264" s="20">
        <f>E212</f>
        <v>53.644799999999996</v>
      </c>
      <c r="F264" s="64">
        <f>SQRT(('09m_120mph'!D5/9.8/1000)^2+('09m_120mph'!E5/9.8/1000)^2)</f>
        <v>85.461451152254043</v>
      </c>
      <c r="G264" s="64">
        <f>SQRT(('09m_120mph'!H5/9.8/1000)^2+('09m_120mph'!I5/9.8/1000)^2)</f>
        <v>73.916673752565998</v>
      </c>
      <c r="H264" s="64">
        <f>SQRT(('09m_120mph'!L5/9.8/1000)^2+('09m_120mph'!M5/9.8/1000)^2)</f>
        <v>81.218131816377195</v>
      </c>
      <c r="I264" s="64">
        <f>SQRT(('09m_120mph'!P5/9.8/1000)^2+('09m_120mph'!Q5/9.8/1000)^2)+SQRT(('09m_120mph'!T5/9.8/1000)^2+('09m_120mph'!U5/9.8/1000)^2)</f>
        <v>102.23578902713032</v>
      </c>
      <c r="J264" s="65">
        <f>SQRT(('09m_120mph'!X5/9.8/1000)^2+('09m_120mph'!Y5/9.8/1000)^2)</f>
        <v>3.9696294352516869E-5</v>
      </c>
      <c r="K264" s="64">
        <f>SQRT(('09m_120mph'!AB5/9.8/1000)^2+('09m_120mph'!AC5/9.8/1000)^2)+SQRT(('09m_120mph'!AF5/9.8/1000)^2+('09m_120mph'!AG5/9.8/1000)^2)</f>
        <v>78.277192681295503</v>
      </c>
      <c r="L264" s="64">
        <f>SQRT(('09m_120mph'!AJ5/9.8/1000)^2+('09m_120mph'!AK5/9.8/1000)^2)</f>
        <v>20.630772195679047</v>
      </c>
      <c r="M264" s="64">
        <f>SQRT(('09m_120mph'!AN5/9.8/1000)^2+('09m_120mph'!AO5/9.8/1000)^2)</f>
        <v>10.302977028857683</v>
      </c>
      <c r="N264" s="61"/>
      <c r="O264" s="61"/>
      <c r="P264" s="62"/>
      <c r="Q264" s="64">
        <f>SQRT(('09m_120mph_tug'!D5/9.8/1000)^2+('09m_120mph_tug'!E5/9.8/1000)^2)</f>
        <v>67.238572762139896</v>
      </c>
      <c r="R264" s="64">
        <f>SQRT(('09m_120mph_tug'!H5/9.8/1000)^2+('09m_120mph_tug'!I5/9.8/1000)^2)</f>
        <v>56.291490997669015</v>
      </c>
      <c r="S264" s="64">
        <f>SQRT(('09m_120mph_tug'!L5/9.8/1000)^2+('09m_120mph_tug'!M5/9.8/1000)^2)</f>
        <v>76.746892965546692</v>
      </c>
      <c r="T264" s="64">
        <f>SQRT(('09m_120mph_tug'!P5/9.8/1000)^2+('09m_120mph_tug'!Q5/9.8/1000)^2)+SQRT(('09m_120mph_tug'!T5/9.8/1000)^2+('09m_120mph_tug'!U5/9.8/1000)^2)</f>
        <v>96.423193334334229</v>
      </c>
      <c r="U264" s="65">
        <f>SQRT(('09m_120mph_tug'!X5/9.8/1000)^2+('09m_120mph_tug'!Y5/9.8/1000)^2)</f>
        <v>5.4753747013943957E-5</v>
      </c>
      <c r="V264" s="64">
        <f>SQRT(('09m_120mph_tug'!AB5/9.8/1000)^2+('09m_120mph_tug'!AC5/9.8/1000)^2)+SQRT(('09m_120mph_tug'!AF5/9.8/1000)^2+('09m_120mph_tug'!AG5/9.8/1000)^2)</f>
        <v>73.68197669644448</v>
      </c>
      <c r="W264" s="64">
        <f>SQRT(('09m_120mph_tug'!AJ5/9.8/1000)^2+('09m_120mph_tug'!AK5/9.8/1000)^2)</f>
        <v>34.490070512698857</v>
      </c>
      <c r="X264" s="64">
        <f>SQRT(('09m_120mph_tug'!AN5/9.8/1000)^2+('09m_120mph_tug'!AO5/9.8/1000)^2)</f>
        <v>21.38740258637732</v>
      </c>
    </row>
    <row r="265" spans="1:24" ht="15.75" customHeight="1" x14ac:dyDescent="0.25">
      <c r="B265" s="26" t="str">
        <f t="shared" si="12"/>
        <v>Line 6 Gone</v>
      </c>
      <c r="C265" s="20">
        <f>C213</f>
        <v>60</v>
      </c>
      <c r="D265" s="20">
        <f>D213</f>
        <v>106.28</v>
      </c>
      <c r="E265" s="20">
        <f>E213</f>
        <v>53.644799999999996</v>
      </c>
      <c r="F265" s="64">
        <f>SQRT(('09m_120mph'!D6/9.8/1000)^2+('09m_120mph'!E6/9.8/1000)^2)</f>
        <v>84.537558062285186</v>
      </c>
      <c r="G265" s="64">
        <f>SQRT(('09m_120mph'!H6/9.8/1000)^2+('09m_120mph'!I6/9.8/1000)^2)</f>
        <v>71.151987175155114</v>
      </c>
      <c r="H265" s="64">
        <f>SQRT(('09m_120mph'!L6/9.8/1000)^2+('09m_120mph'!M6/9.8/1000)^2)</f>
        <v>93.719542832456128</v>
      </c>
      <c r="I265" s="64">
        <f>SQRT(('09m_120mph'!P6/9.8/1000)^2+('09m_120mph'!Q6/9.8/1000)^2)+SQRT(('09m_120mph'!T6/9.8/1000)^2+('09m_120mph'!U6/9.8/1000)^2)</f>
        <v>116.49562410098557</v>
      </c>
      <c r="J265" s="65">
        <f>SQRT(('09m_120mph'!X6/9.8/1000)^2+('09m_120mph'!Y6/9.8/1000)^2)</f>
        <v>6.3478642407730653E-5</v>
      </c>
      <c r="K265" s="64">
        <f>SQRT(('09m_120mph'!AB6/9.8/1000)^2+('09m_120mph'!AC6/9.8/1000)^2)+SQRT(('09m_120mph'!AF6/9.8/1000)^2+('09m_120mph'!AG6/9.8/1000)^2)</f>
        <v>89.517299155981192</v>
      </c>
      <c r="L265" s="64">
        <f>SQRT(('09m_120mph'!AJ6/9.8/1000)^2+('09m_120mph'!AK6/9.8/1000)^2)</f>
        <v>38.538032691017108</v>
      </c>
      <c r="M265" s="64">
        <f>SQRT(('09m_120mph'!AN6/9.8/1000)^2+('09m_120mph'!AO6/9.8/1000)^2)</f>
        <v>25.325192186202688</v>
      </c>
      <c r="N265" s="61"/>
      <c r="O265" s="61"/>
      <c r="P265" s="62"/>
      <c r="Q265" s="64">
        <f>SQRT(('09m_120mph_tug'!D6/9.8/1000)^2+('09m_120mph_tug'!E6/9.8/1000)^2)</f>
        <v>67.603768725585923</v>
      </c>
      <c r="R265" s="64">
        <f>SQRT(('09m_120mph_tug'!H6/9.8/1000)^2+('09m_120mph_tug'!I6/9.8/1000)^2)</f>
        <v>54.772140938371855</v>
      </c>
      <c r="S265" s="64">
        <f>SQRT(('09m_120mph_tug'!L6/9.8/1000)^2+('09m_120mph_tug'!M6/9.8/1000)^2)</f>
        <v>90.532960429558528</v>
      </c>
      <c r="T265" s="64">
        <f>SQRT(('09m_120mph_tug'!P6/9.8/1000)^2+('09m_120mph_tug'!Q6/9.8/1000)^2)+SQRT(('09m_120mph_tug'!T6/9.8/1000)^2+('09m_120mph_tug'!U6/9.8/1000)^2)</f>
        <v>112.09186769210575</v>
      </c>
      <c r="U265" s="65">
        <f>SQRT(('09m_120mph_tug'!X6/9.8/1000)^2+('09m_120mph_tug'!Y6/9.8/1000)^2)</f>
        <v>7.8210544451504956E-5</v>
      </c>
      <c r="V265" s="64">
        <f>SQRT(('09m_120mph_tug'!AB6/9.8/1000)^2+('09m_120mph_tug'!AC6/9.8/1000)^2)+SQRT(('09m_120mph_tug'!AF6/9.8/1000)^2+('09m_120mph_tug'!AG6/9.8/1000)^2)</f>
        <v>86.874565556982418</v>
      </c>
      <c r="W265" s="64">
        <f>SQRT(('09m_120mph_tug'!AJ6/9.8/1000)^2+('09m_120mph_tug'!AK6/9.8/1000)^2)</f>
        <v>52.842998343175637</v>
      </c>
      <c r="X265" s="64">
        <f>SQRT(('09m_120mph_tug'!AN6/9.8/1000)^2+('09m_120mph_tug'!AO6/9.8/1000)^2)</f>
        <v>37.589877125891242</v>
      </c>
    </row>
    <row r="266" spans="1:24" ht="15.75" customHeight="1" x14ac:dyDescent="0.25">
      <c r="B266" s="26" t="str">
        <f t="shared" si="12"/>
        <v>Line 6 Gone</v>
      </c>
      <c r="C266" s="20">
        <f>C214</f>
        <v>75</v>
      </c>
      <c r="D266" s="20">
        <f>D214</f>
        <v>91.28</v>
      </c>
      <c r="E266" s="20">
        <f>E214</f>
        <v>53.644799999999996</v>
      </c>
      <c r="F266" s="64">
        <f>SQRT(('09m_120mph'!D7/9.8/1000)^2+('09m_120mph'!E7/9.8/1000)^2)</f>
        <v>79.033407507207841</v>
      </c>
      <c r="G266" s="64">
        <f>SQRT(('09m_120mph'!H7/9.8/1000)^2+('09m_120mph'!I7/9.8/1000)^2)</f>
        <v>64.629217184428953</v>
      </c>
      <c r="H266" s="64">
        <f>SQRT(('09m_120mph'!L7/9.8/1000)^2+('09m_120mph'!M7/9.8/1000)^2)</f>
        <v>100.47951455203602</v>
      </c>
      <c r="I266" s="64">
        <f>SQRT(('09m_120mph'!P7/9.8/1000)^2+('09m_120mph'!Q7/9.8/1000)^2)+SQRT(('09m_120mph'!T7/9.8/1000)^2+('09m_120mph'!U7/9.8/1000)^2)</f>
        <v>123.70270324777479</v>
      </c>
      <c r="J266" s="65">
        <f>SQRT(('09m_120mph'!X7/9.8/1000)^2+('09m_120mph'!Y7/9.8/1000)^2)</f>
        <v>8.1798683293499288E-5</v>
      </c>
      <c r="K266" s="64">
        <f>SQRT(('09m_120mph'!AB7/9.8/1000)^2+('09m_120mph'!AC7/9.8/1000)^2)+SQRT(('09m_120mph'!AF7/9.8/1000)^2+('09m_120mph'!AG7/9.8/1000)^2)</f>
        <v>95.459785394890815</v>
      </c>
      <c r="L266" s="64">
        <f>SQRT(('09m_120mph'!AJ7/9.8/1000)^2+('09m_120mph'!AK7/9.8/1000)^2)</f>
        <v>53.687121373600149</v>
      </c>
      <c r="M266" s="64">
        <f>SQRT(('09m_120mph'!AN7/9.8/1000)^2+('09m_120mph'!AO7/9.8/1000)^2)</f>
        <v>38.274107542757264</v>
      </c>
      <c r="N266" s="61"/>
      <c r="O266" s="61"/>
      <c r="P266" s="62"/>
      <c r="Q266" s="64">
        <f>SQRT(('09m_120mph_tug'!D7/9.8/1000)^2+('09m_120mph_tug'!E7/9.8/1000)^2)</f>
        <v>62.991832091487119</v>
      </c>
      <c r="R266" s="64">
        <f>SQRT(('09m_120mph_tug'!H7/9.8/1000)^2+('09m_120mph_tug'!I7/9.8/1000)^2)</f>
        <v>49.080854098340694</v>
      </c>
      <c r="S266" s="64">
        <f>SQRT(('09m_120mph_tug'!L7/9.8/1000)^2+('09m_120mph_tug'!M7/9.8/1000)^2)</f>
        <v>98.53119821768388</v>
      </c>
      <c r="T266" s="64">
        <f>SQRT(('09m_120mph_tug'!P7/9.8/1000)^2+('09m_120mph_tug'!Q7/9.8/1000)^2)+SQRT(('09m_120mph_tug'!T7/9.8/1000)^2+('09m_120mph_tug'!U7/9.8/1000)^2)</f>
        <v>120.59203752753781</v>
      </c>
      <c r="U266" s="65">
        <f>SQRT(('09m_120mph_tug'!X7/9.8/1000)^2+('09m_120mph_tug'!Y7/9.8/1000)^2)</f>
        <v>9.672250641567384E-5</v>
      </c>
      <c r="V266" s="64">
        <f>SQRT(('09m_120mph_tug'!AB7/9.8/1000)^2+('09m_120mph_tug'!AC7/9.8/1000)^2)+SQRT(('09m_120mph_tug'!AF7/9.8/1000)^2+('09m_120mph_tug'!AG7/9.8/1000)^2)</f>
        <v>94.486387236598489</v>
      </c>
      <c r="W266" s="64">
        <f>SQRT(('09m_120mph_tug'!AJ7/9.8/1000)^2+('09m_120mph_tug'!AK7/9.8/1000)^2)</f>
        <v>68.612676241256239</v>
      </c>
      <c r="X266" s="64">
        <f>SQRT(('09m_120mph_tug'!AN7/9.8/1000)^2+('09m_120mph_tug'!AO7/9.8/1000)^2)</f>
        <v>51.715335630529047</v>
      </c>
    </row>
    <row r="267" spans="1:24" ht="15.75" customHeight="1" x14ac:dyDescent="0.25">
      <c r="B267" s="26" t="str">
        <f t="shared" si="12"/>
        <v>Line 6 Gone</v>
      </c>
      <c r="C267" s="20">
        <f>C215</f>
        <v>90</v>
      </c>
      <c r="D267" s="20">
        <f>D215</f>
        <v>76.28</v>
      </c>
      <c r="E267" s="20">
        <f>E215</f>
        <v>53.644799999999996</v>
      </c>
      <c r="F267" s="64">
        <f>SQRT(('09m_120mph'!D8/9.8/1000)^2+('09m_120mph'!E8/9.8/1000)^2)</f>
        <v>66.775767581574698</v>
      </c>
      <c r="G267" s="64">
        <f>SQRT(('09m_120mph'!H8/9.8/1000)^2+('09m_120mph'!I8/9.8/1000)^2)</f>
        <v>52.867871217709968</v>
      </c>
      <c r="H267" s="64">
        <f>SQRT(('09m_120mph'!L8/9.8/1000)^2+('09m_120mph'!M8/9.8/1000)^2)</f>
        <v>97.980666803870491</v>
      </c>
      <c r="I267" s="64">
        <f>SQRT(('09m_120mph'!P8/9.8/1000)^2+('09m_120mph'!Q8/9.8/1000)^2)+SQRT(('09m_120mph'!T8/9.8/1000)^2+('09m_120mph'!U8/9.8/1000)^2)</f>
        <v>120.20660393400392</v>
      </c>
      <c r="J267" s="65">
        <f>SQRT(('09m_120mph'!X8/9.8/1000)^2+('09m_120mph'!Y8/9.8/1000)^2)</f>
        <v>9.1619998183363011E-5</v>
      </c>
      <c r="K267" s="64">
        <f>SQRT(('09m_120mph'!AB8/9.8/1000)^2+('09m_120mph'!AC8/9.8/1000)^2)+SQRT(('09m_120mph'!AF8/9.8/1000)^2+('09m_120mph'!AG8/9.8/1000)^2)</f>
        <v>93.672789121973395</v>
      </c>
      <c r="L267" s="64">
        <f>SQRT(('09m_120mph'!AJ8/9.8/1000)^2+('09m_120mph'!AK8/9.8/1000)^2)</f>
        <v>63.736656751036932</v>
      </c>
      <c r="M267" s="64">
        <f>SQRT(('09m_120mph'!AN8/9.8/1000)^2+('09m_120mph'!AO8/9.8/1000)^2)</f>
        <v>47.247987397901895</v>
      </c>
      <c r="N267" s="61"/>
      <c r="O267" s="61"/>
      <c r="P267" s="62"/>
      <c r="Q267" s="64">
        <f>SQRT(('09m_120mph_tug'!D8/9.8/1000)^2+('09m_120mph_tug'!E8/9.8/1000)^2)</f>
        <v>51.620528517410939</v>
      </c>
      <c r="R267" s="64">
        <f>SQRT(('09m_120mph_tug'!H8/9.8/1000)^2+('09m_120mph_tug'!I8/9.8/1000)^2)</f>
        <v>38.05966764382773</v>
      </c>
      <c r="S267" s="64">
        <f>SQRT(('09m_120mph_tug'!L8/9.8/1000)^2+('09m_120mph_tug'!M8/9.8/1000)^2)</f>
        <v>97.648611906244653</v>
      </c>
      <c r="T267" s="64">
        <f>SQRT(('09m_120mph_tug'!P8/9.8/1000)^2+('09m_120mph_tug'!Q8/9.8/1000)^2)+SQRT(('09m_120mph_tug'!T8/9.8/1000)^2+('09m_120mph_tug'!U8/9.8/1000)^2)</f>
        <v>118.78054008290647</v>
      </c>
      <c r="U267" s="65">
        <f>SQRT(('09m_120mph_tug'!X8/9.8/1000)^2+('09m_120mph_tug'!Y8/9.8/1000)^2)</f>
        <v>1.0751611208875191E-4</v>
      </c>
      <c r="V267" s="64">
        <f>SQRT(('09m_120mph_tug'!AB8/9.8/1000)^2+('09m_120mph_tug'!AC8/9.8/1000)^2)+SQRT(('09m_120mph_tug'!AF8/9.8/1000)^2+('09m_120mph_tug'!AG8/9.8/1000)^2)</f>
        <v>94.487451062562599</v>
      </c>
      <c r="W267" s="64">
        <f>SQRT(('09m_120mph_tug'!AJ8/9.8/1000)^2+('09m_120mph_tug'!AK8/9.8/1000)^2)</f>
        <v>79.631609171829012</v>
      </c>
      <c r="X267" s="64">
        <f>SQRT(('09m_120mph_tug'!AN8/9.8/1000)^2+('09m_120mph_tug'!AO8/9.8/1000)^2)</f>
        <v>61.995912937143807</v>
      </c>
    </row>
    <row r="268" spans="1:24" ht="15.75" customHeight="1" x14ac:dyDescent="0.25">
      <c r="A268" s="30" t="s">
        <v>45</v>
      </c>
      <c r="B268" s="27" t="str">
        <f>B216</f>
        <v>0 in Slack</v>
      </c>
      <c r="C268" s="20">
        <f>C216</f>
        <v>15</v>
      </c>
      <c r="D268" s="20">
        <f>D216</f>
        <v>151.28</v>
      </c>
      <c r="E268" s="20">
        <f>E216</f>
        <v>44.704000000000001</v>
      </c>
      <c r="F268" s="64">
        <f>SQRT((l1_slack!D2/9.8/1000)^2+(l1_slack!E2/9.8/1000)^2)</f>
        <v>75.09603252428974</v>
      </c>
      <c r="G268" s="64">
        <f>SQRT((l1_slack!H2/9.8/1000)^2+(l1_slack!I2/9.8/1000)^2)</f>
        <v>62.743001722709863</v>
      </c>
      <c r="H268" s="64">
        <f>SQRT((l1_slack!L2/9.8/1000)^2+(l1_slack!M2/9.8/1000)^2)</f>
        <v>3.5260101301618887</v>
      </c>
      <c r="I268" s="64">
        <f>SQRT((l1_slack!P2/9.8/1000)^2+(l1_slack!Q2/9.8/1000)^2)+SQRT((l1_slack!T2/9.8/1000)^2+(l1_slack!U2/9.8/1000)^2)</f>
        <v>35.815160282496286</v>
      </c>
      <c r="J268" s="64">
        <f>SQRT((l1_slack!X2/9.8/1000)^2+(l1_slack!Y2/9.8/1000)^2)</f>
        <v>7.8586509059553927E-4</v>
      </c>
      <c r="K268" s="64">
        <f>SQRT((l1_slack!AB2/9.8/1000)^2+(l1_slack!AC2/9.8/1000)^2)+SQRT((l1_slack!AF2/9.8/1000)^2+(l1_slack!AG2/9.8/1000)^2)</f>
        <v>25.824231012542274</v>
      </c>
      <c r="L268" s="64">
        <f>SQRT((l1_slack!AJ2/9.8/1000)^2+(l1_slack!AK2/9.8/1000)^2)</f>
        <v>0</v>
      </c>
      <c r="M268" s="64">
        <f>SQRT((l1_slack!AN2/9.8/1000)^2+(l1_slack!AO2/9.8/1000)^2)</f>
        <v>0</v>
      </c>
      <c r="N268" s="61"/>
      <c r="O268" s="61"/>
      <c r="P268" s="62"/>
      <c r="Q268" s="64">
        <f>SQRT((l1_slack!D18/9.8/1000)^2+(l1_slack!E18/9.8/1000)^2)</f>
        <v>31.339077768003381</v>
      </c>
      <c r="R268" s="64">
        <f>SQRT((l1_slack!H18/9.8/1000)^2+(l1_slack!I18/9.8/1000)^2)</f>
        <v>28.442232142096515</v>
      </c>
      <c r="S268" s="64">
        <f>SQRT((l1_slack!L18/9.8/1000)^2+(l1_slack!M18/9.8/1000)^2)</f>
        <v>20.112843281829342</v>
      </c>
      <c r="T268" s="64">
        <f>SQRT((l1_slack!P18/9.8/1000)^2+(l1_slack!Q18/9.8/1000)^2)+SQRT((l1_slack!T18/9.8/1000)^2+(l1_slack!U18/9.8/1000)^2)</f>
        <v>30.465070817659253</v>
      </c>
      <c r="U268" s="64">
        <f>SQRT((l1_slack!X18/9.8/1000)^2+(l1_slack!Y18/9.8/1000)^2)</f>
        <v>4.0865680876551371</v>
      </c>
      <c r="V268" s="64">
        <f>SQRT((l1_slack!AB18/9.8/1000)^2+(l1_slack!AC18/9.8/1000)^2)+SQRT((l1_slack!AF18/9.8/1000)^2+(l1_slack!AG18/9.8/1000)^2)</f>
        <v>21.743793165451446</v>
      </c>
      <c r="W268" s="64">
        <f>SQRT((l1_slack!AJ18/9.8/1000)^2+(l1_slack!AK18/9.8/1000)^2)</f>
        <v>4.6987669837307164E-2</v>
      </c>
      <c r="X268" s="64">
        <f>SQRT((l1_slack!AN18/9.8/1000)^2+(l1_slack!AO18/9.8/1000)^2)</f>
        <v>2.8464191579319998E-2</v>
      </c>
    </row>
    <row r="269" spans="1:24" ht="15.75" customHeight="1" x14ac:dyDescent="0.25">
      <c r="B269" s="27" t="str">
        <f>B217</f>
        <v>3 in Slack</v>
      </c>
      <c r="C269" s="20">
        <f>C217</f>
        <v>15</v>
      </c>
      <c r="D269" s="20">
        <f>D217</f>
        <v>151.28</v>
      </c>
      <c r="E269" s="20">
        <f>E217</f>
        <v>44.704000000000001</v>
      </c>
      <c r="F269" s="64">
        <f>SQRT((l1_slack!D3/9.8/1000)^2+(l1_slack!E3/9.8/1000)^2)</f>
        <v>73.584833813027089</v>
      </c>
      <c r="G269" s="64">
        <f>SQRT((l1_slack!H3/9.8/1000)^2+(l1_slack!I3/9.8/1000)^2)</f>
        <v>63.710483111729474</v>
      </c>
      <c r="H269" s="64">
        <f>SQRT((l1_slack!L3/9.8/1000)^2+(l1_slack!M3/9.8/1000)^2)</f>
        <v>4.0227692871134026</v>
      </c>
      <c r="I269" s="64">
        <f>SQRT((l1_slack!P3/9.8/1000)^2+(l1_slack!Q3/9.8/1000)^2)+SQRT((l1_slack!T3/9.8/1000)^2+(l1_slack!U3/9.8/1000)^2)</f>
        <v>36.046081670984627</v>
      </c>
      <c r="J269" s="64">
        <f>SQRT((l1_slack!X3/9.8/1000)^2+(l1_slack!Y3/9.8/1000)^2)</f>
        <v>7.2479137407608209E-4</v>
      </c>
      <c r="K269" s="64">
        <f>SQRT((l1_slack!AB3/9.8/1000)^2+(l1_slack!AC3/9.8/1000)^2)+SQRT((l1_slack!AF3/9.8/1000)^2+(l1_slack!AG3/9.8/1000)^2)</f>
        <v>25.885436392791746</v>
      </c>
      <c r="L269" s="64">
        <f>SQRT((l1_slack!AJ3/9.8/1000)^2+(l1_slack!AK3/9.8/1000)^2)</f>
        <v>0</v>
      </c>
      <c r="M269" s="64">
        <f>SQRT((l1_slack!AN3/9.8/1000)^2+(l1_slack!AO3/9.8/1000)^2)</f>
        <v>0</v>
      </c>
      <c r="N269" s="61"/>
      <c r="O269" s="61"/>
      <c r="P269" s="62"/>
      <c r="Q269" s="64">
        <f>SQRT((l1_slack!D19/9.8/1000)^2+(l1_slack!E19/9.8/1000)^2)</f>
        <v>29.788633005082669</v>
      </c>
      <c r="R269" s="64">
        <f>SQRT((l1_slack!H19/9.8/1000)^2+(l1_slack!I19/9.8/1000)^2)</f>
        <v>29.197948539120372</v>
      </c>
      <c r="S269" s="64">
        <f>SQRT((l1_slack!L19/9.8/1000)^2+(l1_slack!M19/9.8/1000)^2)</f>
        <v>20.846801271448658</v>
      </c>
      <c r="T269" s="64">
        <f>SQRT((l1_slack!P19/9.8/1000)^2+(l1_slack!Q19/9.8/1000)^2)+SQRT((l1_slack!T19/9.8/1000)^2+(l1_slack!U19/9.8/1000)^2)</f>
        <v>31.035938237123432</v>
      </c>
      <c r="U269" s="64">
        <f>SQRT((l1_slack!X19/9.8/1000)^2+(l1_slack!Y19/9.8/1000)^2)</f>
        <v>4.1146703839681544</v>
      </c>
      <c r="V269" s="64">
        <f>SQRT((l1_slack!AB19/9.8/1000)^2+(l1_slack!AC19/9.8/1000)^2)+SQRT((l1_slack!AF19/9.8/1000)^2+(l1_slack!AG19/9.8/1000)^2)</f>
        <v>21.671940915393463</v>
      </c>
      <c r="W269" s="64">
        <f>SQRT((l1_slack!AJ19/9.8/1000)^2+(l1_slack!AK19/9.8/1000)^2)</f>
        <v>4.5517956079894943E-2</v>
      </c>
      <c r="X269" s="64">
        <f>SQRT((l1_slack!AN19/9.8/1000)^2+(l1_slack!AO19/9.8/1000)^2)</f>
        <v>2.7645571682033604E-2</v>
      </c>
    </row>
    <row r="270" spans="1:24" ht="15.75" customHeight="1" x14ac:dyDescent="0.25">
      <c r="B270" s="27" t="str">
        <f>B218</f>
        <v>6 in Slack</v>
      </c>
      <c r="C270" s="20">
        <f>C218</f>
        <v>15</v>
      </c>
      <c r="D270" s="20">
        <f>D218</f>
        <v>151.28</v>
      </c>
      <c r="E270" s="20">
        <f>E218</f>
        <v>44.704000000000001</v>
      </c>
      <c r="F270" s="64">
        <f>SQRT((l1_slack!D4/9.8/1000)^2+(l1_slack!E4/9.8/1000)^2)</f>
        <v>72.27005452617496</v>
      </c>
      <c r="G270" s="64">
        <f>SQRT((l1_slack!H4/9.8/1000)^2+(l1_slack!I4/9.8/1000)^2)</f>
        <v>64.547059602089689</v>
      </c>
      <c r="H270" s="64">
        <f>SQRT((l1_slack!L4/9.8/1000)^2+(l1_slack!M4/9.8/1000)^2)</f>
        <v>4.4623842728457186</v>
      </c>
      <c r="I270" s="64">
        <f>SQRT((l1_slack!P4/9.8/1000)^2+(l1_slack!Q4/9.8/1000)^2)+SQRT((l1_slack!T4/9.8/1000)^2+(l1_slack!U4/9.8/1000)^2)</f>
        <v>36.242107101131182</v>
      </c>
      <c r="J270" s="64">
        <f>SQRT((l1_slack!X4/9.8/1000)^2+(l1_slack!Y4/9.8/1000)^2)</f>
        <v>6.7380447486160464E-4</v>
      </c>
      <c r="K270" s="64">
        <f>SQRT((l1_slack!AB4/9.8/1000)^2+(l1_slack!AC4/9.8/1000)^2)+SQRT((l1_slack!AF4/9.8/1000)^2+(l1_slack!AG4/9.8/1000)^2)</f>
        <v>25.936923531214632</v>
      </c>
      <c r="L270" s="64">
        <f>SQRT((l1_slack!AJ4/9.8/1000)^2+(l1_slack!AK4/9.8/1000)^2)</f>
        <v>0</v>
      </c>
      <c r="M270" s="64">
        <f>SQRT((l1_slack!AN4/9.8/1000)^2+(l1_slack!AO4/9.8/1000)^2)</f>
        <v>0</v>
      </c>
      <c r="N270" s="61"/>
      <c r="O270" s="61"/>
      <c r="P270" s="62"/>
      <c r="Q270" s="64">
        <f>SQRT((l1_slack!D20/9.8/1000)^2+(l1_slack!E20/9.8/1000)^2)</f>
        <v>29.00888519379621</v>
      </c>
      <c r="R270" s="64">
        <f>SQRT((l1_slack!H20/9.8/1000)^2+(l1_slack!I20/9.8/1000)^2)</f>
        <v>30.196737110784433</v>
      </c>
      <c r="S270" s="64">
        <f>SQRT((l1_slack!L20/9.8/1000)^2+(l1_slack!M20/9.8/1000)^2)</f>
        <v>21.472807295847311</v>
      </c>
      <c r="T270" s="64">
        <f>SQRT((l1_slack!P20/9.8/1000)^2+(l1_slack!Q20/9.8/1000)^2)+SQRT((l1_slack!T20/9.8/1000)^2+(l1_slack!U20/9.8/1000)^2)</f>
        <v>30.970679679877744</v>
      </c>
      <c r="U270" s="64">
        <f>SQRT((l1_slack!X20/9.8/1000)^2+(l1_slack!Y20/9.8/1000)^2)</f>
        <v>3.5126812395740639</v>
      </c>
      <c r="V270" s="64">
        <f>SQRT((l1_slack!AB20/9.8/1000)^2+(l1_slack!AC20/9.8/1000)^2)+SQRT((l1_slack!AF20/9.8/1000)^2+(l1_slack!AG20/9.8/1000)^2)</f>
        <v>20.39955691535453</v>
      </c>
      <c r="W270" s="64">
        <f>SQRT((l1_slack!AJ20/9.8/1000)^2+(l1_slack!AK20/9.8/1000)^2)</f>
        <v>4.1111937664461459E-2</v>
      </c>
      <c r="X270" s="64">
        <f>SQRT((l1_slack!AN20/9.8/1000)^2+(l1_slack!AO20/9.8/1000)^2)</f>
        <v>2.5399504479618071E-2</v>
      </c>
    </row>
    <row r="271" spans="1:24" ht="15.75" customHeight="1" x14ac:dyDescent="0.25">
      <c r="B271" s="27" t="str">
        <f>B219</f>
        <v>9 in Slack</v>
      </c>
      <c r="C271" s="20">
        <f>C219</f>
        <v>15</v>
      </c>
      <c r="D271" s="20">
        <f>D219</f>
        <v>151.28</v>
      </c>
      <c r="E271" s="20">
        <f>E219</f>
        <v>44.704000000000001</v>
      </c>
      <c r="F271" s="64">
        <f>SQRT((l1_slack!D5/9.8/1000)^2+(l1_slack!E5/9.8/1000)^2)</f>
        <v>70.783005712540827</v>
      </c>
      <c r="G271" s="64">
        <f>SQRT((l1_slack!H5/9.8/1000)^2+(l1_slack!I5/9.8/1000)^2)</f>
        <v>65.502864561531183</v>
      </c>
      <c r="H271" s="64">
        <f>SQRT((l1_slack!L5/9.8/1000)^2+(l1_slack!M5/9.8/1000)^2)</f>
        <v>4.974616677555578</v>
      </c>
      <c r="I271" s="64">
        <f>SQRT((l1_slack!P5/9.8/1000)^2+(l1_slack!Q5/9.8/1000)^2)+SQRT((l1_slack!T5/9.8/1000)^2+(l1_slack!U5/9.8/1000)^2)</f>
        <v>36.461680848370747</v>
      </c>
      <c r="J271" s="64">
        <f>SQRT((l1_slack!X5/9.8/1000)^2+(l1_slack!Y5/9.8/1000)^2)</f>
        <v>6.1791759848179174E-4</v>
      </c>
      <c r="K271" s="64">
        <f>SQRT((l1_slack!AB5/9.8/1000)^2+(l1_slack!AC5/9.8/1000)^2)+SQRT((l1_slack!AF5/9.8/1000)^2+(l1_slack!AG5/9.8/1000)^2)</f>
        <v>25.994068684790296</v>
      </c>
      <c r="L271" s="64">
        <f>SQRT((l1_slack!AJ5/9.8/1000)^2+(l1_slack!AK5/9.8/1000)^2)</f>
        <v>0</v>
      </c>
      <c r="M271" s="64">
        <f>SQRT((l1_slack!AN5/9.8/1000)^2+(l1_slack!AO5/9.8/1000)^2)</f>
        <v>0</v>
      </c>
      <c r="N271" s="61"/>
      <c r="O271" s="61"/>
      <c r="P271" s="62"/>
      <c r="Q271" s="64">
        <f>SQRT((l1_slack!D21/9.8/1000)^2+(l1_slack!E21/9.8/1000)^2)</f>
        <v>27.595142579346717</v>
      </c>
      <c r="R271" s="64">
        <f>SQRT((l1_slack!H21/9.8/1000)^2+(l1_slack!I21/9.8/1000)^2)</f>
        <v>31.013534896258072</v>
      </c>
      <c r="S271" s="64">
        <f>SQRT((l1_slack!L21/9.8/1000)^2+(l1_slack!M21/9.8/1000)^2)</f>
        <v>22.180252906219152</v>
      </c>
      <c r="T271" s="64">
        <f>SQRT((l1_slack!P21/9.8/1000)^2+(l1_slack!Q21/9.8/1000)^2)+SQRT((l1_slack!T21/9.8/1000)^2+(l1_slack!U21/9.8/1000)^2)</f>
        <v>31.393889286335728</v>
      </c>
      <c r="U271" s="64">
        <f>SQRT((l1_slack!X21/9.8/1000)^2+(l1_slack!Y21/9.8/1000)^2)</f>
        <v>3.3912039368908786</v>
      </c>
      <c r="V271" s="64">
        <f>SQRT((l1_slack!AB21/9.8/1000)^2+(l1_slack!AC21/9.8/1000)^2)+SQRT((l1_slack!AF21/9.8/1000)^2+(l1_slack!AG21/9.8/1000)^2)</f>
        <v>20.114481625115054</v>
      </c>
      <c r="W271" s="64">
        <f>SQRT((l1_slack!AJ21/9.8/1000)^2+(l1_slack!AK21/9.8/1000)^2)</f>
        <v>3.9560193746940496E-2</v>
      </c>
      <c r="X271" s="64">
        <f>SQRT((l1_slack!AN21/9.8/1000)^2+(l1_slack!AO21/9.8/1000)^2)</f>
        <v>2.4341386714727103E-2</v>
      </c>
    </row>
    <row r="272" spans="1:24" ht="15.75" customHeight="1" x14ac:dyDescent="0.25">
      <c r="B272" s="27" t="str">
        <f>B220</f>
        <v>0 in Slack</v>
      </c>
      <c r="C272" s="20">
        <f>C220</f>
        <v>30</v>
      </c>
      <c r="D272" s="20">
        <f>D220</f>
        <v>136.28</v>
      </c>
      <c r="E272" s="20">
        <f>E220</f>
        <v>44.704000000000001</v>
      </c>
      <c r="F272" s="64">
        <f>SQRT((l1_slack!D6/9.8/1000)^2+(l1_slack!E6/9.8/1000)^2)</f>
        <v>58.355981293736171</v>
      </c>
      <c r="G272" s="64">
        <f>SQRT((l1_slack!H6/9.8/1000)^2+(l1_slack!I6/9.8/1000)^2)</f>
        <v>52.324596834405419</v>
      </c>
      <c r="H272" s="64">
        <f>SQRT((l1_slack!L6/9.8/1000)^2+(l1_slack!M6/9.8/1000)^2)</f>
        <v>41.521372446096279</v>
      </c>
      <c r="I272" s="64">
        <f>SQRT((l1_slack!P6/9.8/1000)^2+(l1_slack!Q6/9.8/1000)^2)+SQRT((l1_slack!T6/9.8/1000)^2+(l1_slack!U6/9.8/1000)^2)</f>
        <v>55.616586517217669</v>
      </c>
      <c r="J272" s="64">
        <f>SQRT((l1_slack!X6/9.8/1000)^2+(l1_slack!Y6/9.8/1000)^2)</f>
        <v>7.3845727081177435</v>
      </c>
      <c r="K272" s="64">
        <f>SQRT((l1_slack!AB6/9.8/1000)^2+(l1_slack!AC6/9.8/1000)^2)+SQRT((l1_slack!AF6/9.8/1000)^2+(l1_slack!AG6/9.8/1000)^2)</f>
        <v>41.148630239237249</v>
      </c>
      <c r="L272" s="64">
        <f>SQRT((l1_slack!AJ6/9.8/1000)^2+(l1_slack!AK6/9.8/1000)^2)</f>
        <v>4.4919773678737625E-2</v>
      </c>
      <c r="M272" s="64">
        <f>SQRT((l1_slack!AN6/9.8/1000)^2+(l1_slack!AO6/9.8/1000)^2)</f>
        <v>2.8798993794130107E-2</v>
      </c>
      <c r="N272" s="61"/>
      <c r="O272" s="61"/>
      <c r="P272" s="62"/>
      <c r="Q272" s="64">
        <f>SQRT((l1_slack!D22/9.8/1000)^2+(l1_slack!E22/9.8/1000)^2)</f>
        <v>36.3266934428841</v>
      </c>
      <c r="R272" s="64">
        <f>SQRT((l1_slack!H22/9.8/1000)^2+(l1_slack!I22/9.8/1000)^2)</f>
        <v>31.810945206157818</v>
      </c>
      <c r="S272" s="64">
        <f>SQRT((l1_slack!L22/9.8/1000)^2+(l1_slack!M22/9.8/1000)^2)</f>
        <v>34.533890297031306</v>
      </c>
      <c r="T272" s="64">
        <f>SQRT((l1_slack!P22/9.8/1000)^2+(l1_slack!Q22/9.8/1000)^2)+SQRT((l1_slack!T22/9.8/1000)^2+(l1_slack!U22/9.8/1000)^2)</f>
        <v>48.138608754199595</v>
      </c>
      <c r="U272" s="64">
        <f>SQRT((l1_slack!X22/9.8/1000)^2+(l1_slack!Y22/9.8/1000)^2)</f>
        <v>19.863953959638039</v>
      </c>
      <c r="V272" s="64">
        <f>SQRT((l1_slack!AB22/9.8/1000)^2+(l1_slack!AC22/9.8/1000)^2)+SQRT((l1_slack!AF22/9.8/1000)^2+(l1_slack!AG22/9.8/1000)^2)</f>
        <v>37.133434004398211</v>
      </c>
      <c r="W272" s="64">
        <f>SQRT((l1_slack!AJ22/9.8/1000)^2+(l1_slack!AK22/9.8/1000)^2)</f>
        <v>12.567828129017359</v>
      </c>
      <c r="X272" s="64">
        <f>SQRT((l1_slack!AN22/9.8/1000)^2+(l1_slack!AO22/9.8/1000)^2)</f>
        <v>3.0898488467877243</v>
      </c>
    </row>
    <row r="273" spans="1:24" ht="15.75" customHeight="1" x14ac:dyDescent="0.25">
      <c r="B273" s="27" t="str">
        <f>B221</f>
        <v>3 in Slack</v>
      </c>
      <c r="C273" s="20">
        <f>C221</f>
        <v>30</v>
      </c>
      <c r="D273" s="20">
        <f>D221</f>
        <v>136.28</v>
      </c>
      <c r="E273" s="20">
        <f>E221</f>
        <v>44.704000000000001</v>
      </c>
      <c r="F273" s="64">
        <f>SQRT((l1_slack!D7/9.8/1000)^2+(l1_slack!E7/9.8/1000)^2)</f>
        <v>57.141901549520725</v>
      </c>
      <c r="G273" s="64">
        <f>SQRT((l1_slack!H7/9.8/1000)^2+(l1_slack!I7/9.8/1000)^2)</f>
        <v>53.42018403361363</v>
      </c>
      <c r="H273" s="64">
        <f>SQRT((l1_slack!L7/9.8/1000)^2+(l1_slack!M7/9.8/1000)^2)</f>
        <v>42.197969482300103</v>
      </c>
      <c r="I273" s="64">
        <f>SQRT((l1_slack!P7/9.8/1000)^2+(l1_slack!Q7/9.8/1000)^2)+SQRT((l1_slack!T7/9.8/1000)^2+(l1_slack!U7/9.8/1000)^2)</f>
        <v>55.566698842791325</v>
      </c>
      <c r="J273" s="64">
        <f>SQRT((l1_slack!X7/9.8/1000)^2+(l1_slack!Y7/9.8/1000)^2)</f>
        <v>6.6583862633409892</v>
      </c>
      <c r="K273" s="64">
        <f>SQRT((l1_slack!AB7/9.8/1000)^2+(l1_slack!AC7/9.8/1000)^2)+SQRT((l1_slack!AF7/9.8/1000)^2+(l1_slack!AG7/9.8/1000)^2)</f>
        <v>39.657620045136809</v>
      </c>
      <c r="L273" s="64">
        <f>SQRT((l1_slack!AJ7/9.8/1000)^2+(l1_slack!AK7/9.8/1000)^2)</f>
        <v>4.0337194440462854E-2</v>
      </c>
      <c r="M273" s="64">
        <f>SQRT((l1_slack!AN7/9.8/1000)^2+(l1_slack!AO7/9.8/1000)^2)</f>
        <v>2.6176977607364336E-2</v>
      </c>
      <c r="N273" s="61"/>
      <c r="O273" s="61"/>
      <c r="P273" s="62"/>
      <c r="Q273" s="64">
        <f>SQRT((l1_slack!D23/9.8/1000)^2+(l1_slack!E23/9.8/1000)^2)</f>
        <v>34.66066316801713</v>
      </c>
      <c r="R273" s="64">
        <f>SQRT((l1_slack!H23/9.8/1000)^2+(l1_slack!I23/9.8/1000)^2)</f>
        <v>32.528296419892584</v>
      </c>
      <c r="S273" s="64">
        <f>SQRT((l1_slack!L23/9.8/1000)^2+(l1_slack!M23/9.8/1000)^2)</f>
        <v>35.255784967634369</v>
      </c>
      <c r="T273" s="64">
        <f>SQRT((l1_slack!P23/9.8/1000)^2+(l1_slack!Q23/9.8/1000)^2)+SQRT((l1_slack!T23/9.8/1000)^2+(l1_slack!U23/9.8/1000)^2)</f>
        <v>48.777323886471905</v>
      </c>
      <c r="U273" s="64">
        <f>SQRT((l1_slack!X23/9.8/1000)^2+(l1_slack!Y23/9.8/1000)^2)</f>
        <v>19.961039058247323</v>
      </c>
      <c r="V273" s="64">
        <f>SQRT((l1_slack!AB23/9.8/1000)^2+(l1_slack!AC23/9.8/1000)^2)+SQRT((l1_slack!AF23/9.8/1000)^2+(l1_slack!AG23/9.8/1000)^2)</f>
        <v>37.239049390549084</v>
      </c>
      <c r="W273" s="64">
        <f>SQRT((l1_slack!AJ23/9.8/1000)^2+(l1_slack!AK23/9.8/1000)^2)</f>
        <v>12.328760899490634</v>
      </c>
      <c r="X273" s="64">
        <f>SQRT((l1_slack!AN23/9.8/1000)^2+(l1_slack!AO23/9.8/1000)^2)</f>
        <v>2.736652834079127</v>
      </c>
    </row>
    <row r="274" spans="1:24" ht="15.75" customHeight="1" x14ac:dyDescent="0.25">
      <c r="B274" s="27" t="str">
        <f>B222</f>
        <v>6 in Slack</v>
      </c>
      <c r="C274" s="20">
        <f>C222</f>
        <v>30</v>
      </c>
      <c r="D274" s="20">
        <f>D222</f>
        <v>136.28</v>
      </c>
      <c r="E274" s="20">
        <f>E222</f>
        <v>44.704000000000001</v>
      </c>
      <c r="F274" s="64">
        <f>SQRT((l1_slack!D8/9.8/1000)^2+(l1_slack!E8/9.8/1000)^2)</f>
        <v>55.742067082795437</v>
      </c>
      <c r="G274" s="64">
        <f>SQRT((l1_slack!H8/9.8/1000)^2+(l1_slack!I8/9.8/1000)^2)</f>
        <v>54.1715238074922</v>
      </c>
      <c r="H274" s="64">
        <f>SQRT((l1_slack!L8/9.8/1000)^2+(l1_slack!M8/9.8/1000)^2)</f>
        <v>42.860315576646762</v>
      </c>
      <c r="I274" s="64">
        <f>SQRT((l1_slack!P8/9.8/1000)^2+(l1_slack!Q8/9.8/1000)^2)+SQRT((l1_slack!T8/9.8/1000)^2+(l1_slack!U8/9.8/1000)^2)</f>
        <v>55.971280635686384</v>
      </c>
      <c r="J274" s="64">
        <f>SQRT((l1_slack!X8/9.8/1000)^2+(l1_slack!Y8/9.8/1000)^2)</f>
        <v>6.5379638473464361</v>
      </c>
      <c r="K274" s="64">
        <f>SQRT((l1_slack!AB8/9.8/1000)^2+(l1_slack!AC8/9.8/1000)^2)+SQRT((l1_slack!AF8/9.8/1000)^2+(l1_slack!AG8/9.8/1000)^2)</f>
        <v>39.341023172215337</v>
      </c>
      <c r="L274" s="64">
        <f>SQRT((l1_slack!AJ8/9.8/1000)^2+(l1_slack!AK8/9.8/1000)^2)</f>
        <v>3.8994659434914758E-2</v>
      </c>
      <c r="M274" s="64">
        <f>SQRT((l1_slack!AN8/9.8/1000)^2+(l1_slack!AO8/9.8/1000)^2)</f>
        <v>2.5249895074006705E-2</v>
      </c>
      <c r="N274" s="61"/>
      <c r="O274" s="61"/>
      <c r="P274" s="62"/>
      <c r="Q274" s="64">
        <f>SQRT((l1_slack!D24/9.8/1000)^2+(l1_slack!E24/9.8/1000)^2)</f>
        <v>33.201862530368224</v>
      </c>
      <c r="R274" s="64">
        <f>SQRT((l1_slack!H24/9.8/1000)^2+(l1_slack!I24/9.8/1000)^2)</f>
        <v>33.139812283267148</v>
      </c>
      <c r="S274" s="64">
        <f>SQRT((l1_slack!L24/9.8/1000)^2+(l1_slack!M24/9.8/1000)^2)</f>
        <v>35.874183591654109</v>
      </c>
      <c r="T274" s="64">
        <f>SQRT((l1_slack!P24/9.8/1000)^2+(l1_slack!Q24/9.8/1000)^2)+SQRT((l1_slack!T24/9.8/1000)^2+(l1_slack!U24/9.8/1000)^2)</f>
        <v>49.316103671243624</v>
      </c>
      <c r="U274" s="64">
        <f>SQRT((l1_slack!X24/9.8/1000)^2+(l1_slack!Y24/9.8/1000)^2)</f>
        <v>20.041729712532934</v>
      </c>
      <c r="V274" s="64">
        <f>SQRT((l1_slack!AB24/9.8/1000)^2+(l1_slack!AC24/9.8/1000)^2)+SQRT((l1_slack!AF24/9.8/1000)^2+(l1_slack!AG24/9.8/1000)^2)</f>
        <v>37.311801673824263</v>
      </c>
      <c r="W274" s="64">
        <f>SQRT((l1_slack!AJ24/9.8/1000)^2+(l1_slack!AK24/9.8/1000)^2)</f>
        <v>12.087442400691312</v>
      </c>
      <c r="X274" s="64">
        <f>SQRT((l1_slack!AN24/9.8/1000)^2+(l1_slack!AO24/9.8/1000)^2)</f>
        <v>2.435961778145002</v>
      </c>
    </row>
    <row r="275" spans="1:24" ht="15.75" customHeight="1" x14ac:dyDescent="0.25">
      <c r="B275" s="27" t="str">
        <f>B223</f>
        <v>9 in Slack</v>
      </c>
      <c r="C275" s="20">
        <f>C223</f>
        <v>30</v>
      </c>
      <c r="D275" s="20">
        <f>D223</f>
        <v>136.28</v>
      </c>
      <c r="E275" s="20">
        <f>E223</f>
        <v>44.704000000000001</v>
      </c>
      <c r="F275" s="64">
        <f>SQRT((l1_slack!D9/9.8/1000)^2+(l1_slack!E9/9.8/1000)^2)</f>
        <v>54.157779977212115</v>
      </c>
      <c r="G275" s="64">
        <f>SQRT((l1_slack!H9/9.8/1000)^2+(l1_slack!I9/9.8/1000)^2)</f>
        <v>55.022227350399888</v>
      </c>
      <c r="H275" s="64">
        <f>SQRT((l1_slack!L9/9.8/1000)^2+(l1_slack!M9/9.8/1000)^2)</f>
        <v>43.612629627627975</v>
      </c>
      <c r="I275" s="64">
        <f>SQRT((l1_slack!P9/9.8/1000)^2+(l1_slack!Q9/9.8/1000)^2)+SQRT((l1_slack!T9/9.8/1000)^2+(l1_slack!U9/9.8/1000)^2)</f>
        <v>56.43019486740495</v>
      </c>
      <c r="J275" s="64">
        <f>SQRT((l1_slack!X9/9.8/1000)^2+(l1_slack!Y9/9.8/1000)^2)</f>
        <v>6.4025577178083264</v>
      </c>
      <c r="K275" s="64">
        <f>SQRT((l1_slack!AB9/9.8/1000)^2+(l1_slack!AC9/9.8/1000)^2)+SQRT((l1_slack!AF9/9.8/1000)^2+(l1_slack!AG9/9.8/1000)^2)</f>
        <v>38.991507397496548</v>
      </c>
      <c r="L275" s="64">
        <f>SQRT((l1_slack!AJ9/9.8/1000)^2+(l1_slack!AK9/9.8/1000)^2)</f>
        <v>3.7589333618738459E-2</v>
      </c>
      <c r="M275" s="64">
        <f>SQRT((l1_slack!AN9/9.8/1000)^2+(l1_slack!AO9/9.8/1000)^2)</f>
        <v>2.4213928780275232E-2</v>
      </c>
      <c r="N275" s="61"/>
      <c r="O275" s="61"/>
      <c r="P275" s="62"/>
      <c r="Q275" s="64">
        <f>SQRT((l1_slack!D25/9.8/1000)^2+(l1_slack!E25/9.8/1000)^2)</f>
        <v>31.592090067226405</v>
      </c>
      <c r="R275" s="64">
        <f>SQRT((l1_slack!H25/9.8/1000)^2+(l1_slack!I25/9.8/1000)^2)</f>
        <v>33.870659107525519</v>
      </c>
      <c r="S275" s="64">
        <f>SQRT((l1_slack!L25/9.8/1000)^2+(l1_slack!M25/9.8/1000)^2)</f>
        <v>36.60102530503513</v>
      </c>
      <c r="T275" s="64">
        <f>SQRT((l1_slack!P25/9.8/1000)^2+(l1_slack!Q25/9.8/1000)^2)+SQRT((l1_slack!T25/9.8/1000)^2+(l1_slack!U25/9.8/1000)^2)</f>
        <v>49.948946325310729</v>
      </c>
      <c r="U275" s="64">
        <f>SQRT((l1_slack!X25/9.8/1000)^2+(l1_slack!Y25/9.8/1000)^2)</f>
        <v>20.124001107620145</v>
      </c>
      <c r="V275" s="64">
        <f>SQRT((l1_slack!AB25/9.8/1000)^2+(l1_slack!AC25/9.8/1000)^2)+SQRT((l1_slack!AF25/9.8/1000)^2+(l1_slack!AG25/9.8/1000)^2)</f>
        <v>37.397688993813105</v>
      </c>
      <c r="W275" s="64">
        <f>SQRT((l1_slack!AJ25/9.8/1000)^2+(l1_slack!AK25/9.8/1000)^2)</f>
        <v>11.80352642920505</v>
      </c>
      <c r="X275" s="64">
        <f>SQRT((l1_slack!AN25/9.8/1000)^2+(l1_slack!AO25/9.8/1000)^2)</f>
        <v>2.0912193616216253</v>
      </c>
    </row>
    <row r="276" spans="1:24" ht="15.75" customHeight="1" x14ac:dyDescent="0.25">
      <c r="B276" s="27" t="str">
        <f>B224</f>
        <v>0 in Slack</v>
      </c>
      <c r="C276" s="20">
        <f>C224</f>
        <v>15</v>
      </c>
      <c r="D276" s="20">
        <f>D224</f>
        <v>151.28</v>
      </c>
      <c r="E276" s="20">
        <f>E224</f>
        <v>53.644799999999996</v>
      </c>
      <c r="F276" s="64">
        <f>SQRT((l1_slack!D10/9.8/1000)^2+(l1_slack!E10/9.8/1000)^2)</f>
        <v>101.61226974380567</v>
      </c>
      <c r="G276" s="64">
        <f>SQRT((l1_slack!H10/9.8/1000)^2+(l1_slack!I10/9.8/1000)^2)</f>
        <v>84.974890682566866</v>
      </c>
      <c r="H276" s="64">
        <f>SQRT((l1_slack!L10/9.8/1000)^2+(l1_slack!M10/9.8/1000)^2)</f>
        <v>18.846859954793054</v>
      </c>
      <c r="I276" s="64">
        <f>SQRT((l1_slack!P10/9.8/1000)^2+(l1_slack!Q10/9.8/1000)^2)+SQRT((l1_slack!T10/9.8/1000)^2+(l1_slack!U10/9.8/1000)^2)</f>
        <v>51.087393668103125</v>
      </c>
      <c r="J276" s="64">
        <f>SQRT((l1_slack!X10/9.8/1000)^2+(l1_slack!Y10/9.8/1000)^2)</f>
        <v>2.8257192170371976E-4</v>
      </c>
      <c r="K276" s="64">
        <f>SQRT((l1_slack!AB10/9.8/1000)^2+(l1_slack!AC10/9.8/1000)^2)+SQRT((l1_slack!AF10/9.8/1000)^2+(l1_slack!AG10/9.8/1000)^2)</f>
        <v>39.573116625136215</v>
      </c>
      <c r="L276" s="64">
        <f>SQRT((l1_slack!AJ10/9.8/1000)^2+(l1_slack!AK10/9.8/1000)^2)</f>
        <v>0</v>
      </c>
      <c r="M276" s="64">
        <f>SQRT((l1_slack!AN10/9.8/1000)^2+(l1_slack!AO10/9.8/1000)^2)</f>
        <v>0</v>
      </c>
      <c r="N276" s="61"/>
      <c r="O276" s="61"/>
      <c r="P276" s="62"/>
      <c r="Q276" s="64">
        <f>SQRT((l1_slack!D26/9.8/1000)^2+(l1_slack!E26/9.8/1000)^2)</f>
        <v>59.689439471187818</v>
      </c>
      <c r="R276" s="64">
        <f>SQRT((l1_slack!H26/9.8/1000)^2+(l1_slack!I26/9.8/1000)^2)</f>
        <v>52.599510929138077</v>
      </c>
      <c r="S276" s="64">
        <f>SQRT((l1_slack!L26/9.8/1000)^2+(l1_slack!M26/9.8/1000)^2)</f>
        <v>32.141977616876687</v>
      </c>
      <c r="T276" s="64">
        <f>SQRT((l1_slack!P26/9.8/1000)^2+(l1_slack!Q26/9.8/1000)^2)+SQRT((l1_slack!T26/9.8/1000)^2+(l1_slack!U26/9.8/1000)^2)</f>
        <v>39.702309292996375</v>
      </c>
      <c r="U276" s="64">
        <f>SQRT((l1_slack!X26/9.8/1000)^2+(l1_slack!Y26/9.8/1000)^2)</f>
        <v>3.3315021604005755E-2</v>
      </c>
      <c r="V276" s="64">
        <f>SQRT((l1_slack!AB26/9.8/1000)^2+(l1_slack!AC26/9.8/1000)^2)+SQRT((l1_slack!AF26/9.8/1000)^2+(l1_slack!AG26/9.8/1000)^2)</f>
        <v>31.30106507598591</v>
      </c>
      <c r="W276" s="64">
        <f>SQRT((l1_slack!AJ26/9.8/1000)^2+(l1_slack!AK26/9.8/1000)^2)</f>
        <v>1.7864005940881948E-2</v>
      </c>
      <c r="X276" s="64">
        <f>SQRT((l1_slack!AN26/9.8/1000)^2+(l1_slack!AO26/9.8/1000)^2)</f>
        <v>1.0643889143694463E-2</v>
      </c>
    </row>
    <row r="277" spans="1:24" ht="15.75" customHeight="1" x14ac:dyDescent="0.25">
      <c r="B277" s="27" t="str">
        <f>B225</f>
        <v>3 in Slack</v>
      </c>
      <c r="C277" s="20">
        <f>C225</f>
        <v>15</v>
      </c>
      <c r="D277" s="20">
        <f>D225</f>
        <v>151.28</v>
      </c>
      <c r="E277" s="20">
        <f>E225</f>
        <v>53.644799999999996</v>
      </c>
      <c r="F277" s="64">
        <f>SQRT((l1_slack!D11/9.8/1000)^2+(l1_slack!E11/9.8/1000)^2)</f>
        <v>99.887934367056943</v>
      </c>
      <c r="G277" s="64">
        <f>SQRT((l1_slack!H11/9.8/1000)^2+(l1_slack!I11/9.8/1000)^2)</f>
        <v>85.942908104987481</v>
      </c>
      <c r="H277" s="64">
        <f>SQRT((l1_slack!L11/9.8/1000)^2+(l1_slack!M11/9.8/1000)^2)</f>
        <v>19.542285416896366</v>
      </c>
      <c r="I277" s="64">
        <f>SQRT((l1_slack!P11/9.8/1000)^2+(l1_slack!Q11/9.8/1000)^2)+SQRT((l1_slack!T11/9.8/1000)^2+(l1_slack!U11/9.8/1000)^2)</f>
        <v>51.353147478060549</v>
      </c>
      <c r="J277" s="64">
        <f>SQRT((l1_slack!X11/9.8/1000)^2+(l1_slack!Y11/9.8/1000)^2)</f>
        <v>2.5970932703739868E-4</v>
      </c>
      <c r="K277" s="64">
        <f>SQRT((l1_slack!AB11/9.8/1000)^2+(l1_slack!AC11/9.8/1000)^2)+SQRT((l1_slack!AF11/9.8/1000)^2+(l1_slack!AG11/9.8/1000)^2)</f>
        <v>39.693878610968468</v>
      </c>
      <c r="L277" s="64">
        <f>SQRT((l1_slack!AJ11/9.8/1000)^2+(l1_slack!AK11/9.8/1000)^2)</f>
        <v>0</v>
      </c>
      <c r="M277" s="64">
        <f>SQRT((l1_slack!AN11/9.8/1000)^2+(l1_slack!AO11/9.8/1000)^2)</f>
        <v>0</v>
      </c>
      <c r="N277" s="61"/>
      <c r="O277" s="61"/>
      <c r="P277" s="62"/>
      <c r="Q277" s="64">
        <f>SQRT((l1_slack!D27/9.8/1000)^2+(l1_slack!E27/9.8/1000)^2)</f>
        <v>58.22332604235875</v>
      </c>
      <c r="R277" s="64">
        <f>SQRT((l1_slack!H27/9.8/1000)^2+(l1_slack!I27/9.8/1000)^2)</f>
        <v>53.553349162702027</v>
      </c>
      <c r="S277" s="64">
        <f>SQRT((l1_slack!L27/9.8/1000)^2+(l1_slack!M27/9.8/1000)^2)</f>
        <v>32.816979090231648</v>
      </c>
      <c r="T277" s="64">
        <f>SQRT((l1_slack!P27/9.8/1000)^2+(l1_slack!Q27/9.8/1000)^2)+SQRT((l1_slack!T27/9.8/1000)^2+(l1_slack!U27/9.8/1000)^2)</f>
        <v>39.930164989862973</v>
      </c>
      <c r="U277" s="64">
        <f>SQRT((l1_slack!X27/9.8/1000)^2+(l1_slack!Y27/9.8/1000)^2)</f>
        <v>3.2662536733408035E-2</v>
      </c>
      <c r="V277" s="64">
        <f>SQRT((l1_slack!AB27/9.8/1000)^2+(l1_slack!AC27/9.8/1000)^2)+SQRT((l1_slack!AF27/9.8/1000)^2+(l1_slack!AG27/9.8/1000)^2)</f>
        <v>31.240130501986791</v>
      </c>
      <c r="W277" s="64">
        <f>SQRT((l1_slack!AJ27/9.8/1000)^2+(l1_slack!AK27/9.8/1000)^2)</f>
        <v>1.7035614140796816E-2</v>
      </c>
      <c r="X277" s="64">
        <f>SQRT((l1_slack!AN27/9.8/1000)^2+(l1_slack!AO27/9.8/1000)^2)</f>
        <v>9.926137595914682E-3</v>
      </c>
    </row>
    <row r="278" spans="1:24" ht="15.75" customHeight="1" x14ac:dyDescent="0.25">
      <c r="B278" s="27" t="str">
        <f>B226</f>
        <v>6 in Slack</v>
      </c>
      <c r="C278" s="20">
        <f>C226</f>
        <v>15</v>
      </c>
      <c r="D278" s="20">
        <f>D226</f>
        <v>151.28</v>
      </c>
      <c r="E278" s="20">
        <f>E226</f>
        <v>53.644799999999996</v>
      </c>
      <c r="F278" s="64">
        <f>SQRT((l1_slack!D12/9.8/1000)^2+(l1_slack!E12/9.8/1000)^2)</f>
        <v>98.390104708853627</v>
      </c>
      <c r="G278" s="64">
        <f>SQRT((l1_slack!H12/9.8/1000)^2+(l1_slack!I12/9.8/1000)^2)</f>
        <v>86.783584427708433</v>
      </c>
      <c r="H278" s="64">
        <f>SQRT((l1_slack!L12/9.8/1000)^2+(l1_slack!M12/9.8/1000)^2)</f>
        <v>20.144794171559539</v>
      </c>
      <c r="I278" s="64">
        <f>SQRT((l1_slack!P12/9.8/1000)^2+(l1_slack!Q12/9.8/1000)^2)+SQRT((l1_slack!T12/9.8/1000)^2+(l1_slack!U12/9.8/1000)^2)</f>
        <v>51.579335934109693</v>
      </c>
      <c r="J278" s="64">
        <f>SQRT((l1_slack!X12/9.8/1000)^2+(l1_slack!Y12/9.8/1000)^2)</f>
        <v>2.4049831844906203E-4</v>
      </c>
      <c r="K278" s="64">
        <f>SQRT((l1_slack!AB12/9.8/1000)^2+(l1_slack!AC12/9.8/1000)^2)+SQRT((l1_slack!AF12/9.8/1000)^2+(l1_slack!AG12/9.8/1000)^2)</f>
        <v>39.795757273701923</v>
      </c>
      <c r="L278" s="64">
        <f>SQRT((l1_slack!AJ12/9.8/1000)^2+(l1_slack!AK12/9.8/1000)^2)</f>
        <v>0</v>
      </c>
      <c r="M278" s="64">
        <f>SQRT((l1_slack!AN12/9.8/1000)^2+(l1_slack!AO12/9.8/1000)^2)</f>
        <v>0</v>
      </c>
      <c r="N278" s="61"/>
      <c r="O278" s="61"/>
      <c r="P278" s="62"/>
      <c r="Q278" s="64">
        <f>SQRT((l1_slack!D28/9.8/1000)^2+(l1_slack!E28/9.8/1000)^2)</f>
        <v>56.946536596805764</v>
      </c>
      <c r="R278" s="64">
        <f>SQRT((l1_slack!H28/9.8/1000)^2+(l1_slack!I28/9.8/1000)^2)</f>
        <v>54.383983618191678</v>
      </c>
      <c r="S278" s="64">
        <f>SQRT((l1_slack!L28/9.8/1000)^2+(l1_slack!M28/9.8/1000)^2)</f>
        <v>33.397348970952727</v>
      </c>
      <c r="T278" s="64">
        <f>SQRT((l1_slack!P28/9.8/1000)^2+(l1_slack!Q28/9.8/1000)^2)+SQRT((l1_slack!T28/9.8/1000)^2+(l1_slack!U28/9.8/1000)^2)</f>
        <v>40.118665152413989</v>
      </c>
      <c r="U278" s="64">
        <f>SQRT((l1_slack!X28/9.8/1000)^2+(l1_slack!Y28/9.8/1000)^2)</f>
        <v>3.2092696455189092E-2</v>
      </c>
      <c r="V278" s="64">
        <f>SQRT((l1_slack!AB28/9.8/1000)^2+(l1_slack!AC28/9.8/1000)^2)+SQRT((l1_slack!AF28/9.8/1000)^2+(l1_slack!AG28/9.8/1000)^2)</f>
        <v>31.186972859969391</v>
      </c>
      <c r="W278" s="64">
        <f>SQRT((l1_slack!AJ28/9.8/1000)^2+(l1_slack!AK28/9.8/1000)^2)</f>
        <v>1.6335545217953482E-2</v>
      </c>
      <c r="X278" s="64">
        <f>SQRT((l1_slack!AN28/9.8/1000)^2+(l1_slack!AO28/9.8/1000)^2)</f>
        <v>9.3271691295565388E-3</v>
      </c>
    </row>
    <row r="279" spans="1:24" ht="15.75" customHeight="1" x14ac:dyDescent="0.25">
      <c r="B279" s="27" t="str">
        <f>B227</f>
        <v>9 in Slack</v>
      </c>
      <c r="C279" s="20">
        <f>C227</f>
        <v>15</v>
      </c>
      <c r="D279" s="20">
        <f>D227</f>
        <v>151.28</v>
      </c>
      <c r="E279" s="20">
        <f>E227</f>
        <v>53.644799999999996</v>
      </c>
      <c r="F279" s="64">
        <f>SQRT((l1_slack!D13/9.8/1000)^2+(l1_slack!E13/9.8/1000)^2)</f>
        <v>96.695140095380737</v>
      </c>
      <c r="G279" s="64">
        <f>SQRT((l1_slack!H13/9.8/1000)^2+(l1_slack!I13/9.8/1000)^2)</f>
        <v>87.742427419440034</v>
      </c>
      <c r="H279" s="64">
        <f>SQRT((l1_slack!L13/9.8/1000)^2+(l1_slack!M13/9.8/1000)^2)</f>
        <v>20.841263354366994</v>
      </c>
      <c r="I279" s="64">
        <f>SQRT((l1_slack!P13/9.8/1000)^2+(l1_slack!Q13/9.8/1000)^2)+SQRT((l1_slack!T13/9.8/1000)^2+(l1_slack!U13/9.8/1000)^2)</f>
        <v>51.834886251075787</v>
      </c>
      <c r="J279" s="64">
        <f>SQRT((l1_slack!X13/9.8/1000)^2+(l1_slack!Y13/9.8/1000)^2)</f>
        <v>2.203139326821182E-4</v>
      </c>
      <c r="K279" s="64">
        <f>SQRT((l1_slack!AB13/9.8/1000)^2+(l1_slack!AC13/9.8/1000)^2)+SQRT((l1_slack!AF13/9.8/1000)^2+(l1_slack!AG13/9.8/1000)^2)</f>
        <v>39.91143343423574</v>
      </c>
      <c r="L279" s="64">
        <f>SQRT((l1_slack!AJ13/9.8/1000)^2+(l1_slack!AK13/9.8/1000)^2)</f>
        <v>0</v>
      </c>
      <c r="M279" s="64">
        <f>SQRT((l1_slack!AN13/9.8/1000)^2+(l1_slack!AO13/9.8/1000)^2)</f>
        <v>0</v>
      </c>
      <c r="N279" s="61"/>
      <c r="O279" s="61"/>
      <c r="P279" s="62"/>
      <c r="Q279" s="64">
        <f>SQRT((l1_slack!D29/9.8/1000)^2+(l1_slack!E29/9.8/1000)^2)</f>
        <v>55.735945583044249</v>
      </c>
      <c r="R279" s="64">
        <f>SQRT((l1_slack!H29/9.8/1000)^2+(l1_slack!I29/9.8/1000)^2)</f>
        <v>55.48169744939694</v>
      </c>
      <c r="S279" s="64">
        <f>SQRT((l1_slack!L29/9.8/1000)^2+(l1_slack!M29/9.8/1000)^2)</f>
        <v>34.033115154076974</v>
      </c>
      <c r="T279" s="64">
        <f>SQRT((l1_slack!P29/9.8/1000)^2+(l1_slack!Q29/9.8/1000)^2)+SQRT((l1_slack!T29/9.8/1000)^2+(l1_slack!U29/9.8/1000)^2)</f>
        <v>40.174701393972434</v>
      </c>
      <c r="U279" s="64">
        <f>SQRT((l1_slack!X29/9.8/1000)^2+(l1_slack!Y29/9.8/1000)^2)</f>
        <v>3.1041720012538108E-2</v>
      </c>
      <c r="V279" s="64">
        <f>SQRT((l1_slack!AB29/9.8/1000)^2+(l1_slack!AC29/9.8/1000)^2)+SQRT((l1_slack!AF29/9.8/1000)^2+(l1_slack!AG29/9.8/1000)^2)</f>
        <v>31.017251896802097</v>
      </c>
      <c r="W279" s="64">
        <f>SQRT((l1_slack!AJ29/9.8/1000)^2+(l1_slack!AK29/9.8/1000)^2)</f>
        <v>1.5248434182770823E-2</v>
      </c>
      <c r="X279" s="64">
        <f>SQRT((l1_slack!AN29/9.8/1000)^2+(l1_slack!AO29/9.8/1000)^2)</f>
        <v>8.424986940330623E-3</v>
      </c>
    </row>
    <row r="280" spans="1:24" ht="15.75" customHeight="1" x14ac:dyDescent="0.25">
      <c r="B280" s="27" t="str">
        <f>B228</f>
        <v>0 in Slack</v>
      </c>
      <c r="C280" s="20">
        <f>C228</f>
        <v>30</v>
      </c>
      <c r="D280" s="20">
        <f>D228</f>
        <v>136.28</v>
      </c>
      <c r="E280" s="20">
        <f>E228</f>
        <v>53.644799999999996</v>
      </c>
      <c r="F280" s="64">
        <f>SQRT((l1_slack!D14/9.8/1000)^2+(l1_slack!E14/9.8/1000)^2)</f>
        <v>82.704551539438583</v>
      </c>
      <c r="G280" s="64">
        <f>SQRT((l1_slack!H14/9.8/1000)^2+(l1_slack!I14/9.8/1000)^2)</f>
        <v>73.610728512811633</v>
      </c>
      <c r="H280" s="64">
        <f>SQRT((l1_slack!L14/9.8/1000)^2+(l1_slack!M14/9.8/1000)^2)</f>
        <v>61.748470841759271</v>
      </c>
      <c r="I280" s="64">
        <f>SQRT((l1_slack!P14/9.8/1000)^2+(l1_slack!Q14/9.8/1000)^2)+SQRT((l1_slack!T14/9.8/1000)^2+(l1_slack!U14/9.8/1000)^2)</f>
        <v>78.652850380666365</v>
      </c>
      <c r="J280" s="64">
        <f>SQRT((l1_slack!X14/9.8/1000)^2+(l1_slack!Y14/9.8/1000)^2)</f>
        <v>11.132639112443558</v>
      </c>
      <c r="K280" s="64">
        <f>SQRT((l1_slack!AB14/9.8/1000)^2+(l1_slack!AC14/9.8/1000)^2)+SQRT((l1_slack!AF14/9.8/1000)^2+(l1_slack!AG14/9.8/1000)^2)</f>
        <v>58.55404259465675</v>
      </c>
      <c r="L280" s="64">
        <f>SQRT((l1_slack!AJ14/9.8/1000)^2+(l1_slack!AK14/9.8/1000)^2)</f>
        <v>4.404457269790224E-2</v>
      </c>
      <c r="M280" s="64">
        <f>SQRT((l1_slack!AN14/9.8/1000)^2+(l1_slack!AO14/9.8/1000)^2)</f>
        <v>2.9204997680617521E-2</v>
      </c>
      <c r="N280" s="61"/>
      <c r="O280" s="61"/>
      <c r="P280" s="62"/>
      <c r="Q280" s="64">
        <f>SQRT((l1_slack!D30/9.8/1000)^2+(l1_slack!E30/9.8/1000)^2)</f>
        <v>60.675179527091032</v>
      </c>
      <c r="R280" s="64">
        <f>SQRT((l1_slack!H30/9.8/1000)^2+(l1_slack!I30/9.8/1000)^2)</f>
        <v>53.281299066003101</v>
      </c>
      <c r="S280" s="64">
        <f>SQRT((l1_slack!L30/9.8/1000)^2+(l1_slack!M30/9.8/1000)^2)</f>
        <v>53.668638401845122</v>
      </c>
      <c r="T280" s="64">
        <f>SQRT((l1_slack!P30/9.8/1000)^2+(l1_slack!Q30/9.8/1000)^2)+SQRT((l1_slack!T30/9.8/1000)^2+(l1_slack!U30/9.8/1000)^2)</f>
        <v>70.50731409093882</v>
      </c>
      <c r="U280" s="64">
        <f>SQRT((l1_slack!X30/9.8/1000)^2+(l1_slack!Y30/9.8/1000)^2)</f>
        <v>22.730450992124617</v>
      </c>
      <c r="V280" s="64">
        <f>SQRT((l1_slack!AB30/9.8/1000)^2+(l1_slack!AC30/9.8/1000)^2)+SQRT((l1_slack!AF30/9.8/1000)^2+(l1_slack!AG30/9.8/1000)^2)</f>
        <v>54.202601300051455</v>
      </c>
      <c r="W280" s="64">
        <f>SQRT((l1_slack!AJ30/9.8/1000)^2+(l1_slack!AK30/9.8/1000)^2)</f>
        <v>11.517355659772647</v>
      </c>
      <c r="X280" s="64">
        <f>SQRT((l1_slack!AN30/9.8/1000)^2+(l1_slack!AO30/9.8/1000)^2)</f>
        <v>2.6905015585537142</v>
      </c>
    </row>
    <row r="281" spans="1:24" ht="15.75" customHeight="1" x14ac:dyDescent="0.25">
      <c r="B281" s="27" t="str">
        <f>B229</f>
        <v>3 in Slack</v>
      </c>
      <c r="C281" s="20">
        <f>C229</f>
        <v>30</v>
      </c>
      <c r="D281" s="20">
        <f>D229</f>
        <v>136.28</v>
      </c>
      <c r="E281" s="20">
        <f>E229</f>
        <v>53.644799999999996</v>
      </c>
      <c r="F281" s="64">
        <f>SQRT((l1_slack!D15/9.8/1000)^2+(l1_slack!E15/9.8/1000)^2)</f>
        <v>80.878831655693901</v>
      </c>
      <c r="G281" s="64">
        <f>SQRT((l1_slack!H15/9.8/1000)^2+(l1_slack!I15/9.8/1000)^2)</f>
        <v>74.46662158702577</v>
      </c>
      <c r="H281" s="64">
        <f>SQRT((l1_slack!L15/9.8/1000)^2+(l1_slack!M15/9.8/1000)^2)</f>
        <v>62.565153822317626</v>
      </c>
      <c r="I281" s="64">
        <f>SQRT((l1_slack!P15/9.8/1000)^2+(l1_slack!Q15/9.8/1000)^2)+SQRT((l1_slack!T15/9.8/1000)^2+(l1_slack!U15/9.8/1000)^2)</f>
        <v>79.247359195366528</v>
      </c>
      <c r="J281" s="64">
        <f>SQRT((l1_slack!X15/9.8/1000)^2+(l1_slack!Y15/9.8/1000)^2)</f>
        <v>11.098304250549358</v>
      </c>
      <c r="K281" s="64">
        <f>SQRT((l1_slack!AB15/9.8/1000)^2+(l1_slack!AC15/9.8/1000)^2)+SQRT((l1_slack!AF15/9.8/1000)^2+(l1_slack!AG15/9.8/1000)^2)</f>
        <v>58.378952604240723</v>
      </c>
      <c r="L281" s="64">
        <f>SQRT((l1_slack!AJ15/9.8/1000)^2+(l1_slack!AK15/9.8/1000)^2)</f>
        <v>4.245920756613223E-2</v>
      </c>
      <c r="M281" s="64">
        <f>SQRT((l1_slack!AN15/9.8/1000)^2+(l1_slack!AO15/9.8/1000)^2)</f>
        <v>2.8183313512699468E-2</v>
      </c>
      <c r="N281" s="61"/>
      <c r="O281" s="61"/>
      <c r="P281" s="62"/>
      <c r="Q281" s="64">
        <f>SQRT((l1_slack!D31/9.8/1000)^2+(l1_slack!E31/9.8/1000)^2)</f>
        <v>58.87787081554513</v>
      </c>
      <c r="R281" s="64">
        <f>SQRT((l1_slack!H31/9.8/1000)^2+(l1_slack!I31/9.8/1000)^2)</f>
        <v>54.053844279555733</v>
      </c>
      <c r="S281" s="64">
        <f>SQRT((l1_slack!L31/9.8/1000)^2+(l1_slack!M31/9.8/1000)^2)</f>
        <v>54.463910660284782</v>
      </c>
      <c r="T281" s="64">
        <f>SQRT((l1_slack!P31/9.8/1000)^2+(l1_slack!Q31/9.8/1000)^2)+SQRT((l1_slack!T31/9.8/1000)^2+(l1_slack!U31/9.8/1000)^2)</f>
        <v>71.213291060948166</v>
      </c>
      <c r="U281" s="64">
        <f>SQRT((l1_slack!X31/9.8/1000)^2+(l1_slack!Y31/9.8/1000)^2)</f>
        <v>22.84738548832167</v>
      </c>
      <c r="V281" s="64">
        <f>SQRT((l1_slack!AB31/9.8/1000)^2+(l1_slack!AC31/9.8/1000)^2)+SQRT((l1_slack!AF31/9.8/1000)^2+(l1_slack!AG31/9.8/1000)^2)</f>
        <v>54.347111163251526</v>
      </c>
      <c r="W281" s="64">
        <f>SQRT((l1_slack!AJ31/9.8/1000)^2+(l1_slack!AK31/9.8/1000)^2)</f>
        <v>11.253365687010392</v>
      </c>
      <c r="X281" s="64">
        <f>SQRT((l1_slack!AN31/9.8/1000)^2+(l1_slack!AO31/9.8/1000)^2)</f>
        <v>2.3616763142918908</v>
      </c>
    </row>
    <row r="282" spans="1:24" ht="15.75" customHeight="1" x14ac:dyDescent="0.25">
      <c r="B282" s="27" t="str">
        <f>B230</f>
        <v>6 in Slack</v>
      </c>
      <c r="C282" s="20">
        <f>C230</f>
        <v>30</v>
      </c>
      <c r="D282" s="20">
        <f>D230</f>
        <v>136.28</v>
      </c>
      <c r="E282" s="20">
        <f>E230</f>
        <v>53.644799999999996</v>
      </c>
      <c r="F282" s="64">
        <f>SQRT((l1_slack!D16/9.8/1000)^2+(l1_slack!E16/9.8/1000)^2)</f>
        <v>79.808036046057367</v>
      </c>
      <c r="G282" s="64">
        <f>SQRT((l1_slack!H16/9.8/1000)^2+(l1_slack!I16/9.8/1000)^2)</f>
        <v>75.543504954230613</v>
      </c>
      <c r="H282" s="64">
        <f>SQRT((l1_slack!L16/9.8/1000)^2+(l1_slack!M16/9.8/1000)^2)</f>
        <v>63.257053173864982</v>
      </c>
      <c r="I282" s="64">
        <f>SQRT((l1_slack!P16/9.8/1000)^2+(l1_slack!Q16/9.8/1000)^2)+SQRT((l1_slack!T16/9.8/1000)^2+(l1_slack!U16/9.8/1000)^2)</f>
        <v>79.284785810293954</v>
      </c>
      <c r="J282" s="64">
        <f>SQRT((l1_slack!X16/9.8/1000)^2+(l1_slack!Y16/9.8/1000)^2)</f>
        <v>10.43526634476954</v>
      </c>
      <c r="K282" s="64">
        <f>SQRT((l1_slack!AB16/9.8/1000)^2+(l1_slack!AC16/9.8/1000)^2)+SQRT((l1_slack!AF16/9.8/1000)^2+(l1_slack!AG16/9.8/1000)^2)</f>
        <v>57.043899932767829</v>
      </c>
      <c r="L282" s="64">
        <f>SQRT((l1_slack!AJ16/9.8/1000)^2+(l1_slack!AK16/9.8/1000)^2)</f>
        <v>3.8809620073739219E-2</v>
      </c>
      <c r="M282" s="64">
        <f>SQRT((l1_slack!AN16/9.8/1000)^2+(l1_slack!AO16/9.8/1000)^2)</f>
        <v>2.5728827166557958E-2</v>
      </c>
      <c r="N282" s="61"/>
      <c r="O282" s="61"/>
      <c r="P282" s="62"/>
      <c r="Q282" s="64">
        <f>SQRT((l1_slack!D32/9.8/1000)^2+(l1_slack!E32/9.8/1000)^2)</f>
        <v>57.275530198103056</v>
      </c>
      <c r="R282" s="64">
        <f>SQRT((l1_slack!H32/9.8/1000)^2+(l1_slack!I32/9.8/1000)^2)</f>
        <v>54.683965418730544</v>
      </c>
      <c r="S282" s="64">
        <f>SQRT((l1_slack!L32/9.8/1000)^2+(l1_slack!M32/9.8/1000)^2)</f>
        <v>55.112060581721956</v>
      </c>
      <c r="T282" s="64">
        <f>SQRT((l1_slack!P32/9.8/1000)^2+(l1_slack!Q32/9.8/1000)^2)+SQRT((l1_slack!T32/9.8/1000)^2+(l1_slack!U32/9.8/1000)^2)</f>
        <v>71.771513215731517</v>
      </c>
      <c r="U282" s="64">
        <f>SQRT((l1_slack!X32/9.8/1000)^2+(l1_slack!Y32/9.8/1000)^2)</f>
        <v>22.930954232747617</v>
      </c>
      <c r="V282" s="64">
        <f>SQRT((l1_slack!AB32/9.8/1000)^2+(l1_slack!AC32/9.8/1000)^2)+SQRT((l1_slack!AF32/9.8/1000)^2+(l1_slack!AG32/9.8/1000)^2)</f>
        <v>54.423702574965468</v>
      </c>
      <c r="W282" s="64">
        <f>SQRT((l1_slack!AJ32/9.8/1000)^2+(l1_slack!AK32/9.8/1000)^2)</f>
        <v>11.017109961944104</v>
      </c>
      <c r="X282" s="64">
        <f>SQRT((l1_slack!AN32/9.8/1000)^2+(l1_slack!AO32/9.8/1000)^2)</f>
        <v>2.0793006648948751</v>
      </c>
    </row>
    <row r="283" spans="1:24" ht="15.75" customHeight="1" x14ac:dyDescent="0.25">
      <c r="B283" s="27" t="str">
        <f>B231</f>
        <v>9 in Slack</v>
      </c>
      <c r="C283" s="20">
        <f>C231</f>
        <v>30</v>
      </c>
      <c r="D283" s="20">
        <f>D231</f>
        <v>136.28</v>
      </c>
      <c r="E283" s="20">
        <f>E231</f>
        <v>53.644799999999996</v>
      </c>
      <c r="F283" s="64">
        <f>SQRT((l1_slack!D17/9.8/1000)^2+(l1_slack!E17/9.8/1000)^2)</f>
        <v>78.080349208413011</v>
      </c>
      <c r="G283" s="64">
        <f>SQRT((l1_slack!H17/9.8/1000)^2+(l1_slack!I17/9.8/1000)^2)</f>
        <v>76.43432077165491</v>
      </c>
      <c r="H283" s="64">
        <f>SQRT((l1_slack!L17/9.8/1000)^2+(l1_slack!M17/9.8/1000)^2)</f>
        <v>64.072880564594044</v>
      </c>
      <c r="I283" s="64">
        <f>SQRT((l1_slack!P17/9.8/1000)^2+(l1_slack!Q17/9.8/1000)^2)+SQRT((l1_slack!T17/9.8/1000)^2+(l1_slack!U17/9.8/1000)^2)</f>
        <v>79.81437260057811</v>
      </c>
      <c r="J283" s="64">
        <f>SQRT((l1_slack!X17/9.8/1000)^2+(l1_slack!Y17/9.8/1000)^2)</f>
        <v>10.327962593900574</v>
      </c>
      <c r="K283" s="64">
        <f>SQRT((l1_slack!AB17/9.8/1000)^2+(l1_slack!AC17/9.8/1000)^2)+SQRT((l1_slack!AF17/9.8/1000)^2+(l1_slack!AG17/9.8/1000)^2)</f>
        <v>56.717677162010617</v>
      </c>
      <c r="L283" s="64">
        <f>SQRT((l1_slack!AJ17/9.8/1000)^2+(l1_slack!AK17/9.8/1000)^2)</f>
        <v>3.7459755936000691E-2</v>
      </c>
      <c r="M283" s="64">
        <f>SQRT((l1_slack!AN17/9.8/1000)^2+(l1_slack!AO17/9.8/1000)^2)</f>
        <v>2.485975377484631E-2</v>
      </c>
      <c r="N283" s="61"/>
      <c r="O283" s="61"/>
      <c r="P283" s="62"/>
      <c r="Q283" s="64">
        <f>SQRT((l1_slack!D33/9.8/1000)^2+(l1_slack!E33/9.8/1000)^2)</f>
        <v>55.585650755147441</v>
      </c>
      <c r="R283" s="64">
        <f>SQRT((l1_slack!H33/9.8/1000)^2+(l1_slack!I33/9.8/1000)^2)</f>
        <v>55.514011536033536</v>
      </c>
      <c r="S283" s="64">
        <f>SQRT((l1_slack!L33/9.8/1000)^2+(l1_slack!M33/9.8/1000)^2)</f>
        <v>55.956882036032766</v>
      </c>
      <c r="T283" s="64">
        <f>SQRT((l1_slack!P33/9.8/1000)^2+(l1_slack!Q33/9.8/1000)^2)+SQRT((l1_slack!T33/9.8/1000)^2+(l1_slack!U33/9.8/1000)^2)</f>
        <v>72.536163440254839</v>
      </c>
      <c r="U283" s="64">
        <f>SQRT((l1_slack!X33/9.8/1000)^2+(l1_slack!Y33/9.8/1000)^2)</f>
        <v>23.049926608193505</v>
      </c>
      <c r="V283" s="64">
        <f>SQRT((l1_slack!AB33/9.8/1000)^2+(l1_slack!AC33/9.8/1000)^2)+SQRT((l1_slack!AF33/9.8/1000)^2+(l1_slack!AG33/9.8/1000)^2)</f>
        <v>54.61731864471637</v>
      </c>
      <c r="W283" s="64">
        <f>SQRT((l1_slack!AJ33/9.8/1000)^2+(l1_slack!AK33/9.8/1000)^2)</f>
        <v>10.755817581711346</v>
      </c>
      <c r="X283" s="64">
        <f>SQRT((l1_slack!AN33/9.8/1000)^2+(l1_slack!AO33/9.8/1000)^2)</f>
        <v>1.7864692526364492</v>
      </c>
    </row>
    <row r="284" spans="1:24" ht="15.75" x14ac:dyDescent="0.25">
      <c r="A284" s="30" t="s">
        <v>217</v>
      </c>
      <c r="B284" s="27" t="str">
        <f>B232</f>
        <v>Line1 80 Te Brake</v>
      </c>
      <c r="C284" s="20">
        <f t="shared" ref="C284:E287" si="13">C232</f>
        <v>15</v>
      </c>
      <c r="D284" s="20">
        <f t="shared" si="13"/>
        <v>151.28</v>
      </c>
      <c r="E284" s="20">
        <f t="shared" si="13"/>
        <v>44.704000000000001</v>
      </c>
      <c r="F284" s="64">
        <f>SQRT((l1_winch!D2/9.8/1000)^2+(l1_winch!E2/9.8/1000)^2)</f>
        <v>74.425177189925549</v>
      </c>
      <c r="G284" s="64">
        <f>SQRT((l1_winch!H2/9.8/1000)^2+(l1_winch!I2/9.8/1000)^2)</f>
        <v>63.120095233261331</v>
      </c>
      <c r="H284" s="64">
        <f>SQRT((l1_winch!L2/9.8/1000)^2+(l1_winch!M2/9.8/1000)^2)</f>
        <v>3.7837920035349182</v>
      </c>
      <c r="I284" s="64">
        <f>SQRT((l1_winch!P2/9.8/1000)^2+(l1_winch!Q2/9.8/1000)^2)+SQRT((l1_winch!T2/9.8/1000)^2+(l1_winch!U2/9.8/1000)^2)</f>
        <v>35.914233689690882</v>
      </c>
      <c r="J284" s="64">
        <f>SQRT((l1_winch!X2/9.8/1000)^2+(l1_winch!Y2/9.8/1000)^2)</f>
        <v>7.7503101976355551E-4</v>
      </c>
      <c r="K284" s="64">
        <f>SQRT((l1_winch!AB2/9.8/1000)^2+(l1_winch!AC2/9.8/1000)^2)+SQRT((l1_winch!AF2/9.8/1000)^2+(l1_winch!AG2/9.8/1000)^2)</f>
        <v>25.851802131562284</v>
      </c>
      <c r="L284" s="64">
        <f>SQRT((l1_winch!AJ2/9.8/1000)^2+(l1_winch!AK2/9.8/1000)^2)</f>
        <v>0</v>
      </c>
      <c r="M284" s="64">
        <f>SQRT((l1_winch!AN2/9.8/1000)^2+(l1_winch!AO2/9.8/1000)^2)</f>
        <v>0</v>
      </c>
      <c r="N284" s="61"/>
      <c r="O284" s="61"/>
      <c r="P284" s="62"/>
      <c r="Q284" s="64">
        <f>SQRT((l1_winch!D6/9.8/1000)^2+(l1_winch!E6/9.8/1000)^2)</f>
        <v>71.876574586794888</v>
      </c>
      <c r="R284" s="64">
        <f>SQRT((l1_winch!H6/9.8/1000)^2+(l1_winch!I6/9.8/1000)^2)</f>
        <v>10.120454939366407</v>
      </c>
      <c r="S284" s="64">
        <f>SQRT((l1_winch!L6/9.8/1000)^2+(l1_winch!M6/9.8/1000)^2)</f>
        <v>3.5684062920786177</v>
      </c>
      <c r="T284" s="64">
        <f>SQRT((l1_winch!P6/9.8/1000)^2+(l1_winch!Q6/9.8/1000)^2)+SQRT((l1_winch!T6/9.8/1000)^2+(l1_winch!U6/9.8/1000)^2)</f>
        <v>16.278730232206662</v>
      </c>
      <c r="U284" s="64">
        <f>SQRT((l1_winch!X6/9.8/1000)^2+(l1_winch!Y6/9.8/1000)^2)</f>
        <v>3.7809285944791045</v>
      </c>
      <c r="V284" s="64">
        <f>SQRT((l1_winch!AB6/9.8/1000)^2+(l1_winch!AC6/9.8/1000)^2)+SQRT((l1_winch!AF6/9.8/1000)^2+(l1_winch!AG6/9.8/1000)^2)</f>
        <v>21.10414814845128</v>
      </c>
      <c r="W284" s="64">
        <f>SQRT((l1_winch!AJ6/9.8/1000)^2+(l1_winch!AK6/9.8/1000)^2)</f>
        <v>7.0080089322420021</v>
      </c>
      <c r="X284" s="64">
        <f>SQRT((l1_winch!AN6/9.8/1000)^2+(l1_winch!AO6/9.8/1000)^2)</f>
        <v>3.0569771645571464</v>
      </c>
    </row>
    <row r="285" spans="1:24" ht="15.75" x14ac:dyDescent="0.25">
      <c r="B285" s="27" t="str">
        <f>B233</f>
        <v>Line1 80 Te Brake</v>
      </c>
      <c r="C285" s="20">
        <f t="shared" si="13"/>
        <v>30</v>
      </c>
      <c r="D285" s="20">
        <f t="shared" si="13"/>
        <v>136.28</v>
      </c>
      <c r="E285" s="20">
        <f t="shared" si="13"/>
        <v>53.644799999999996</v>
      </c>
      <c r="F285" s="64">
        <f>SQRT((l1_winch!D3/9.8/1000)^2+(l1_winch!E3/9.8/1000)^2)</f>
        <v>73.692372528200139</v>
      </c>
      <c r="G285" s="64">
        <f>SQRT((l1_winch!H3/9.8/1000)^2+(l1_winch!I3/9.8/1000)^2)</f>
        <v>44.860565620321566</v>
      </c>
      <c r="H285" s="64">
        <f>SQRT((l1_winch!L3/9.8/1000)^2+(l1_winch!M3/9.8/1000)^2)</f>
        <v>34.520415561315588</v>
      </c>
      <c r="I285" s="64">
        <f>SQRT((l1_winch!P3/9.8/1000)^2+(l1_winch!Q3/9.8/1000)^2)+SQRT((l1_winch!T3/9.8/1000)^2+(l1_winch!U3/9.8/1000)^2)</f>
        <v>50.579553309802193</v>
      </c>
      <c r="J285" s="64">
        <f>SQRT((l1_winch!X3/9.8/1000)^2+(l1_winch!Y3/9.8/1000)^2)</f>
        <v>7.7680784016902269</v>
      </c>
      <c r="K285" s="64">
        <f>SQRT((l1_winch!AB3/9.8/1000)^2+(l1_winch!AC3/9.8/1000)^2)+SQRT((l1_winch!AF3/9.8/1000)^2+(l1_winch!AG3/9.8/1000)^2)</f>
        <v>42.972650722565831</v>
      </c>
      <c r="L285" s="64">
        <f>SQRT((l1_winch!AJ3/9.8/1000)^2+(l1_winch!AK3/9.8/1000)^2)</f>
        <v>2.4037533090655572</v>
      </c>
      <c r="M285" s="64">
        <f>SQRT((l1_winch!AN3/9.8/1000)^2+(l1_winch!AO3/9.8/1000)^2)</f>
        <v>4.1912557588121818E-2</v>
      </c>
      <c r="N285"/>
      <c r="O285"/>
      <c r="P285"/>
      <c r="Q285" s="64">
        <f>SQRT((l1_winch!D7/9.8/1000)^2+(l1_winch!E7/9.8/1000)^2)</f>
        <v>72.477194605912132</v>
      </c>
      <c r="R285" s="64">
        <f>SQRT((l1_winch!H7/9.8/1000)^2+(l1_winch!I7/9.8/1000)^2)</f>
        <v>17.141882025391268</v>
      </c>
      <c r="S285" s="64">
        <f>SQRT((l1_winch!L7/9.8/1000)^2+(l1_winch!M7/9.8/1000)^2)</f>
        <v>20.254200112060328</v>
      </c>
      <c r="T285" s="64">
        <f>SQRT((l1_winch!P7/9.8/1000)^2+(l1_winch!Q7/9.8/1000)^2)+SQRT((l1_winch!T7/9.8/1000)^2+(l1_winch!U7/9.8/1000)^2)</f>
        <v>35.478872451220212</v>
      </c>
      <c r="U285" s="64">
        <f>SQRT((l1_winch!X7/9.8/1000)^2+(l1_winch!Y7/9.8/1000)^2)</f>
        <v>18.413277626460545</v>
      </c>
      <c r="V285" s="64">
        <f>SQRT((l1_winch!AB7/9.8/1000)^2+(l1_winch!AC7/9.8/1000)^2)+SQRT((l1_winch!AF7/9.8/1000)^2+(l1_winch!AG7/9.8/1000)^2)</f>
        <v>35.32684139422058</v>
      </c>
      <c r="W285" s="64">
        <f>SQRT((l1_winch!AJ7/9.8/1000)^2+(l1_winch!AK7/9.8/1000)^2)</f>
        <v>18.367648178328029</v>
      </c>
      <c r="X285" s="64">
        <f>SQRT((l1_winch!AN7/9.8/1000)^2+(l1_winch!AO7/9.8/1000)^2)</f>
        <v>11.979217112139006</v>
      </c>
    </row>
    <row r="286" spans="1:24" ht="15.75" x14ac:dyDescent="0.25">
      <c r="B286" s="27" t="str">
        <f>B234</f>
        <v>Line1 80 Te Brake</v>
      </c>
      <c r="C286" s="20">
        <f t="shared" si="13"/>
        <v>15</v>
      </c>
      <c r="D286" s="20">
        <f t="shared" si="13"/>
        <v>151.28</v>
      </c>
      <c r="E286" s="20">
        <f t="shared" si="13"/>
        <v>44.704000000000001</v>
      </c>
      <c r="F286" s="64">
        <f>SQRT((l1_winch!D4/9.8/1000)^2+(l1_winch!E4/9.8/1000)^2)</f>
        <v>75.581532326067403</v>
      </c>
      <c r="G286" s="64">
        <f>SQRT((l1_winch!H4/9.8/1000)^2+(l1_winch!I4/9.8/1000)^2)</f>
        <v>100.07329814693767</v>
      </c>
      <c r="H286" s="64">
        <f>SQRT((l1_winch!L4/9.8/1000)^2+(l1_winch!M4/9.8/1000)^2)</f>
        <v>29.677547829446134</v>
      </c>
      <c r="I286" s="64">
        <f>SQRT((l1_winch!P4/9.8/1000)^2+(l1_winch!Q4/9.8/1000)^2)+SQRT((l1_winch!T4/9.8/1000)^2+(l1_winch!U4/9.8/1000)^2)</f>
        <v>54.746773642285611</v>
      </c>
      <c r="J286" s="64">
        <f>SQRT((l1_winch!X4/9.8/1000)^2+(l1_winch!Y4/9.8/1000)^2)</f>
        <v>5.3288867453464808E-5</v>
      </c>
      <c r="K286" s="64">
        <f>SQRT((l1_winch!AB4/9.8/1000)^2+(l1_winch!AC4/9.8/1000)^2)+SQRT((l1_winch!AF4/9.8/1000)^2+(l1_winch!AG4/9.8/1000)^2)</f>
        <v>41.209515456372898</v>
      </c>
      <c r="L286" s="64">
        <f>SQRT((l1_winch!AJ4/9.8/1000)^2+(l1_winch!AK4/9.8/1000)^2)</f>
        <v>0</v>
      </c>
      <c r="M286" s="64">
        <f>SQRT((l1_winch!AN4/9.8/1000)^2+(l1_winch!AO4/9.8/1000)^2)</f>
        <v>0</v>
      </c>
      <c r="N286"/>
      <c r="O286"/>
      <c r="P286"/>
      <c r="Q286" s="64">
        <f>SQRT((l1_winch!D8/9.8/1000)^2+(l1_winch!E8/9.8/1000)^2)</f>
        <v>73.610056565660457</v>
      </c>
      <c r="R286" s="64">
        <f>SQRT((l1_winch!H8/9.8/1000)^2+(l1_winch!I8/9.8/1000)^2)</f>
        <v>43.76929335786717</v>
      </c>
      <c r="S286" s="64">
        <f>SQRT((l1_winch!L8/9.8/1000)^2+(l1_winch!M8/9.8/1000)^2)</f>
        <v>26.06610204236593</v>
      </c>
      <c r="T286" s="64">
        <f>SQRT((l1_winch!P8/9.8/1000)^2+(l1_winch!Q8/9.8/1000)^2)+SQRT((l1_winch!T8/9.8/1000)^2+(l1_winch!U8/9.8/1000)^2)</f>
        <v>37.609357868149729</v>
      </c>
      <c r="U286" s="64">
        <f>SQRT((l1_winch!X8/9.8/1000)^2+(l1_winch!Y8/9.8/1000)^2)</f>
        <v>4.1117577278727613E-2</v>
      </c>
      <c r="V286" s="64">
        <f>SQRT((l1_winch!AB8/9.8/1000)^2+(l1_winch!AC8/9.8/1000)^2)+SQRT((l1_winch!AF8/9.8/1000)^2+(l1_winch!AG8/9.8/1000)^2)</f>
        <v>31.756184104027511</v>
      </c>
      <c r="W286" s="64">
        <f>SQRT((l1_winch!AJ8/9.8/1000)^2+(l1_winch!AK8/9.8/1000)^2)</f>
        <v>2.7982394771862762E-2</v>
      </c>
      <c r="X286" s="64">
        <f>SQRT((l1_winch!AN8/9.8/1000)^2+(l1_winch!AO8/9.8/1000)^2)</f>
        <v>1.9777984470209578E-2</v>
      </c>
    </row>
    <row r="287" spans="1:24" ht="15.75" x14ac:dyDescent="0.25">
      <c r="B287" s="27" t="str">
        <f>B235</f>
        <v>Line1 80 Te Brake</v>
      </c>
      <c r="C287" s="20">
        <f t="shared" si="13"/>
        <v>30</v>
      </c>
      <c r="D287" s="20">
        <f t="shared" si="13"/>
        <v>136.28</v>
      </c>
      <c r="E287" s="20">
        <f t="shared" si="13"/>
        <v>53.644799999999996</v>
      </c>
      <c r="F287" s="64">
        <f>SQRT((l1_winch!D5/9.8/1000)^2+(l1_winch!E5/9.8/1000)^2)</f>
        <v>74.918454415958863</v>
      </c>
      <c r="G287" s="64">
        <f>SQRT((l1_winch!H5/9.8/1000)^2+(l1_winch!I5/9.8/1000)^2)</f>
        <v>78.021470309747556</v>
      </c>
      <c r="H287" s="64">
        <f>SQRT((l1_winch!L5/9.8/1000)^2+(l1_winch!M5/9.8/1000)^2)</f>
        <v>65.561743270559489</v>
      </c>
      <c r="I287" s="64">
        <f>SQRT((l1_winch!P5/9.8/1000)^2+(l1_winch!Q5/9.8/1000)^2)+SQRT((l1_winch!T5/9.8/1000)^2+(l1_winch!U5/9.8/1000)^2)</f>
        <v>80.800526946836072</v>
      </c>
      <c r="J287" s="64">
        <f>SQRT((l1_winch!X5/9.8/1000)^2+(l1_winch!Y5/9.8/1000)^2)</f>
        <v>10.185497006179823</v>
      </c>
      <c r="K287" s="64">
        <f>SQRT((l1_winch!AB5/9.8/1000)^2+(l1_winch!AC5/9.8/1000)^2)+SQRT((l1_winch!AF5/9.8/1000)^2+(l1_winch!AG5/9.8/1000)^2)</f>
        <v>56.162318777497511</v>
      </c>
      <c r="L287" s="64">
        <f>SQRT((l1_winch!AJ5/9.8/1000)^2+(l1_winch!AK5/9.8/1000)^2)</f>
        <v>3.5342750939140979E-2</v>
      </c>
      <c r="M287" s="64">
        <f>SQRT((l1_winch!AN5/9.8/1000)^2+(l1_winch!AO5/9.8/1000)^2)</f>
        <v>2.3175407913672078E-2</v>
      </c>
      <c r="N287"/>
      <c r="O287"/>
      <c r="P287"/>
      <c r="Q287" s="64">
        <f>SQRT((l1_winch!D9/9.8/1000)^2+(l1_winch!E9/9.8/1000)^2)</f>
        <v>73.930857151314271</v>
      </c>
      <c r="R287" s="64">
        <f>SQRT((l1_winch!H9/9.8/1000)^2+(l1_winch!I9/9.8/1000)^2)</f>
        <v>47.521986357107281</v>
      </c>
      <c r="S287" s="64">
        <f>SQRT((l1_winch!L9/9.8/1000)^2+(l1_winch!M9/9.8/1000)^2)</f>
        <v>47.872023967873652</v>
      </c>
      <c r="T287" s="64">
        <f>SQRT((l1_winch!P9/9.8/1000)^2+(l1_winch!Q9/9.8/1000)^2)+SQRT((l1_winch!T9/9.8/1000)^2+(l1_winch!U9/9.8/1000)^2)</f>
        <v>65.467704840262144</v>
      </c>
      <c r="U287" s="64">
        <f>SQRT((l1_winch!X9/9.8/1000)^2+(l1_winch!Y9/9.8/1000)^2)</f>
        <v>22.074086526553675</v>
      </c>
      <c r="V287" s="64">
        <f>SQRT((l1_winch!AB9/9.8/1000)^2+(l1_winch!AC9/9.8/1000)^2)+SQRT((l1_winch!AF9/9.8/1000)^2+(l1_winch!AG9/9.8/1000)^2)</f>
        <v>53.48591173831344</v>
      </c>
      <c r="W287" s="64">
        <f>SQRT((l1_winch!AJ9/9.8/1000)^2+(l1_winch!AK9/9.8/1000)^2)</f>
        <v>13.740548004065406</v>
      </c>
      <c r="X287" s="64">
        <f>SQRT((l1_winch!AN9/9.8/1000)^2+(l1_winch!AO9/9.8/1000)^2)</f>
        <v>5.4579423245094159</v>
      </c>
    </row>
  </sheetData>
  <conditionalFormatting sqref="F136:O183 Q136:Z183">
    <cfRule type="cellIs" dxfId="0" priority="1" operator="greaterThan">
      <formula>100</formula>
    </cfRule>
  </conditionalFormatting>
  <printOptions verticalCentered="1"/>
  <pageMargins left="0.4" right="0.3" top="0.75" bottom="0.75" header="0.3" footer="0.3"/>
  <pageSetup scale="16" orientation="landscape" horizontalDpi="4294967293" verticalDpi="1200" r:id="rId1"/>
  <headerFooter>
    <oddHeader>&amp;L&amp;G&amp;C&amp;"-,Bold"&amp;14 &amp;UOSV/FSU Lightering Analysis - Offshore Puerto Sandino, Nicaragua
Results Summary&amp;RBy: AC
&amp;D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33"/>
  <sheetViews>
    <sheetView workbookViewId="0"/>
  </sheetViews>
  <sheetFormatPr defaultRowHeight="15" x14ac:dyDescent="0.25"/>
  <sheetData>
    <row r="1" spans="1:9" x14ac:dyDescent="0.25">
      <c r="B1" s="59" t="s">
        <v>72</v>
      </c>
      <c r="C1" s="59" t="s">
        <v>73</v>
      </c>
      <c r="D1" s="59" t="s">
        <v>74</v>
      </c>
      <c r="E1" s="59" t="s">
        <v>75</v>
      </c>
      <c r="F1" s="59" t="s">
        <v>76</v>
      </c>
      <c r="G1" s="59" t="s">
        <v>77</v>
      </c>
      <c r="H1" s="59" t="s">
        <v>78</v>
      </c>
      <c r="I1" s="59" t="s">
        <v>79</v>
      </c>
    </row>
    <row r="2" spans="1:9" x14ac:dyDescent="0.25">
      <c r="A2" s="59">
        <v>0</v>
      </c>
      <c r="B2" t="s">
        <v>177</v>
      </c>
      <c r="C2" t="s">
        <v>81</v>
      </c>
      <c r="D2">
        <v>59.880248999999999</v>
      </c>
      <c r="E2">
        <v>-1.9805659</v>
      </c>
      <c r="F2">
        <v>4.2832274000000004</v>
      </c>
      <c r="G2">
        <v>0.16557253999999999</v>
      </c>
      <c r="H2">
        <v>-4.2934548000000003E-2</v>
      </c>
      <c r="I2">
        <v>-3.0145195</v>
      </c>
    </row>
    <row r="3" spans="1:9" x14ac:dyDescent="0.25">
      <c r="A3" s="59">
        <v>0</v>
      </c>
      <c r="B3" t="s">
        <v>178</v>
      </c>
      <c r="C3" t="s">
        <v>81</v>
      </c>
      <c r="D3">
        <v>59.924075999999999</v>
      </c>
      <c r="E3">
        <v>-1.9933829999999999</v>
      </c>
      <c r="F3">
        <v>4.2832179000000004</v>
      </c>
      <c r="G3">
        <v>0.16570130999999999</v>
      </c>
      <c r="H3">
        <v>-4.2685124999999997E-2</v>
      </c>
      <c r="I3">
        <v>-3.0850556</v>
      </c>
    </row>
    <row r="4" spans="1:9" x14ac:dyDescent="0.25">
      <c r="A4" s="59">
        <v>0</v>
      </c>
      <c r="B4" t="s">
        <v>179</v>
      </c>
      <c r="C4" t="s">
        <v>81</v>
      </c>
      <c r="D4">
        <v>59.962035999999998</v>
      </c>
      <c r="E4">
        <v>-2.0046449000000002</v>
      </c>
      <c r="F4">
        <v>4.2832084000000004</v>
      </c>
      <c r="G4">
        <v>0.16582396999999999</v>
      </c>
      <c r="H4">
        <v>-4.2469036000000002E-2</v>
      </c>
      <c r="I4">
        <v>-3.1465508999999998</v>
      </c>
    </row>
    <row r="5" spans="1:9" x14ac:dyDescent="0.25">
      <c r="A5" s="59">
        <v>0</v>
      </c>
      <c r="B5" t="s">
        <v>180</v>
      </c>
      <c r="C5" t="s">
        <v>81</v>
      </c>
      <c r="D5">
        <v>60.005302</v>
      </c>
      <c r="E5">
        <v>-2.0176349</v>
      </c>
      <c r="F5">
        <v>4.2831941000000002</v>
      </c>
      <c r="G5">
        <v>0.16599894000000001</v>
      </c>
      <c r="H5">
        <v>-4.2237811E-2</v>
      </c>
      <c r="I5">
        <v>-3.2170432</v>
      </c>
    </row>
    <row r="6" spans="1:9" x14ac:dyDescent="0.25">
      <c r="A6" s="59">
        <v>0</v>
      </c>
      <c r="B6" t="s">
        <v>181</v>
      </c>
      <c r="C6" t="s">
        <v>81</v>
      </c>
      <c r="D6">
        <v>57.909045999999996</v>
      </c>
      <c r="E6">
        <v>0.67412203999999998</v>
      </c>
      <c r="F6">
        <v>4.2756920000000003</v>
      </c>
      <c r="G6">
        <v>0.2412861</v>
      </c>
      <c r="H6">
        <v>-4.0847421000000002E-2</v>
      </c>
      <c r="I6">
        <v>-0.78169929999999999</v>
      </c>
    </row>
    <row r="7" spans="1:9" x14ac:dyDescent="0.25">
      <c r="A7" s="59">
        <v>0</v>
      </c>
      <c r="B7" t="s">
        <v>182</v>
      </c>
      <c r="C7" t="s">
        <v>81</v>
      </c>
      <c r="D7">
        <v>57.955837000000002</v>
      </c>
      <c r="E7">
        <v>0.66418790999999999</v>
      </c>
      <c r="F7">
        <v>4.2757892999999996</v>
      </c>
      <c r="G7">
        <v>0.24035507</v>
      </c>
      <c r="H7">
        <v>-4.0535383000000001E-2</v>
      </c>
      <c r="I7">
        <v>-0.85913753999999998</v>
      </c>
    </row>
    <row r="8" spans="1:9" x14ac:dyDescent="0.25">
      <c r="A8" s="59">
        <v>0</v>
      </c>
      <c r="B8" t="s">
        <v>183</v>
      </c>
      <c r="C8" t="s">
        <v>81</v>
      </c>
      <c r="D8">
        <v>57.981560000000002</v>
      </c>
      <c r="E8">
        <v>0.66920787000000004</v>
      </c>
      <c r="F8">
        <v>4.2758225999999997</v>
      </c>
      <c r="G8">
        <v>0.24007338</v>
      </c>
      <c r="H8">
        <v>-4.0384874000000001E-2</v>
      </c>
      <c r="I8">
        <v>-0.89687448999999997</v>
      </c>
    </row>
    <row r="9" spans="1:9" x14ac:dyDescent="0.25">
      <c r="A9" s="59">
        <v>0</v>
      </c>
      <c r="B9" t="s">
        <v>184</v>
      </c>
      <c r="C9" t="s">
        <v>81</v>
      </c>
      <c r="D9">
        <v>58.010654000000002</v>
      </c>
      <c r="E9">
        <v>0.67487264000000002</v>
      </c>
      <c r="F9">
        <v>4.2758621999999997</v>
      </c>
      <c r="G9">
        <v>0.23973337</v>
      </c>
      <c r="H9">
        <v>-4.0213455000000002E-2</v>
      </c>
      <c r="I9">
        <v>-0.93959981000000004</v>
      </c>
    </row>
    <row r="10" spans="1:9" x14ac:dyDescent="0.25">
      <c r="A10" s="59">
        <v>0</v>
      </c>
      <c r="B10" t="s">
        <v>185</v>
      </c>
      <c r="C10" t="s">
        <v>81</v>
      </c>
      <c r="D10">
        <v>60.817222999999998</v>
      </c>
      <c r="E10">
        <v>-1.9777203000000001</v>
      </c>
      <c r="F10">
        <v>4.2761269000000004</v>
      </c>
      <c r="G10">
        <v>0.23515460999999999</v>
      </c>
      <c r="H10">
        <v>-5.1752102000000001E-2</v>
      </c>
      <c r="I10">
        <v>-3.6114328000000002</v>
      </c>
    </row>
    <row r="11" spans="1:9" x14ac:dyDescent="0.25">
      <c r="A11" s="59">
        <v>0</v>
      </c>
      <c r="B11" t="s">
        <v>186</v>
      </c>
      <c r="C11" t="s">
        <v>81</v>
      </c>
      <c r="D11">
        <v>60.856856999999998</v>
      </c>
      <c r="E11">
        <v>-1.9843124999999999</v>
      </c>
      <c r="F11">
        <v>4.2761145000000003</v>
      </c>
      <c r="G11">
        <v>0.23532358</v>
      </c>
      <c r="H11">
        <v>-5.1458131999999997E-2</v>
      </c>
      <c r="I11">
        <v>-3.6746473000000002</v>
      </c>
    </row>
    <row r="12" spans="1:9" x14ac:dyDescent="0.25">
      <c r="A12" s="59">
        <v>0</v>
      </c>
      <c r="B12" t="s">
        <v>187</v>
      </c>
      <c r="C12" t="s">
        <v>81</v>
      </c>
      <c r="D12">
        <v>60.891261999999998</v>
      </c>
      <c r="E12">
        <v>-1.9902964999999999</v>
      </c>
      <c r="F12">
        <v>4.2761068</v>
      </c>
      <c r="G12">
        <v>0.23544251999999999</v>
      </c>
      <c r="H12">
        <v>-5.1204055999999998E-2</v>
      </c>
      <c r="I12">
        <v>-3.7298806</v>
      </c>
    </row>
    <row r="13" spans="1:9" x14ac:dyDescent="0.25">
      <c r="A13" s="59">
        <v>0</v>
      </c>
      <c r="B13" t="s">
        <v>188</v>
      </c>
      <c r="C13" t="s">
        <v>81</v>
      </c>
      <c r="D13">
        <v>60.930140999999999</v>
      </c>
      <c r="E13">
        <v>-1.9966459999999999</v>
      </c>
      <c r="F13">
        <v>4.2760911000000004</v>
      </c>
      <c r="G13">
        <v>0.23563427000000001</v>
      </c>
      <c r="H13">
        <v>-5.0935029999999999E-2</v>
      </c>
      <c r="I13">
        <v>-3.7926269000000001</v>
      </c>
    </row>
    <row r="14" spans="1:9" x14ac:dyDescent="0.25">
      <c r="A14" s="59">
        <v>0</v>
      </c>
      <c r="B14" t="s">
        <v>189</v>
      </c>
      <c r="C14" t="s">
        <v>81</v>
      </c>
      <c r="D14">
        <v>58.610740999999997</v>
      </c>
      <c r="E14">
        <v>1.0587009999999999</v>
      </c>
      <c r="F14">
        <v>4.2669639999999998</v>
      </c>
      <c r="G14">
        <v>0.32788437999999998</v>
      </c>
      <c r="H14">
        <v>-4.8643589000000001E-2</v>
      </c>
      <c r="I14">
        <v>-1.055509</v>
      </c>
    </row>
    <row r="15" spans="1:9" x14ac:dyDescent="0.25">
      <c r="A15" s="59">
        <v>0</v>
      </c>
      <c r="B15" t="s">
        <v>190</v>
      </c>
      <c r="C15" t="s">
        <v>81</v>
      </c>
      <c r="D15">
        <v>58.638668000000003</v>
      </c>
      <c r="E15">
        <v>1.0664374999999999</v>
      </c>
      <c r="F15">
        <v>4.2670088000000002</v>
      </c>
      <c r="G15">
        <v>0.32751054000000002</v>
      </c>
      <c r="H15">
        <v>-4.8436839000000002E-2</v>
      </c>
      <c r="I15">
        <v>-1.0926902000000001</v>
      </c>
    </row>
    <row r="16" spans="1:9" x14ac:dyDescent="0.25">
      <c r="A16" s="59">
        <v>0</v>
      </c>
      <c r="B16" t="s">
        <v>191</v>
      </c>
      <c r="C16" t="s">
        <v>81</v>
      </c>
      <c r="D16">
        <v>58.684134999999998</v>
      </c>
      <c r="E16">
        <v>1.0571254000000001</v>
      </c>
      <c r="F16">
        <v>4.2671418000000001</v>
      </c>
      <c r="G16">
        <v>0.32627621000000001</v>
      </c>
      <c r="H16">
        <v>-4.8377472999999997E-2</v>
      </c>
      <c r="I16">
        <v>-1.161808</v>
      </c>
    </row>
    <row r="17" spans="1:9" x14ac:dyDescent="0.25">
      <c r="A17" s="59">
        <v>0</v>
      </c>
      <c r="B17" t="s">
        <v>192</v>
      </c>
      <c r="C17" t="s">
        <v>81</v>
      </c>
      <c r="D17">
        <v>58.714153000000003</v>
      </c>
      <c r="E17">
        <v>1.0628759999999999</v>
      </c>
      <c r="F17">
        <v>4.2671904999999999</v>
      </c>
      <c r="G17">
        <v>0.32586663999999999</v>
      </c>
      <c r="H17">
        <v>-4.8183072E-2</v>
      </c>
      <c r="I17">
        <v>-1.203687</v>
      </c>
    </row>
    <row r="18" spans="1:9" x14ac:dyDescent="0.25">
      <c r="A18" s="59">
        <v>0</v>
      </c>
      <c r="B18" t="s">
        <v>193</v>
      </c>
      <c r="C18" t="s">
        <v>81</v>
      </c>
      <c r="D18">
        <v>57.120593999999997</v>
      </c>
      <c r="E18">
        <v>0.19389164</v>
      </c>
      <c r="F18">
        <v>4.2861748000000004</v>
      </c>
      <c r="G18">
        <v>0.13752306</v>
      </c>
      <c r="H18">
        <v>-3.0013969000000001E-2</v>
      </c>
      <c r="I18">
        <v>-0.49604234000000003</v>
      </c>
    </row>
    <row r="19" spans="1:9" x14ac:dyDescent="0.25">
      <c r="A19" s="59">
        <v>0</v>
      </c>
      <c r="B19" t="s">
        <v>194</v>
      </c>
      <c r="C19" t="s">
        <v>81</v>
      </c>
      <c r="D19">
        <v>57.143870999999997</v>
      </c>
      <c r="E19">
        <v>0.20525992000000001</v>
      </c>
      <c r="F19">
        <v>4.2861675999999997</v>
      </c>
      <c r="G19">
        <v>0.13761517000000001</v>
      </c>
      <c r="H19">
        <v>-2.9878397000000001E-2</v>
      </c>
      <c r="I19">
        <v>-0.53071778999999997</v>
      </c>
    </row>
    <row r="20" spans="1:9" x14ac:dyDescent="0.25">
      <c r="A20" s="59">
        <v>0</v>
      </c>
      <c r="B20" t="s">
        <v>195</v>
      </c>
      <c r="C20" t="s">
        <v>81</v>
      </c>
      <c r="D20">
        <v>57.186356000000004</v>
      </c>
      <c r="E20">
        <v>0.1974487</v>
      </c>
      <c r="F20">
        <v>4.2862004999999996</v>
      </c>
      <c r="G20">
        <v>0.13729604000000001</v>
      </c>
      <c r="H20">
        <v>-2.9770194E-2</v>
      </c>
      <c r="I20">
        <v>-0.60854417000000005</v>
      </c>
    </row>
    <row r="21" spans="1:9" x14ac:dyDescent="0.25">
      <c r="A21" s="59">
        <v>0</v>
      </c>
      <c r="B21" t="s">
        <v>196</v>
      </c>
      <c r="C21" t="s">
        <v>81</v>
      </c>
      <c r="D21">
        <v>57.214309999999998</v>
      </c>
      <c r="E21">
        <v>0.20420867000000001</v>
      </c>
      <c r="F21">
        <v>4.2862042999999996</v>
      </c>
      <c r="G21">
        <v>0.1372855</v>
      </c>
      <c r="H21">
        <v>-2.9655280999999999E-2</v>
      </c>
      <c r="I21">
        <v>-0.65265888000000005</v>
      </c>
    </row>
    <row r="22" spans="1:9" x14ac:dyDescent="0.25">
      <c r="A22" s="59">
        <v>0</v>
      </c>
      <c r="B22" t="s">
        <v>197</v>
      </c>
      <c r="C22" t="s">
        <v>81</v>
      </c>
      <c r="D22">
        <v>56.876224999999998</v>
      </c>
      <c r="E22">
        <v>0.73265528999999996</v>
      </c>
      <c r="F22">
        <v>4.2754526000000004</v>
      </c>
      <c r="G22">
        <v>0.24367058</v>
      </c>
      <c r="H22">
        <v>-2.4758175E-2</v>
      </c>
      <c r="I22">
        <v>-0.54761976000000001</v>
      </c>
    </row>
    <row r="23" spans="1:9" x14ac:dyDescent="0.25">
      <c r="A23" s="59">
        <v>0</v>
      </c>
      <c r="B23" t="s">
        <v>198</v>
      </c>
      <c r="C23" t="s">
        <v>81</v>
      </c>
      <c r="D23">
        <v>56.896872999999999</v>
      </c>
      <c r="E23">
        <v>0.74529915999999996</v>
      </c>
      <c r="F23">
        <v>4.2754897999999999</v>
      </c>
      <c r="G23">
        <v>0.24333796999999999</v>
      </c>
      <c r="H23">
        <v>-2.4726285000000001E-2</v>
      </c>
      <c r="I23">
        <v>-0.57341545999999999</v>
      </c>
    </row>
    <row r="24" spans="1:9" x14ac:dyDescent="0.25">
      <c r="A24" s="59">
        <v>0</v>
      </c>
      <c r="B24" t="s">
        <v>199</v>
      </c>
      <c r="C24" t="s">
        <v>81</v>
      </c>
      <c r="D24">
        <v>56.914420999999997</v>
      </c>
      <c r="E24">
        <v>0.75590932</v>
      </c>
      <c r="F24">
        <v>4.2755321999999998</v>
      </c>
      <c r="G24">
        <v>0.24295481999999999</v>
      </c>
      <c r="H24">
        <v>-2.4690421000000001E-2</v>
      </c>
      <c r="I24">
        <v>-0.59589344</v>
      </c>
    </row>
    <row r="25" spans="1:9" x14ac:dyDescent="0.25">
      <c r="A25" s="59">
        <v>0</v>
      </c>
      <c r="B25" t="s">
        <v>200</v>
      </c>
      <c r="C25" t="s">
        <v>81</v>
      </c>
      <c r="D25">
        <v>56.935780000000001</v>
      </c>
      <c r="E25">
        <v>0.76810568999999995</v>
      </c>
      <c r="F25">
        <v>4.2756151999999998</v>
      </c>
      <c r="G25">
        <v>0.24222659999999999</v>
      </c>
      <c r="H25">
        <v>-2.4815876000000001E-2</v>
      </c>
      <c r="I25">
        <v>-0.62242377000000004</v>
      </c>
    </row>
    <row r="26" spans="1:9" x14ac:dyDescent="0.25">
      <c r="A26" s="59">
        <v>0</v>
      </c>
      <c r="B26" t="s">
        <v>201</v>
      </c>
      <c r="C26" t="s">
        <v>81</v>
      </c>
      <c r="D26">
        <v>58.226970999999999</v>
      </c>
      <c r="E26">
        <v>0.16720595999999999</v>
      </c>
      <c r="F26">
        <v>4.2802199999999999</v>
      </c>
      <c r="G26">
        <v>0.19612212000000001</v>
      </c>
      <c r="H26">
        <v>-4.1369799999999998E-2</v>
      </c>
      <c r="I26">
        <v>-1.1766506000000001</v>
      </c>
    </row>
    <row r="27" spans="1:9" x14ac:dyDescent="0.25">
      <c r="A27" s="59">
        <v>0</v>
      </c>
      <c r="B27" t="s">
        <v>202</v>
      </c>
      <c r="C27" t="s">
        <v>81</v>
      </c>
      <c r="D27">
        <v>58.265160000000002</v>
      </c>
      <c r="E27">
        <v>0.16487254000000001</v>
      </c>
      <c r="F27">
        <v>4.2802037999999998</v>
      </c>
      <c r="G27">
        <v>0.19632496999999999</v>
      </c>
      <c r="H27">
        <v>-4.1166532999999998E-2</v>
      </c>
      <c r="I27">
        <v>-1.2334114</v>
      </c>
    </row>
    <row r="28" spans="1:9" x14ac:dyDescent="0.25">
      <c r="A28" s="59">
        <v>0</v>
      </c>
      <c r="B28" t="s">
        <v>203</v>
      </c>
      <c r="C28" t="s">
        <v>81</v>
      </c>
      <c r="D28">
        <v>58.298591999999999</v>
      </c>
      <c r="E28">
        <v>0.16238442</v>
      </c>
      <c r="F28">
        <v>4.2801885999999998</v>
      </c>
      <c r="G28">
        <v>0.19651039000000001</v>
      </c>
      <c r="H28">
        <v>-4.0985661999999999E-2</v>
      </c>
      <c r="I28">
        <v>-1.2829309</v>
      </c>
    </row>
    <row r="29" spans="1:9" x14ac:dyDescent="0.25">
      <c r="A29" s="59">
        <v>0</v>
      </c>
      <c r="B29" t="s">
        <v>204</v>
      </c>
      <c r="C29" t="s">
        <v>81</v>
      </c>
      <c r="D29">
        <v>58.346961999999998</v>
      </c>
      <c r="E29">
        <v>0.15131285999999999</v>
      </c>
      <c r="F29">
        <v>4.2802854000000004</v>
      </c>
      <c r="G29">
        <v>0.19559588</v>
      </c>
      <c r="H29">
        <v>-4.0806703E-2</v>
      </c>
      <c r="I29">
        <v>-1.3563174</v>
      </c>
    </row>
    <row r="30" spans="1:9" x14ac:dyDescent="0.25">
      <c r="A30" s="59">
        <v>0</v>
      </c>
      <c r="B30" t="s">
        <v>205</v>
      </c>
      <c r="C30" t="s">
        <v>81</v>
      </c>
      <c r="D30">
        <v>57.581673000000002</v>
      </c>
      <c r="E30">
        <v>1.1533309</v>
      </c>
      <c r="F30">
        <v>4.2665715000000004</v>
      </c>
      <c r="G30">
        <v>0.33165099999999997</v>
      </c>
      <c r="H30">
        <v>-3.3755346999999998E-2</v>
      </c>
      <c r="I30">
        <v>-0.80674422000000001</v>
      </c>
    </row>
    <row r="31" spans="1:9" x14ac:dyDescent="0.25">
      <c r="A31" s="59">
        <v>0</v>
      </c>
      <c r="B31" t="s">
        <v>206</v>
      </c>
      <c r="C31" t="s">
        <v>81</v>
      </c>
      <c r="D31">
        <v>57.603844000000002</v>
      </c>
      <c r="E31">
        <v>1.1659826</v>
      </c>
      <c r="F31">
        <v>4.2666038999999998</v>
      </c>
      <c r="G31">
        <v>0.33136755000000001</v>
      </c>
      <c r="H31">
        <v>-3.3691823000000003E-2</v>
      </c>
      <c r="I31">
        <v>-0.83293050999999996</v>
      </c>
    </row>
    <row r="32" spans="1:9" x14ac:dyDescent="0.25">
      <c r="A32" s="59">
        <v>0</v>
      </c>
      <c r="B32" t="s">
        <v>207</v>
      </c>
      <c r="C32" t="s">
        <v>81</v>
      </c>
      <c r="D32">
        <v>57.622020999999997</v>
      </c>
      <c r="E32">
        <v>1.1757683000000001</v>
      </c>
      <c r="F32">
        <v>4.2666811999999998</v>
      </c>
      <c r="G32">
        <v>0.33066642000000002</v>
      </c>
      <c r="H32">
        <v>-3.3625985999999997E-2</v>
      </c>
      <c r="I32">
        <v>-0.85541433</v>
      </c>
    </row>
    <row r="33" spans="1:9" x14ac:dyDescent="0.25">
      <c r="A33" s="59">
        <v>0</v>
      </c>
      <c r="B33" t="s">
        <v>208</v>
      </c>
      <c r="C33" t="s">
        <v>81</v>
      </c>
      <c r="D33">
        <v>57.646377999999999</v>
      </c>
      <c r="E33">
        <v>1.1892045</v>
      </c>
      <c r="F33">
        <v>4.2667178999999997</v>
      </c>
      <c r="G33">
        <v>0.33038606999999998</v>
      </c>
      <c r="H33">
        <v>-3.3723019E-2</v>
      </c>
      <c r="I33">
        <v>-0.88210040000000001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Q33"/>
  <sheetViews>
    <sheetView workbookViewId="0"/>
  </sheetViews>
  <sheetFormatPr defaultRowHeight="15" x14ac:dyDescent="0.25"/>
  <sheetData>
    <row r="1" spans="1:43" x14ac:dyDescent="0.25">
      <c r="B1" s="59" t="s">
        <v>72</v>
      </c>
      <c r="C1" s="59" t="s">
        <v>73</v>
      </c>
      <c r="D1" s="59" t="s">
        <v>88</v>
      </c>
      <c r="E1" s="59" t="s">
        <v>89</v>
      </c>
      <c r="F1" s="59" t="s">
        <v>90</v>
      </c>
      <c r="G1" s="59" t="s">
        <v>91</v>
      </c>
      <c r="H1" s="59" t="s">
        <v>92</v>
      </c>
      <c r="I1" s="59" t="s">
        <v>93</v>
      </c>
      <c r="J1" s="59" t="s">
        <v>94</v>
      </c>
      <c r="K1" s="59" t="s">
        <v>95</v>
      </c>
      <c r="L1" s="59" t="s">
        <v>96</v>
      </c>
      <c r="M1" s="59" t="s">
        <v>97</v>
      </c>
      <c r="N1" s="59" t="s">
        <v>98</v>
      </c>
      <c r="O1" s="59" t="s">
        <v>99</v>
      </c>
      <c r="P1" s="59" t="s">
        <v>100</v>
      </c>
      <c r="Q1" s="59" t="s">
        <v>101</v>
      </c>
      <c r="R1" s="59" t="s">
        <v>102</v>
      </c>
      <c r="S1" s="59" t="s">
        <v>103</v>
      </c>
      <c r="T1" s="59" t="s">
        <v>104</v>
      </c>
      <c r="U1" s="59" t="s">
        <v>105</v>
      </c>
      <c r="V1" s="59" t="s">
        <v>106</v>
      </c>
      <c r="W1" s="59" t="s">
        <v>107</v>
      </c>
      <c r="X1" s="59" t="s">
        <v>108</v>
      </c>
      <c r="Y1" s="59" t="s">
        <v>109</v>
      </c>
      <c r="Z1" s="59" t="s">
        <v>110</v>
      </c>
      <c r="AA1" s="59" t="s">
        <v>111</v>
      </c>
      <c r="AB1" s="59" t="s">
        <v>112</v>
      </c>
      <c r="AC1" s="59" t="s">
        <v>113</v>
      </c>
      <c r="AD1" s="59" t="s">
        <v>114</v>
      </c>
      <c r="AE1" s="59" t="s">
        <v>115</v>
      </c>
      <c r="AF1" s="59" t="s">
        <v>116</v>
      </c>
      <c r="AG1" s="59" t="s">
        <v>117</v>
      </c>
      <c r="AH1" s="59" t="s">
        <v>118</v>
      </c>
      <c r="AI1" s="59" t="s">
        <v>119</v>
      </c>
      <c r="AJ1" s="59" t="s">
        <v>120</v>
      </c>
      <c r="AK1" s="59" t="s">
        <v>121</v>
      </c>
      <c r="AL1" s="59" t="s">
        <v>122</v>
      </c>
      <c r="AM1" s="59" t="s">
        <v>123</v>
      </c>
      <c r="AN1" s="59" t="s">
        <v>124</v>
      </c>
      <c r="AO1" s="59" t="s">
        <v>125</v>
      </c>
      <c r="AP1" s="59" t="s">
        <v>126</v>
      </c>
      <c r="AQ1" s="59" t="s">
        <v>127</v>
      </c>
    </row>
    <row r="2" spans="1:43" x14ac:dyDescent="0.25">
      <c r="A2" s="59">
        <v>0</v>
      </c>
      <c r="B2" t="s">
        <v>177</v>
      </c>
      <c r="C2" t="s">
        <v>81</v>
      </c>
      <c r="D2">
        <v>-596633.93999999994</v>
      </c>
      <c r="E2">
        <v>-430856.44</v>
      </c>
      <c r="F2">
        <v>-292370.28000000003</v>
      </c>
      <c r="G2">
        <v>791890</v>
      </c>
      <c r="H2">
        <v>-527400.68999999994</v>
      </c>
      <c r="I2">
        <v>-316113.38</v>
      </c>
      <c r="J2">
        <v>-226451.56</v>
      </c>
      <c r="K2">
        <v>655255.25</v>
      </c>
      <c r="L2">
        <v>-17036.148000000001</v>
      </c>
      <c r="M2">
        <v>-30063.445</v>
      </c>
      <c r="N2">
        <v>-24771.643</v>
      </c>
      <c r="O2">
        <v>42516.766000000003</v>
      </c>
      <c r="P2">
        <v>8.2303858000000005</v>
      </c>
      <c r="Q2">
        <v>-40.425502999999999</v>
      </c>
      <c r="R2">
        <v>-38.338787000000004</v>
      </c>
      <c r="S2">
        <v>56.318942999999997</v>
      </c>
      <c r="T2">
        <v>-330597.13</v>
      </c>
      <c r="U2">
        <v>-117769.08</v>
      </c>
      <c r="V2">
        <v>-125311.7</v>
      </c>
      <c r="W2">
        <v>372648.66</v>
      </c>
      <c r="X2">
        <v>2.2958824999999998</v>
      </c>
      <c r="Y2">
        <v>-7.351305</v>
      </c>
      <c r="Z2">
        <v>-16.489307</v>
      </c>
      <c r="AA2">
        <v>18.199176999999999</v>
      </c>
      <c r="AB2">
        <v>4.0946741000000002E-2</v>
      </c>
      <c r="AC2">
        <v>-0.19992860000000001</v>
      </c>
      <c r="AD2">
        <v>-11.753496999999999</v>
      </c>
      <c r="AE2">
        <v>11.755269</v>
      </c>
      <c r="AF2">
        <v>-246563.23</v>
      </c>
      <c r="AG2">
        <v>-57049.741999999998</v>
      </c>
      <c r="AH2">
        <v>-91418.210999999996</v>
      </c>
      <c r="AI2">
        <v>269082.5</v>
      </c>
      <c r="AJ2">
        <v>0</v>
      </c>
      <c r="AK2">
        <v>0</v>
      </c>
      <c r="AL2">
        <v>-11.639677000000001</v>
      </c>
      <c r="AM2">
        <v>11.639677000000001</v>
      </c>
      <c r="AN2">
        <v>0</v>
      </c>
      <c r="AO2">
        <v>0</v>
      </c>
      <c r="AP2">
        <v>-11.667686</v>
      </c>
      <c r="AQ2">
        <v>11.667686</v>
      </c>
    </row>
    <row r="3" spans="1:43" x14ac:dyDescent="0.25">
      <c r="A3" s="59">
        <v>0</v>
      </c>
      <c r="B3" t="s">
        <v>178</v>
      </c>
      <c r="C3" t="s">
        <v>81</v>
      </c>
      <c r="D3">
        <v>-583697.38</v>
      </c>
      <c r="E3">
        <v>-423471.16</v>
      </c>
      <c r="F3">
        <v>-285431.5</v>
      </c>
      <c r="G3">
        <v>775565.31</v>
      </c>
      <c r="H3">
        <v>-535076.88</v>
      </c>
      <c r="I3">
        <v>-321747.65999999997</v>
      </c>
      <c r="J3">
        <v>-229317.23</v>
      </c>
      <c r="K3">
        <v>665143</v>
      </c>
      <c r="L3">
        <v>-19494.438999999998</v>
      </c>
      <c r="M3">
        <v>-34265.883000000002</v>
      </c>
      <c r="N3">
        <v>-28187.789000000001</v>
      </c>
      <c r="O3">
        <v>48463.754000000001</v>
      </c>
      <c r="P3">
        <v>8.0147762</v>
      </c>
      <c r="Q3">
        <v>-40.005775</v>
      </c>
      <c r="R3">
        <v>-38.041775000000001</v>
      </c>
      <c r="S3">
        <v>55.784187000000003</v>
      </c>
      <c r="T3">
        <v>-332946.65999999997</v>
      </c>
      <c r="U3">
        <v>-117916.88</v>
      </c>
      <c r="V3">
        <v>-126029.1</v>
      </c>
      <c r="W3">
        <v>375021.59</v>
      </c>
      <c r="X3">
        <v>2.1026083999999998</v>
      </c>
      <c r="Y3">
        <v>-6.7846159999999998</v>
      </c>
      <c r="Z3">
        <v>-16.100504000000001</v>
      </c>
      <c r="AA3">
        <v>17.597674999999999</v>
      </c>
      <c r="AB3">
        <v>2.4285477E-2</v>
      </c>
      <c r="AC3">
        <v>-0.11988944</v>
      </c>
      <c r="AD3">
        <v>-11.698340999999999</v>
      </c>
      <c r="AE3">
        <v>11.698981</v>
      </c>
      <c r="AF3">
        <v>-247385.84</v>
      </c>
      <c r="AG3">
        <v>-56145.745999999999</v>
      </c>
      <c r="AH3">
        <v>-91613.937999999995</v>
      </c>
      <c r="AI3">
        <v>269713.21999999997</v>
      </c>
      <c r="AJ3">
        <v>0</v>
      </c>
      <c r="AK3">
        <v>0</v>
      </c>
      <c r="AL3">
        <v>-11.639181000000001</v>
      </c>
      <c r="AM3">
        <v>11.639181000000001</v>
      </c>
      <c r="AN3">
        <v>0</v>
      </c>
      <c r="AO3">
        <v>0</v>
      </c>
      <c r="AP3">
        <v>-11.667028999999999</v>
      </c>
      <c r="AQ3">
        <v>11.667028999999999</v>
      </c>
    </row>
    <row r="4" spans="1:43" x14ac:dyDescent="0.25">
      <c r="A4" s="59">
        <v>0</v>
      </c>
      <c r="B4" t="s">
        <v>179</v>
      </c>
      <c r="C4" t="s">
        <v>81</v>
      </c>
      <c r="D4">
        <v>-572473.06000000006</v>
      </c>
      <c r="E4">
        <v>-416998.5</v>
      </c>
      <c r="F4">
        <v>-279412.03000000003</v>
      </c>
      <c r="G4">
        <v>761370</v>
      </c>
      <c r="H4">
        <v>-541699.88</v>
      </c>
      <c r="I4">
        <v>-326641.84000000003</v>
      </c>
      <c r="J4">
        <v>-231834.02</v>
      </c>
      <c r="K4">
        <v>673706.69</v>
      </c>
      <c r="L4">
        <v>-21679.826000000001</v>
      </c>
      <c r="M4">
        <v>-37979.171999999999</v>
      </c>
      <c r="N4">
        <v>-31233.605</v>
      </c>
      <c r="O4">
        <v>53739.839999999997</v>
      </c>
      <c r="P4">
        <v>7.8312549999999996</v>
      </c>
      <c r="Q4">
        <v>-39.642868</v>
      </c>
      <c r="R4">
        <v>-37.785488000000001</v>
      </c>
      <c r="S4">
        <v>55.322952000000001</v>
      </c>
      <c r="T4">
        <v>-334946.96999999997</v>
      </c>
      <c r="U4">
        <v>-118023.03</v>
      </c>
      <c r="V4">
        <v>-126636.52</v>
      </c>
      <c r="W4">
        <v>377035.44</v>
      </c>
      <c r="X4">
        <v>1.9428723000000001</v>
      </c>
      <c r="Y4">
        <v>-6.3109907999999999</v>
      </c>
      <c r="Z4">
        <v>-15.776401999999999</v>
      </c>
      <c r="AA4">
        <v>17.102578999999999</v>
      </c>
      <c r="AB4">
        <v>1.40258E-2</v>
      </c>
      <c r="AC4">
        <v>-6.9903903000000003E-2</v>
      </c>
      <c r="AD4">
        <v>-11.663360000000001</v>
      </c>
      <c r="AE4">
        <v>11.663577</v>
      </c>
      <c r="AF4">
        <v>-248082.34</v>
      </c>
      <c r="AG4">
        <v>-55349.16</v>
      </c>
      <c r="AH4">
        <v>-91778.241999999998</v>
      </c>
      <c r="AI4">
        <v>270243.63</v>
      </c>
      <c r="AJ4">
        <v>0</v>
      </c>
      <c r="AK4">
        <v>0</v>
      </c>
      <c r="AL4">
        <v>-11.638741</v>
      </c>
      <c r="AM4">
        <v>11.638741</v>
      </c>
      <c r="AN4">
        <v>0</v>
      </c>
      <c r="AO4">
        <v>0</v>
      </c>
      <c r="AP4">
        <v>-11.666448000000001</v>
      </c>
      <c r="AQ4">
        <v>11.666448000000001</v>
      </c>
    </row>
    <row r="5" spans="1:43" x14ac:dyDescent="0.25">
      <c r="A5" s="59">
        <v>0</v>
      </c>
      <c r="B5" t="s">
        <v>180</v>
      </c>
      <c r="C5" t="s">
        <v>81</v>
      </c>
      <c r="D5">
        <v>-559803.06000000006</v>
      </c>
      <c r="E5">
        <v>-409638.13</v>
      </c>
      <c r="F5">
        <v>-272719.40999999997</v>
      </c>
      <c r="G5">
        <v>745358.13</v>
      </c>
      <c r="H5">
        <v>-549252.63</v>
      </c>
      <c r="I5">
        <v>-332254.71999999997</v>
      </c>
      <c r="J5">
        <v>-234684.2</v>
      </c>
      <c r="K5">
        <v>683482.5</v>
      </c>
      <c r="L5">
        <v>-24237.276999999998</v>
      </c>
      <c r="M5">
        <v>-42299.387000000002</v>
      </c>
      <c r="N5">
        <v>-34769.593999999997</v>
      </c>
      <c r="O5">
        <v>59879.949000000001</v>
      </c>
      <c r="P5">
        <v>7.6256461</v>
      </c>
      <c r="Q5">
        <v>-39.230674999999998</v>
      </c>
      <c r="R5">
        <v>-37.494827000000001</v>
      </c>
      <c r="S5">
        <v>54.800170999999999</v>
      </c>
      <c r="T5">
        <v>-337193.34</v>
      </c>
      <c r="U5">
        <v>-118122.27</v>
      </c>
      <c r="V5">
        <v>-127314.83</v>
      </c>
      <c r="W5">
        <v>379290.5</v>
      </c>
      <c r="X5">
        <v>1.7694764000000001</v>
      </c>
      <c r="Y5">
        <v>-5.7912998</v>
      </c>
      <c r="Z5">
        <v>-15.421697999999999</v>
      </c>
      <c r="AA5">
        <v>16.568010000000001</v>
      </c>
      <c r="AB5">
        <v>6.2063485000000002E-3</v>
      </c>
      <c r="AC5">
        <v>-3.1270306999999997E-2</v>
      </c>
      <c r="AD5">
        <v>-11.635875</v>
      </c>
      <c r="AE5">
        <v>11.635918999999999</v>
      </c>
      <c r="AF5">
        <v>-248859.5</v>
      </c>
      <c r="AG5">
        <v>-54427.519999999997</v>
      </c>
      <c r="AH5">
        <v>-91959.741999999998</v>
      </c>
      <c r="AI5">
        <v>270832.03000000003</v>
      </c>
      <c r="AJ5">
        <v>0</v>
      </c>
      <c r="AK5">
        <v>0</v>
      </c>
      <c r="AL5">
        <v>-11.638227000000001</v>
      </c>
      <c r="AM5">
        <v>11.638227000000001</v>
      </c>
      <c r="AN5">
        <v>0</v>
      </c>
      <c r="AO5">
        <v>0</v>
      </c>
      <c r="AP5">
        <v>-11.665782</v>
      </c>
      <c r="AQ5">
        <v>11.665782</v>
      </c>
    </row>
    <row r="6" spans="1:43" x14ac:dyDescent="0.25">
      <c r="A6" s="59">
        <v>0</v>
      </c>
      <c r="B6" t="s">
        <v>181</v>
      </c>
      <c r="C6" t="s">
        <v>81</v>
      </c>
      <c r="D6">
        <v>-428116.56</v>
      </c>
      <c r="E6">
        <v>-379173.84</v>
      </c>
      <c r="F6">
        <v>-236191.59</v>
      </c>
      <c r="G6">
        <v>618743.13</v>
      </c>
      <c r="H6">
        <v>-406377.38</v>
      </c>
      <c r="I6">
        <v>-312732.84000000003</v>
      </c>
      <c r="J6">
        <v>-192956.45</v>
      </c>
      <c r="K6">
        <v>547883.75</v>
      </c>
      <c r="L6">
        <v>-109108.37</v>
      </c>
      <c r="M6">
        <v>-392008.5</v>
      </c>
      <c r="N6">
        <v>-256046.38</v>
      </c>
      <c r="O6">
        <v>480765.06</v>
      </c>
      <c r="P6">
        <v>39696.32</v>
      </c>
      <c r="Q6">
        <v>-136532.88</v>
      </c>
      <c r="R6">
        <v>-86718.210999999996</v>
      </c>
      <c r="S6">
        <v>166544.5</v>
      </c>
      <c r="T6">
        <v>-341846.31</v>
      </c>
      <c r="U6">
        <v>-213152.59</v>
      </c>
      <c r="V6">
        <v>-140633.73000000001</v>
      </c>
      <c r="W6">
        <v>426697.53</v>
      </c>
      <c r="X6">
        <v>23534.013999999999</v>
      </c>
      <c r="Y6">
        <v>-68435.335999999996</v>
      </c>
      <c r="Z6">
        <v>-44399.366999999998</v>
      </c>
      <c r="AA6">
        <v>84903.172000000006</v>
      </c>
      <c r="AB6">
        <v>12815.450999999999</v>
      </c>
      <c r="AC6">
        <v>-49201.953000000001</v>
      </c>
      <c r="AD6">
        <v>-32117.131000000001</v>
      </c>
      <c r="AE6">
        <v>60137.991999999998</v>
      </c>
      <c r="AF6">
        <v>-306419.84000000003</v>
      </c>
      <c r="AG6">
        <v>-174074.16</v>
      </c>
      <c r="AH6">
        <v>-122634.94</v>
      </c>
      <c r="AI6">
        <v>373141.06</v>
      </c>
      <c r="AJ6">
        <v>150.96782999999999</v>
      </c>
      <c r="AK6">
        <v>-413.51769999999999</v>
      </c>
      <c r="AL6">
        <v>-293.24225000000001</v>
      </c>
      <c r="AM6">
        <v>528.94159000000002</v>
      </c>
      <c r="AN6">
        <v>53.116343999999998</v>
      </c>
      <c r="AO6">
        <v>-277.18677000000002</v>
      </c>
      <c r="AP6">
        <v>-206.91015999999999</v>
      </c>
      <c r="AQ6">
        <v>349.95096000000001</v>
      </c>
    </row>
    <row r="7" spans="1:43" x14ac:dyDescent="0.25">
      <c r="A7" s="59">
        <v>0</v>
      </c>
      <c r="B7" t="s">
        <v>182</v>
      </c>
      <c r="C7" t="s">
        <v>81</v>
      </c>
      <c r="D7">
        <v>-418280.53</v>
      </c>
      <c r="E7">
        <v>-372331.72</v>
      </c>
      <c r="F7">
        <v>-230309.14</v>
      </c>
      <c r="G7">
        <v>605501.25</v>
      </c>
      <c r="H7">
        <v>-414380.44</v>
      </c>
      <c r="I7">
        <v>-319937.09000000003</v>
      </c>
      <c r="J7">
        <v>-196420.61</v>
      </c>
      <c r="K7">
        <v>559152.88</v>
      </c>
      <c r="L7">
        <v>-111600.59</v>
      </c>
      <c r="M7">
        <v>-398196.84</v>
      </c>
      <c r="N7">
        <v>-259595.53</v>
      </c>
      <c r="O7">
        <v>488267.59</v>
      </c>
      <c r="P7">
        <v>38926.156000000003</v>
      </c>
      <c r="Q7">
        <v>-134988.19</v>
      </c>
      <c r="R7">
        <v>-85748.023000000001</v>
      </c>
      <c r="S7">
        <v>164589.73000000001</v>
      </c>
      <c r="T7">
        <v>-343275.41</v>
      </c>
      <c r="U7">
        <v>-213144.38</v>
      </c>
      <c r="V7">
        <v>-141020.10999999999</v>
      </c>
      <c r="W7">
        <v>427966.34</v>
      </c>
      <c r="X7">
        <v>21134.438999999998</v>
      </c>
      <c r="Y7">
        <v>-61734.781000000003</v>
      </c>
      <c r="Z7">
        <v>-40003.531000000003</v>
      </c>
      <c r="AA7">
        <v>76538.422000000006</v>
      </c>
      <c r="AB7">
        <v>9899.4668000000001</v>
      </c>
      <c r="AC7">
        <v>-38163.964999999997</v>
      </c>
      <c r="AD7">
        <v>-24929.113000000001</v>
      </c>
      <c r="AE7">
        <v>46647.063000000002</v>
      </c>
      <c r="AF7">
        <v>-304362.63</v>
      </c>
      <c r="AG7">
        <v>-171220.27</v>
      </c>
      <c r="AH7">
        <v>-121644.95</v>
      </c>
      <c r="AI7">
        <v>369797.91</v>
      </c>
      <c r="AJ7">
        <v>135.74229</v>
      </c>
      <c r="AK7">
        <v>-371.26767000000001</v>
      </c>
      <c r="AL7">
        <v>-264.27724999999998</v>
      </c>
      <c r="AM7">
        <v>475.50826999999998</v>
      </c>
      <c r="AN7">
        <v>48.204338</v>
      </c>
      <c r="AO7">
        <v>-251.96474000000001</v>
      </c>
      <c r="AP7">
        <v>-190.3862</v>
      </c>
      <c r="AQ7">
        <v>319.46328999999997</v>
      </c>
    </row>
    <row r="8" spans="1:43" x14ac:dyDescent="0.25">
      <c r="A8" s="59">
        <v>0</v>
      </c>
      <c r="B8" t="s">
        <v>183</v>
      </c>
      <c r="C8" t="s">
        <v>81</v>
      </c>
      <c r="D8">
        <v>-407437.81</v>
      </c>
      <c r="E8">
        <v>-363878.84</v>
      </c>
      <c r="F8">
        <v>-224067.92</v>
      </c>
      <c r="G8">
        <v>590440.38</v>
      </c>
      <c r="H8">
        <v>-419818.06</v>
      </c>
      <c r="I8">
        <v>-324942.09000000003</v>
      </c>
      <c r="J8">
        <v>-198760.16</v>
      </c>
      <c r="K8">
        <v>566868.75</v>
      </c>
      <c r="L8">
        <v>-113711.84</v>
      </c>
      <c r="M8">
        <v>-404346.06</v>
      </c>
      <c r="N8">
        <v>-263036.78000000003</v>
      </c>
      <c r="O8">
        <v>495595.06</v>
      </c>
      <c r="P8">
        <v>39134.167999999998</v>
      </c>
      <c r="Q8">
        <v>-136595.56</v>
      </c>
      <c r="R8">
        <v>-86678.335999999996</v>
      </c>
      <c r="S8">
        <v>166442.07999999999</v>
      </c>
      <c r="T8">
        <v>-345381.22</v>
      </c>
      <c r="U8">
        <v>-214231.72</v>
      </c>
      <c r="V8">
        <v>-141754.51999999999</v>
      </c>
      <c r="W8">
        <v>430439.03</v>
      </c>
      <c r="X8">
        <v>20666.953000000001</v>
      </c>
      <c r="Y8">
        <v>-60647.375</v>
      </c>
      <c r="Z8">
        <v>-39271.891000000003</v>
      </c>
      <c r="AA8">
        <v>75149.906000000003</v>
      </c>
      <c r="AB8">
        <v>9048.5352000000003</v>
      </c>
      <c r="AC8">
        <v>-35052.199000000001</v>
      </c>
      <c r="AD8">
        <v>-22913.035</v>
      </c>
      <c r="AE8">
        <v>42843.199000000001</v>
      </c>
      <c r="AF8">
        <v>-304738</v>
      </c>
      <c r="AG8">
        <v>-170803.13</v>
      </c>
      <c r="AH8">
        <v>-121684.24</v>
      </c>
      <c r="AI8">
        <v>369927.03</v>
      </c>
      <c r="AJ8">
        <v>131.02585999999999</v>
      </c>
      <c r="AK8">
        <v>-358.98336999999998</v>
      </c>
      <c r="AL8">
        <v>-255.82755</v>
      </c>
      <c r="AM8">
        <v>459.87450999999999</v>
      </c>
      <c r="AN8">
        <v>46.294231000000003</v>
      </c>
      <c r="AO8">
        <v>-243.07990000000001</v>
      </c>
      <c r="AP8">
        <v>-184.35283999999999</v>
      </c>
      <c r="AQ8">
        <v>308.57247999999998</v>
      </c>
    </row>
    <row r="9" spans="1:43" x14ac:dyDescent="0.25">
      <c r="A9" s="59">
        <v>0</v>
      </c>
      <c r="B9" t="s">
        <v>184</v>
      </c>
      <c r="C9" t="s">
        <v>81</v>
      </c>
      <c r="D9">
        <v>-395205.09</v>
      </c>
      <c r="E9">
        <v>-354266.16</v>
      </c>
      <c r="F9">
        <v>-216979.25</v>
      </c>
      <c r="G9">
        <v>573386.06000000006</v>
      </c>
      <c r="H9">
        <v>-425963.03</v>
      </c>
      <c r="I9">
        <v>-330622.69</v>
      </c>
      <c r="J9">
        <v>-201411.06</v>
      </c>
      <c r="K9">
        <v>575606</v>
      </c>
      <c r="L9">
        <v>-116118.89</v>
      </c>
      <c r="M9">
        <v>-411327.59</v>
      </c>
      <c r="N9">
        <v>-266917.56</v>
      </c>
      <c r="O9">
        <v>503903.72</v>
      </c>
      <c r="P9">
        <v>39367.714999999997</v>
      </c>
      <c r="Q9">
        <v>-138429.85999999999</v>
      </c>
      <c r="R9">
        <v>-87736.218999999997</v>
      </c>
      <c r="S9">
        <v>168553.52</v>
      </c>
      <c r="T9">
        <v>-347761.66</v>
      </c>
      <c r="U9">
        <v>-215458.14</v>
      </c>
      <c r="V9">
        <v>-142582.25</v>
      </c>
      <c r="W9">
        <v>433232.13</v>
      </c>
      <c r="X9">
        <v>20144.518</v>
      </c>
      <c r="Y9">
        <v>-59423.41</v>
      </c>
      <c r="Z9">
        <v>-38447.730000000003</v>
      </c>
      <c r="AA9">
        <v>73587.843999999997</v>
      </c>
      <c r="AB9">
        <v>8115.3203000000003</v>
      </c>
      <c r="AC9">
        <v>-31609.918000000001</v>
      </c>
      <c r="AD9">
        <v>-20679.164000000001</v>
      </c>
      <c r="AE9">
        <v>38635.129000000001</v>
      </c>
      <c r="AF9">
        <v>-305163.59000000003</v>
      </c>
      <c r="AG9">
        <v>-170331.06</v>
      </c>
      <c r="AH9">
        <v>-121729.39</v>
      </c>
      <c r="AI9">
        <v>370075.03</v>
      </c>
      <c r="AJ9">
        <v>126.08765</v>
      </c>
      <c r="AK9">
        <v>-346.12482</v>
      </c>
      <c r="AL9">
        <v>-246.99218999999999</v>
      </c>
      <c r="AM9">
        <v>443.51508000000001</v>
      </c>
      <c r="AN9">
        <v>44.173938999999997</v>
      </c>
      <c r="AO9">
        <v>-233.14865</v>
      </c>
      <c r="AP9">
        <v>-177.40732</v>
      </c>
      <c r="AQ9">
        <v>296.28192000000001</v>
      </c>
    </row>
    <row r="10" spans="1:43" x14ac:dyDescent="0.25">
      <c r="A10" s="59">
        <v>0</v>
      </c>
      <c r="B10" t="s">
        <v>185</v>
      </c>
      <c r="C10" t="s">
        <v>81</v>
      </c>
      <c r="D10">
        <v>-807247.63</v>
      </c>
      <c r="E10">
        <v>-583068.93999999994</v>
      </c>
      <c r="F10">
        <v>-366493.59</v>
      </c>
      <c r="G10">
        <v>1061101.1000000001</v>
      </c>
      <c r="H10">
        <v>-715032.88</v>
      </c>
      <c r="I10">
        <v>-426857.22</v>
      </c>
      <c r="J10">
        <v>-287130.96999999997</v>
      </c>
      <c r="K10">
        <v>880865.06</v>
      </c>
      <c r="L10">
        <v>-102389.95</v>
      </c>
      <c r="M10">
        <v>-153720.85999999999</v>
      </c>
      <c r="N10">
        <v>-126854.84</v>
      </c>
      <c r="O10">
        <v>224066.86</v>
      </c>
      <c r="P10">
        <v>2.8606992</v>
      </c>
      <c r="Q10">
        <v>-38.258625000000002</v>
      </c>
      <c r="R10">
        <v>-36.127743000000002</v>
      </c>
      <c r="S10">
        <v>52.698383</v>
      </c>
      <c r="T10">
        <v>-474925.19</v>
      </c>
      <c r="U10">
        <v>-158317.84</v>
      </c>
      <c r="V10">
        <v>-170143.31</v>
      </c>
      <c r="W10">
        <v>528741.18999999994</v>
      </c>
      <c r="X10">
        <v>0.44873320999999999</v>
      </c>
      <c r="Y10">
        <v>-2.7326057000000001</v>
      </c>
      <c r="Z10">
        <v>-13.226349000000001</v>
      </c>
      <c r="AA10">
        <v>13.513135</v>
      </c>
      <c r="AB10">
        <v>0</v>
      </c>
      <c r="AC10">
        <v>0</v>
      </c>
      <c r="AD10">
        <v>-11.442691999999999</v>
      </c>
      <c r="AE10">
        <v>11.442691999999999</v>
      </c>
      <c r="AF10">
        <v>-380691.41</v>
      </c>
      <c r="AG10">
        <v>-73998.116999999998</v>
      </c>
      <c r="AH10">
        <v>-133871.29999999999</v>
      </c>
      <c r="AI10">
        <v>410272.09</v>
      </c>
      <c r="AJ10">
        <v>0</v>
      </c>
      <c r="AK10">
        <v>0</v>
      </c>
      <c r="AL10">
        <v>-11.582560000000001</v>
      </c>
      <c r="AM10">
        <v>11.582560000000001</v>
      </c>
      <c r="AN10">
        <v>0</v>
      </c>
      <c r="AO10">
        <v>0</v>
      </c>
      <c r="AP10">
        <v>-11.616322</v>
      </c>
      <c r="AQ10">
        <v>11.616322</v>
      </c>
    </row>
    <row r="11" spans="1:43" x14ac:dyDescent="0.25">
      <c r="A11" s="59">
        <v>0</v>
      </c>
      <c r="B11" t="s">
        <v>186</v>
      </c>
      <c r="C11" t="s">
        <v>81</v>
      </c>
      <c r="D11">
        <v>-792346.75</v>
      </c>
      <c r="E11">
        <v>-574835</v>
      </c>
      <c r="F11">
        <v>-359079.34</v>
      </c>
      <c r="G11">
        <v>1042682.4</v>
      </c>
      <c r="H11">
        <v>-722544.13</v>
      </c>
      <c r="I11">
        <v>-432780.59</v>
      </c>
      <c r="J11">
        <v>-289705.34000000003</v>
      </c>
      <c r="K11">
        <v>890672.88</v>
      </c>
      <c r="L11">
        <v>-106313.82</v>
      </c>
      <c r="M11">
        <v>-159295.75</v>
      </c>
      <c r="N11">
        <v>-131191.97</v>
      </c>
      <c r="O11">
        <v>232140.25</v>
      </c>
      <c r="P11">
        <v>2.7452629000000002</v>
      </c>
      <c r="Q11">
        <v>-38.296664999999997</v>
      </c>
      <c r="R11">
        <v>-36.146476999999997</v>
      </c>
      <c r="S11">
        <v>52.732711999999999</v>
      </c>
      <c r="T11">
        <v>-477594.84</v>
      </c>
      <c r="U11">
        <v>-158543.38</v>
      </c>
      <c r="V11">
        <v>-170894.64</v>
      </c>
      <c r="W11">
        <v>531448.81000000006</v>
      </c>
      <c r="X11">
        <v>0.40497187000000001</v>
      </c>
      <c r="Y11">
        <v>-2.5127263000000002</v>
      </c>
      <c r="Z11">
        <v>-13.086104000000001</v>
      </c>
      <c r="AA11">
        <v>13.331314000000001</v>
      </c>
      <c r="AB11">
        <v>0</v>
      </c>
      <c r="AC11">
        <v>0</v>
      </c>
      <c r="AD11">
        <v>-11.459113</v>
      </c>
      <c r="AE11">
        <v>11.459113</v>
      </c>
      <c r="AF11">
        <v>-382094.06</v>
      </c>
      <c r="AG11">
        <v>-72973.539000000004</v>
      </c>
      <c r="AH11">
        <v>-134224.22</v>
      </c>
      <c r="AI11">
        <v>411505.97</v>
      </c>
      <c r="AJ11">
        <v>0</v>
      </c>
      <c r="AK11">
        <v>0</v>
      </c>
      <c r="AL11">
        <v>-11.581961</v>
      </c>
      <c r="AM11">
        <v>11.581961</v>
      </c>
      <c r="AN11">
        <v>0</v>
      </c>
      <c r="AO11">
        <v>0</v>
      </c>
      <c r="AP11">
        <v>-11.61553</v>
      </c>
      <c r="AQ11">
        <v>11.61553</v>
      </c>
    </row>
    <row r="12" spans="1:43" x14ac:dyDescent="0.25">
      <c r="A12" s="59">
        <v>0</v>
      </c>
      <c r="B12" t="s">
        <v>187</v>
      </c>
      <c r="C12" t="s">
        <v>81</v>
      </c>
      <c r="D12">
        <v>-779436.94</v>
      </c>
      <c r="E12">
        <v>-567630.25</v>
      </c>
      <c r="F12">
        <v>-352650.06</v>
      </c>
      <c r="G12">
        <v>1026687.9</v>
      </c>
      <c r="H12">
        <v>-729055.81</v>
      </c>
      <c r="I12">
        <v>-437941.06</v>
      </c>
      <c r="J12">
        <v>-291917</v>
      </c>
      <c r="K12">
        <v>899183.13</v>
      </c>
      <c r="L12">
        <v>-109720.74</v>
      </c>
      <c r="M12">
        <v>-164120.73000000001</v>
      </c>
      <c r="N12">
        <v>-134909.17000000001</v>
      </c>
      <c r="O12">
        <v>239112.41</v>
      </c>
      <c r="P12">
        <v>2.6452460000000002</v>
      </c>
      <c r="Q12">
        <v>-38.321693000000003</v>
      </c>
      <c r="R12">
        <v>-36.157851999999998</v>
      </c>
      <c r="S12">
        <v>52.753577999999997</v>
      </c>
      <c r="T12">
        <v>-479873.59</v>
      </c>
      <c r="U12">
        <v>-158713.57999999999</v>
      </c>
      <c r="V12">
        <v>-171535.77</v>
      </c>
      <c r="W12">
        <v>533753.88</v>
      </c>
      <c r="X12">
        <v>0.36906555000000002</v>
      </c>
      <c r="Y12">
        <v>-2.3278080999999999</v>
      </c>
      <c r="Z12">
        <v>-12.96865</v>
      </c>
      <c r="AA12">
        <v>13.181077</v>
      </c>
      <c r="AB12">
        <v>0</v>
      </c>
      <c r="AC12">
        <v>0</v>
      </c>
      <c r="AD12">
        <v>-11.472363</v>
      </c>
      <c r="AE12">
        <v>11.472363</v>
      </c>
      <c r="AF12">
        <v>-383283</v>
      </c>
      <c r="AG12">
        <v>-72061.851999999999</v>
      </c>
      <c r="AH12">
        <v>-134521.70000000001</v>
      </c>
      <c r="AI12">
        <v>412546.81</v>
      </c>
      <c r="AJ12">
        <v>0</v>
      </c>
      <c r="AK12">
        <v>0</v>
      </c>
      <c r="AL12">
        <v>-11.581469999999999</v>
      </c>
      <c r="AM12">
        <v>11.581469999999999</v>
      </c>
      <c r="AN12">
        <v>0</v>
      </c>
      <c r="AO12">
        <v>0</v>
      </c>
      <c r="AP12">
        <v>-11.614874</v>
      </c>
      <c r="AQ12">
        <v>11.614874</v>
      </c>
    </row>
    <row r="13" spans="1:43" x14ac:dyDescent="0.25">
      <c r="A13" s="59">
        <v>0</v>
      </c>
      <c r="B13" t="s">
        <v>188</v>
      </c>
      <c r="C13" t="s">
        <v>81</v>
      </c>
      <c r="D13">
        <v>-764847.31</v>
      </c>
      <c r="E13">
        <v>-559444.18999999994</v>
      </c>
      <c r="F13">
        <v>-345475.88</v>
      </c>
      <c r="G13">
        <v>1008624.2</v>
      </c>
      <c r="H13">
        <v>-736459.5</v>
      </c>
      <c r="I13">
        <v>-443862.34</v>
      </c>
      <c r="J13">
        <v>-294427.25</v>
      </c>
      <c r="K13">
        <v>908886</v>
      </c>
      <c r="L13">
        <v>-113655.84</v>
      </c>
      <c r="M13">
        <v>-169700.08</v>
      </c>
      <c r="N13">
        <v>-139152.72</v>
      </c>
      <c r="O13">
        <v>247142.16</v>
      </c>
      <c r="P13">
        <v>2.5345694999999999</v>
      </c>
      <c r="Q13">
        <v>-38.379356000000001</v>
      </c>
      <c r="R13">
        <v>-36.189754000000001</v>
      </c>
      <c r="S13">
        <v>52.811905000000003</v>
      </c>
      <c r="T13">
        <v>-482444.78</v>
      </c>
      <c r="U13">
        <v>-158913.67000000001</v>
      </c>
      <c r="V13">
        <v>-172264.13</v>
      </c>
      <c r="W13">
        <v>536359.43999999994</v>
      </c>
      <c r="X13">
        <v>0.33192039000000001</v>
      </c>
      <c r="Y13">
        <v>-2.1334105000000001</v>
      </c>
      <c r="Z13">
        <v>-12.845578</v>
      </c>
      <c r="AA13">
        <v>13.025763</v>
      </c>
      <c r="AB13">
        <v>0</v>
      </c>
      <c r="AC13">
        <v>0</v>
      </c>
      <c r="AD13">
        <v>-11.485787</v>
      </c>
      <c r="AE13">
        <v>11.485787</v>
      </c>
      <c r="AF13">
        <v>-384628.03</v>
      </c>
      <c r="AG13">
        <v>-71032.085999999996</v>
      </c>
      <c r="AH13">
        <v>-134857.63</v>
      </c>
      <c r="AI13">
        <v>413728</v>
      </c>
      <c r="AJ13">
        <v>0</v>
      </c>
      <c r="AK13">
        <v>0</v>
      </c>
      <c r="AL13">
        <v>-11.580883</v>
      </c>
      <c r="AM13">
        <v>11.580883</v>
      </c>
      <c r="AN13">
        <v>0</v>
      </c>
      <c r="AO13">
        <v>0</v>
      </c>
      <c r="AP13">
        <v>-11.614112</v>
      </c>
      <c r="AQ13">
        <v>11.614112</v>
      </c>
    </row>
    <row r="14" spans="1:43" x14ac:dyDescent="0.25">
      <c r="A14" s="59">
        <v>0</v>
      </c>
      <c r="B14" t="s">
        <v>189</v>
      </c>
      <c r="C14" t="s">
        <v>81</v>
      </c>
      <c r="D14">
        <v>-603989.63</v>
      </c>
      <c r="E14">
        <v>-540475.93999999994</v>
      </c>
      <c r="F14">
        <v>-310220.78000000003</v>
      </c>
      <c r="G14">
        <v>867844.81</v>
      </c>
      <c r="H14">
        <v>-569223.18999999994</v>
      </c>
      <c r="I14">
        <v>-443149.5</v>
      </c>
      <c r="J14">
        <v>-253870.78</v>
      </c>
      <c r="K14">
        <v>764752.81</v>
      </c>
      <c r="L14">
        <v>-192177.11</v>
      </c>
      <c r="M14">
        <v>-573808.63</v>
      </c>
      <c r="N14">
        <v>-351122.75</v>
      </c>
      <c r="O14">
        <v>699625.31</v>
      </c>
      <c r="P14">
        <v>42062.34</v>
      </c>
      <c r="Q14">
        <v>-204778.91</v>
      </c>
      <c r="R14">
        <v>-123148.02</v>
      </c>
      <c r="S14">
        <v>242629.5</v>
      </c>
      <c r="T14">
        <v>-477206.03</v>
      </c>
      <c r="U14">
        <v>-296362.06</v>
      </c>
      <c r="V14">
        <v>-186073.72</v>
      </c>
      <c r="W14">
        <v>591759.68999999994</v>
      </c>
      <c r="X14">
        <v>26919.585999999999</v>
      </c>
      <c r="Y14">
        <v>-105726.61</v>
      </c>
      <c r="Z14">
        <v>-66437.437999999995</v>
      </c>
      <c r="AA14">
        <v>127736.89</v>
      </c>
      <c r="AB14">
        <v>14157.653</v>
      </c>
      <c r="AC14">
        <v>-80847.702999999994</v>
      </c>
      <c r="AD14">
        <v>-51196.315999999999</v>
      </c>
      <c r="AE14">
        <v>96736</v>
      </c>
      <c r="AF14">
        <v>-429476.09</v>
      </c>
      <c r="AG14">
        <v>-239520.33</v>
      </c>
      <c r="AH14">
        <v>-163292.56</v>
      </c>
      <c r="AI14">
        <v>518154.56</v>
      </c>
      <c r="AJ14">
        <v>114.89156</v>
      </c>
      <c r="AK14">
        <v>-416.06522000000001</v>
      </c>
      <c r="AL14">
        <v>-285.47253000000001</v>
      </c>
      <c r="AM14">
        <v>517.49872000000005</v>
      </c>
      <c r="AN14">
        <v>29.009136000000002</v>
      </c>
      <c r="AO14">
        <v>-284.73505</v>
      </c>
      <c r="AP14">
        <v>-208.02905000000001</v>
      </c>
      <c r="AQ14">
        <v>353.82434000000001</v>
      </c>
    </row>
    <row r="15" spans="1:43" x14ac:dyDescent="0.25">
      <c r="A15" s="59">
        <v>0</v>
      </c>
      <c r="B15" t="s">
        <v>190</v>
      </c>
      <c r="C15" t="s">
        <v>81</v>
      </c>
      <c r="D15">
        <v>-589845.75</v>
      </c>
      <c r="E15">
        <v>-529449.38</v>
      </c>
      <c r="F15">
        <v>-302493.75</v>
      </c>
      <c r="G15">
        <v>848373.25</v>
      </c>
      <c r="H15">
        <v>-575323.93999999994</v>
      </c>
      <c r="I15">
        <v>-448966.41</v>
      </c>
      <c r="J15">
        <v>-256281.5</v>
      </c>
      <c r="K15">
        <v>773465.38</v>
      </c>
      <c r="L15">
        <v>-195230.88</v>
      </c>
      <c r="M15">
        <v>-581226.06000000006</v>
      </c>
      <c r="N15">
        <v>-354846.53</v>
      </c>
      <c r="O15">
        <v>708417.13</v>
      </c>
      <c r="P15">
        <v>42180.565999999999</v>
      </c>
      <c r="Q15">
        <v>-207409.81</v>
      </c>
      <c r="R15">
        <v>-124564.39</v>
      </c>
      <c r="S15">
        <v>245589.73</v>
      </c>
      <c r="T15">
        <v>-480054.59</v>
      </c>
      <c r="U15">
        <v>-297887.88</v>
      </c>
      <c r="V15">
        <v>-186984.31</v>
      </c>
      <c r="W15">
        <v>595107.31000000006</v>
      </c>
      <c r="X15">
        <v>26649.516</v>
      </c>
      <c r="Y15">
        <v>-105447.98</v>
      </c>
      <c r="Z15">
        <v>-66221.625</v>
      </c>
      <c r="AA15">
        <v>127337.25</v>
      </c>
      <c r="AB15">
        <v>13569.346</v>
      </c>
      <c r="AC15">
        <v>-78235.741999999998</v>
      </c>
      <c r="AD15">
        <v>-49522.813000000002</v>
      </c>
      <c r="AE15">
        <v>93581.335999999996</v>
      </c>
      <c r="AF15">
        <v>-430648.66</v>
      </c>
      <c r="AG15">
        <v>-239384.3</v>
      </c>
      <c r="AH15">
        <v>-163567.67000000001</v>
      </c>
      <c r="AI15">
        <v>519150.75</v>
      </c>
      <c r="AJ15">
        <v>110.28439</v>
      </c>
      <c r="AK15">
        <v>-401.21908999999999</v>
      </c>
      <c r="AL15">
        <v>-275.48757999999998</v>
      </c>
      <c r="AM15">
        <v>499.03185999999999</v>
      </c>
      <c r="AN15">
        <v>27.552505</v>
      </c>
      <c r="AO15">
        <v>-274.81876</v>
      </c>
      <c r="AP15">
        <v>-201.1337</v>
      </c>
      <c r="AQ15">
        <v>341.67126000000002</v>
      </c>
    </row>
    <row r="16" spans="1:43" x14ac:dyDescent="0.25">
      <c r="A16" s="59">
        <v>0</v>
      </c>
      <c r="B16" t="s">
        <v>191</v>
      </c>
      <c r="C16" t="s">
        <v>81</v>
      </c>
      <c r="D16">
        <v>-581075.63</v>
      </c>
      <c r="E16">
        <v>-523508.22</v>
      </c>
      <c r="F16">
        <v>-297403.84000000003</v>
      </c>
      <c r="G16">
        <v>836754.88</v>
      </c>
      <c r="H16">
        <v>-583129.38</v>
      </c>
      <c r="I16">
        <v>-456117.56</v>
      </c>
      <c r="J16">
        <v>-259299.06</v>
      </c>
      <c r="K16">
        <v>784422.75</v>
      </c>
      <c r="L16">
        <v>-198441.64</v>
      </c>
      <c r="M16">
        <v>-587299.43999999994</v>
      </c>
      <c r="N16">
        <v>-358006.38</v>
      </c>
      <c r="O16">
        <v>715868.88</v>
      </c>
      <c r="P16">
        <v>41406.945</v>
      </c>
      <c r="Q16">
        <v>-206095.78</v>
      </c>
      <c r="R16">
        <v>-123802.39</v>
      </c>
      <c r="S16">
        <v>243961.14</v>
      </c>
      <c r="T16">
        <v>-482112.59</v>
      </c>
      <c r="U16">
        <v>-297998.81</v>
      </c>
      <c r="V16">
        <v>-187512.38</v>
      </c>
      <c r="W16">
        <v>596989.75</v>
      </c>
      <c r="X16">
        <v>24873.275000000001</v>
      </c>
      <c r="Y16">
        <v>-99194.633000000002</v>
      </c>
      <c r="Z16">
        <v>-62093.461000000003</v>
      </c>
      <c r="AA16">
        <v>119640.52</v>
      </c>
      <c r="AB16">
        <v>11574.433999999999</v>
      </c>
      <c r="AC16">
        <v>-67426.023000000001</v>
      </c>
      <c r="AD16">
        <v>-42574.483999999997</v>
      </c>
      <c r="AE16">
        <v>80578.054999999993</v>
      </c>
      <c r="AF16">
        <v>-429705.25</v>
      </c>
      <c r="AG16">
        <v>-236768.64000000001</v>
      </c>
      <c r="AH16">
        <v>-162987.79999999999</v>
      </c>
      <c r="AI16">
        <v>516982.59</v>
      </c>
      <c r="AJ16">
        <v>100.58537</v>
      </c>
      <c r="AK16">
        <v>-366.79250999999999</v>
      </c>
      <c r="AL16">
        <v>-252.68295000000001</v>
      </c>
      <c r="AM16">
        <v>456.62112000000002</v>
      </c>
      <c r="AN16">
        <v>24.714096000000001</v>
      </c>
      <c r="AO16">
        <v>-250.92839000000001</v>
      </c>
      <c r="AP16">
        <v>-184.66881000000001</v>
      </c>
      <c r="AQ16">
        <v>312.53546</v>
      </c>
    </row>
    <row r="17" spans="1:43" x14ac:dyDescent="0.25">
      <c r="A17" s="59">
        <v>0</v>
      </c>
      <c r="B17" t="s">
        <v>192</v>
      </c>
      <c r="C17" t="s">
        <v>81</v>
      </c>
      <c r="D17">
        <v>-567671.43999999994</v>
      </c>
      <c r="E17">
        <v>-513089.59</v>
      </c>
      <c r="F17">
        <v>-290099.96999999997</v>
      </c>
      <c r="G17">
        <v>818333.56</v>
      </c>
      <c r="H17">
        <v>-589457.06000000006</v>
      </c>
      <c r="I17">
        <v>-462196.69</v>
      </c>
      <c r="J17">
        <v>-261755.16</v>
      </c>
      <c r="K17">
        <v>793474.13</v>
      </c>
      <c r="L17">
        <v>-201556.61</v>
      </c>
      <c r="M17">
        <v>-594685.81000000006</v>
      </c>
      <c r="N17">
        <v>-361654.5</v>
      </c>
      <c r="O17">
        <v>724617.38</v>
      </c>
      <c r="P17">
        <v>41431.059000000001</v>
      </c>
      <c r="Q17">
        <v>-208337.39</v>
      </c>
      <c r="R17">
        <v>-125001.43</v>
      </c>
      <c r="S17">
        <v>246467.77</v>
      </c>
      <c r="T17">
        <v>-484809.22</v>
      </c>
      <c r="U17">
        <v>-299317.25</v>
      </c>
      <c r="V17">
        <v>-188351.77</v>
      </c>
      <c r="W17">
        <v>600089.31000000006</v>
      </c>
      <c r="X17">
        <v>24445.671999999999</v>
      </c>
      <c r="Y17">
        <v>-98217.562999999995</v>
      </c>
      <c r="Z17">
        <v>-61437.336000000003</v>
      </c>
      <c r="AA17">
        <v>118401.13</v>
      </c>
      <c r="AB17">
        <v>10848.798000000001</v>
      </c>
      <c r="AC17">
        <v>-63811.519999999997</v>
      </c>
      <c r="AD17">
        <v>-40213.983999999997</v>
      </c>
      <c r="AE17">
        <v>76202.172000000006</v>
      </c>
      <c r="AF17">
        <v>-430533.84</v>
      </c>
      <c r="AG17">
        <v>-236274.8</v>
      </c>
      <c r="AH17">
        <v>-163129.79999999999</v>
      </c>
      <c r="AI17">
        <v>517490.56</v>
      </c>
      <c r="AJ17">
        <v>96.711692999999997</v>
      </c>
      <c r="AK17">
        <v>-354.13751000000002</v>
      </c>
      <c r="AL17">
        <v>-244.26500999999999</v>
      </c>
      <c r="AM17">
        <v>440.94436999999999</v>
      </c>
      <c r="AN17">
        <v>23.492355</v>
      </c>
      <c r="AO17">
        <v>-242.49028000000001</v>
      </c>
      <c r="AP17">
        <v>-179.95677000000001</v>
      </c>
      <c r="AQ17">
        <v>302.88260000000002</v>
      </c>
    </row>
    <row r="18" spans="1:43" x14ac:dyDescent="0.25">
      <c r="A18" s="59">
        <v>0</v>
      </c>
      <c r="B18" t="s">
        <v>193</v>
      </c>
      <c r="C18" t="s">
        <v>81</v>
      </c>
      <c r="D18">
        <v>-231560.16</v>
      </c>
      <c r="E18">
        <v>-201753.33</v>
      </c>
      <c r="F18">
        <v>-139294.32999999999</v>
      </c>
      <c r="G18">
        <v>337234.97</v>
      </c>
      <c r="H18">
        <v>-222394.61</v>
      </c>
      <c r="I18">
        <v>-168027.41</v>
      </c>
      <c r="J18">
        <v>-113807.3</v>
      </c>
      <c r="K18">
        <v>301072.53000000003</v>
      </c>
      <c r="L18">
        <v>-39804.957000000002</v>
      </c>
      <c r="M18">
        <v>-193044.78</v>
      </c>
      <c r="N18">
        <v>-136845.25</v>
      </c>
      <c r="O18">
        <v>239952.81</v>
      </c>
      <c r="P18">
        <v>29205.805</v>
      </c>
      <c r="Q18">
        <v>-72817.491999999998</v>
      </c>
      <c r="R18">
        <v>-49153.815999999999</v>
      </c>
      <c r="S18">
        <v>92582.202999999994</v>
      </c>
      <c r="T18">
        <v>-186828</v>
      </c>
      <c r="U18">
        <v>-116361.47</v>
      </c>
      <c r="V18">
        <v>-81918.164000000004</v>
      </c>
      <c r="W18">
        <v>234851.61</v>
      </c>
      <c r="X18">
        <v>16687.822</v>
      </c>
      <c r="Y18">
        <v>-36405.883000000002</v>
      </c>
      <c r="Z18">
        <v>-25208.463</v>
      </c>
      <c r="AA18">
        <v>47321.648000000001</v>
      </c>
      <c r="AB18">
        <v>7933.7803000000004</v>
      </c>
      <c r="AC18">
        <v>-21563.168000000001</v>
      </c>
      <c r="AD18">
        <v>-15064.482</v>
      </c>
      <c r="AE18">
        <v>27474.601999999999</v>
      </c>
      <c r="AF18">
        <v>-164713.06</v>
      </c>
      <c r="AG18">
        <v>-94934.047000000006</v>
      </c>
      <c r="AH18">
        <v>-70048.047000000006</v>
      </c>
      <c r="AI18">
        <v>202607</v>
      </c>
      <c r="AJ18">
        <v>198.02347</v>
      </c>
      <c r="AK18">
        <v>-415.72559000000001</v>
      </c>
      <c r="AL18">
        <v>-309.41442999999998</v>
      </c>
      <c r="AM18">
        <v>554.77777000000003</v>
      </c>
      <c r="AN18">
        <v>80.347572</v>
      </c>
      <c r="AO18">
        <v>-267.12704000000002</v>
      </c>
      <c r="AP18">
        <v>-206.71257</v>
      </c>
      <c r="AQ18">
        <v>347.19256999999999</v>
      </c>
    </row>
    <row r="19" spans="1:43" x14ac:dyDescent="0.25">
      <c r="A19" s="59">
        <v>0</v>
      </c>
      <c r="B19" t="s">
        <v>194</v>
      </c>
      <c r="C19" t="s">
        <v>81</v>
      </c>
      <c r="D19">
        <v>-219692.53</v>
      </c>
      <c r="E19">
        <v>-192243.34</v>
      </c>
      <c r="F19">
        <v>-131999.66</v>
      </c>
      <c r="G19">
        <v>320384.5</v>
      </c>
      <c r="H19">
        <v>-228018.27</v>
      </c>
      <c r="I19">
        <v>-172869.05</v>
      </c>
      <c r="J19">
        <v>-116553.5</v>
      </c>
      <c r="K19">
        <v>308967.25</v>
      </c>
      <c r="L19">
        <v>-41424.296999999999</v>
      </c>
      <c r="M19">
        <v>-200054.91</v>
      </c>
      <c r="N19">
        <v>-141417.76999999999</v>
      </c>
      <c r="O19">
        <v>248469.17</v>
      </c>
      <c r="P19">
        <v>30080.34</v>
      </c>
      <c r="Q19">
        <v>-75423.547000000006</v>
      </c>
      <c r="R19">
        <v>-50872.758000000002</v>
      </c>
      <c r="S19">
        <v>95820.539000000004</v>
      </c>
      <c r="T19">
        <v>-189251.25</v>
      </c>
      <c r="U19">
        <v>-117861.68</v>
      </c>
      <c r="V19">
        <v>-82905.718999999997</v>
      </c>
      <c r="W19">
        <v>237867.13</v>
      </c>
      <c r="X19">
        <v>16745.287</v>
      </c>
      <c r="Y19">
        <v>-36682.445</v>
      </c>
      <c r="Z19">
        <v>-25380.456999999999</v>
      </c>
      <c r="AA19">
        <v>47646.343999999997</v>
      </c>
      <c r="AB19">
        <v>7409.8633</v>
      </c>
      <c r="AC19">
        <v>-20213.657999999999</v>
      </c>
      <c r="AD19">
        <v>-14134.814</v>
      </c>
      <c r="AE19">
        <v>25754.437999999998</v>
      </c>
      <c r="AF19">
        <v>-165461.84</v>
      </c>
      <c r="AG19">
        <v>-95123.07</v>
      </c>
      <c r="AH19">
        <v>-70305.718999999997</v>
      </c>
      <c r="AI19">
        <v>203393.48</v>
      </c>
      <c r="AJ19">
        <v>191.59296000000001</v>
      </c>
      <c r="AK19">
        <v>-402.83483999999999</v>
      </c>
      <c r="AL19">
        <v>-299.97170999999997</v>
      </c>
      <c r="AM19">
        <v>537.55633999999998</v>
      </c>
      <c r="AN19">
        <v>77.891211999999996</v>
      </c>
      <c r="AO19">
        <v>-259.48831000000001</v>
      </c>
      <c r="AP19">
        <v>-201.09601000000001</v>
      </c>
      <c r="AQ19">
        <v>337.40307999999999</v>
      </c>
    </row>
    <row r="20" spans="1:43" x14ac:dyDescent="0.25">
      <c r="A20" s="59">
        <v>0</v>
      </c>
      <c r="B20" t="s">
        <v>195</v>
      </c>
      <c r="C20" t="s">
        <v>81</v>
      </c>
      <c r="D20">
        <v>-213349.31</v>
      </c>
      <c r="E20">
        <v>-187886.17</v>
      </c>
      <c r="F20">
        <v>-127949.94</v>
      </c>
      <c r="G20">
        <v>311753.63</v>
      </c>
      <c r="H20">
        <v>-235445.72</v>
      </c>
      <c r="I20">
        <v>-179272.72</v>
      </c>
      <c r="J20">
        <v>-120204.38</v>
      </c>
      <c r="K20">
        <v>319409.59000000003</v>
      </c>
      <c r="L20">
        <v>-42975.063000000002</v>
      </c>
      <c r="M20">
        <v>-205998.56</v>
      </c>
      <c r="N20">
        <v>-145279.26999999999</v>
      </c>
      <c r="O20">
        <v>255711.42</v>
      </c>
      <c r="P20">
        <v>29505.335999999999</v>
      </c>
      <c r="Q20">
        <v>-74361.585999999996</v>
      </c>
      <c r="R20">
        <v>-50125.883000000002</v>
      </c>
      <c r="S20">
        <v>94407.702999999994</v>
      </c>
      <c r="T20">
        <v>-189928.7</v>
      </c>
      <c r="U20">
        <v>-117832.13</v>
      </c>
      <c r="V20">
        <v>-83102.414000000004</v>
      </c>
      <c r="W20">
        <v>238460.34</v>
      </c>
      <c r="X20">
        <v>14273.959000000001</v>
      </c>
      <c r="Y20">
        <v>-31325.467000000001</v>
      </c>
      <c r="Z20">
        <v>-21681.526999999998</v>
      </c>
      <c r="AA20">
        <v>40683.156000000003</v>
      </c>
      <c r="AB20">
        <v>4435.5015000000003</v>
      </c>
      <c r="AC20">
        <v>-12100.191000000001</v>
      </c>
      <c r="AD20">
        <v>-8582.1982000000007</v>
      </c>
      <c r="AE20">
        <v>15483.619000000001</v>
      </c>
      <c r="AF20">
        <v>-162529.16</v>
      </c>
      <c r="AG20">
        <v>-92540.773000000001</v>
      </c>
      <c r="AH20">
        <v>-68965.741999999998</v>
      </c>
      <c r="AI20">
        <v>199338.39</v>
      </c>
      <c r="AJ20">
        <v>173.64388</v>
      </c>
      <c r="AK20">
        <v>-363.55712999999997</v>
      </c>
      <c r="AL20">
        <v>-271.86144999999999</v>
      </c>
      <c r="AM20">
        <v>486.03973000000002</v>
      </c>
      <c r="AN20">
        <v>71.922263999999998</v>
      </c>
      <c r="AO20">
        <v>-238.298</v>
      </c>
      <c r="AP20">
        <v>-187.70801</v>
      </c>
      <c r="AQ20">
        <v>311.75799999999998</v>
      </c>
    </row>
    <row r="21" spans="1:43" x14ac:dyDescent="0.25">
      <c r="A21" s="59">
        <v>0</v>
      </c>
      <c r="B21" t="s">
        <v>196</v>
      </c>
      <c r="C21" t="s">
        <v>81</v>
      </c>
      <c r="D21">
        <v>-202544.11</v>
      </c>
      <c r="E21">
        <v>-179191.42</v>
      </c>
      <c r="F21">
        <v>-121286.58</v>
      </c>
      <c r="G21">
        <v>296385.06</v>
      </c>
      <c r="H21">
        <v>-241504.47</v>
      </c>
      <c r="I21">
        <v>-184528.16</v>
      </c>
      <c r="J21">
        <v>-123153.66</v>
      </c>
      <c r="K21">
        <v>327935.78000000003</v>
      </c>
      <c r="L21">
        <v>-44612.296999999999</v>
      </c>
      <c r="M21">
        <v>-212739.11</v>
      </c>
      <c r="N21">
        <v>-149614.22</v>
      </c>
      <c r="O21">
        <v>263879.90999999997</v>
      </c>
      <c r="P21">
        <v>30003.631000000001</v>
      </c>
      <c r="Q21">
        <v>-76048.077999999994</v>
      </c>
      <c r="R21">
        <v>-51221.906000000003</v>
      </c>
      <c r="S21">
        <v>96473.891000000003</v>
      </c>
      <c r="T21">
        <v>-192017.16</v>
      </c>
      <c r="U21">
        <v>-119010.52</v>
      </c>
      <c r="V21">
        <v>-83932.226999999999</v>
      </c>
      <c r="W21">
        <v>240995.25</v>
      </c>
      <c r="X21">
        <v>13737.739</v>
      </c>
      <c r="Y21">
        <v>-30261.525000000001</v>
      </c>
      <c r="Z21">
        <v>-20939.118999999999</v>
      </c>
      <c r="AA21">
        <v>39280.175999999999</v>
      </c>
      <c r="AB21">
        <v>3530.2887999999998</v>
      </c>
      <c r="AC21">
        <v>-9660.0604999999996</v>
      </c>
      <c r="AD21">
        <v>-6893.8285999999998</v>
      </c>
      <c r="AE21">
        <v>12381.621999999999</v>
      </c>
      <c r="AF21">
        <v>-162530.03</v>
      </c>
      <c r="AG21">
        <v>-92152.327999999994</v>
      </c>
      <c r="AH21">
        <v>-68897.460999999996</v>
      </c>
      <c r="AI21">
        <v>199135.44</v>
      </c>
      <c r="AJ21">
        <v>167.04488000000001</v>
      </c>
      <c r="AK21">
        <v>-349.85635000000002</v>
      </c>
      <c r="AL21">
        <v>-261.9873</v>
      </c>
      <c r="AM21">
        <v>467.91109999999998</v>
      </c>
      <c r="AN21">
        <v>68.891936999999999</v>
      </c>
      <c r="AO21">
        <v>-228.38104000000001</v>
      </c>
      <c r="AP21">
        <v>-180.48718</v>
      </c>
      <c r="AQ21">
        <v>299.13144</v>
      </c>
    </row>
    <row r="22" spans="1:43" x14ac:dyDescent="0.25">
      <c r="A22" s="59">
        <v>0</v>
      </c>
      <c r="B22" t="s">
        <v>197</v>
      </c>
      <c r="C22" t="s">
        <v>81</v>
      </c>
      <c r="D22">
        <v>-255785.44</v>
      </c>
      <c r="E22">
        <v>-247610.47</v>
      </c>
      <c r="F22">
        <v>-157387.48000000001</v>
      </c>
      <c r="G22">
        <v>389240.22</v>
      </c>
      <c r="H22">
        <v>-239516.44</v>
      </c>
      <c r="I22">
        <v>-199545.06</v>
      </c>
      <c r="J22">
        <v>-124723.05</v>
      </c>
      <c r="K22">
        <v>335771.03</v>
      </c>
      <c r="L22">
        <v>-52948.722999999998</v>
      </c>
      <c r="M22">
        <v>-334264.46999999997</v>
      </c>
      <c r="N22">
        <v>-218866.03</v>
      </c>
      <c r="O22">
        <v>403036.78</v>
      </c>
      <c r="P22">
        <v>90328.702999999994</v>
      </c>
      <c r="Q22">
        <v>-222162.08</v>
      </c>
      <c r="R22">
        <v>-141215.38</v>
      </c>
      <c r="S22">
        <v>278311.06</v>
      </c>
      <c r="T22">
        <v>-191608.44</v>
      </c>
      <c r="U22">
        <v>-130690.6</v>
      </c>
      <c r="V22">
        <v>-85051.695000000007</v>
      </c>
      <c r="W22">
        <v>247037.67</v>
      </c>
      <c r="X22">
        <v>81487.304999999993</v>
      </c>
      <c r="Y22">
        <v>-176790.73</v>
      </c>
      <c r="Z22">
        <v>-116420</v>
      </c>
      <c r="AA22">
        <v>226823.19</v>
      </c>
      <c r="AB22">
        <v>60080.445</v>
      </c>
      <c r="AC22">
        <v>-159233.92000000001</v>
      </c>
      <c r="AD22">
        <v>-105684.92</v>
      </c>
      <c r="AE22">
        <v>200335.72</v>
      </c>
      <c r="AF22">
        <v>-163873.97</v>
      </c>
      <c r="AG22">
        <v>-103302.09</v>
      </c>
      <c r="AH22">
        <v>-70458.922000000006</v>
      </c>
      <c r="AI22">
        <v>206132.14</v>
      </c>
      <c r="AJ22">
        <v>53245.879000000001</v>
      </c>
      <c r="AK22">
        <v>-111060.45</v>
      </c>
      <c r="AL22">
        <v>-75308.327999999994</v>
      </c>
      <c r="AM22">
        <v>144363.75</v>
      </c>
      <c r="AN22">
        <v>9154.4727000000003</v>
      </c>
      <c r="AO22">
        <v>-28863.565999999999</v>
      </c>
      <c r="AP22">
        <v>-20125.076000000001</v>
      </c>
      <c r="AQ22">
        <v>36358.332000000002</v>
      </c>
    </row>
    <row r="23" spans="1:43" x14ac:dyDescent="0.25">
      <c r="A23" s="59">
        <v>0</v>
      </c>
      <c r="B23" t="s">
        <v>198</v>
      </c>
      <c r="C23" t="s">
        <v>81</v>
      </c>
      <c r="D23">
        <v>-243699.25</v>
      </c>
      <c r="E23">
        <v>-236620.88</v>
      </c>
      <c r="F23">
        <v>-149735.88</v>
      </c>
      <c r="G23">
        <v>371213.69</v>
      </c>
      <c r="H23">
        <v>-244669.42</v>
      </c>
      <c r="I23">
        <v>-204342.47</v>
      </c>
      <c r="J23">
        <v>-127276.09</v>
      </c>
      <c r="K23">
        <v>343246.53</v>
      </c>
      <c r="L23">
        <v>-54402.5</v>
      </c>
      <c r="M23">
        <v>-341196.78</v>
      </c>
      <c r="N23">
        <v>-222835.94</v>
      </c>
      <c r="O23">
        <v>411133.47</v>
      </c>
      <c r="P23">
        <v>91017.445000000007</v>
      </c>
      <c r="Q23">
        <v>-225073.14</v>
      </c>
      <c r="R23">
        <v>-142802.01999999999</v>
      </c>
      <c r="S23">
        <v>281663.81</v>
      </c>
      <c r="T23">
        <v>-194329.19</v>
      </c>
      <c r="U23">
        <v>-132563.23000000001</v>
      </c>
      <c r="V23">
        <v>-86183.366999999998</v>
      </c>
      <c r="W23">
        <v>250528.28</v>
      </c>
      <c r="X23">
        <v>81594.695000000007</v>
      </c>
      <c r="Y23">
        <v>-177788.58</v>
      </c>
      <c r="Z23">
        <v>-116948.96</v>
      </c>
      <c r="AA23">
        <v>227911.25</v>
      </c>
      <c r="AB23">
        <v>59663.73</v>
      </c>
      <c r="AC23">
        <v>-158789.98000000001</v>
      </c>
      <c r="AD23">
        <v>-105363.41</v>
      </c>
      <c r="AE23">
        <v>199688.42</v>
      </c>
      <c r="AF23">
        <v>-165298</v>
      </c>
      <c r="AG23">
        <v>-104038.37</v>
      </c>
      <c r="AH23">
        <v>-71006.789000000004</v>
      </c>
      <c r="AI23">
        <v>207820.53</v>
      </c>
      <c r="AJ23">
        <v>52126.707000000002</v>
      </c>
      <c r="AK23">
        <v>-108998.75</v>
      </c>
      <c r="AL23">
        <v>-73938.531000000003</v>
      </c>
      <c r="AM23">
        <v>141650.38</v>
      </c>
      <c r="AN23">
        <v>8083.8594000000003</v>
      </c>
      <c r="AO23">
        <v>-25571.870999999999</v>
      </c>
      <c r="AP23">
        <v>-17878.502</v>
      </c>
      <c r="AQ23">
        <v>32232.131000000001</v>
      </c>
    </row>
    <row r="24" spans="1:43" x14ac:dyDescent="0.25">
      <c r="A24" s="59">
        <v>0</v>
      </c>
      <c r="B24" t="s">
        <v>199</v>
      </c>
      <c r="C24" t="s">
        <v>81</v>
      </c>
      <c r="D24">
        <v>-233146.66</v>
      </c>
      <c r="E24">
        <v>-226966.17</v>
      </c>
      <c r="F24">
        <v>-143081.79999999999</v>
      </c>
      <c r="G24">
        <v>355448.19</v>
      </c>
      <c r="H24">
        <v>-249049.78</v>
      </c>
      <c r="I24">
        <v>-208446.31</v>
      </c>
      <c r="J24">
        <v>-129444.82</v>
      </c>
      <c r="K24">
        <v>349616.38</v>
      </c>
      <c r="L24">
        <v>-55646.711000000003</v>
      </c>
      <c r="M24">
        <v>-347135.13</v>
      </c>
      <c r="N24">
        <v>-226201.23</v>
      </c>
      <c r="O24">
        <v>418050.66</v>
      </c>
      <c r="P24">
        <v>91608.891000000003</v>
      </c>
      <c r="Q24">
        <v>-227568.03</v>
      </c>
      <c r="R24">
        <v>-144158.31</v>
      </c>
      <c r="S24">
        <v>284536.5</v>
      </c>
      <c r="T24">
        <v>-196590.7</v>
      </c>
      <c r="U24">
        <v>-134119.23000000001</v>
      </c>
      <c r="V24">
        <v>-87124.523000000001</v>
      </c>
      <c r="W24">
        <v>253429.59</v>
      </c>
      <c r="X24">
        <v>81682.008000000002</v>
      </c>
      <c r="Y24">
        <v>-178618.38</v>
      </c>
      <c r="Z24">
        <v>-117389.25</v>
      </c>
      <c r="AA24">
        <v>228815.89</v>
      </c>
      <c r="AB24">
        <v>59292.644999999997</v>
      </c>
      <c r="AC24">
        <v>-158345.94</v>
      </c>
      <c r="AD24">
        <v>-105053.61</v>
      </c>
      <c r="AE24">
        <v>199061.08</v>
      </c>
      <c r="AF24">
        <v>-166427.94</v>
      </c>
      <c r="AG24">
        <v>-104606.68</v>
      </c>
      <c r="AH24">
        <v>-71440.866999999998</v>
      </c>
      <c r="AI24">
        <v>209152.13</v>
      </c>
      <c r="AJ24">
        <v>51022.84</v>
      </c>
      <c r="AK24">
        <v>-106905.17</v>
      </c>
      <c r="AL24">
        <v>-72552.391000000003</v>
      </c>
      <c r="AM24">
        <v>138909.67000000001</v>
      </c>
      <c r="AN24">
        <v>7178.5190000000002</v>
      </c>
      <c r="AO24">
        <v>-22767.555</v>
      </c>
      <c r="AP24">
        <v>-15958.915000000001</v>
      </c>
      <c r="AQ24">
        <v>28715.493999999999</v>
      </c>
    </row>
    <row r="25" spans="1:43" x14ac:dyDescent="0.25">
      <c r="A25" s="59">
        <v>0</v>
      </c>
      <c r="B25" t="s">
        <v>200</v>
      </c>
      <c r="C25" t="s">
        <v>81</v>
      </c>
      <c r="D25">
        <v>-221524.41</v>
      </c>
      <c r="E25">
        <v>-216288.31</v>
      </c>
      <c r="F25">
        <v>-135748.35999999999</v>
      </c>
      <c r="G25">
        <v>338055.19</v>
      </c>
      <c r="H25">
        <v>-254289.08</v>
      </c>
      <c r="I25">
        <v>-213345.31</v>
      </c>
      <c r="J25">
        <v>-132025.5</v>
      </c>
      <c r="K25">
        <v>357225.25</v>
      </c>
      <c r="L25">
        <v>-57151.504000000001</v>
      </c>
      <c r="M25">
        <v>-354107.69</v>
      </c>
      <c r="N25">
        <v>-230139.59</v>
      </c>
      <c r="O25">
        <v>426172.25</v>
      </c>
      <c r="P25">
        <v>92238.875</v>
      </c>
      <c r="Q25">
        <v>-230404.13</v>
      </c>
      <c r="R25">
        <v>-145690.81</v>
      </c>
      <c r="S25">
        <v>287784.44</v>
      </c>
      <c r="T25">
        <v>-199344.42</v>
      </c>
      <c r="U25">
        <v>-136000.91</v>
      </c>
      <c r="V25">
        <v>-88267.164000000004</v>
      </c>
      <c r="W25">
        <v>256954.34</v>
      </c>
      <c r="X25">
        <v>81720.312999999995</v>
      </c>
      <c r="Y25">
        <v>-179487.13</v>
      </c>
      <c r="Z25">
        <v>-117843.52</v>
      </c>
      <c r="AA25">
        <v>229741.02</v>
      </c>
      <c r="AB25">
        <v>58809.546999999999</v>
      </c>
      <c r="AC25">
        <v>-157725.01999999999</v>
      </c>
      <c r="AD25">
        <v>-104630.08</v>
      </c>
      <c r="AE25">
        <v>198199.89</v>
      </c>
      <c r="AF25">
        <v>-167857.13</v>
      </c>
      <c r="AG25">
        <v>-105325.18</v>
      </c>
      <c r="AH25">
        <v>-71993.077999999994</v>
      </c>
      <c r="AI25">
        <v>210837.41</v>
      </c>
      <c r="AJ25">
        <v>49722.237999999998</v>
      </c>
      <c r="AK25">
        <v>-104442.82</v>
      </c>
      <c r="AL25">
        <v>-70830.452999999994</v>
      </c>
      <c r="AM25">
        <v>135637.59</v>
      </c>
      <c r="AN25">
        <v>6143.8397999999997</v>
      </c>
      <c r="AO25">
        <v>-19551.348000000002</v>
      </c>
      <c r="AP25">
        <v>-13755.987999999999</v>
      </c>
      <c r="AQ25">
        <v>24682.567999999999</v>
      </c>
    </row>
    <row r="26" spans="1:43" x14ac:dyDescent="0.25">
      <c r="A26" s="59">
        <v>0</v>
      </c>
      <c r="B26" t="s">
        <v>201</v>
      </c>
      <c r="C26" t="s">
        <v>81</v>
      </c>
      <c r="D26">
        <v>-445078.66</v>
      </c>
      <c r="E26">
        <v>-379577.53</v>
      </c>
      <c r="F26">
        <v>-241780.28</v>
      </c>
      <c r="G26">
        <v>632954.88</v>
      </c>
      <c r="H26">
        <v>-415246.63</v>
      </c>
      <c r="I26">
        <v>-305425.81</v>
      </c>
      <c r="J26">
        <v>-194677.28</v>
      </c>
      <c r="K26">
        <v>551011.75</v>
      </c>
      <c r="L26">
        <v>-94942.343999999997</v>
      </c>
      <c r="M26">
        <v>-300342.34000000003</v>
      </c>
      <c r="N26">
        <v>-206513.63</v>
      </c>
      <c r="O26">
        <v>376652.97</v>
      </c>
      <c r="P26">
        <v>4456.3940000000002</v>
      </c>
      <c r="Q26">
        <v>-15645.946</v>
      </c>
      <c r="R26">
        <v>-10198.739</v>
      </c>
      <c r="S26">
        <v>19200.763999999999</v>
      </c>
      <c r="T26">
        <v>-323754.19</v>
      </c>
      <c r="U26">
        <v>-184861.59</v>
      </c>
      <c r="V26">
        <v>-131874.95000000001</v>
      </c>
      <c r="W26">
        <v>395451.13</v>
      </c>
      <c r="X26">
        <v>106.80989</v>
      </c>
      <c r="Y26">
        <v>-308.52154999999999</v>
      </c>
      <c r="Z26">
        <v>-221.60193000000001</v>
      </c>
      <c r="AA26">
        <v>394.59005999999999</v>
      </c>
      <c r="AB26">
        <v>65.867705999999998</v>
      </c>
      <c r="AC26">
        <v>-253.12064000000001</v>
      </c>
      <c r="AD26">
        <v>-186.51473999999999</v>
      </c>
      <c r="AE26">
        <v>321.24191000000002</v>
      </c>
      <c r="AF26">
        <v>-273869.03000000003</v>
      </c>
      <c r="AG26">
        <v>-137590.67000000001</v>
      </c>
      <c r="AH26">
        <v>-108591.36</v>
      </c>
      <c r="AI26">
        <v>325157.69</v>
      </c>
      <c r="AJ26">
        <v>62.381095999999999</v>
      </c>
      <c r="AK26">
        <v>-163.57611</v>
      </c>
      <c r="AL26">
        <v>-125.31061</v>
      </c>
      <c r="AM26">
        <v>215.29349999999999</v>
      </c>
      <c r="AN26">
        <v>19.603366999999999</v>
      </c>
      <c r="AO26">
        <v>-102.45149000000001</v>
      </c>
      <c r="AP26">
        <v>-85.149422000000001</v>
      </c>
      <c r="AQ26">
        <v>134.65149</v>
      </c>
    </row>
    <row r="27" spans="1:43" x14ac:dyDescent="0.25">
      <c r="A27" s="59">
        <v>0</v>
      </c>
      <c r="B27" t="s">
        <v>202</v>
      </c>
      <c r="C27" t="s">
        <v>81</v>
      </c>
      <c r="D27">
        <v>-433414.72</v>
      </c>
      <c r="E27">
        <v>-371110.53</v>
      </c>
      <c r="F27">
        <v>-234947.67</v>
      </c>
      <c r="G27">
        <v>617067.06000000006</v>
      </c>
      <c r="H27">
        <v>-422364.06</v>
      </c>
      <c r="I27">
        <v>-311524.63</v>
      </c>
      <c r="J27">
        <v>-197679.53</v>
      </c>
      <c r="K27">
        <v>560817.43999999994</v>
      </c>
      <c r="L27">
        <v>-97423.672000000006</v>
      </c>
      <c r="M27">
        <v>-306495.19</v>
      </c>
      <c r="N27">
        <v>-210282.3</v>
      </c>
      <c r="O27">
        <v>384251.63</v>
      </c>
      <c r="P27">
        <v>4378.9331000000002</v>
      </c>
      <c r="Q27">
        <v>-15512.987999999999</v>
      </c>
      <c r="R27">
        <v>-10108.156000000001</v>
      </c>
      <c r="S27">
        <v>19026.368999999999</v>
      </c>
      <c r="T27">
        <v>-326048.88</v>
      </c>
      <c r="U27">
        <v>-185646.16</v>
      </c>
      <c r="V27">
        <v>-132624.01999999999</v>
      </c>
      <c r="W27">
        <v>397946.59</v>
      </c>
      <c r="X27">
        <v>104.17871</v>
      </c>
      <c r="Y27">
        <v>-302.66521999999998</v>
      </c>
      <c r="Z27">
        <v>-217.47110000000001</v>
      </c>
      <c r="AA27">
        <v>386.97949</v>
      </c>
      <c r="AB27">
        <v>63.404094999999998</v>
      </c>
      <c r="AC27">
        <v>-245.15246999999999</v>
      </c>
      <c r="AD27">
        <v>-181.05774</v>
      </c>
      <c r="AE27">
        <v>311.29041000000001</v>
      </c>
      <c r="AF27">
        <v>-273747.19</v>
      </c>
      <c r="AG27">
        <v>-136518.57999999999</v>
      </c>
      <c r="AH27">
        <v>-108395.36</v>
      </c>
      <c r="AI27">
        <v>324537.21999999997</v>
      </c>
      <c r="AJ27">
        <v>59.447978999999997</v>
      </c>
      <c r="AK27">
        <v>-156.00613000000001</v>
      </c>
      <c r="AL27">
        <v>-120.03136000000001</v>
      </c>
      <c r="AM27">
        <v>205.6198</v>
      </c>
      <c r="AN27">
        <v>18.186713999999998</v>
      </c>
      <c r="AO27">
        <v>-95.560935999999998</v>
      </c>
      <c r="AP27">
        <v>-80.172652999999997</v>
      </c>
      <c r="AQ27">
        <v>126.05674999999999</v>
      </c>
    </row>
    <row r="28" spans="1:43" x14ac:dyDescent="0.25">
      <c r="A28" s="59">
        <v>0</v>
      </c>
      <c r="B28" t="s">
        <v>203</v>
      </c>
      <c r="C28" t="s">
        <v>81</v>
      </c>
      <c r="D28">
        <v>-423301.25</v>
      </c>
      <c r="E28">
        <v>-363682.47</v>
      </c>
      <c r="F28">
        <v>-229094.47</v>
      </c>
      <c r="G28">
        <v>603268.75</v>
      </c>
      <c r="H28">
        <v>-428560.72</v>
      </c>
      <c r="I28">
        <v>-316836.40999999997</v>
      </c>
      <c r="J28">
        <v>-200263.44</v>
      </c>
      <c r="K28">
        <v>569346.18999999994</v>
      </c>
      <c r="L28">
        <v>-99586.898000000001</v>
      </c>
      <c r="M28">
        <v>-311775.28000000003</v>
      </c>
      <c r="N28">
        <v>-213487.34</v>
      </c>
      <c r="O28">
        <v>390766.19</v>
      </c>
      <c r="P28">
        <v>4290.8765000000003</v>
      </c>
      <c r="Q28">
        <v>-15321.782999999999</v>
      </c>
      <c r="R28">
        <v>-9982.0449000000008</v>
      </c>
      <c r="S28">
        <v>18783.234</v>
      </c>
      <c r="T28">
        <v>-328038</v>
      </c>
      <c r="U28">
        <v>-186305.86</v>
      </c>
      <c r="V28">
        <v>-133268.31</v>
      </c>
      <c r="W28">
        <v>400099.03</v>
      </c>
      <c r="X28">
        <v>101.89846</v>
      </c>
      <c r="Y28">
        <v>-297.5437</v>
      </c>
      <c r="Z28">
        <v>-213.86398</v>
      </c>
      <c r="AA28">
        <v>380.33321999999998</v>
      </c>
      <c r="AB28">
        <v>61.293776999999999</v>
      </c>
      <c r="AC28">
        <v>-238.27768</v>
      </c>
      <c r="AD28">
        <v>-176.31548000000001</v>
      </c>
      <c r="AE28">
        <v>302.68851000000001</v>
      </c>
      <c r="AF28">
        <v>-273641.69</v>
      </c>
      <c r="AG28">
        <v>-135576.60999999999</v>
      </c>
      <c r="AH28">
        <v>-108224.19</v>
      </c>
      <c r="AI28">
        <v>323995.78000000003</v>
      </c>
      <c r="AJ28">
        <v>56.972121999999999</v>
      </c>
      <c r="AK28">
        <v>-149.60767000000001</v>
      </c>
      <c r="AL28">
        <v>-115.56826</v>
      </c>
      <c r="AM28">
        <v>197.44441</v>
      </c>
      <c r="AN28">
        <v>17.010103000000001</v>
      </c>
      <c r="AO28">
        <v>-89.809578000000002</v>
      </c>
      <c r="AP28">
        <v>-76.019226000000003</v>
      </c>
      <c r="AQ28">
        <v>118.88661</v>
      </c>
    </row>
    <row r="29" spans="1:43" x14ac:dyDescent="0.25">
      <c r="A29" s="59">
        <v>0</v>
      </c>
      <c r="B29" t="s">
        <v>204</v>
      </c>
      <c r="C29" t="s">
        <v>81</v>
      </c>
      <c r="D29">
        <v>-413560.19</v>
      </c>
      <c r="E29">
        <v>-356813.41</v>
      </c>
      <c r="F29">
        <v>-223292.41</v>
      </c>
      <c r="G29">
        <v>590090.93999999994</v>
      </c>
      <c r="H29">
        <v>-436799.5</v>
      </c>
      <c r="I29">
        <v>-323787.46999999997</v>
      </c>
      <c r="J29">
        <v>-203714.22</v>
      </c>
      <c r="K29">
        <v>580630.38</v>
      </c>
      <c r="L29">
        <v>-102189.43</v>
      </c>
      <c r="M29">
        <v>-317483.75</v>
      </c>
      <c r="N29">
        <v>-217071.08</v>
      </c>
      <c r="O29">
        <v>397942.81</v>
      </c>
      <c r="P29">
        <v>3856.3701000000001</v>
      </c>
      <c r="Q29">
        <v>-13913.009</v>
      </c>
      <c r="R29">
        <v>-9093.2011999999995</v>
      </c>
      <c r="S29">
        <v>17062.523000000001</v>
      </c>
      <c r="T29">
        <v>-330171.59000000003</v>
      </c>
      <c r="U29">
        <v>-186643.7</v>
      </c>
      <c r="V29">
        <v>-133915.51999999999</v>
      </c>
      <c r="W29">
        <v>402222</v>
      </c>
      <c r="X29">
        <v>98.028084000000007</v>
      </c>
      <c r="Y29">
        <v>-287.98181</v>
      </c>
      <c r="Z29">
        <v>-207.24225999999999</v>
      </c>
      <c r="AA29">
        <v>368.09289999999999</v>
      </c>
      <c r="AB29">
        <v>57.975299999999997</v>
      </c>
      <c r="AC29">
        <v>-226.81947</v>
      </c>
      <c r="AD29">
        <v>-168.43626</v>
      </c>
      <c r="AE29">
        <v>288.40768000000003</v>
      </c>
      <c r="AF29">
        <v>-272735.59000000003</v>
      </c>
      <c r="AG29">
        <v>-133679.54999999999</v>
      </c>
      <c r="AH29">
        <v>-107696.02</v>
      </c>
      <c r="AI29">
        <v>322262.88</v>
      </c>
      <c r="AJ29">
        <v>53.210406999999996</v>
      </c>
      <c r="AK29">
        <v>-139.64014</v>
      </c>
      <c r="AL29">
        <v>-108.65627000000001</v>
      </c>
      <c r="AM29">
        <v>184.76173</v>
      </c>
      <c r="AN29">
        <v>15.292372</v>
      </c>
      <c r="AO29">
        <v>-81.136313999999999</v>
      </c>
      <c r="AP29">
        <v>-69.778312999999997</v>
      </c>
      <c r="AQ29">
        <v>108.10167</v>
      </c>
    </row>
    <row r="30" spans="1:43" x14ac:dyDescent="0.25">
      <c r="A30" s="59">
        <v>0</v>
      </c>
      <c r="B30" t="s">
        <v>205</v>
      </c>
      <c r="C30" t="s">
        <v>81</v>
      </c>
      <c r="D30">
        <v>-425902.94</v>
      </c>
      <c r="E30">
        <v>-414940.69</v>
      </c>
      <c r="F30">
        <v>-242133.67</v>
      </c>
      <c r="G30">
        <v>642026.31000000006</v>
      </c>
      <c r="H30">
        <v>-399619.47</v>
      </c>
      <c r="I30">
        <v>-336083.22</v>
      </c>
      <c r="J30">
        <v>-194417.13</v>
      </c>
      <c r="K30">
        <v>557176.5</v>
      </c>
      <c r="L30">
        <v>-114051.48</v>
      </c>
      <c r="M30">
        <v>-513437.88</v>
      </c>
      <c r="N30">
        <v>-313829.88</v>
      </c>
      <c r="O30">
        <v>612466.63</v>
      </c>
      <c r="P30">
        <v>88724.687999999995</v>
      </c>
      <c r="Q30">
        <v>-282876.38</v>
      </c>
      <c r="R30">
        <v>-169178.02</v>
      </c>
      <c r="S30">
        <v>341339</v>
      </c>
      <c r="T30">
        <v>-326368.5</v>
      </c>
      <c r="U30">
        <v>-221629.48</v>
      </c>
      <c r="V30">
        <v>-136786.38</v>
      </c>
      <c r="W30">
        <v>417548.25</v>
      </c>
      <c r="X30">
        <v>76368.883000000002</v>
      </c>
      <c r="Y30">
        <v>-209258.47</v>
      </c>
      <c r="Z30">
        <v>-130492.61</v>
      </c>
      <c r="AA30">
        <v>258165.91</v>
      </c>
      <c r="AB30">
        <v>53585.09</v>
      </c>
      <c r="AC30">
        <v>-186718.86</v>
      </c>
      <c r="AD30">
        <v>-118370.85</v>
      </c>
      <c r="AE30">
        <v>227479.56</v>
      </c>
      <c r="AF30">
        <v>-286438.69</v>
      </c>
      <c r="AG30">
        <v>-177410.63</v>
      </c>
      <c r="AH30">
        <v>-116607.03999999999</v>
      </c>
      <c r="AI30">
        <v>356537.31</v>
      </c>
      <c r="AJ30">
        <v>40690.758000000002</v>
      </c>
      <c r="AK30">
        <v>-105280.19</v>
      </c>
      <c r="AL30">
        <v>-68555.343999999997</v>
      </c>
      <c r="AM30">
        <v>132058.66</v>
      </c>
      <c r="AN30">
        <v>5810.0448999999999</v>
      </c>
      <c r="AO30">
        <v>-25718.817999999999</v>
      </c>
      <c r="AP30">
        <v>-17156.655999999999</v>
      </c>
      <c r="AQ30">
        <v>31457.353999999999</v>
      </c>
    </row>
    <row r="31" spans="1:43" x14ac:dyDescent="0.25">
      <c r="A31" s="59">
        <v>0</v>
      </c>
      <c r="B31" t="s">
        <v>206</v>
      </c>
      <c r="C31" t="s">
        <v>81</v>
      </c>
      <c r="D31">
        <v>-412752.09</v>
      </c>
      <c r="E31">
        <v>-403197.63</v>
      </c>
      <c r="F31">
        <v>-234317.14</v>
      </c>
      <c r="G31">
        <v>622765.68999999994</v>
      </c>
      <c r="H31">
        <v>-405045.25</v>
      </c>
      <c r="I31">
        <v>-341393.84</v>
      </c>
      <c r="J31">
        <v>-196800.72</v>
      </c>
      <c r="K31">
        <v>565103.5</v>
      </c>
      <c r="L31">
        <v>-116229.88</v>
      </c>
      <c r="M31">
        <v>-520937.38</v>
      </c>
      <c r="N31">
        <v>-317617.96999999997</v>
      </c>
      <c r="O31">
        <v>621100.88</v>
      </c>
      <c r="P31">
        <v>89172.054999999993</v>
      </c>
      <c r="Q31">
        <v>-286201.31</v>
      </c>
      <c r="R31">
        <v>-170867.19</v>
      </c>
      <c r="S31">
        <v>345048.47</v>
      </c>
      <c r="T31">
        <v>-329354.88</v>
      </c>
      <c r="U31">
        <v>-223660.56</v>
      </c>
      <c r="V31">
        <v>-137907.45000000001</v>
      </c>
      <c r="W31">
        <v>421327.84</v>
      </c>
      <c r="X31">
        <v>76398.812999999995</v>
      </c>
      <c r="Y31">
        <v>-210467.08</v>
      </c>
      <c r="Z31">
        <v>-131118.25</v>
      </c>
      <c r="AA31">
        <v>259470.94</v>
      </c>
      <c r="AB31">
        <v>53179.792999999998</v>
      </c>
      <c r="AC31">
        <v>-186375.69</v>
      </c>
      <c r="AD31">
        <v>-118122.63</v>
      </c>
      <c r="AE31">
        <v>226973.44</v>
      </c>
      <c r="AF31">
        <v>-288146.78000000003</v>
      </c>
      <c r="AG31">
        <v>-178180.58</v>
      </c>
      <c r="AH31">
        <v>-117190.41</v>
      </c>
      <c r="AI31">
        <v>358483.59</v>
      </c>
      <c r="AJ31">
        <v>39635.190999999999</v>
      </c>
      <c r="AK31">
        <v>-102914.47</v>
      </c>
      <c r="AL31">
        <v>-66931.843999999997</v>
      </c>
      <c r="AM31">
        <v>129004.68</v>
      </c>
      <c r="AN31">
        <v>5071.2826999999997</v>
      </c>
      <c r="AO31">
        <v>-22581.998</v>
      </c>
      <c r="AP31">
        <v>-15121.83</v>
      </c>
      <c r="AQ31">
        <v>27646.596000000001</v>
      </c>
    </row>
    <row r="32" spans="1:43" x14ac:dyDescent="0.25">
      <c r="A32" s="59">
        <v>0</v>
      </c>
      <c r="B32" t="s">
        <v>207</v>
      </c>
      <c r="C32" t="s">
        <v>81</v>
      </c>
      <c r="D32">
        <v>-401079.47</v>
      </c>
      <c r="E32">
        <v>-392674.38</v>
      </c>
      <c r="F32">
        <v>-227424.2</v>
      </c>
      <c r="G32">
        <v>605623.38</v>
      </c>
      <c r="H32">
        <v>-409454.47</v>
      </c>
      <c r="I32">
        <v>-345744</v>
      </c>
      <c r="J32">
        <v>-198760.7</v>
      </c>
      <c r="K32">
        <v>571574.75</v>
      </c>
      <c r="L32">
        <v>-117998.16</v>
      </c>
      <c r="M32">
        <v>-527050.75</v>
      </c>
      <c r="N32">
        <v>-320690</v>
      </c>
      <c r="O32">
        <v>628130.68999999994</v>
      </c>
      <c r="P32">
        <v>89529.616999999998</v>
      </c>
      <c r="Q32">
        <v>-288871.38</v>
      </c>
      <c r="R32">
        <v>-172228.17</v>
      </c>
      <c r="S32">
        <v>348029.84</v>
      </c>
      <c r="T32">
        <v>-331688.15999999997</v>
      </c>
      <c r="U32">
        <v>-225234.81</v>
      </c>
      <c r="V32">
        <v>-138784.59</v>
      </c>
      <c r="W32">
        <v>424274.56</v>
      </c>
      <c r="X32">
        <v>76393.866999999998</v>
      </c>
      <c r="Y32">
        <v>-211339.92</v>
      </c>
      <c r="Z32">
        <v>-131572.41</v>
      </c>
      <c r="AA32">
        <v>260407.14</v>
      </c>
      <c r="AB32">
        <v>52805.995999999999</v>
      </c>
      <c r="AC32">
        <v>-185892.47</v>
      </c>
      <c r="AD32">
        <v>-117808.92</v>
      </c>
      <c r="AE32">
        <v>226325.94</v>
      </c>
      <c r="AF32">
        <v>-289383.71999999997</v>
      </c>
      <c r="AG32">
        <v>-178685.55</v>
      </c>
      <c r="AH32">
        <v>-117609.04</v>
      </c>
      <c r="AI32">
        <v>359865.72</v>
      </c>
      <c r="AJ32">
        <v>38713.824000000001</v>
      </c>
      <c r="AK32">
        <v>-100788.19</v>
      </c>
      <c r="AL32">
        <v>-65466.516000000003</v>
      </c>
      <c r="AM32">
        <v>126265.13</v>
      </c>
      <c r="AN32">
        <v>4446.0888999999997</v>
      </c>
      <c r="AO32">
        <v>-19886.186000000002</v>
      </c>
      <c r="AP32">
        <v>-13374.102000000001</v>
      </c>
      <c r="AQ32">
        <v>24374.059000000001</v>
      </c>
    </row>
    <row r="33" spans="1:43" x14ac:dyDescent="0.25">
      <c r="A33" s="59">
        <v>0</v>
      </c>
      <c r="B33" t="s">
        <v>208</v>
      </c>
      <c r="C33" t="s">
        <v>81</v>
      </c>
      <c r="D33">
        <v>-388760.88</v>
      </c>
      <c r="E33">
        <v>-381583.5</v>
      </c>
      <c r="F33">
        <v>-220095.59</v>
      </c>
      <c r="G33">
        <v>587522.81000000006</v>
      </c>
      <c r="H33">
        <v>-415304.38</v>
      </c>
      <c r="I33">
        <v>-351424.06</v>
      </c>
      <c r="J33">
        <v>-201341.64</v>
      </c>
      <c r="K33">
        <v>580099.18999999994</v>
      </c>
      <c r="L33">
        <v>-120411.95</v>
      </c>
      <c r="M33">
        <v>-534994.18999999994</v>
      </c>
      <c r="N33">
        <v>-324656.84000000003</v>
      </c>
      <c r="O33">
        <v>637275.38</v>
      </c>
      <c r="P33">
        <v>89914.054999999993</v>
      </c>
      <c r="Q33">
        <v>-292310.31</v>
      </c>
      <c r="R33">
        <v>-173948.97</v>
      </c>
      <c r="S33">
        <v>351835.34</v>
      </c>
      <c r="T33">
        <v>-335081.84000000003</v>
      </c>
      <c r="U33">
        <v>-227525.28</v>
      </c>
      <c r="V33">
        <v>-140046.32999999999</v>
      </c>
      <c r="W33">
        <v>428556.38</v>
      </c>
      <c r="X33">
        <v>76372.648000000001</v>
      </c>
      <c r="Y33">
        <v>-212586.89</v>
      </c>
      <c r="Z33">
        <v>-132207.88</v>
      </c>
      <c r="AA33">
        <v>261734.39</v>
      </c>
      <c r="AB33">
        <v>52365.16</v>
      </c>
      <c r="AC33">
        <v>-185589.55</v>
      </c>
      <c r="AD33">
        <v>-117579.95</v>
      </c>
      <c r="AE33">
        <v>225855.34</v>
      </c>
      <c r="AF33">
        <v>-291485.84000000003</v>
      </c>
      <c r="AG33">
        <v>-179675.81</v>
      </c>
      <c r="AH33">
        <v>-118333.78</v>
      </c>
      <c r="AI33">
        <v>362284.81</v>
      </c>
      <c r="AJ33">
        <v>37653.855000000003</v>
      </c>
      <c r="AK33">
        <v>-98452.148000000001</v>
      </c>
      <c r="AL33">
        <v>-63858.82</v>
      </c>
      <c r="AM33">
        <v>123241.98</v>
      </c>
      <c r="AN33">
        <v>3793.4575</v>
      </c>
      <c r="AO33">
        <v>-17091.48</v>
      </c>
      <c r="AP33">
        <v>-11555.043</v>
      </c>
      <c r="AQ33">
        <v>20976.846000000001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9"/>
  <sheetViews>
    <sheetView workbookViewId="0"/>
  </sheetViews>
  <sheetFormatPr defaultRowHeight="15" x14ac:dyDescent="0.25"/>
  <sheetData>
    <row r="1" spans="1:9" x14ac:dyDescent="0.25">
      <c r="B1" s="80" t="s">
        <v>72</v>
      </c>
      <c r="C1" s="80" t="s">
        <v>73</v>
      </c>
      <c r="D1" s="80" t="s">
        <v>74</v>
      </c>
      <c r="E1" s="80" t="s">
        <v>75</v>
      </c>
      <c r="F1" s="80" t="s">
        <v>76</v>
      </c>
      <c r="G1" s="80" t="s">
        <v>77</v>
      </c>
      <c r="H1" s="80" t="s">
        <v>78</v>
      </c>
      <c r="I1" s="80" t="s">
        <v>79</v>
      </c>
    </row>
    <row r="2" spans="1:9" x14ac:dyDescent="0.25">
      <c r="A2" s="80">
        <v>0</v>
      </c>
      <c r="B2" t="s">
        <v>209</v>
      </c>
      <c r="C2" t="s">
        <v>81</v>
      </c>
      <c r="D2">
        <v>59.894604000000001</v>
      </c>
      <c r="E2">
        <v>-1.9804291999999999</v>
      </c>
      <c r="F2">
        <v>4.2832192999999998</v>
      </c>
      <c r="G2">
        <v>0.16566716000000001</v>
      </c>
      <c r="H2">
        <v>-4.2826298999999998E-2</v>
      </c>
      <c r="I2">
        <v>-3.0387613999999998</v>
      </c>
    </row>
    <row r="3" spans="1:9" x14ac:dyDescent="0.25">
      <c r="A3" s="80">
        <v>0</v>
      </c>
      <c r="B3" t="s">
        <v>210</v>
      </c>
      <c r="C3" t="s">
        <v>81</v>
      </c>
      <c r="D3">
        <v>57.664078000000003</v>
      </c>
      <c r="E3">
        <v>0.59589641999999998</v>
      </c>
      <c r="F3">
        <v>4.2753119000000002</v>
      </c>
      <c r="G3">
        <v>0.24451795000000001</v>
      </c>
      <c r="H3">
        <v>-4.2431317000000003E-2</v>
      </c>
      <c r="I3">
        <v>-0.43914616000000001</v>
      </c>
    </row>
    <row r="4" spans="1:9" x14ac:dyDescent="0.25">
      <c r="A4" s="80">
        <v>0</v>
      </c>
      <c r="B4" t="s">
        <v>211</v>
      </c>
      <c r="C4" t="s">
        <v>81</v>
      </c>
      <c r="D4">
        <v>61.425041</v>
      </c>
      <c r="E4">
        <v>-2.0919227999999999</v>
      </c>
      <c r="F4">
        <v>4.2758985000000003</v>
      </c>
      <c r="G4">
        <v>0.23807133999999999</v>
      </c>
      <c r="H4">
        <v>-4.7668703E-2</v>
      </c>
      <c r="I4">
        <v>-4.6229490999999996</v>
      </c>
    </row>
    <row r="5" spans="1:9" x14ac:dyDescent="0.25">
      <c r="A5" s="80">
        <v>0</v>
      </c>
      <c r="B5" t="s">
        <v>212</v>
      </c>
      <c r="C5" t="s">
        <v>81</v>
      </c>
      <c r="D5">
        <v>58.766289</v>
      </c>
      <c r="E5">
        <v>1.0745735000000001</v>
      </c>
      <c r="F5">
        <v>4.2672610000000004</v>
      </c>
      <c r="G5">
        <v>0.32528391000000001</v>
      </c>
      <c r="H5">
        <v>-4.7785196000000002E-2</v>
      </c>
      <c r="I5">
        <v>-1.2786824999999999</v>
      </c>
    </row>
    <row r="6" spans="1:9" x14ac:dyDescent="0.25">
      <c r="A6" s="80">
        <v>0</v>
      </c>
      <c r="B6" t="s">
        <v>213</v>
      </c>
      <c r="C6" t="s">
        <v>81</v>
      </c>
      <c r="D6">
        <v>56.522559999999999</v>
      </c>
      <c r="E6">
        <v>-9.3284719000000002E-2</v>
      </c>
      <c r="F6">
        <v>4.2857884999999998</v>
      </c>
      <c r="G6">
        <v>0.14153193999999999</v>
      </c>
      <c r="H6">
        <v>-3.4265353999999998E-2</v>
      </c>
      <c r="I6">
        <v>0.23856643</v>
      </c>
    </row>
    <row r="7" spans="1:9" x14ac:dyDescent="0.25">
      <c r="A7" s="80">
        <v>0</v>
      </c>
      <c r="B7" t="s">
        <v>214</v>
      </c>
      <c r="C7" t="s">
        <v>81</v>
      </c>
      <c r="D7">
        <v>56.437134</v>
      </c>
      <c r="E7">
        <v>0.48130336000000001</v>
      </c>
      <c r="F7">
        <v>4.2739468</v>
      </c>
      <c r="G7">
        <v>0.25776856999999997</v>
      </c>
      <c r="H7">
        <v>-2.6540622E-2</v>
      </c>
      <c r="I7">
        <v>-1.4952277999999999E-2</v>
      </c>
    </row>
    <row r="8" spans="1:9" x14ac:dyDescent="0.25">
      <c r="A8" s="80">
        <v>0</v>
      </c>
      <c r="B8" t="s">
        <v>215</v>
      </c>
      <c r="C8" t="s">
        <v>81</v>
      </c>
      <c r="D8">
        <v>57.865214999999999</v>
      </c>
      <c r="E8">
        <v>0.19105621</v>
      </c>
      <c r="F8">
        <v>4.2803116000000001</v>
      </c>
      <c r="G8">
        <v>0.19477463</v>
      </c>
      <c r="H8">
        <v>-4.3535116999999998E-2</v>
      </c>
      <c r="I8">
        <v>-0.65679049</v>
      </c>
    </row>
    <row r="9" spans="1:9" x14ac:dyDescent="0.25">
      <c r="A9" s="80">
        <v>0</v>
      </c>
      <c r="B9" t="s">
        <v>216</v>
      </c>
      <c r="C9" t="s">
        <v>81</v>
      </c>
      <c r="D9">
        <v>57.411876999999997</v>
      </c>
      <c r="E9">
        <v>1.0638232000000001</v>
      </c>
      <c r="F9">
        <v>4.2663989000000004</v>
      </c>
      <c r="G9">
        <v>0.33310076999999999</v>
      </c>
      <c r="H9">
        <v>-3.4998234000000003E-2</v>
      </c>
      <c r="I9">
        <v>-0.60424316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Q9"/>
  <sheetViews>
    <sheetView workbookViewId="0">
      <selection activeCell="B2" sqref="B2"/>
    </sheetView>
  </sheetViews>
  <sheetFormatPr defaultRowHeight="15" x14ac:dyDescent="0.25"/>
  <cols>
    <col min="2" max="2" width="27.28515625" customWidth="1"/>
  </cols>
  <sheetData>
    <row r="1" spans="1:43" x14ac:dyDescent="0.25">
      <c r="B1" s="80" t="s">
        <v>72</v>
      </c>
      <c r="C1" s="80" t="s">
        <v>73</v>
      </c>
      <c r="D1" s="80" t="s">
        <v>88</v>
      </c>
      <c r="E1" s="80" t="s">
        <v>89</v>
      </c>
      <c r="F1" s="80" t="s">
        <v>90</v>
      </c>
      <c r="G1" s="80" t="s">
        <v>91</v>
      </c>
      <c r="H1" s="80" t="s">
        <v>92</v>
      </c>
      <c r="I1" s="80" t="s">
        <v>93</v>
      </c>
      <c r="J1" s="80" t="s">
        <v>94</v>
      </c>
      <c r="K1" s="80" t="s">
        <v>95</v>
      </c>
      <c r="L1" s="80" t="s">
        <v>96</v>
      </c>
      <c r="M1" s="80" t="s">
        <v>97</v>
      </c>
      <c r="N1" s="80" t="s">
        <v>98</v>
      </c>
      <c r="O1" s="80" t="s">
        <v>99</v>
      </c>
      <c r="P1" s="80" t="s">
        <v>100</v>
      </c>
      <c r="Q1" s="80" t="s">
        <v>101</v>
      </c>
      <c r="R1" s="80" t="s">
        <v>102</v>
      </c>
      <c r="S1" s="80" t="s">
        <v>103</v>
      </c>
      <c r="T1" s="80" t="s">
        <v>104</v>
      </c>
      <c r="U1" s="80" t="s">
        <v>105</v>
      </c>
      <c r="V1" s="80" t="s">
        <v>106</v>
      </c>
      <c r="W1" s="80" t="s">
        <v>107</v>
      </c>
      <c r="X1" s="80" t="s">
        <v>108</v>
      </c>
      <c r="Y1" s="80" t="s">
        <v>109</v>
      </c>
      <c r="Z1" s="80" t="s">
        <v>110</v>
      </c>
      <c r="AA1" s="80" t="s">
        <v>111</v>
      </c>
      <c r="AB1" s="80" t="s">
        <v>112</v>
      </c>
      <c r="AC1" s="80" t="s">
        <v>113</v>
      </c>
      <c r="AD1" s="80" t="s">
        <v>114</v>
      </c>
      <c r="AE1" s="80" t="s">
        <v>115</v>
      </c>
      <c r="AF1" s="80" t="s">
        <v>116</v>
      </c>
      <c r="AG1" s="80" t="s">
        <v>117</v>
      </c>
      <c r="AH1" s="80" t="s">
        <v>118</v>
      </c>
      <c r="AI1" s="80" t="s">
        <v>119</v>
      </c>
      <c r="AJ1" s="80" t="s">
        <v>120</v>
      </c>
      <c r="AK1" s="80" t="s">
        <v>121</v>
      </c>
      <c r="AL1" s="80" t="s">
        <v>122</v>
      </c>
      <c r="AM1" s="80" t="s">
        <v>123</v>
      </c>
      <c r="AN1" s="80" t="s">
        <v>124</v>
      </c>
      <c r="AO1" s="80" t="s">
        <v>125</v>
      </c>
      <c r="AP1" s="80" t="s">
        <v>126</v>
      </c>
      <c r="AQ1" s="80" t="s">
        <v>127</v>
      </c>
    </row>
    <row r="2" spans="1:43" x14ac:dyDescent="0.25">
      <c r="A2" s="80">
        <v>0</v>
      </c>
      <c r="B2" t="s">
        <v>209</v>
      </c>
      <c r="C2" t="s">
        <v>81</v>
      </c>
      <c r="D2">
        <v>-590846.31000000006</v>
      </c>
      <c r="E2">
        <v>-427640.59</v>
      </c>
      <c r="F2">
        <v>-289173.46999999997</v>
      </c>
      <c r="G2">
        <v>784600</v>
      </c>
      <c r="H2">
        <v>-530319</v>
      </c>
      <c r="I2">
        <v>-318432.38</v>
      </c>
      <c r="J2">
        <v>-227571.78</v>
      </c>
      <c r="K2">
        <v>659110.25</v>
      </c>
      <c r="L2">
        <v>-18287.150000000001</v>
      </c>
      <c r="M2">
        <v>-32258.219000000001</v>
      </c>
      <c r="N2">
        <v>-26535.576000000001</v>
      </c>
      <c r="O2">
        <v>45597.690999999999</v>
      </c>
      <c r="P2">
        <v>8.2100267000000002</v>
      </c>
      <c r="Q2">
        <v>-40.555447000000001</v>
      </c>
      <c r="R2">
        <v>-38.419041</v>
      </c>
      <c r="S2">
        <v>56.463894000000003</v>
      </c>
      <c r="T2">
        <v>-331549.90999999997</v>
      </c>
      <c r="U2">
        <v>-117987.35</v>
      </c>
      <c r="V2">
        <v>-125619.19</v>
      </c>
      <c r="W2">
        <v>373666.34</v>
      </c>
      <c r="X2">
        <v>2.2578179999999999</v>
      </c>
      <c r="Y2">
        <v>-7.2519584000000004</v>
      </c>
      <c r="Z2">
        <v>-16.420121999999999</v>
      </c>
      <c r="AA2">
        <v>18.091685999999999</v>
      </c>
      <c r="AB2">
        <v>3.6394343000000003E-2</v>
      </c>
      <c r="AC2">
        <v>-0.17841528000000001</v>
      </c>
      <c r="AD2">
        <v>-11.73864</v>
      </c>
      <c r="AE2">
        <v>11.740052</v>
      </c>
      <c r="AF2">
        <v>-246890.86</v>
      </c>
      <c r="AG2">
        <v>-56831.754000000001</v>
      </c>
      <c r="AH2">
        <v>-91506.077999999994</v>
      </c>
      <c r="AI2">
        <v>269366.5</v>
      </c>
      <c r="AJ2">
        <v>0</v>
      </c>
      <c r="AK2">
        <v>0</v>
      </c>
      <c r="AL2">
        <v>-11.639423000000001</v>
      </c>
      <c r="AM2">
        <v>11.639423000000001</v>
      </c>
      <c r="AN2">
        <v>0</v>
      </c>
      <c r="AO2">
        <v>0</v>
      </c>
      <c r="AP2">
        <v>-11.667362000000001</v>
      </c>
      <c r="AQ2">
        <v>11.667362000000001</v>
      </c>
    </row>
    <row r="3" spans="1:43" x14ac:dyDescent="0.25">
      <c r="A3" s="80">
        <v>0</v>
      </c>
      <c r="B3" t="s">
        <v>210</v>
      </c>
      <c r="C3" t="s">
        <v>81</v>
      </c>
      <c r="D3">
        <v>-548653.25</v>
      </c>
      <c r="E3">
        <v>-469607.44</v>
      </c>
      <c r="F3">
        <v>-306668.69</v>
      </c>
      <c r="G3">
        <v>784600.06</v>
      </c>
      <c r="H3">
        <v>-351775.91</v>
      </c>
      <c r="I3">
        <v>-263688</v>
      </c>
      <c r="J3">
        <v>-168867.39</v>
      </c>
      <c r="K3">
        <v>470949.94</v>
      </c>
      <c r="L3">
        <v>-87899.82</v>
      </c>
      <c r="M3">
        <v>-326681.13</v>
      </c>
      <c r="N3">
        <v>-218419.91</v>
      </c>
      <c r="O3">
        <v>402683.72</v>
      </c>
      <c r="P3">
        <v>35728.839999999997</v>
      </c>
      <c r="Q3">
        <v>-115029.38</v>
      </c>
      <c r="R3">
        <v>-73970.125</v>
      </c>
      <c r="S3">
        <v>141350.23000000001</v>
      </c>
      <c r="T3">
        <v>-317845.34000000003</v>
      </c>
      <c r="U3">
        <v>-199427.38</v>
      </c>
      <c r="V3">
        <v>-132006.85999999999</v>
      </c>
      <c r="W3">
        <v>397772.22</v>
      </c>
      <c r="X3">
        <v>25855.072</v>
      </c>
      <c r="Y3">
        <v>-71602.101999999999</v>
      </c>
      <c r="Z3">
        <v>-46712.07</v>
      </c>
      <c r="AA3">
        <v>89316.085999999996</v>
      </c>
      <c r="AB3">
        <v>19939.734</v>
      </c>
      <c r="AC3">
        <v>-72697.758000000002</v>
      </c>
      <c r="AD3">
        <v>-47777.027000000002</v>
      </c>
      <c r="AE3">
        <v>89247.976999999999</v>
      </c>
      <c r="AF3">
        <v>-298415.5</v>
      </c>
      <c r="AG3">
        <v>-174615.94</v>
      </c>
      <c r="AH3">
        <v>-120542.2</v>
      </c>
      <c r="AI3">
        <v>366159.72</v>
      </c>
      <c r="AJ3">
        <v>8248.6435999999994</v>
      </c>
      <c r="AK3">
        <v>-22065.4</v>
      </c>
      <c r="AL3">
        <v>-14566.9</v>
      </c>
      <c r="AM3">
        <v>27696.868999999999</v>
      </c>
      <c r="AN3">
        <v>81.239609000000002</v>
      </c>
      <c r="AO3">
        <v>-402.62885</v>
      </c>
      <c r="AP3">
        <v>-296.41710999999998</v>
      </c>
      <c r="AQ3">
        <v>506.53032999999999</v>
      </c>
    </row>
    <row r="4" spans="1:43" x14ac:dyDescent="0.25">
      <c r="A4" s="80">
        <v>0</v>
      </c>
      <c r="B4" t="s">
        <v>211</v>
      </c>
      <c r="C4" t="s">
        <v>81</v>
      </c>
      <c r="D4">
        <v>-586113.56000000006</v>
      </c>
      <c r="E4">
        <v>-452886.22</v>
      </c>
      <c r="F4">
        <v>-258770.39</v>
      </c>
      <c r="G4">
        <v>784600</v>
      </c>
      <c r="H4">
        <v>-830287.13</v>
      </c>
      <c r="I4">
        <v>-521949.91</v>
      </c>
      <c r="J4">
        <v>-325927.63</v>
      </c>
      <c r="K4">
        <v>1033458.9</v>
      </c>
      <c r="L4">
        <v>-164110.72</v>
      </c>
      <c r="M4">
        <v>-240115.72</v>
      </c>
      <c r="N4">
        <v>-191342.23</v>
      </c>
      <c r="O4">
        <v>348137.53</v>
      </c>
      <c r="P4">
        <v>1.1653614999999999</v>
      </c>
      <c r="Q4">
        <v>-38.897593999999998</v>
      </c>
      <c r="R4">
        <v>-36.475619999999999</v>
      </c>
      <c r="S4">
        <v>53.337150999999999</v>
      </c>
      <c r="T4">
        <v>-512180.88</v>
      </c>
      <c r="U4">
        <v>-159627.57999999999</v>
      </c>
      <c r="V4">
        <v>-180469.72</v>
      </c>
      <c r="W4">
        <v>566020.81000000006</v>
      </c>
      <c r="X4">
        <v>6.1895332999999997E-2</v>
      </c>
      <c r="Y4">
        <v>-0.51854997999999997</v>
      </c>
      <c r="Z4">
        <v>-11.848782</v>
      </c>
      <c r="AA4">
        <v>11.860284999999999</v>
      </c>
      <c r="AB4">
        <v>0</v>
      </c>
      <c r="AC4">
        <v>0</v>
      </c>
      <c r="AD4">
        <v>-11.545938</v>
      </c>
      <c r="AE4">
        <v>11.545938</v>
      </c>
      <c r="AF4">
        <v>-399909.78</v>
      </c>
      <c r="AG4">
        <v>-56299.347999999998</v>
      </c>
      <c r="AH4">
        <v>-138645.32999999999</v>
      </c>
      <c r="AI4">
        <v>426989.44</v>
      </c>
      <c r="AJ4">
        <v>0</v>
      </c>
      <c r="AK4">
        <v>0</v>
      </c>
      <c r="AL4">
        <v>-11.57366</v>
      </c>
      <c r="AM4">
        <v>11.57366</v>
      </c>
      <c r="AN4">
        <v>0</v>
      </c>
      <c r="AO4">
        <v>0</v>
      </c>
      <c r="AP4">
        <v>-11.604756999999999</v>
      </c>
      <c r="AQ4">
        <v>11.604756999999999</v>
      </c>
    </row>
    <row r="5" spans="1:43" x14ac:dyDescent="0.25">
      <c r="A5" s="80">
        <v>0</v>
      </c>
      <c r="B5" t="s">
        <v>212</v>
      </c>
      <c r="C5" t="s">
        <v>81</v>
      </c>
      <c r="D5">
        <v>-543198.06000000006</v>
      </c>
      <c r="E5">
        <v>-493950.16</v>
      </c>
      <c r="F5">
        <v>-276669.94</v>
      </c>
      <c r="G5">
        <v>784600</v>
      </c>
      <c r="H5">
        <v>-600631.43999999994</v>
      </c>
      <c r="I5">
        <v>-473150.03</v>
      </c>
      <c r="J5">
        <v>-266132.81</v>
      </c>
      <c r="K5">
        <v>809602.19</v>
      </c>
      <c r="L5">
        <v>-207116.33</v>
      </c>
      <c r="M5">
        <v>-608206.88</v>
      </c>
      <c r="N5">
        <v>-368313.84</v>
      </c>
      <c r="O5">
        <v>740586.19</v>
      </c>
      <c r="P5">
        <v>41585.690999999999</v>
      </c>
      <c r="Q5">
        <v>-212855.94</v>
      </c>
      <c r="R5">
        <v>-127410.55</v>
      </c>
      <c r="S5">
        <v>251536.22</v>
      </c>
      <c r="T5">
        <v>-489475.59</v>
      </c>
      <c r="U5">
        <v>-301659.34000000003</v>
      </c>
      <c r="V5">
        <v>-189801.13</v>
      </c>
      <c r="W5">
        <v>605482.56000000006</v>
      </c>
      <c r="X5">
        <v>23818.937999999998</v>
      </c>
      <c r="Y5">
        <v>-96934.335999999996</v>
      </c>
      <c r="Z5">
        <v>-60579.171999999999</v>
      </c>
      <c r="AA5">
        <v>116762.34</v>
      </c>
      <c r="AB5">
        <v>9660.9248000000007</v>
      </c>
      <c r="AC5">
        <v>-57770.097999999998</v>
      </c>
      <c r="AD5">
        <v>-36291.093999999997</v>
      </c>
      <c r="AE5">
        <v>68904</v>
      </c>
      <c r="AF5">
        <v>-431843.41</v>
      </c>
      <c r="AG5">
        <v>-235364.83</v>
      </c>
      <c r="AH5">
        <v>-163333.98000000001</v>
      </c>
      <c r="AI5">
        <v>518230.94</v>
      </c>
      <c r="AJ5">
        <v>90.659972999999994</v>
      </c>
      <c r="AK5">
        <v>-334.28325999999998</v>
      </c>
      <c r="AL5">
        <v>-231.07060000000001</v>
      </c>
      <c r="AM5">
        <v>416.36300999999997</v>
      </c>
      <c r="AN5">
        <v>21.297113</v>
      </c>
      <c r="AO5">
        <v>-226.11827</v>
      </c>
      <c r="AP5">
        <v>-168.73138</v>
      </c>
      <c r="AQ5">
        <v>282.93695000000002</v>
      </c>
    </row>
    <row r="6" spans="1:43" x14ac:dyDescent="0.25">
      <c r="A6" s="80">
        <v>0</v>
      </c>
      <c r="B6" t="s">
        <v>213</v>
      </c>
      <c r="C6" t="s">
        <v>81</v>
      </c>
      <c r="D6">
        <v>-551911.63</v>
      </c>
      <c r="E6">
        <v>-437675.03</v>
      </c>
      <c r="F6">
        <v>-345588.22</v>
      </c>
      <c r="G6">
        <v>784599.94</v>
      </c>
      <c r="H6">
        <v>-81184.679999999993</v>
      </c>
      <c r="I6">
        <v>-56972.02</v>
      </c>
      <c r="J6">
        <v>-42704.059000000001</v>
      </c>
      <c r="K6">
        <v>107983.33</v>
      </c>
      <c r="L6">
        <v>-5942.8311000000003</v>
      </c>
      <c r="M6">
        <v>-34461.722999999998</v>
      </c>
      <c r="N6">
        <v>-25324.583999999999</v>
      </c>
      <c r="O6">
        <v>43177.101999999999</v>
      </c>
      <c r="P6">
        <v>10719.186</v>
      </c>
      <c r="Q6">
        <v>-22877.113000000001</v>
      </c>
      <c r="R6">
        <v>-15924.26</v>
      </c>
      <c r="S6">
        <v>29863.776999999998</v>
      </c>
      <c r="T6">
        <v>-113823.38</v>
      </c>
      <c r="U6">
        <v>-71218.320000000007</v>
      </c>
      <c r="V6">
        <v>-51253.862999999998</v>
      </c>
      <c r="W6">
        <v>143717.67000000001</v>
      </c>
      <c r="X6">
        <v>17020.313999999998</v>
      </c>
      <c r="Y6">
        <v>-32912.629000000001</v>
      </c>
      <c r="Z6">
        <v>-23307.224999999999</v>
      </c>
      <c r="AA6">
        <v>43773.953000000001</v>
      </c>
      <c r="AB6">
        <v>21913.386999999999</v>
      </c>
      <c r="AC6">
        <v>-52989.086000000003</v>
      </c>
      <c r="AD6">
        <v>-37208.652000000002</v>
      </c>
      <c r="AE6">
        <v>68355.858999999997</v>
      </c>
      <c r="AF6">
        <v>-127622.7</v>
      </c>
      <c r="AG6">
        <v>-77823.414000000004</v>
      </c>
      <c r="AH6">
        <v>-55764.608999999997</v>
      </c>
      <c r="AI6">
        <v>159542.25</v>
      </c>
      <c r="AJ6">
        <v>31148.359</v>
      </c>
      <c r="AK6">
        <v>-61208.777000000002</v>
      </c>
      <c r="AL6">
        <v>-43171.586000000003</v>
      </c>
      <c r="AM6">
        <v>81120.406000000003</v>
      </c>
      <c r="AN6">
        <v>9399.0859</v>
      </c>
      <c r="AO6">
        <v>-28445.763999999999</v>
      </c>
      <c r="AP6">
        <v>-20668.463</v>
      </c>
      <c r="AQ6">
        <v>36396.285000000003</v>
      </c>
    </row>
    <row r="7" spans="1:43" x14ac:dyDescent="0.25">
      <c r="A7" s="80">
        <v>0</v>
      </c>
      <c r="B7" t="s">
        <v>214</v>
      </c>
      <c r="C7" t="s">
        <v>81</v>
      </c>
      <c r="D7">
        <v>-525740.25</v>
      </c>
      <c r="E7">
        <v>-477587.59</v>
      </c>
      <c r="F7">
        <v>-333323.46999999997</v>
      </c>
      <c r="G7">
        <v>784600.06</v>
      </c>
      <c r="H7">
        <v>-131728.72</v>
      </c>
      <c r="I7">
        <v>-104251.3</v>
      </c>
      <c r="J7">
        <v>-70105.281000000003</v>
      </c>
      <c r="K7">
        <v>182031.7</v>
      </c>
      <c r="L7">
        <v>-26316.796999999999</v>
      </c>
      <c r="M7">
        <v>-196738.83</v>
      </c>
      <c r="N7">
        <v>-135500.79999999999</v>
      </c>
      <c r="O7">
        <v>240331.44</v>
      </c>
      <c r="P7">
        <v>76628.172000000006</v>
      </c>
      <c r="Q7">
        <v>-168438.05</v>
      </c>
      <c r="R7">
        <v>-110970.23</v>
      </c>
      <c r="S7">
        <v>215772.2</v>
      </c>
      <c r="T7">
        <v>-134373.53</v>
      </c>
      <c r="U7">
        <v>-91633.523000000001</v>
      </c>
      <c r="V7">
        <v>-60798.906000000003</v>
      </c>
      <c r="W7">
        <v>173635.98</v>
      </c>
      <c r="X7">
        <v>81203.766000000003</v>
      </c>
      <c r="Y7">
        <v>-161146.5</v>
      </c>
      <c r="Z7">
        <v>-108298.19</v>
      </c>
      <c r="AA7">
        <v>210453.66</v>
      </c>
      <c r="AB7">
        <v>70956.945000000007</v>
      </c>
      <c r="AC7">
        <v>-172590.28</v>
      </c>
      <c r="AD7">
        <v>-115019.42</v>
      </c>
      <c r="AE7">
        <v>219207.11</v>
      </c>
      <c r="AF7">
        <v>-133651.20000000001</v>
      </c>
      <c r="AG7">
        <v>-87224.718999999997</v>
      </c>
      <c r="AH7">
        <v>-58551.351999999999</v>
      </c>
      <c r="AI7">
        <v>169997.23</v>
      </c>
      <c r="AJ7">
        <v>81148.008000000002</v>
      </c>
      <c r="AK7">
        <v>-160673.78</v>
      </c>
      <c r="AL7">
        <v>-107708.59</v>
      </c>
      <c r="AM7">
        <v>209767.03</v>
      </c>
      <c r="AN7">
        <v>37735.222999999998</v>
      </c>
      <c r="AO7">
        <v>-111166.32</v>
      </c>
      <c r="AP7">
        <v>-77273.016000000003</v>
      </c>
      <c r="AQ7">
        <v>140545.42000000001</v>
      </c>
    </row>
    <row r="8" spans="1:43" x14ac:dyDescent="0.25">
      <c r="A8" s="80">
        <v>0</v>
      </c>
      <c r="B8" t="s">
        <v>215</v>
      </c>
      <c r="C8" t="s">
        <v>81</v>
      </c>
      <c r="D8">
        <v>-557245</v>
      </c>
      <c r="E8">
        <v>-458110.28</v>
      </c>
      <c r="F8">
        <v>-308561.28000000003</v>
      </c>
      <c r="G8">
        <v>784599.94</v>
      </c>
      <c r="H8">
        <v>-348520.47</v>
      </c>
      <c r="I8">
        <v>-250044.42</v>
      </c>
      <c r="J8">
        <v>-166061.26999999999</v>
      </c>
      <c r="K8">
        <v>459962.06</v>
      </c>
      <c r="L8">
        <v>-72970.726999999999</v>
      </c>
      <c r="M8">
        <v>-244803.7</v>
      </c>
      <c r="N8">
        <v>-171528.56</v>
      </c>
      <c r="O8">
        <v>307694.06</v>
      </c>
      <c r="P8">
        <v>5732.0972000000002</v>
      </c>
      <c r="Q8">
        <v>-18505.905999999999</v>
      </c>
      <c r="R8">
        <v>-12079.516</v>
      </c>
      <c r="S8">
        <v>22830.686000000002</v>
      </c>
      <c r="T8">
        <v>-301173.13</v>
      </c>
      <c r="U8">
        <v>-176732.17</v>
      </c>
      <c r="V8">
        <v>-124391.24</v>
      </c>
      <c r="W8">
        <v>370692.19</v>
      </c>
      <c r="X8">
        <v>138.40385000000001</v>
      </c>
      <c r="Y8">
        <v>-378.43743999999998</v>
      </c>
      <c r="Z8">
        <v>-271.06961000000001</v>
      </c>
      <c r="AA8">
        <v>485.64312999999999</v>
      </c>
      <c r="AB8">
        <v>96.850211999999999</v>
      </c>
      <c r="AC8">
        <v>-350.96145999999999</v>
      </c>
      <c r="AD8">
        <v>-253.34487999999999</v>
      </c>
      <c r="AE8">
        <v>443.55106000000001</v>
      </c>
      <c r="AF8">
        <v>-273801.19</v>
      </c>
      <c r="AG8">
        <v>-147168.17000000001</v>
      </c>
      <c r="AH8">
        <v>-110047.48</v>
      </c>
      <c r="AI8">
        <v>329751.44</v>
      </c>
      <c r="AJ8">
        <v>98.685569999999998</v>
      </c>
      <c r="AK8">
        <v>-255.85516000000001</v>
      </c>
      <c r="AL8">
        <v>-189.32199</v>
      </c>
      <c r="AM8">
        <v>333.23192999999998</v>
      </c>
      <c r="AN8">
        <v>38.389324000000002</v>
      </c>
      <c r="AO8">
        <v>-189.98446999999999</v>
      </c>
      <c r="AP8">
        <v>-148.38498999999999</v>
      </c>
      <c r="AQ8">
        <v>244.10232999999999</v>
      </c>
    </row>
    <row r="9" spans="1:43" x14ac:dyDescent="0.25">
      <c r="A9" s="80">
        <v>0</v>
      </c>
      <c r="B9" t="s">
        <v>216</v>
      </c>
      <c r="C9" t="s">
        <v>81</v>
      </c>
      <c r="D9">
        <v>-524045.22</v>
      </c>
      <c r="E9">
        <v>-500309.22</v>
      </c>
      <c r="F9">
        <v>-301105.31</v>
      </c>
      <c r="G9">
        <v>784600</v>
      </c>
      <c r="H9">
        <v>-358845.56</v>
      </c>
      <c r="I9">
        <v>-296851.40999999997</v>
      </c>
      <c r="J9">
        <v>-176164.38</v>
      </c>
      <c r="K9">
        <v>497920.47</v>
      </c>
      <c r="L9">
        <v>-98327.648000000001</v>
      </c>
      <c r="M9">
        <v>-458725.94</v>
      </c>
      <c r="N9">
        <v>-285523</v>
      </c>
      <c r="O9">
        <v>549200.5</v>
      </c>
      <c r="P9">
        <v>85611.437999999995</v>
      </c>
      <c r="Q9">
        <v>-259842.88</v>
      </c>
      <c r="R9">
        <v>-157365.23000000001</v>
      </c>
      <c r="S9">
        <v>315612.84000000003</v>
      </c>
      <c r="T9">
        <v>-304364.81</v>
      </c>
      <c r="U9">
        <v>-206848.88</v>
      </c>
      <c r="V9">
        <v>-128573.86</v>
      </c>
      <c r="W9">
        <v>389814.88</v>
      </c>
      <c r="X9">
        <v>76773.601999999999</v>
      </c>
      <c r="Y9">
        <v>-202244.34</v>
      </c>
      <c r="Z9">
        <v>-127002.57</v>
      </c>
      <c r="AA9">
        <v>250851.77</v>
      </c>
      <c r="AB9">
        <v>57389.59</v>
      </c>
      <c r="AC9">
        <v>-191783.11</v>
      </c>
      <c r="AD9">
        <v>-121719.16</v>
      </c>
      <c r="AE9">
        <v>234285.89</v>
      </c>
      <c r="AF9">
        <v>-274389.65999999997</v>
      </c>
      <c r="AG9">
        <v>-172252.42</v>
      </c>
      <c r="AH9">
        <v>-112531.97</v>
      </c>
      <c r="AI9">
        <v>342963.59</v>
      </c>
      <c r="AJ9">
        <v>49627.491999999998</v>
      </c>
      <c r="AK9">
        <v>-125178.75</v>
      </c>
      <c r="AL9">
        <v>-81227.008000000002</v>
      </c>
      <c r="AM9">
        <v>157259.13</v>
      </c>
      <c r="AN9">
        <v>12267.261</v>
      </c>
      <c r="AO9">
        <v>-52062.105000000003</v>
      </c>
      <c r="AP9">
        <v>-37123.125</v>
      </c>
      <c r="AQ9">
        <v>65108.18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zoomScaleNormal="100" workbookViewId="0">
      <selection sqref="A1:S4"/>
    </sheetView>
  </sheetViews>
  <sheetFormatPr defaultRowHeight="15" x14ac:dyDescent="0.25"/>
  <cols>
    <col min="1" max="10" width="9.85546875" bestFit="1" customWidth="1"/>
    <col min="12" max="12" width="9.85546875" bestFit="1" customWidth="1"/>
    <col min="13" max="13" width="10.42578125" bestFit="1" customWidth="1"/>
    <col min="14" max="21" width="9.85546875" bestFit="1" customWidth="1"/>
  </cols>
  <sheetData>
    <row r="1" spans="1:17" ht="15.75" customHeight="1" x14ac:dyDescent="0.25"/>
    <row r="2" spans="1:17" ht="15.75" customHeight="1" x14ac:dyDescent="0.25"/>
    <row r="3" spans="1:17" ht="15.75" customHeight="1" x14ac:dyDescent="0.25"/>
    <row r="5" spans="1:17" x14ac:dyDescent="0.25">
      <c r="K5" s="46"/>
      <c r="L5" s="33"/>
      <c r="M5" s="33"/>
      <c r="N5" s="33"/>
      <c r="O5" s="33"/>
      <c r="P5" s="33"/>
      <c r="Q5" s="33"/>
    </row>
    <row r="6" spans="1:17" x14ac:dyDescent="0.25">
      <c r="K6" s="46"/>
      <c r="L6" s="33"/>
      <c r="M6" s="33"/>
      <c r="N6" s="33"/>
      <c r="O6" s="33"/>
      <c r="P6" s="33"/>
      <c r="Q6" s="33"/>
    </row>
    <row r="7" spans="1:17" x14ac:dyDescent="0.25">
      <c r="K7" s="46"/>
      <c r="L7" s="33"/>
      <c r="M7" s="33"/>
      <c r="N7" s="33"/>
      <c r="O7" s="33"/>
      <c r="P7" s="33"/>
      <c r="Q7" s="33"/>
    </row>
    <row r="8" spans="1:17" x14ac:dyDescent="0.25">
      <c r="K8" s="46"/>
      <c r="L8" s="33"/>
      <c r="M8" s="33"/>
      <c r="N8" s="33"/>
      <c r="O8" s="33"/>
      <c r="P8" s="33"/>
      <c r="Q8" s="33"/>
    </row>
    <row r="9" spans="1:17" x14ac:dyDescent="0.25">
      <c r="A9" s="84"/>
      <c r="B9" s="84"/>
      <c r="C9" s="84"/>
      <c r="D9" s="84"/>
      <c r="E9" s="84"/>
      <c r="F9" s="84"/>
      <c r="G9" s="84"/>
      <c r="H9" s="84"/>
      <c r="I9" s="84"/>
      <c r="J9" s="84"/>
      <c r="K9" s="46"/>
      <c r="L9" s="33"/>
      <c r="M9" s="33"/>
      <c r="N9" s="33"/>
      <c r="O9" s="33"/>
      <c r="P9" s="33"/>
      <c r="Q9" s="33"/>
    </row>
    <row r="10" spans="1:17" x14ac:dyDescent="0.25">
      <c r="A10" s="84"/>
      <c r="B10" s="84"/>
      <c r="C10" s="84"/>
      <c r="D10" s="84"/>
      <c r="E10" s="84"/>
      <c r="F10" s="84"/>
      <c r="G10" s="84"/>
      <c r="H10" s="84"/>
      <c r="I10" s="84"/>
      <c r="J10" s="84"/>
      <c r="K10" s="46"/>
      <c r="L10" s="33"/>
      <c r="M10" s="33"/>
      <c r="N10" s="33"/>
      <c r="O10" s="33"/>
      <c r="P10" s="33"/>
      <c r="Q10" s="33"/>
    </row>
    <row r="11" spans="1:17" x14ac:dyDescent="0.25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46"/>
      <c r="L11" s="33"/>
      <c r="M11" s="33"/>
      <c r="N11" s="33"/>
      <c r="O11" s="33"/>
      <c r="P11" s="33"/>
      <c r="Q11" s="33"/>
    </row>
    <row r="12" spans="1:17" x14ac:dyDescent="0.25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46"/>
      <c r="L12" s="33"/>
      <c r="M12" s="33"/>
      <c r="N12" s="33"/>
      <c r="O12" s="33"/>
      <c r="P12" s="33"/>
      <c r="Q12" s="33"/>
    </row>
    <row r="33" spans="8:9" x14ac:dyDescent="0.25">
      <c r="H33" s="2"/>
      <c r="I33" s="2"/>
    </row>
    <row r="34" spans="8:9" x14ac:dyDescent="0.25">
      <c r="H34" s="49"/>
      <c r="I34" s="49"/>
    </row>
    <row r="35" spans="8:9" x14ac:dyDescent="0.25">
      <c r="H35" s="49"/>
      <c r="I35" s="49"/>
    </row>
    <row r="36" spans="8:9" x14ac:dyDescent="0.25">
      <c r="H36" s="49"/>
      <c r="I36" s="49"/>
    </row>
    <row r="37" spans="8:9" x14ac:dyDescent="0.25">
      <c r="H37" s="49"/>
      <c r="I37" s="49"/>
    </row>
    <row r="38" spans="8:9" x14ac:dyDescent="0.25">
      <c r="H38" s="49"/>
      <c r="I38" s="49"/>
    </row>
    <row r="39" spans="8:9" x14ac:dyDescent="0.25">
      <c r="H39" s="49"/>
      <c r="I39" s="49"/>
    </row>
    <row r="40" spans="8:9" x14ac:dyDescent="0.25">
      <c r="H40" s="49"/>
      <c r="I40" s="4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/>
  </sheetViews>
  <sheetFormatPr defaultRowHeight="15" x14ac:dyDescent="0.25"/>
  <sheetData>
    <row r="1" spans="1:9" x14ac:dyDescent="0.25">
      <c r="B1" s="45" t="s">
        <v>72</v>
      </c>
      <c r="C1" s="45" t="s">
        <v>73</v>
      </c>
      <c r="D1" s="45" t="s">
        <v>74</v>
      </c>
      <c r="E1" s="45" t="s">
        <v>75</v>
      </c>
      <c r="F1" s="45" t="s">
        <v>76</v>
      </c>
      <c r="G1" s="45" t="s">
        <v>77</v>
      </c>
      <c r="H1" s="45" t="s">
        <v>78</v>
      </c>
      <c r="I1" s="45" t="s">
        <v>79</v>
      </c>
    </row>
    <row r="2" spans="1:9" x14ac:dyDescent="0.25">
      <c r="A2" s="45">
        <v>0</v>
      </c>
      <c r="B2" t="s">
        <v>80</v>
      </c>
      <c r="C2" t="s">
        <v>81</v>
      </c>
      <c r="D2">
        <v>61.914158</v>
      </c>
      <c r="E2">
        <v>-7.7860823000000003</v>
      </c>
      <c r="F2">
        <v>4.2829413000000001</v>
      </c>
      <c r="G2">
        <v>0.16258304000000001</v>
      </c>
      <c r="H2">
        <v>-3.2017317000000003E-2</v>
      </c>
      <c r="I2">
        <v>-7.1599139999999997</v>
      </c>
    </row>
    <row r="3" spans="1:9" x14ac:dyDescent="0.25">
      <c r="A3" s="45">
        <v>0</v>
      </c>
      <c r="B3" t="s">
        <v>82</v>
      </c>
      <c r="C3" t="s">
        <v>81</v>
      </c>
      <c r="D3">
        <v>59.879967000000001</v>
      </c>
      <c r="E3">
        <v>-1.9802078999999999</v>
      </c>
      <c r="F3">
        <v>4.2832270000000001</v>
      </c>
      <c r="G3">
        <v>0.16557667000000001</v>
      </c>
      <c r="H3">
        <v>-4.2937352999999998E-2</v>
      </c>
      <c r="I3">
        <v>-3.0141513</v>
      </c>
    </row>
    <row r="4" spans="1:9" x14ac:dyDescent="0.25">
      <c r="A4" s="45">
        <v>0</v>
      </c>
      <c r="B4" t="s">
        <v>83</v>
      </c>
      <c r="C4" t="s">
        <v>81</v>
      </c>
      <c r="D4">
        <v>57.864384000000001</v>
      </c>
      <c r="E4">
        <v>0.72898889</v>
      </c>
      <c r="F4">
        <v>4.2758265</v>
      </c>
      <c r="G4">
        <v>0.24000898000000001</v>
      </c>
      <c r="H4">
        <v>-4.0680315000000002E-2</v>
      </c>
      <c r="I4">
        <v>-0.77161466999999995</v>
      </c>
    </row>
    <row r="5" spans="1:9" x14ac:dyDescent="0.25">
      <c r="A5" s="45">
        <v>0</v>
      </c>
      <c r="B5" t="s">
        <v>84</v>
      </c>
      <c r="C5" t="s">
        <v>81</v>
      </c>
      <c r="D5">
        <v>57.461390999999999</v>
      </c>
      <c r="E5">
        <v>1.2457805</v>
      </c>
      <c r="F5">
        <v>4.2678966999999997</v>
      </c>
      <c r="G5">
        <v>0.31905075999999999</v>
      </c>
      <c r="H5">
        <v>-3.3309188000000003E-2</v>
      </c>
      <c r="I5">
        <v>-0.81814474000000004</v>
      </c>
    </row>
    <row r="6" spans="1:9" x14ac:dyDescent="0.25">
      <c r="A6" s="45">
        <v>0</v>
      </c>
      <c r="B6" t="s">
        <v>85</v>
      </c>
      <c r="C6" t="s">
        <v>81</v>
      </c>
      <c r="D6">
        <v>57.038017000000004</v>
      </c>
      <c r="E6">
        <v>1.5957600999999999</v>
      </c>
      <c r="F6">
        <v>4.2622761999999996</v>
      </c>
      <c r="G6">
        <v>0.37544796000000003</v>
      </c>
      <c r="H6">
        <v>-2.5667704999999999E-2</v>
      </c>
      <c r="I6">
        <v>-0.91834276999999997</v>
      </c>
    </row>
    <row r="7" spans="1:9" x14ac:dyDescent="0.25">
      <c r="A7" s="45">
        <v>0</v>
      </c>
      <c r="B7" t="s">
        <v>86</v>
      </c>
      <c r="C7" t="s">
        <v>81</v>
      </c>
      <c r="D7">
        <v>56.581561999999998</v>
      </c>
      <c r="E7">
        <v>1.8038609000000001</v>
      </c>
      <c r="F7">
        <v>4.2589755</v>
      </c>
      <c r="G7">
        <v>0.40862131000000002</v>
      </c>
      <c r="H7">
        <v>-1.7663432E-2</v>
      </c>
      <c r="I7">
        <v>-0.93144541999999997</v>
      </c>
    </row>
    <row r="8" spans="1:9" x14ac:dyDescent="0.25">
      <c r="A8" s="45">
        <v>0</v>
      </c>
      <c r="B8" t="s">
        <v>87</v>
      </c>
      <c r="C8" t="s">
        <v>81</v>
      </c>
      <c r="D8">
        <v>56.117817000000002</v>
      </c>
      <c r="E8">
        <v>1.8189198</v>
      </c>
      <c r="F8">
        <v>4.2588263</v>
      </c>
      <c r="G8">
        <v>0.41022897000000003</v>
      </c>
      <c r="H8">
        <v>-1.0479175E-2</v>
      </c>
      <c r="I8">
        <v>-0.88406085999999995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8"/>
  <sheetViews>
    <sheetView workbookViewId="0"/>
  </sheetViews>
  <sheetFormatPr defaultRowHeight="15" x14ac:dyDescent="0.25"/>
  <sheetData>
    <row r="1" spans="1:43" x14ac:dyDescent="0.25">
      <c r="B1" s="45" t="s">
        <v>72</v>
      </c>
      <c r="C1" s="45" t="s">
        <v>73</v>
      </c>
      <c r="D1" s="45" t="s">
        <v>88</v>
      </c>
      <c r="E1" s="45" t="s">
        <v>89</v>
      </c>
      <c r="F1" s="45" t="s">
        <v>90</v>
      </c>
      <c r="G1" s="45" t="s">
        <v>91</v>
      </c>
      <c r="H1" s="45" t="s">
        <v>92</v>
      </c>
      <c r="I1" s="45" t="s">
        <v>93</v>
      </c>
      <c r="J1" s="45" t="s">
        <v>94</v>
      </c>
      <c r="K1" s="45" t="s">
        <v>95</v>
      </c>
      <c r="L1" s="45" t="s">
        <v>96</v>
      </c>
      <c r="M1" s="45" t="s">
        <v>97</v>
      </c>
      <c r="N1" s="45" t="s">
        <v>98</v>
      </c>
      <c r="O1" s="45" t="s">
        <v>99</v>
      </c>
      <c r="P1" s="45" t="s">
        <v>100</v>
      </c>
      <c r="Q1" s="45" t="s">
        <v>101</v>
      </c>
      <c r="R1" s="45" t="s">
        <v>102</v>
      </c>
      <c r="S1" s="45" t="s">
        <v>103</v>
      </c>
      <c r="T1" s="45" t="s">
        <v>104</v>
      </c>
      <c r="U1" s="45" t="s">
        <v>105</v>
      </c>
      <c r="V1" s="45" t="s">
        <v>106</v>
      </c>
      <c r="W1" s="45" t="s">
        <v>107</v>
      </c>
      <c r="X1" s="45" t="s">
        <v>108</v>
      </c>
      <c r="Y1" s="45" t="s">
        <v>109</v>
      </c>
      <c r="Z1" s="45" t="s">
        <v>110</v>
      </c>
      <c r="AA1" s="45" t="s">
        <v>111</v>
      </c>
      <c r="AB1" s="45" t="s">
        <v>112</v>
      </c>
      <c r="AC1" s="45" t="s">
        <v>113</v>
      </c>
      <c r="AD1" s="45" t="s">
        <v>114</v>
      </c>
      <c r="AE1" s="45" t="s">
        <v>115</v>
      </c>
      <c r="AF1" s="45" t="s">
        <v>116</v>
      </c>
      <c r="AG1" s="45" t="s">
        <v>117</v>
      </c>
      <c r="AH1" s="45" t="s">
        <v>118</v>
      </c>
      <c r="AI1" s="45" t="s">
        <v>119</v>
      </c>
      <c r="AJ1" s="45" t="s">
        <v>120</v>
      </c>
      <c r="AK1" s="45" t="s">
        <v>121</v>
      </c>
      <c r="AL1" s="45" t="s">
        <v>122</v>
      </c>
      <c r="AM1" s="45" t="s">
        <v>123</v>
      </c>
      <c r="AN1" s="45" t="s">
        <v>124</v>
      </c>
      <c r="AO1" s="45" t="s">
        <v>125</v>
      </c>
      <c r="AP1" s="45" t="s">
        <v>126</v>
      </c>
      <c r="AQ1" s="45" t="s">
        <v>127</v>
      </c>
    </row>
    <row r="2" spans="1:43" x14ac:dyDescent="0.25">
      <c r="A2" s="45">
        <v>0</v>
      </c>
      <c r="B2" t="s">
        <v>80</v>
      </c>
      <c r="C2" t="s">
        <v>81</v>
      </c>
      <c r="D2">
        <v>-599484.68999999994</v>
      </c>
      <c r="E2">
        <v>-295921.78000000003</v>
      </c>
      <c r="F2">
        <v>-271201.13</v>
      </c>
      <c r="G2">
        <v>721458</v>
      </c>
      <c r="H2">
        <v>-471516.34</v>
      </c>
      <c r="I2">
        <v>-159842.16</v>
      </c>
      <c r="J2">
        <v>-189813.44</v>
      </c>
      <c r="K2">
        <v>532828.63</v>
      </c>
      <c r="L2">
        <v>-17.200253</v>
      </c>
      <c r="M2">
        <v>-7.1006479000000002</v>
      </c>
      <c r="N2">
        <v>-25.380023999999999</v>
      </c>
      <c r="O2">
        <v>31.470837</v>
      </c>
      <c r="P2">
        <v>0</v>
      </c>
      <c r="Q2">
        <v>0</v>
      </c>
      <c r="R2">
        <v>-11.569298</v>
      </c>
      <c r="S2">
        <v>11.569298</v>
      </c>
      <c r="T2">
        <v>-288386.53000000003</v>
      </c>
      <c r="U2">
        <v>27676.756000000001</v>
      </c>
      <c r="V2">
        <v>-105305.8</v>
      </c>
      <c r="W2">
        <v>308256.56</v>
      </c>
      <c r="X2">
        <v>0</v>
      </c>
      <c r="Y2">
        <v>0</v>
      </c>
      <c r="Z2">
        <v>-2.9674081999999999</v>
      </c>
      <c r="AA2">
        <v>2.9674081999999999</v>
      </c>
      <c r="AB2">
        <v>0</v>
      </c>
      <c r="AC2">
        <v>0</v>
      </c>
      <c r="AD2">
        <v>-11.606441</v>
      </c>
      <c r="AE2">
        <v>11.606441</v>
      </c>
      <c r="AF2">
        <v>-417956.88</v>
      </c>
      <c r="AG2">
        <v>149205.67000000001</v>
      </c>
      <c r="AH2">
        <v>-151393.13</v>
      </c>
      <c r="AI2">
        <v>468903.13</v>
      </c>
      <c r="AJ2">
        <v>3.8469617</v>
      </c>
      <c r="AK2">
        <v>16.159594999999999</v>
      </c>
      <c r="AL2">
        <v>-22.309892999999999</v>
      </c>
      <c r="AM2">
        <v>27.814798</v>
      </c>
      <c r="AN2">
        <v>-202.22244000000001</v>
      </c>
      <c r="AO2">
        <v>84934.593999999997</v>
      </c>
      <c r="AP2">
        <v>-58080.898000000001</v>
      </c>
      <c r="AQ2">
        <v>102894.69</v>
      </c>
    </row>
    <row r="3" spans="1:43" x14ac:dyDescent="0.25">
      <c r="A3" s="45">
        <v>0</v>
      </c>
      <c r="B3" t="s">
        <v>82</v>
      </c>
      <c r="C3" t="s">
        <v>81</v>
      </c>
      <c r="D3">
        <v>-596601.31000000006</v>
      </c>
      <c r="E3">
        <v>-430841.16</v>
      </c>
      <c r="F3">
        <v>-292358.71999999997</v>
      </c>
      <c r="G3">
        <v>791852.81</v>
      </c>
      <c r="H3">
        <v>-527376.43999999994</v>
      </c>
      <c r="I3">
        <v>-316107.63</v>
      </c>
      <c r="J3">
        <v>-226444.06</v>
      </c>
      <c r="K3">
        <v>655230.38</v>
      </c>
      <c r="L3">
        <v>-17049.053</v>
      </c>
      <c r="M3">
        <v>-30088.793000000001</v>
      </c>
      <c r="N3">
        <v>-24791.5</v>
      </c>
      <c r="O3">
        <v>42551.43</v>
      </c>
      <c r="P3">
        <v>8.2351027000000006</v>
      </c>
      <c r="Q3">
        <v>-40.445430999999999</v>
      </c>
      <c r="R3">
        <v>-38.352127000000003</v>
      </c>
      <c r="S3">
        <v>56.343013999999997</v>
      </c>
      <c r="T3">
        <v>-330592.13</v>
      </c>
      <c r="U3">
        <v>-117778.31</v>
      </c>
      <c r="V3">
        <v>-125311.13</v>
      </c>
      <c r="W3">
        <v>372646.97</v>
      </c>
      <c r="X3">
        <v>0</v>
      </c>
      <c r="Y3">
        <v>0</v>
      </c>
      <c r="Z3">
        <v>-2.9679026999999998</v>
      </c>
      <c r="AA3">
        <v>2.9679026999999998</v>
      </c>
      <c r="AB3">
        <v>4.1180666999999997E-2</v>
      </c>
      <c r="AC3">
        <v>-0.20106067999999999</v>
      </c>
      <c r="AD3">
        <v>-11.754265</v>
      </c>
      <c r="AE3">
        <v>11.756055999999999</v>
      </c>
      <c r="AF3">
        <v>-246561.31</v>
      </c>
      <c r="AG3">
        <v>-57060.266000000003</v>
      </c>
      <c r="AH3">
        <v>-91418.312999999995</v>
      </c>
      <c r="AI3">
        <v>269083</v>
      </c>
      <c r="AJ3">
        <v>0</v>
      </c>
      <c r="AK3">
        <v>0</v>
      </c>
      <c r="AL3">
        <v>-11.639677000000001</v>
      </c>
      <c r="AM3">
        <v>11.639677000000001</v>
      </c>
      <c r="AN3">
        <v>0</v>
      </c>
      <c r="AO3">
        <v>0</v>
      </c>
      <c r="AP3">
        <v>-11.667688999999999</v>
      </c>
      <c r="AQ3">
        <v>11.667688999999999</v>
      </c>
    </row>
    <row r="4" spans="1:43" x14ac:dyDescent="0.25">
      <c r="A4" s="45">
        <v>0</v>
      </c>
      <c r="B4" t="s">
        <v>83</v>
      </c>
      <c r="C4" t="s">
        <v>81</v>
      </c>
      <c r="D4">
        <v>-426223.44</v>
      </c>
      <c r="E4">
        <v>-381268.56</v>
      </c>
      <c r="F4">
        <v>-236222.75</v>
      </c>
      <c r="G4">
        <v>618735.25</v>
      </c>
      <c r="H4">
        <v>-404336.75</v>
      </c>
      <c r="I4">
        <v>-314134.96999999997</v>
      </c>
      <c r="J4">
        <v>-192742.02</v>
      </c>
      <c r="K4">
        <v>547100</v>
      </c>
      <c r="L4">
        <v>-109805.23</v>
      </c>
      <c r="M4">
        <v>-404654.03</v>
      </c>
      <c r="N4">
        <v>-262640.28000000003</v>
      </c>
      <c r="O4">
        <v>494754.47</v>
      </c>
      <c r="P4">
        <v>45119.358999999997</v>
      </c>
      <c r="Q4">
        <v>-153532.54999999999</v>
      </c>
      <c r="R4">
        <v>-97017.210999999996</v>
      </c>
      <c r="S4">
        <v>187137.22</v>
      </c>
      <c r="T4">
        <v>-339930.91</v>
      </c>
      <c r="U4">
        <v>-214168.69</v>
      </c>
      <c r="V4">
        <v>-140314.35999999999</v>
      </c>
      <c r="W4">
        <v>425569.44</v>
      </c>
      <c r="X4">
        <v>5.9601131999999997E-7</v>
      </c>
      <c r="Y4">
        <v>-1.7192631999999999E-6</v>
      </c>
      <c r="Z4">
        <v>-2.9485617</v>
      </c>
      <c r="AA4">
        <v>2.9485617</v>
      </c>
      <c r="AB4">
        <v>17637.357</v>
      </c>
      <c r="AC4">
        <v>-66856.789000000004</v>
      </c>
      <c r="AD4">
        <v>-43815.93</v>
      </c>
      <c r="AE4">
        <v>81858.062999999995</v>
      </c>
      <c r="AF4">
        <v>-304604.31</v>
      </c>
      <c r="AG4">
        <v>-175031.02</v>
      </c>
      <c r="AH4">
        <v>-122304.71</v>
      </c>
      <c r="AI4">
        <v>371992.06</v>
      </c>
      <c r="AJ4">
        <v>1623.345</v>
      </c>
      <c r="AK4">
        <v>-4416.4799999999996</v>
      </c>
      <c r="AL4">
        <v>-3082.2206999999999</v>
      </c>
      <c r="AM4">
        <v>5625.0005000000001</v>
      </c>
      <c r="AN4">
        <v>59.244563999999997</v>
      </c>
      <c r="AO4">
        <v>-302.61788999999999</v>
      </c>
      <c r="AP4">
        <v>-225.08144999999999</v>
      </c>
      <c r="AQ4">
        <v>381.77109000000002</v>
      </c>
    </row>
    <row r="5" spans="1:43" x14ac:dyDescent="0.25">
      <c r="A5" s="45">
        <v>0</v>
      </c>
      <c r="B5" t="s">
        <v>84</v>
      </c>
      <c r="C5" t="s">
        <v>81</v>
      </c>
      <c r="D5">
        <v>-417838.88</v>
      </c>
      <c r="E5">
        <v>-417616.5</v>
      </c>
      <c r="F5">
        <v>-241163.33</v>
      </c>
      <c r="G5">
        <v>638085.13</v>
      </c>
      <c r="H5">
        <v>-390456.56</v>
      </c>
      <c r="I5">
        <v>-336054.03</v>
      </c>
      <c r="J5">
        <v>-192452.5</v>
      </c>
      <c r="K5">
        <v>549933.31000000006</v>
      </c>
      <c r="L5">
        <v>-110300.37</v>
      </c>
      <c r="M5">
        <v>-538155.13</v>
      </c>
      <c r="N5">
        <v>-325553.21999999997</v>
      </c>
      <c r="O5">
        <v>638562.43999999994</v>
      </c>
      <c r="P5">
        <v>103454.35</v>
      </c>
      <c r="Q5">
        <v>-318718.15999999997</v>
      </c>
      <c r="R5">
        <v>-188879.42</v>
      </c>
      <c r="S5">
        <v>384655.06</v>
      </c>
      <c r="T5">
        <v>-314818.40999999997</v>
      </c>
      <c r="U5">
        <v>-218317.75</v>
      </c>
      <c r="V5">
        <v>-133442.5</v>
      </c>
      <c r="W5">
        <v>405684.81</v>
      </c>
      <c r="X5">
        <v>8.9998648000000001E-2</v>
      </c>
      <c r="Y5">
        <v>-0.23941230999999999</v>
      </c>
      <c r="Z5">
        <v>-2.9275590999999999</v>
      </c>
      <c r="AA5">
        <v>2.9387107000000001</v>
      </c>
      <c r="AB5">
        <v>65829.516000000003</v>
      </c>
      <c r="AC5">
        <v>-220087.98</v>
      </c>
      <c r="AD5">
        <v>-138379.94</v>
      </c>
      <c r="AE5">
        <v>268181.38</v>
      </c>
      <c r="AF5">
        <v>-273582.19</v>
      </c>
      <c r="AG5">
        <v>-172968.67</v>
      </c>
      <c r="AH5">
        <v>-112566.45</v>
      </c>
      <c r="AI5">
        <v>342690.22</v>
      </c>
      <c r="AJ5">
        <v>54927.425999999999</v>
      </c>
      <c r="AK5">
        <v>-137993.35999999999</v>
      </c>
      <c r="AL5">
        <v>-89277.156000000003</v>
      </c>
      <c r="AM5">
        <v>173290.5</v>
      </c>
      <c r="AN5">
        <v>12543.933000000001</v>
      </c>
      <c r="AO5">
        <v>-52198.995999999999</v>
      </c>
      <c r="AP5">
        <v>-34829.012000000002</v>
      </c>
      <c r="AQ5">
        <v>63993.324000000001</v>
      </c>
    </row>
    <row r="6" spans="1:43" x14ac:dyDescent="0.25">
      <c r="A6" s="45">
        <v>0</v>
      </c>
      <c r="B6" t="s">
        <v>85</v>
      </c>
      <c r="C6" t="s">
        <v>81</v>
      </c>
      <c r="D6">
        <v>-395643.44</v>
      </c>
      <c r="E6">
        <v>-437539.59</v>
      </c>
      <c r="F6">
        <v>-239877.13</v>
      </c>
      <c r="G6">
        <v>636801.13</v>
      </c>
      <c r="H6">
        <v>-362580.13</v>
      </c>
      <c r="I6">
        <v>-341595.59</v>
      </c>
      <c r="J6">
        <v>-186155.94</v>
      </c>
      <c r="K6">
        <v>531795</v>
      </c>
      <c r="L6">
        <v>-92174.031000000003</v>
      </c>
      <c r="M6">
        <v>-638195.63</v>
      </c>
      <c r="N6">
        <v>-367984.22</v>
      </c>
      <c r="O6">
        <v>742429.81</v>
      </c>
      <c r="P6">
        <v>163605.20000000001</v>
      </c>
      <c r="Q6">
        <v>-451415.56</v>
      </c>
      <c r="R6">
        <v>-255921.94</v>
      </c>
      <c r="S6">
        <v>544094.38</v>
      </c>
      <c r="T6">
        <v>-272463.59000000003</v>
      </c>
      <c r="U6">
        <v>-204113.55</v>
      </c>
      <c r="V6">
        <v>-119362.04</v>
      </c>
      <c r="W6">
        <v>360757.59</v>
      </c>
      <c r="X6">
        <v>0.16489783</v>
      </c>
      <c r="Y6">
        <v>-0.39786607000000002</v>
      </c>
      <c r="Z6">
        <v>-2.9123929</v>
      </c>
      <c r="AA6">
        <v>2.9440653000000001</v>
      </c>
      <c r="AB6">
        <v>114666.45</v>
      </c>
      <c r="AC6">
        <v>-334914.94</v>
      </c>
      <c r="AD6">
        <v>-202260.28</v>
      </c>
      <c r="AE6">
        <v>407707.78</v>
      </c>
      <c r="AF6">
        <v>-222982.84</v>
      </c>
      <c r="AG6">
        <v>-151502.81</v>
      </c>
      <c r="AH6">
        <v>-94629.585999999996</v>
      </c>
      <c r="AI6">
        <v>285708.25</v>
      </c>
      <c r="AJ6">
        <v>108508.64</v>
      </c>
      <c r="AK6">
        <v>-246414.98</v>
      </c>
      <c r="AL6">
        <v>-153744.56</v>
      </c>
      <c r="AM6">
        <v>310051.40999999997</v>
      </c>
      <c r="AN6">
        <v>41918.565999999999</v>
      </c>
      <c r="AO6">
        <v>-143172.07999999999</v>
      </c>
      <c r="AP6">
        <v>-95941.343999999997</v>
      </c>
      <c r="AQ6">
        <v>177370.09</v>
      </c>
    </row>
    <row r="7" spans="1:43" x14ac:dyDescent="0.25">
      <c r="A7" s="45">
        <v>0</v>
      </c>
      <c r="B7" t="s">
        <v>86</v>
      </c>
      <c r="C7" t="s">
        <v>81</v>
      </c>
      <c r="D7">
        <v>-353552.63</v>
      </c>
      <c r="E7">
        <v>-423355.03</v>
      </c>
      <c r="F7">
        <v>-226381.25</v>
      </c>
      <c r="G7">
        <v>596219.25</v>
      </c>
      <c r="H7">
        <v>-318071.34000000003</v>
      </c>
      <c r="I7">
        <v>-321444.53000000003</v>
      </c>
      <c r="J7">
        <v>-170870.44</v>
      </c>
      <c r="K7">
        <v>483417.72</v>
      </c>
      <c r="L7">
        <v>-62577.902000000002</v>
      </c>
      <c r="M7">
        <v>-693116.81</v>
      </c>
      <c r="N7">
        <v>-389475.44</v>
      </c>
      <c r="O7">
        <v>797507.38</v>
      </c>
      <c r="P7">
        <v>221221.77</v>
      </c>
      <c r="Q7">
        <v>-547396</v>
      </c>
      <c r="R7">
        <v>-302677.71999999997</v>
      </c>
      <c r="S7">
        <v>663472.13</v>
      </c>
      <c r="T7">
        <v>-222243.66</v>
      </c>
      <c r="U7">
        <v>-177362.56</v>
      </c>
      <c r="V7">
        <v>-100973.36</v>
      </c>
      <c r="W7">
        <v>301737.19</v>
      </c>
      <c r="X7">
        <v>0.23594076999999999</v>
      </c>
      <c r="Y7">
        <v>-0.51638298999999999</v>
      </c>
      <c r="Z7">
        <v>-2.9031767999999998</v>
      </c>
      <c r="AA7">
        <v>2.9581672999999999</v>
      </c>
      <c r="AB7">
        <v>165412.04999999999</v>
      </c>
      <c r="AC7">
        <v>-426893.53</v>
      </c>
      <c r="AD7">
        <v>-251169.67</v>
      </c>
      <c r="AE7">
        <v>522192.91</v>
      </c>
      <c r="AF7">
        <v>-169269.91</v>
      </c>
      <c r="AG7">
        <v>-122435.3</v>
      </c>
      <c r="AH7">
        <v>-74316.937999999995</v>
      </c>
      <c r="AI7">
        <v>221733.42</v>
      </c>
      <c r="AJ7">
        <v>164500.44</v>
      </c>
      <c r="AK7">
        <v>-339347.44</v>
      </c>
      <c r="AL7">
        <v>-206234.27</v>
      </c>
      <c r="AM7">
        <v>429825.13</v>
      </c>
      <c r="AN7">
        <v>78250.054999999993</v>
      </c>
      <c r="AO7">
        <v>-227116.66</v>
      </c>
      <c r="AP7">
        <v>-148377.81</v>
      </c>
      <c r="AQ7">
        <v>282349.13</v>
      </c>
    </row>
    <row r="8" spans="1:43" x14ac:dyDescent="0.25">
      <c r="A8" s="45">
        <v>0</v>
      </c>
      <c r="B8" t="s">
        <v>87</v>
      </c>
      <c r="C8" t="s">
        <v>81</v>
      </c>
      <c r="D8">
        <v>-290916.96999999997</v>
      </c>
      <c r="E8">
        <v>-368022.47</v>
      </c>
      <c r="F8">
        <v>-197528.31</v>
      </c>
      <c r="G8">
        <v>509009.5</v>
      </c>
      <c r="H8">
        <v>-254957.28</v>
      </c>
      <c r="I8">
        <v>-269902.5</v>
      </c>
      <c r="J8">
        <v>-143803.04999999999</v>
      </c>
      <c r="K8">
        <v>398158.13</v>
      </c>
      <c r="L8">
        <v>-28126.109</v>
      </c>
      <c r="M8">
        <v>-685408.25</v>
      </c>
      <c r="N8">
        <v>-385261.5</v>
      </c>
      <c r="O8">
        <v>786766.75</v>
      </c>
      <c r="P8">
        <v>267247.15999999997</v>
      </c>
      <c r="Q8">
        <v>-591166.06000000006</v>
      </c>
      <c r="R8">
        <v>-326606.40999999997</v>
      </c>
      <c r="S8">
        <v>726340.19</v>
      </c>
      <c r="T8">
        <v>-159996.67000000001</v>
      </c>
      <c r="U8">
        <v>-133282.51999999999</v>
      </c>
      <c r="V8">
        <v>-75602.108999999997</v>
      </c>
      <c r="W8">
        <v>221537.45</v>
      </c>
      <c r="X8">
        <v>0.29223927999999999</v>
      </c>
      <c r="Y8">
        <v>-0.57739680999999998</v>
      </c>
      <c r="Z8">
        <v>-2.902158</v>
      </c>
      <c r="AA8">
        <v>2.9734343999999999</v>
      </c>
      <c r="AB8">
        <v>208407.34</v>
      </c>
      <c r="AC8">
        <v>-476733.75</v>
      </c>
      <c r="AD8">
        <v>-279245.03000000003</v>
      </c>
      <c r="AE8">
        <v>590496.81000000006</v>
      </c>
      <c r="AF8">
        <v>-107346.29</v>
      </c>
      <c r="AG8">
        <v>-81179.508000000002</v>
      </c>
      <c r="AH8">
        <v>-48851.281000000003</v>
      </c>
      <c r="AI8">
        <v>143177.47</v>
      </c>
      <c r="AJ8">
        <v>212393.42</v>
      </c>
      <c r="AK8">
        <v>-397114.63</v>
      </c>
      <c r="AL8">
        <v>-239902.75</v>
      </c>
      <c r="AM8">
        <v>510259.09</v>
      </c>
      <c r="AN8">
        <v>111991.34</v>
      </c>
      <c r="AO8">
        <v>-280979.56</v>
      </c>
      <c r="AP8">
        <v>-182187.27</v>
      </c>
      <c r="AQ8">
        <v>353105.91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"/>
  <sheetViews>
    <sheetView workbookViewId="0"/>
  </sheetViews>
  <sheetFormatPr defaultRowHeight="15" x14ac:dyDescent="0.25"/>
  <sheetData>
    <row r="1" spans="1:9" x14ac:dyDescent="0.25">
      <c r="B1" s="45" t="s">
        <v>72</v>
      </c>
      <c r="C1" s="45" t="s">
        <v>73</v>
      </c>
      <c r="D1" s="45" t="s">
        <v>74</v>
      </c>
      <c r="E1" s="45" t="s">
        <v>75</v>
      </c>
      <c r="F1" s="45" t="s">
        <v>76</v>
      </c>
      <c r="G1" s="45" t="s">
        <v>77</v>
      </c>
      <c r="H1" s="45" t="s">
        <v>78</v>
      </c>
      <c r="I1" s="45" t="s">
        <v>79</v>
      </c>
    </row>
    <row r="2" spans="1:9" x14ac:dyDescent="0.25">
      <c r="A2" s="45">
        <v>0</v>
      </c>
      <c r="B2" t="s">
        <v>128</v>
      </c>
      <c r="C2" t="s">
        <v>81</v>
      </c>
      <c r="D2">
        <v>62.806862000000002</v>
      </c>
      <c r="E2">
        <v>-7.6049008000000002</v>
      </c>
      <c r="F2">
        <v>4.2769617999999996</v>
      </c>
      <c r="G2">
        <v>0.21944279999999999</v>
      </c>
      <c r="H2">
        <v>-3.6868832999999997E-2</v>
      </c>
      <c r="I2">
        <v>-7.4925385000000002</v>
      </c>
    </row>
    <row r="3" spans="1:9" x14ac:dyDescent="0.25">
      <c r="A3" s="45">
        <v>0</v>
      </c>
      <c r="B3" t="s">
        <v>129</v>
      </c>
      <c r="C3" t="s">
        <v>81</v>
      </c>
      <c r="D3">
        <v>60.819279000000002</v>
      </c>
      <c r="E3">
        <v>-1.9807904000000001</v>
      </c>
      <c r="F3">
        <v>4.2761291999999997</v>
      </c>
      <c r="G3">
        <v>0.23513307999999999</v>
      </c>
      <c r="H3">
        <v>-5.1752738999999999E-2</v>
      </c>
      <c r="I3">
        <v>-3.6142189999999998</v>
      </c>
    </row>
    <row r="4" spans="1:9" x14ac:dyDescent="0.25">
      <c r="A4" s="45">
        <v>0</v>
      </c>
      <c r="B4" t="s">
        <v>130</v>
      </c>
      <c r="C4" t="s">
        <v>81</v>
      </c>
      <c r="D4">
        <v>58.545932999999998</v>
      </c>
      <c r="E4">
        <v>1.1412643</v>
      </c>
      <c r="F4">
        <v>4.2673626000000002</v>
      </c>
      <c r="G4">
        <v>0.32418673999999997</v>
      </c>
      <c r="H4">
        <v>-4.8716526000000003E-2</v>
      </c>
      <c r="I4">
        <v>-1.0235065999999999</v>
      </c>
    </row>
    <row r="5" spans="1:9" x14ac:dyDescent="0.25">
      <c r="A5" s="45">
        <v>0</v>
      </c>
      <c r="B5" t="s">
        <v>131</v>
      </c>
      <c r="C5" t="s">
        <v>81</v>
      </c>
      <c r="D5">
        <v>57.983513000000002</v>
      </c>
      <c r="E5">
        <v>1.8256645</v>
      </c>
      <c r="F5">
        <v>4.2573805</v>
      </c>
      <c r="G5">
        <v>0.42421420999999998</v>
      </c>
      <c r="H5">
        <v>-3.8038547999999998E-2</v>
      </c>
      <c r="I5">
        <v>-1.1186457999999999</v>
      </c>
    </row>
    <row r="6" spans="1:9" x14ac:dyDescent="0.25">
      <c r="A6" s="45">
        <v>0</v>
      </c>
      <c r="B6" t="s">
        <v>132</v>
      </c>
      <c r="C6" t="s">
        <v>81</v>
      </c>
      <c r="D6">
        <v>57.38158</v>
      </c>
      <c r="E6">
        <v>2.2979390999999998</v>
      </c>
      <c r="F6">
        <v>4.2501635999999996</v>
      </c>
      <c r="G6">
        <v>0.49663126000000002</v>
      </c>
      <c r="H6">
        <v>-2.6818505999999999E-2</v>
      </c>
      <c r="I6">
        <v>-1.1789384999999999</v>
      </c>
    </row>
    <row r="7" spans="1:9" x14ac:dyDescent="0.25">
      <c r="A7" s="45">
        <v>0</v>
      </c>
      <c r="B7" t="s">
        <v>133</v>
      </c>
      <c r="C7" t="s">
        <v>81</v>
      </c>
      <c r="D7">
        <v>56.737957000000002</v>
      </c>
      <c r="E7">
        <v>2.5705616</v>
      </c>
      <c r="F7">
        <v>4.2461772</v>
      </c>
      <c r="G7">
        <v>0.53669</v>
      </c>
      <c r="H7">
        <v>-1.6398706999999998E-2</v>
      </c>
      <c r="I7">
        <v>-1.1837576999999999</v>
      </c>
    </row>
    <row r="8" spans="1:9" x14ac:dyDescent="0.25">
      <c r="A8" s="45">
        <v>0</v>
      </c>
      <c r="B8" t="s">
        <v>134</v>
      </c>
      <c r="C8" t="s">
        <v>81</v>
      </c>
      <c r="D8">
        <v>56.097771000000002</v>
      </c>
      <c r="E8">
        <v>2.5683398</v>
      </c>
      <c r="F8">
        <v>4.2462983000000003</v>
      </c>
      <c r="G8">
        <v>0.53540105000000004</v>
      </c>
      <c r="H8">
        <v>-7.2637144000000002E-3</v>
      </c>
      <c r="I8">
        <v>-1.0875899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8"/>
  <sheetViews>
    <sheetView workbookViewId="0"/>
  </sheetViews>
  <sheetFormatPr defaultRowHeight="15" x14ac:dyDescent="0.25"/>
  <sheetData>
    <row r="1" spans="1:43" x14ac:dyDescent="0.25">
      <c r="B1" s="45" t="s">
        <v>72</v>
      </c>
      <c r="C1" s="45" t="s">
        <v>73</v>
      </c>
      <c r="D1" s="45" t="s">
        <v>88</v>
      </c>
      <c r="E1" s="45" t="s">
        <v>89</v>
      </c>
      <c r="F1" s="45" t="s">
        <v>90</v>
      </c>
      <c r="G1" s="45" t="s">
        <v>91</v>
      </c>
      <c r="H1" s="45" t="s">
        <v>92</v>
      </c>
      <c r="I1" s="45" t="s">
        <v>93</v>
      </c>
      <c r="J1" s="45" t="s">
        <v>94</v>
      </c>
      <c r="K1" s="45" t="s">
        <v>95</v>
      </c>
      <c r="L1" s="45" t="s">
        <v>96</v>
      </c>
      <c r="M1" s="45" t="s">
        <v>97</v>
      </c>
      <c r="N1" s="45" t="s">
        <v>98</v>
      </c>
      <c r="O1" s="45" t="s">
        <v>99</v>
      </c>
      <c r="P1" s="45" t="s">
        <v>100</v>
      </c>
      <c r="Q1" s="45" t="s">
        <v>101</v>
      </c>
      <c r="R1" s="45" t="s">
        <v>102</v>
      </c>
      <c r="S1" s="45" t="s">
        <v>103</v>
      </c>
      <c r="T1" s="45" t="s">
        <v>104</v>
      </c>
      <c r="U1" s="45" t="s">
        <v>105</v>
      </c>
      <c r="V1" s="45" t="s">
        <v>106</v>
      </c>
      <c r="W1" s="45" t="s">
        <v>107</v>
      </c>
      <c r="X1" s="45" t="s">
        <v>108</v>
      </c>
      <c r="Y1" s="45" t="s">
        <v>109</v>
      </c>
      <c r="Z1" s="45" t="s">
        <v>110</v>
      </c>
      <c r="AA1" s="45" t="s">
        <v>111</v>
      </c>
      <c r="AB1" s="45" t="s">
        <v>112</v>
      </c>
      <c r="AC1" s="45" t="s">
        <v>113</v>
      </c>
      <c r="AD1" s="45" t="s">
        <v>114</v>
      </c>
      <c r="AE1" s="45" t="s">
        <v>115</v>
      </c>
      <c r="AF1" s="45" t="s">
        <v>116</v>
      </c>
      <c r="AG1" s="45" t="s">
        <v>117</v>
      </c>
      <c r="AH1" s="45" t="s">
        <v>118</v>
      </c>
      <c r="AI1" s="45" t="s">
        <v>119</v>
      </c>
      <c r="AJ1" s="45" t="s">
        <v>120</v>
      </c>
      <c r="AK1" s="45" t="s">
        <v>121</v>
      </c>
      <c r="AL1" s="45" t="s">
        <v>122</v>
      </c>
      <c r="AM1" s="45" t="s">
        <v>123</v>
      </c>
      <c r="AN1" s="45" t="s">
        <v>124</v>
      </c>
      <c r="AO1" s="45" t="s">
        <v>125</v>
      </c>
      <c r="AP1" s="45" t="s">
        <v>126</v>
      </c>
      <c r="AQ1" s="45" t="s">
        <v>127</v>
      </c>
    </row>
    <row r="2" spans="1:43" x14ac:dyDescent="0.25">
      <c r="A2" s="45">
        <v>0</v>
      </c>
      <c r="B2" t="s">
        <v>128</v>
      </c>
      <c r="C2" t="s">
        <v>81</v>
      </c>
      <c r="D2">
        <v>-832487.88</v>
      </c>
      <c r="E2">
        <v>-416982.66</v>
      </c>
      <c r="F2">
        <v>-349796.63</v>
      </c>
      <c r="G2">
        <v>994619.69</v>
      </c>
      <c r="H2">
        <v>-683657.06</v>
      </c>
      <c r="I2">
        <v>-239039.08</v>
      </c>
      <c r="J2">
        <v>-257762.78</v>
      </c>
      <c r="K2">
        <v>768744.63</v>
      </c>
      <c r="L2">
        <v>-65.272773999999998</v>
      </c>
      <c r="M2">
        <v>-26.650980000000001</v>
      </c>
      <c r="N2">
        <v>-64.001250999999996</v>
      </c>
      <c r="O2">
        <v>95.220641999999998</v>
      </c>
      <c r="P2">
        <v>0</v>
      </c>
      <c r="Q2">
        <v>0</v>
      </c>
      <c r="R2">
        <v>-11.510262000000001</v>
      </c>
      <c r="S2">
        <v>11.510262000000001</v>
      </c>
      <c r="T2">
        <v>-459800.59</v>
      </c>
      <c r="U2">
        <v>37448.163999999997</v>
      </c>
      <c r="V2">
        <v>-158665.14000000001</v>
      </c>
      <c r="W2">
        <v>487845.84</v>
      </c>
      <c r="X2">
        <v>0</v>
      </c>
      <c r="Y2">
        <v>0</v>
      </c>
      <c r="Z2">
        <v>-2.9530107999999999</v>
      </c>
      <c r="AA2">
        <v>2.9530107999999999</v>
      </c>
      <c r="AB2">
        <v>0</v>
      </c>
      <c r="AC2">
        <v>0</v>
      </c>
      <c r="AD2">
        <v>-11.553034</v>
      </c>
      <c r="AE2">
        <v>11.553034</v>
      </c>
      <c r="AF2">
        <v>-573459.88</v>
      </c>
      <c r="AG2">
        <v>195723.72</v>
      </c>
      <c r="AH2">
        <v>-196729.59</v>
      </c>
      <c r="AI2">
        <v>637076.56000000006</v>
      </c>
      <c r="AJ2">
        <v>1.2009418000000001</v>
      </c>
      <c r="AK2">
        <v>12.753729999999999</v>
      </c>
      <c r="AL2">
        <v>-19.71715</v>
      </c>
      <c r="AM2">
        <v>23.513100000000001</v>
      </c>
      <c r="AN2">
        <v>-12222.981</v>
      </c>
      <c r="AO2">
        <v>126110.51</v>
      </c>
      <c r="AP2">
        <v>-84023.906000000003</v>
      </c>
      <c r="AQ2">
        <v>152030.51999999999</v>
      </c>
    </row>
    <row r="3" spans="1:43" x14ac:dyDescent="0.25">
      <c r="A3" s="45">
        <v>0</v>
      </c>
      <c r="B3" t="s">
        <v>129</v>
      </c>
      <c r="C3" t="s">
        <v>81</v>
      </c>
      <c r="D3">
        <v>-807456.38</v>
      </c>
      <c r="E3">
        <v>-583120.25</v>
      </c>
      <c r="F3">
        <v>-366549</v>
      </c>
      <c r="G3">
        <v>1061307.3999999999</v>
      </c>
      <c r="H3">
        <v>-715178.38</v>
      </c>
      <c r="I3">
        <v>-426842.44</v>
      </c>
      <c r="J3">
        <v>-287163.28000000003</v>
      </c>
      <c r="K3">
        <v>880986.56</v>
      </c>
      <c r="L3">
        <v>-102254.5</v>
      </c>
      <c r="M3">
        <v>-153423.97</v>
      </c>
      <c r="N3">
        <v>-126650.3</v>
      </c>
      <c r="O3">
        <v>223685.48</v>
      </c>
      <c r="P3">
        <v>2.8428054</v>
      </c>
      <c r="Q3">
        <v>-38.097614</v>
      </c>
      <c r="R3">
        <v>-36.023079000000003</v>
      </c>
      <c r="S3">
        <v>52.508778</v>
      </c>
      <c r="T3">
        <v>-474944.59</v>
      </c>
      <c r="U3">
        <v>-158200.98000000001</v>
      </c>
      <c r="V3">
        <v>-170138.33</v>
      </c>
      <c r="W3">
        <v>528722.06000000006</v>
      </c>
      <c r="X3">
        <v>0</v>
      </c>
      <c r="Y3">
        <v>0</v>
      </c>
      <c r="Z3">
        <v>-2.9506597999999999</v>
      </c>
      <c r="AA3">
        <v>2.9506597999999999</v>
      </c>
      <c r="AB3">
        <v>0</v>
      </c>
      <c r="AC3">
        <v>0</v>
      </c>
      <c r="AD3">
        <v>-11.445029999999999</v>
      </c>
      <c r="AE3">
        <v>11.445029999999999</v>
      </c>
      <c r="AF3">
        <v>-380719.41</v>
      </c>
      <c r="AG3">
        <v>-73873.922000000006</v>
      </c>
      <c r="AH3">
        <v>-133872.75</v>
      </c>
      <c r="AI3">
        <v>410276.19</v>
      </c>
      <c r="AJ3">
        <v>0</v>
      </c>
      <c r="AK3">
        <v>0</v>
      </c>
      <c r="AL3">
        <v>-11.582582</v>
      </c>
      <c r="AM3">
        <v>11.582582</v>
      </c>
      <c r="AN3">
        <v>0</v>
      </c>
      <c r="AO3">
        <v>0</v>
      </c>
      <c r="AP3">
        <v>-11.616346</v>
      </c>
      <c r="AQ3">
        <v>11.616346</v>
      </c>
    </row>
    <row r="4" spans="1:43" x14ac:dyDescent="0.25">
      <c r="A4" s="45">
        <v>0</v>
      </c>
      <c r="B4" t="s">
        <v>130</v>
      </c>
      <c r="C4" t="s">
        <v>81</v>
      </c>
      <c r="D4">
        <v>-600129.18999999994</v>
      </c>
      <c r="E4">
        <v>-543210.18999999994</v>
      </c>
      <c r="F4">
        <v>-310015.56</v>
      </c>
      <c r="G4">
        <v>866799.88</v>
      </c>
      <c r="H4">
        <v>-565832.18999999994</v>
      </c>
      <c r="I4">
        <v>-445589.47</v>
      </c>
      <c r="J4">
        <v>-253626.02</v>
      </c>
      <c r="K4">
        <v>763572</v>
      </c>
      <c r="L4">
        <v>-192794.58</v>
      </c>
      <c r="M4">
        <v>-591919.18999999994</v>
      </c>
      <c r="N4">
        <v>-359269.44</v>
      </c>
      <c r="O4">
        <v>718757.69</v>
      </c>
      <c r="P4">
        <v>48201.402000000002</v>
      </c>
      <c r="Q4">
        <v>-229799.14</v>
      </c>
      <c r="R4">
        <v>-137085.95000000001</v>
      </c>
      <c r="S4">
        <v>271888.90999999997</v>
      </c>
      <c r="T4">
        <v>-475547.91</v>
      </c>
      <c r="U4">
        <v>-299670.78000000003</v>
      </c>
      <c r="V4">
        <v>-186239.53</v>
      </c>
      <c r="W4">
        <v>592143.18999999994</v>
      </c>
      <c r="X4">
        <v>2.4462549E-2</v>
      </c>
      <c r="Y4">
        <v>-9.4658948000000007E-2</v>
      </c>
      <c r="Z4">
        <v>-2.9275397999999999</v>
      </c>
      <c r="AA4">
        <v>2.9291719999999999</v>
      </c>
      <c r="AB4">
        <v>19644.787</v>
      </c>
      <c r="AC4">
        <v>-109329.91</v>
      </c>
      <c r="AD4">
        <v>-69592.437999999995</v>
      </c>
      <c r="AE4">
        <v>131080.32999999999</v>
      </c>
      <c r="AF4">
        <v>-428721.47</v>
      </c>
      <c r="AG4">
        <v>-243311</v>
      </c>
      <c r="AH4">
        <v>-163696.97</v>
      </c>
      <c r="AI4">
        <v>519421.84</v>
      </c>
      <c r="AJ4">
        <v>2396.1633000000002</v>
      </c>
      <c r="AK4">
        <v>-8578.9717000000001</v>
      </c>
      <c r="AL4">
        <v>-5606.23</v>
      </c>
      <c r="AM4">
        <v>10524.741</v>
      </c>
      <c r="AN4">
        <v>35.688811999999999</v>
      </c>
      <c r="AO4">
        <v>-331.24966000000001</v>
      </c>
      <c r="AP4">
        <v>-240.48940999999999</v>
      </c>
      <c r="AQ4">
        <v>410.8956</v>
      </c>
    </row>
    <row r="5" spans="1:43" x14ac:dyDescent="0.25">
      <c r="A5" s="45">
        <v>0</v>
      </c>
      <c r="B5" t="s">
        <v>131</v>
      </c>
      <c r="C5" t="s">
        <v>81</v>
      </c>
      <c r="D5">
        <v>-578862.68999999994</v>
      </c>
      <c r="E5">
        <v>-605278</v>
      </c>
      <c r="F5">
        <v>-315935.96999999997</v>
      </c>
      <c r="G5">
        <v>895130.69</v>
      </c>
      <c r="H5">
        <v>-538508.13</v>
      </c>
      <c r="I5">
        <v>-484500.06</v>
      </c>
      <c r="J5">
        <v>-252759.16</v>
      </c>
      <c r="K5">
        <v>767214.81</v>
      </c>
      <c r="L5">
        <v>-182320.86</v>
      </c>
      <c r="M5">
        <v>-774774.75</v>
      </c>
      <c r="N5">
        <v>-430328.59</v>
      </c>
      <c r="O5">
        <v>904820.19</v>
      </c>
      <c r="P5">
        <v>117917.83</v>
      </c>
      <c r="Q5">
        <v>-456565</v>
      </c>
      <c r="R5">
        <v>-250664.41</v>
      </c>
      <c r="S5">
        <v>534030.75</v>
      </c>
      <c r="T5">
        <v>-431821.03</v>
      </c>
      <c r="U5">
        <v>-307923.19</v>
      </c>
      <c r="V5">
        <v>-175479.53</v>
      </c>
      <c r="W5">
        <v>558640.43999999994</v>
      </c>
      <c r="X5">
        <v>0.11392654000000001</v>
      </c>
      <c r="Y5">
        <v>-0.37196796999999998</v>
      </c>
      <c r="Z5">
        <v>-2.9008759999999998</v>
      </c>
      <c r="AA5">
        <v>2.9268451</v>
      </c>
      <c r="AB5">
        <v>73636.991999999998</v>
      </c>
      <c r="AC5">
        <v>-312827.06</v>
      </c>
      <c r="AD5">
        <v>-184979.56</v>
      </c>
      <c r="AE5">
        <v>370810.75</v>
      </c>
      <c r="AF5">
        <v>-375228.13</v>
      </c>
      <c r="AG5">
        <v>-240598.3</v>
      </c>
      <c r="AH5">
        <v>-148304.78</v>
      </c>
      <c r="AI5">
        <v>469763.78</v>
      </c>
      <c r="AJ5">
        <v>63420.684000000001</v>
      </c>
      <c r="AK5">
        <v>-191977.09</v>
      </c>
      <c r="AL5">
        <v>-117869.7</v>
      </c>
      <c r="AM5">
        <v>234031.31</v>
      </c>
      <c r="AN5">
        <v>17650.254000000001</v>
      </c>
      <c r="AO5">
        <v>-99414.5</v>
      </c>
      <c r="AP5">
        <v>-65039.847999999998</v>
      </c>
      <c r="AQ5">
        <v>120103.94</v>
      </c>
    </row>
    <row r="6" spans="1:43" x14ac:dyDescent="0.25">
      <c r="A6" s="45">
        <v>0</v>
      </c>
      <c r="B6" t="s">
        <v>132</v>
      </c>
      <c r="C6" t="s">
        <v>81</v>
      </c>
      <c r="D6">
        <v>-535325.25</v>
      </c>
      <c r="E6">
        <v>-632286.5</v>
      </c>
      <c r="F6">
        <v>-311744.81</v>
      </c>
      <c r="G6">
        <v>885180.31</v>
      </c>
      <c r="H6">
        <v>-491909.09</v>
      </c>
      <c r="I6">
        <v>-494204.47</v>
      </c>
      <c r="J6">
        <v>-243726.95</v>
      </c>
      <c r="K6">
        <v>738657.88</v>
      </c>
      <c r="L6">
        <v>-144075.73000000001</v>
      </c>
      <c r="M6">
        <v>-907080.69</v>
      </c>
      <c r="N6">
        <v>-475593.5</v>
      </c>
      <c r="O6">
        <v>1034283.5</v>
      </c>
      <c r="P6">
        <v>196669.55</v>
      </c>
      <c r="Q6">
        <v>-635520.93999999994</v>
      </c>
      <c r="R6">
        <v>-330091.96999999997</v>
      </c>
      <c r="S6">
        <v>742648.25</v>
      </c>
      <c r="T6">
        <v>-374040.19</v>
      </c>
      <c r="U6">
        <v>-295045.40999999997</v>
      </c>
      <c r="V6">
        <v>-158832.81</v>
      </c>
      <c r="W6">
        <v>502180.94</v>
      </c>
      <c r="X6">
        <v>0.20968901000000001</v>
      </c>
      <c r="Y6">
        <v>-0.58568536999999998</v>
      </c>
      <c r="Z6">
        <v>-2.8812828000000001</v>
      </c>
      <c r="AA6">
        <v>2.9476749999999998</v>
      </c>
      <c r="AB6">
        <v>139629.59</v>
      </c>
      <c r="AC6">
        <v>-477376.53</v>
      </c>
      <c r="AD6">
        <v>-266945.31</v>
      </c>
      <c r="AE6">
        <v>564486.13</v>
      </c>
      <c r="AF6">
        <v>-310002.21999999997</v>
      </c>
      <c r="AG6">
        <v>-219582.05</v>
      </c>
      <c r="AH6">
        <v>-127667.82</v>
      </c>
      <c r="AI6">
        <v>400770.16</v>
      </c>
      <c r="AJ6">
        <v>135833.84</v>
      </c>
      <c r="AK6">
        <v>-352400.13</v>
      </c>
      <c r="AL6">
        <v>-204827.33</v>
      </c>
      <c r="AM6">
        <v>429640.44</v>
      </c>
      <c r="AN6">
        <v>59256.91</v>
      </c>
      <c r="AO6">
        <v>-241009.02</v>
      </c>
      <c r="AP6">
        <v>-151649.06</v>
      </c>
      <c r="AQ6">
        <v>290850.75</v>
      </c>
    </row>
    <row r="7" spans="1:43" x14ac:dyDescent="0.25">
      <c r="A7" s="45">
        <v>0</v>
      </c>
      <c r="B7" t="s">
        <v>133</v>
      </c>
      <c r="C7" t="s">
        <v>81</v>
      </c>
      <c r="D7">
        <v>-469883.41</v>
      </c>
      <c r="E7">
        <v>-615712.81000000006</v>
      </c>
      <c r="F7">
        <v>-295080.31</v>
      </c>
      <c r="G7">
        <v>828833.56</v>
      </c>
      <c r="H7">
        <v>-425806.72</v>
      </c>
      <c r="I7">
        <v>-468872.63</v>
      </c>
      <c r="J7">
        <v>-224710</v>
      </c>
      <c r="K7">
        <v>672047.25</v>
      </c>
      <c r="L7">
        <v>-87749.601999999999</v>
      </c>
      <c r="M7">
        <v>-980781.63</v>
      </c>
      <c r="N7">
        <v>-498687.69</v>
      </c>
      <c r="O7">
        <v>1103776.3</v>
      </c>
      <c r="P7">
        <v>279059.46999999997</v>
      </c>
      <c r="Q7">
        <v>-763752.19</v>
      </c>
      <c r="R7">
        <v>-384757.66</v>
      </c>
      <c r="S7">
        <v>899572.13</v>
      </c>
      <c r="T7">
        <v>-302979.13</v>
      </c>
      <c r="U7">
        <v>-259853.91</v>
      </c>
      <c r="V7">
        <v>-135438.16</v>
      </c>
      <c r="W7">
        <v>421501.97</v>
      </c>
      <c r="X7">
        <v>0.30741477</v>
      </c>
      <c r="Y7">
        <v>-0.74033921999999996</v>
      </c>
      <c r="Z7">
        <v>-2.8700912000000001</v>
      </c>
      <c r="AA7">
        <v>2.9799378000000001</v>
      </c>
      <c r="AB7">
        <v>212725.78</v>
      </c>
      <c r="AC7">
        <v>-602527.18999999994</v>
      </c>
      <c r="AD7">
        <v>-325955.46999999997</v>
      </c>
      <c r="AE7">
        <v>717313.19</v>
      </c>
      <c r="AF7">
        <v>-234928.75</v>
      </c>
      <c r="AG7">
        <v>-180936.52</v>
      </c>
      <c r="AH7">
        <v>-101534.39</v>
      </c>
      <c r="AI7">
        <v>313430.65999999997</v>
      </c>
      <c r="AJ7">
        <v>214137.75</v>
      </c>
      <c r="AK7">
        <v>-480584.84</v>
      </c>
      <c r="AL7">
        <v>-269990.13</v>
      </c>
      <c r="AM7">
        <v>591364.06000000006</v>
      </c>
      <c r="AN7">
        <v>112837.06</v>
      </c>
      <c r="AO7">
        <v>-357711.47</v>
      </c>
      <c r="AP7">
        <v>-217185.8</v>
      </c>
      <c r="AQ7">
        <v>433427.47</v>
      </c>
    </row>
    <row r="8" spans="1:43" x14ac:dyDescent="0.25">
      <c r="A8" s="45">
        <v>0</v>
      </c>
      <c r="B8" t="s">
        <v>134</v>
      </c>
      <c r="C8" t="s">
        <v>81</v>
      </c>
      <c r="D8">
        <v>-379362.75</v>
      </c>
      <c r="E8">
        <v>-533222.81000000006</v>
      </c>
      <c r="F8">
        <v>-258089.27</v>
      </c>
      <c r="G8">
        <v>703457.69</v>
      </c>
      <c r="H8">
        <v>-336933.78</v>
      </c>
      <c r="I8">
        <v>-393584.25</v>
      </c>
      <c r="J8">
        <v>-190050.5</v>
      </c>
      <c r="K8">
        <v>551862.43999999994</v>
      </c>
      <c r="L8">
        <v>-27317.203000000001</v>
      </c>
      <c r="M8">
        <v>-959821.88</v>
      </c>
      <c r="N8">
        <v>-490027.69</v>
      </c>
      <c r="O8">
        <v>1078022</v>
      </c>
      <c r="P8">
        <v>346026.94</v>
      </c>
      <c r="Q8">
        <v>-811503.13</v>
      </c>
      <c r="R8">
        <v>-409567.88</v>
      </c>
      <c r="S8">
        <v>972634.44</v>
      </c>
      <c r="T8">
        <v>-219103.19</v>
      </c>
      <c r="U8">
        <v>-198765.41</v>
      </c>
      <c r="V8">
        <v>-103401.09</v>
      </c>
      <c r="W8">
        <v>313377.84000000003</v>
      </c>
      <c r="X8">
        <v>0.38714817000000001</v>
      </c>
      <c r="Y8">
        <v>-0.81012194999999998</v>
      </c>
      <c r="Z8">
        <v>-2.8696429999999999</v>
      </c>
      <c r="AA8">
        <v>3.0068309000000002</v>
      </c>
      <c r="AB8">
        <v>276634.15999999997</v>
      </c>
      <c r="AC8">
        <v>-664742.18999999994</v>
      </c>
      <c r="AD8">
        <v>-358060.81</v>
      </c>
      <c r="AE8">
        <v>804124.5</v>
      </c>
      <c r="AF8">
        <v>-153278.23000000001</v>
      </c>
      <c r="AG8">
        <v>-125318.67</v>
      </c>
      <c r="AH8">
        <v>-69698.406000000003</v>
      </c>
      <c r="AI8">
        <v>209897.25</v>
      </c>
      <c r="AJ8">
        <v>283426.90999999997</v>
      </c>
      <c r="AK8">
        <v>-556613.31000000006</v>
      </c>
      <c r="AL8">
        <v>-310358.63</v>
      </c>
      <c r="AM8">
        <v>697475.25</v>
      </c>
      <c r="AN8">
        <v>165913.23000000001</v>
      </c>
      <c r="AO8">
        <v>-432284.44</v>
      </c>
      <c r="AP8">
        <v>-259419.22</v>
      </c>
      <c r="AQ8">
        <v>530749.81000000006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"/>
  <sheetViews>
    <sheetView workbookViewId="0"/>
  </sheetViews>
  <sheetFormatPr defaultRowHeight="15" x14ac:dyDescent="0.25"/>
  <sheetData>
    <row r="1" spans="1:9" x14ac:dyDescent="0.25">
      <c r="B1" s="45" t="s">
        <v>72</v>
      </c>
      <c r="C1" s="45" t="s">
        <v>73</v>
      </c>
      <c r="D1" s="45" t="s">
        <v>74</v>
      </c>
      <c r="E1" s="45" t="s">
        <v>75</v>
      </c>
      <c r="F1" s="45" t="s">
        <v>76</v>
      </c>
      <c r="G1" s="45" t="s">
        <v>77</v>
      </c>
      <c r="H1" s="45" t="s">
        <v>78</v>
      </c>
      <c r="I1" s="45" t="s">
        <v>79</v>
      </c>
    </row>
    <row r="2" spans="1:9" x14ac:dyDescent="0.25">
      <c r="A2" s="45">
        <v>0</v>
      </c>
      <c r="B2" t="s">
        <v>135</v>
      </c>
      <c r="C2" t="s">
        <v>81</v>
      </c>
      <c r="D2">
        <v>61.912864999999996</v>
      </c>
      <c r="E2">
        <v>-7.7881184000000001</v>
      </c>
      <c r="F2">
        <v>4.2830639000000001</v>
      </c>
      <c r="G2">
        <v>0.16133544999999999</v>
      </c>
      <c r="H2">
        <v>-3.2394473E-2</v>
      </c>
      <c r="I2">
        <v>-7.1486834999999997</v>
      </c>
    </row>
    <row r="3" spans="1:9" x14ac:dyDescent="0.25">
      <c r="A3" s="45">
        <v>0</v>
      </c>
      <c r="B3" t="s">
        <v>136</v>
      </c>
      <c r="C3" t="s">
        <v>81</v>
      </c>
      <c r="D3">
        <v>59.880248999999999</v>
      </c>
      <c r="E3">
        <v>-1.9805659</v>
      </c>
      <c r="F3">
        <v>4.2832274000000004</v>
      </c>
      <c r="G3">
        <v>0.16557253999999999</v>
      </c>
      <c r="H3">
        <v>-4.2934548000000003E-2</v>
      </c>
      <c r="I3">
        <v>-3.0145195</v>
      </c>
    </row>
    <row r="4" spans="1:9" x14ac:dyDescent="0.25">
      <c r="A4" s="45">
        <v>0</v>
      </c>
      <c r="B4" t="s">
        <v>137</v>
      </c>
      <c r="C4" t="s">
        <v>81</v>
      </c>
      <c r="D4">
        <v>57.909045999999996</v>
      </c>
      <c r="E4">
        <v>0.67412203999999998</v>
      </c>
      <c r="F4">
        <v>4.2756920000000003</v>
      </c>
      <c r="G4">
        <v>0.2412861</v>
      </c>
      <c r="H4">
        <v>-4.0847421000000002E-2</v>
      </c>
      <c r="I4">
        <v>-0.78169929999999999</v>
      </c>
    </row>
    <row r="5" spans="1:9" x14ac:dyDescent="0.25">
      <c r="A5" s="45">
        <v>0</v>
      </c>
      <c r="B5" t="s">
        <v>138</v>
      </c>
      <c r="C5" t="s">
        <v>81</v>
      </c>
      <c r="D5">
        <v>57.565295999999996</v>
      </c>
      <c r="E5">
        <v>1.115831</v>
      </c>
      <c r="F5">
        <v>4.2673864000000004</v>
      </c>
      <c r="G5">
        <v>0.32368629999999998</v>
      </c>
      <c r="H5">
        <v>-3.3866568999999999E-2</v>
      </c>
      <c r="I5">
        <v>-0.78859288000000005</v>
      </c>
    </row>
    <row r="6" spans="1:9" x14ac:dyDescent="0.25">
      <c r="A6" s="45">
        <v>0</v>
      </c>
      <c r="B6" t="s">
        <v>139</v>
      </c>
      <c r="C6" t="s">
        <v>81</v>
      </c>
      <c r="D6">
        <v>57.185577000000002</v>
      </c>
      <c r="E6">
        <v>1.4122794000000001</v>
      </c>
      <c r="F6">
        <v>4.2615862</v>
      </c>
      <c r="G6">
        <v>0.38162339000000001</v>
      </c>
      <c r="H6">
        <v>-2.6473699E-2</v>
      </c>
      <c r="I6">
        <v>-0.85302376999999996</v>
      </c>
    </row>
    <row r="7" spans="1:9" x14ac:dyDescent="0.25">
      <c r="A7" s="45">
        <v>0</v>
      </c>
      <c r="B7" t="s">
        <v>140</v>
      </c>
      <c r="C7" t="s">
        <v>81</v>
      </c>
      <c r="D7">
        <v>56.773018</v>
      </c>
      <c r="E7">
        <v>1.5862396999999999</v>
      </c>
      <c r="F7">
        <v>4.2579187999999997</v>
      </c>
      <c r="G7">
        <v>0.41823903000000001</v>
      </c>
      <c r="H7">
        <v>-1.8714630999999999E-2</v>
      </c>
      <c r="I7">
        <v>-0.86832326999999998</v>
      </c>
    </row>
    <row r="8" spans="1:9" x14ac:dyDescent="0.25">
      <c r="A8" s="45">
        <v>0</v>
      </c>
      <c r="B8" t="s">
        <v>141</v>
      </c>
      <c r="C8" t="s">
        <v>81</v>
      </c>
      <c r="D8">
        <v>56.337563000000003</v>
      </c>
      <c r="E8">
        <v>1.5852507</v>
      </c>
      <c r="F8">
        <v>4.2576074999999998</v>
      </c>
      <c r="G8">
        <v>0.42141225999999998</v>
      </c>
      <c r="H8">
        <v>-1.1408148E-2</v>
      </c>
      <c r="I8">
        <v>-0.81327062999999999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8"/>
  <sheetViews>
    <sheetView workbookViewId="0"/>
  </sheetViews>
  <sheetFormatPr defaultRowHeight="15" x14ac:dyDescent="0.25"/>
  <sheetData>
    <row r="1" spans="1:43" x14ac:dyDescent="0.25">
      <c r="B1" s="45" t="s">
        <v>72</v>
      </c>
      <c r="C1" s="45" t="s">
        <v>73</v>
      </c>
      <c r="D1" s="45" t="s">
        <v>88</v>
      </c>
      <c r="E1" s="45" t="s">
        <v>89</v>
      </c>
      <c r="F1" s="45" t="s">
        <v>90</v>
      </c>
      <c r="G1" s="45" t="s">
        <v>91</v>
      </c>
      <c r="H1" s="45" t="s">
        <v>92</v>
      </c>
      <c r="I1" s="45" t="s">
        <v>93</v>
      </c>
      <c r="J1" s="45" t="s">
        <v>94</v>
      </c>
      <c r="K1" s="45" t="s">
        <v>95</v>
      </c>
      <c r="L1" s="45" t="s">
        <v>96</v>
      </c>
      <c r="M1" s="45" t="s">
        <v>97</v>
      </c>
      <c r="N1" s="45" t="s">
        <v>98</v>
      </c>
      <c r="O1" s="45" t="s">
        <v>99</v>
      </c>
      <c r="P1" s="45" t="s">
        <v>100</v>
      </c>
      <c r="Q1" s="45" t="s">
        <v>101</v>
      </c>
      <c r="R1" s="45" t="s">
        <v>102</v>
      </c>
      <c r="S1" s="45" t="s">
        <v>103</v>
      </c>
      <c r="T1" s="45" t="s">
        <v>104</v>
      </c>
      <c r="U1" s="45" t="s">
        <v>105</v>
      </c>
      <c r="V1" s="45" t="s">
        <v>106</v>
      </c>
      <c r="W1" s="45" t="s">
        <v>107</v>
      </c>
      <c r="X1" s="45" t="s">
        <v>108</v>
      </c>
      <c r="Y1" s="45" t="s">
        <v>109</v>
      </c>
      <c r="Z1" s="45" t="s">
        <v>110</v>
      </c>
      <c r="AA1" s="45" t="s">
        <v>111</v>
      </c>
      <c r="AB1" s="45" t="s">
        <v>112</v>
      </c>
      <c r="AC1" s="45" t="s">
        <v>113</v>
      </c>
      <c r="AD1" s="45" t="s">
        <v>114</v>
      </c>
      <c r="AE1" s="45" t="s">
        <v>115</v>
      </c>
      <c r="AF1" s="45" t="s">
        <v>116</v>
      </c>
      <c r="AG1" s="45" t="s">
        <v>117</v>
      </c>
      <c r="AH1" s="45" t="s">
        <v>118</v>
      </c>
      <c r="AI1" s="45" t="s">
        <v>119</v>
      </c>
      <c r="AJ1" s="45" t="s">
        <v>120</v>
      </c>
      <c r="AK1" s="45" t="s">
        <v>121</v>
      </c>
      <c r="AL1" s="45" t="s">
        <v>122</v>
      </c>
      <c r="AM1" s="45" t="s">
        <v>123</v>
      </c>
      <c r="AN1" s="45" t="s">
        <v>124</v>
      </c>
      <c r="AO1" s="45" t="s">
        <v>125</v>
      </c>
      <c r="AP1" s="45" t="s">
        <v>126</v>
      </c>
      <c r="AQ1" s="45" t="s">
        <v>127</v>
      </c>
    </row>
    <row r="2" spans="1:43" x14ac:dyDescent="0.25">
      <c r="A2" s="45">
        <v>0</v>
      </c>
      <c r="B2" t="s">
        <v>135</v>
      </c>
      <c r="C2" t="s">
        <v>81</v>
      </c>
      <c r="D2">
        <v>-598715.93999999994</v>
      </c>
      <c r="E2">
        <v>-294855.40999999997</v>
      </c>
      <c r="F2">
        <v>-270828.63</v>
      </c>
      <c r="G2">
        <v>720242.06</v>
      </c>
      <c r="H2">
        <v>-471271.75</v>
      </c>
      <c r="I2">
        <v>-159371.47</v>
      </c>
      <c r="J2">
        <v>-189700.45</v>
      </c>
      <c r="K2">
        <v>532430.81000000006</v>
      </c>
      <c r="L2">
        <v>-17.213864999999998</v>
      </c>
      <c r="M2">
        <v>-7.0765386000000001</v>
      </c>
      <c r="N2">
        <v>-25.385774999999999</v>
      </c>
      <c r="O2">
        <v>31.477485999999999</v>
      </c>
      <c r="P2">
        <v>0</v>
      </c>
      <c r="Q2">
        <v>0</v>
      </c>
      <c r="R2">
        <v>-11.570456</v>
      </c>
      <c r="S2">
        <v>11.570456</v>
      </c>
      <c r="T2">
        <v>-289096.09000000003</v>
      </c>
      <c r="U2">
        <v>27756.063999999998</v>
      </c>
      <c r="V2">
        <v>-105556.22</v>
      </c>
      <c r="W2">
        <v>309013.06</v>
      </c>
      <c r="X2">
        <v>0</v>
      </c>
      <c r="Y2">
        <v>0</v>
      </c>
      <c r="Z2">
        <v>-11.589244000000001</v>
      </c>
      <c r="AA2">
        <v>11.589244000000001</v>
      </c>
      <c r="AB2">
        <v>0</v>
      </c>
      <c r="AC2">
        <v>0</v>
      </c>
      <c r="AD2">
        <v>-11.608036</v>
      </c>
      <c r="AE2">
        <v>11.608036</v>
      </c>
      <c r="AF2">
        <v>-418430.09</v>
      </c>
      <c r="AG2">
        <v>149193.07999999999</v>
      </c>
      <c r="AH2">
        <v>-151552.16</v>
      </c>
      <c r="AI2">
        <v>469372.34</v>
      </c>
      <c r="AJ2">
        <v>3.8003960000000001</v>
      </c>
      <c r="AK2">
        <v>15.994864</v>
      </c>
      <c r="AL2">
        <v>-22.203769999999999</v>
      </c>
      <c r="AM2">
        <v>27.627634</v>
      </c>
      <c r="AN2">
        <v>-240.72848999999999</v>
      </c>
      <c r="AO2">
        <v>82804.827999999994</v>
      </c>
      <c r="AP2">
        <v>-56712.675999999999</v>
      </c>
      <c r="AQ2">
        <v>100364.46</v>
      </c>
    </row>
    <row r="3" spans="1:43" x14ac:dyDescent="0.25">
      <c r="A3" s="45">
        <v>0</v>
      </c>
      <c r="B3" t="s">
        <v>136</v>
      </c>
      <c r="C3" t="s">
        <v>81</v>
      </c>
      <c r="D3">
        <v>-596633.93999999994</v>
      </c>
      <c r="E3">
        <v>-430856.44</v>
      </c>
      <c r="F3">
        <v>-292370.28000000003</v>
      </c>
      <c r="G3">
        <v>791890</v>
      </c>
      <c r="H3">
        <v>-527400.68999999994</v>
      </c>
      <c r="I3">
        <v>-316113.38</v>
      </c>
      <c r="J3">
        <v>-226451.56</v>
      </c>
      <c r="K3">
        <v>655255.25</v>
      </c>
      <c r="L3">
        <v>-17036.148000000001</v>
      </c>
      <c r="M3">
        <v>-30063.445</v>
      </c>
      <c r="N3">
        <v>-24771.643</v>
      </c>
      <c r="O3">
        <v>42516.766000000003</v>
      </c>
      <c r="P3">
        <v>8.2303858000000005</v>
      </c>
      <c r="Q3">
        <v>-40.425502999999999</v>
      </c>
      <c r="R3">
        <v>-38.338787000000004</v>
      </c>
      <c r="S3">
        <v>56.318942999999997</v>
      </c>
      <c r="T3">
        <v>-330597.13</v>
      </c>
      <c r="U3">
        <v>-117769.08</v>
      </c>
      <c r="V3">
        <v>-125311.7</v>
      </c>
      <c r="W3">
        <v>372648.66</v>
      </c>
      <c r="X3">
        <v>2.2958824999999998</v>
      </c>
      <c r="Y3">
        <v>-7.351305</v>
      </c>
      <c r="Z3">
        <v>-16.489307</v>
      </c>
      <c r="AA3">
        <v>18.199176999999999</v>
      </c>
      <c r="AB3">
        <v>4.0946741000000002E-2</v>
      </c>
      <c r="AC3">
        <v>-0.19992860000000001</v>
      </c>
      <c r="AD3">
        <v>-11.753496999999999</v>
      </c>
      <c r="AE3">
        <v>11.755269</v>
      </c>
      <c r="AF3">
        <v>-246563.23</v>
      </c>
      <c r="AG3">
        <v>-57049.741999999998</v>
      </c>
      <c r="AH3">
        <v>-91418.210999999996</v>
      </c>
      <c r="AI3">
        <v>269082.5</v>
      </c>
      <c r="AJ3">
        <v>0</v>
      </c>
      <c r="AK3">
        <v>0</v>
      </c>
      <c r="AL3">
        <v>-11.639677000000001</v>
      </c>
      <c r="AM3">
        <v>11.639677000000001</v>
      </c>
      <c r="AN3">
        <v>0</v>
      </c>
      <c r="AO3">
        <v>0</v>
      </c>
      <c r="AP3">
        <v>-11.667686</v>
      </c>
      <c r="AQ3">
        <v>11.667686</v>
      </c>
    </row>
    <row r="4" spans="1:43" x14ac:dyDescent="0.25">
      <c r="A4" s="45">
        <v>0</v>
      </c>
      <c r="B4" t="s">
        <v>137</v>
      </c>
      <c r="C4" t="s">
        <v>81</v>
      </c>
      <c r="D4">
        <v>-428116.56</v>
      </c>
      <c r="E4">
        <v>-379173.84</v>
      </c>
      <c r="F4">
        <v>-236191.59</v>
      </c>
      <c r="G4">
        <v>618743.13</v>
      </c>
      <c r="H4">
        <v>-406377.38</v>
      </c>
      <c r="I4">
        <v>-312732.84000000003</v>
      </c>
      <c r="J4">
        <v>-192956.45</v>
      </c>
      <c r="K4">
        <v>547883.75</v>
      </c>
      <c r="L4">
        <v>-109108.37</v>
      </c>
      <c r="M4">
        <v>-392008.5</v>
      </c>
      <c r="N4">
        <v>-256046.38</v>
      </c>
      <c r="O4">
        <v>480765.06</v>
      </c>
      <c r="P4">
        <v>39696.32</v>
      </c>
      <c r="Q4">
        <v>-136532.88</v>
      </c>
      <c r="R4">
        <v>-86718.210999999996</v>
      </c>
      <c r="S4">
        <v>166544.5</v>
      </c>
      <c r="T4">
        <v>-341846.31</v>
      </c>
      <c r="U4">
        <v>-213152.59</v>
      </c>
      <c r="V4">
        <v>-140633.73000000001</v>
      </c>
      <c r="W4">
        <v>426697.53</v>
      </c>
      <c r="X4">
        <v>23534.013999999999</v>
      </c>
      <c r="Y4">
        <v>-68435.335999999996</v>
      </c>
      <c r="Z4">
        <v>-44399.366999999998</v>
      </c>
      <c r="AA4">
        <v>84903.172000000006</v>
      </c>
      <c r="AB4">
        <v>12815.450999999999</v>
      </c>
      <c r="AC4">
        <v>-49201.953000000001</v>
      </c>
      <c r="AD4">
        <v>-32117.131000000001</v>
      </c>
      <c r="AE4">
        <v>60137.991999999998</v>
      </c>
      <c r="AF4">
        <v>-306419.84000000003</v>
      </c>
      <c r="AG4">
        <v>-174074.16</v>
      </c>
      <c r="AH4">
        <v>-122634.94</v>
      </c>
      <c r="AI4">
        <v>373141.06</v>
      </c>
      <c r="AJ4">
        <v>150.96782999999999</v>
      </c>
      <c r="AK4">
        <v>-413.51769999999999</v>
      </c>
      <c r="AL4">
        <v>-293.24225000000001</v>
      </c>
      <c r="AM4">
        <v>528.94159000000002</v>
      </c>
      <c r="AN4">
        <v>53.116343999999998</v>
      </c>
      <c r="AO4">
        <v>-277.18677000000002</v>
      </c>
      <c r="AP4">
        <v>-206.91015999999999</v>
      </c>
      <c r="AQ4">
        <v>349.95096000000001</v>
      </c>
    </row>
    <row r="5" spans="1:43" x14ac:dyDescent="0.25">
      <c r="A5" s="45">
        <v>0</v>
      </c>
      <c r="B5" t="s">
        <v>138</v>
      </c>
      <c r="C5" t="s">
        <v>81</v>
      </c>
      <c r="D5">
        <v>-418327.97</v>
      </c>
      <c r="E5">
        <v>-405523.19</v>
      </c>
      <c r="F5">
        <v>-238256.03</v>
      </c>
      <c r="G5">
        <v>629454.75</v>
      </c>
      <c r="H5">
        <v>-392878.25</v>
      </c>
      <c r="I5">
        <v>-328875.03000000003</v>
      </c>
      <c r="J5">
        <v>-191453.7</v>
      </c>
      <c r="K5">
        <v>546961.25</v>
      </c>
      <c r="L5">
        <v>-111007.65</v>
      </c>
      <c r="M5">
        <v>-499839.28</v>
      </c>
      <c r="N5">
        <v>-307247.15999999997</v>
      </c>
      <c r="O5">
        <v>597128.81000000006</v>
      </c>
      <c r="P5">
        <v>86479.937999999995</v>
      </c>
      <c r="Q5">
        <v>-273433.94</v>
      </c>
      <c r="R5">
        <v>-164393.10999999999</v>
      </c>
      <c r="S5">
        <v>330560.13</v>
      </c>
      <c r="T5">
        <v>-321631.13</v>
      </c>
      <c r="U5">
        <v>-217680.23</v>
      </c>
      <c r="V5">
        <v>-134991.60999999999</v>
      </c>
      <c r="W5">
        <v>411161.78</v>
      </c>
      <c r="X5">
        <v>74165.718999999997</v>
      </c>
      <c r="Y5">
        <v>-201696.47</v>
      </c>
      <c r="Z5">
        <v>-126376.74</v>
      </c>
      <c r="AA5">
        <v>249305.23</v>
      </c>
      <c r="AB5">
        <v>52061.491999999998</v>
      </c>
      <c r="AC5">
        <v>-179973.78</v>
      </c>
      <c r="AD5">
        <v>-114571.91</v>
      </c>
      <c r="AE5">
        <v>219608.02</v>
      </c>
      <c r="AF5">
        <v>-282705.94</v>
      </c>
      <c r="AG5">
        <v>-174672.34</v>
      </c>
      <c r="AH5">
        <v>-115250.38</v>
      </c>
      <c r="AI5">
        <v>351732.47</v>
      </c>
      <c r="AJ5">
        <v>39102.75</v>
      </c>
      <c r="AK5">
        <v>-100522.42</v>
      </c>
      <c r="AL5">
        <v>-65445</v>
      </c>
      <c r="AM5">
        <v>126161.92</v>
      </c>
      <c r="AN5">
        <v>5152.9486999999999</v>
      </c>
      <c r="AO5">
        <v>-22614.375</v>
      </c>
      <c r="AP5">
        <v>-15199.188</v>
      </c>
      <c r="AQ5">
        <v>27730.455000000002</v>
      </c>
    </row>
    <row r="6" spans="1:43" x14ac:dyDescent="0.25">
      <c r="A6" s="45">
        <v>0</v>
      </c>
      <c r="B6" t="s">
        <v>139</v>
      </c>
      <c r="C6" t="s">
        <v>81</v>
      </c>
      <c r="D6">
        <v>-393551.59</v>
      </c>
      <c r="E6">
        <v>-415525.34</v>
      </c>
      <c r="F6">
        <v>-233702.59</v>
      </c>
      <c r="G6">
        <v>618191.75</v>
      </c>
      <c r="H6">
        <v>-363763.91</v>
      </c>
      <c r="I6">
        <v>-328768.46999999997</v>
      </c>
      <c r="J6">
        <v>-183492.47</v>
      </c>
      <c r="K6">
        <v>523528.75</v>
      </c>
      <c r="L6">
        <v>-96717.116999999998</v>
      </c>
      <c r="M6">
        <v>-577332.88</v>
      </c>
      <c r="N6">
        <v>-340433.59</v>
      </c>
      <c r="O6">
        <v>677172.44</v>
      </c>
      <c r="P6">
        <v>134827.63</v>
      </c>
      <c r="Q6">
        <v>-384163.59</v>
      </c>
      <c r="R6">
        <v>-222245.22</v>
      </c>
      <c r="S6">
        <v>463846</v>
      </c>
      <c r="T6">
        <v>-282036.09000000003</v>
      </c>
      <c r="U6">
        <v>-204124.39</v>
      </c>
      <c r="V6">
        <v>-121711.17</v>
      </c>
      <c r="W6">
        <v>368815.31</v>
      </c>
      <c r="X6">
        <v>123833.82</v>
      </c>
      <c r="Y6">
        <v>-307426.53000000003</v>
      </c>
      <c r="Z6">
        <v>-185600.73</v>
      </c>
      <c r="AA6">
        <v>379859.88</v>
      </c>
      <c r="AB6">
        <v>91294.562999999995</v>
      </c>
      <c r="AC6">
        <v>-278094.90999999997</v>
      </c>
      <c r="AD6">
        <v>-170843.59</v>
      </c>
      <c r="AE6">
        <v>338908.56</v>
      </c>
      <c r="AF6">
        <v>-237174.92</v>
      </c>
      <c r="AG6">
        <v>-156205.75</v>
      </c>
      <c r="AH6">
        <v>-99215.304999999993</v>
      </c>
      <c r="AI6">
        <v>300825.31</v>
      </c>
      <c r="AJ6">
        <v>83181.945000000007</v>
      </c>
      <c r="AK6">
        <v>-194917.89</v>
      </c>
      <c r="AL6">
        <v>-123477.79</v>
      </c>
      <c r="AM6">
        <v>245273.28</v>
      </c>
      <c r="AN6">
        <v>27175.518</v>
      </c>
      <c r="AO6">
        <v>-98967.898000000001</v>
      </c>
      <c r="AP6">
        <v>-66295.758000000002</v>
      </c>
      <c r="AQ6">
        <v>122181.34</v>
      </c>
    </row>
    <row r="7" spans="1:43" x14ac:dyDescent="0.25">
      <c r="A7" s="45">
        <v>0</v>
      </c>
      <c r="B7" t="s">
        <v>140</v>
      </c>
      <c r="C7" t="s">
        <v>81</v>
      </c>
      <c r="D7">
        <v>-352057.75</v>
      </c>
      <c r="E7">
        <v>-398762</v>
      </c>
      <c r="F7">
        <v>-219309.98</v>
      </c>
      <c r="G7">
        <v>575371.75</v>
      </c>
      <c r="H7">
        <v>-319937.59000000003</v>
      </c>
      <c r="I7">
        <v>-307645.69</v>
      </c>
      <c r="J7">
        <v>-167945.14</v>
      </c>
      <c r="K7">
        <v>474564.53</v>
      </c>
      <c r="L7">
        <v>-72265.726999999999</v>
      </c>
      <c r="M7">
        <v>-618320.56000000006</v>
      </c>
      <c r="N7">
        <v>-356372.88</v>
      </c>
      <c r="O7">
        <v>717317.44</v>
      </c>
      <c r="P7">
        <v>181828.45</v>
      </c>
      <c r="Q7">
        <v>-465609.78</v>
      </c>
      <c r="R7">
        <v>-263549.44</v>
      </c>
      <c r="S7">
        <v>565077.31000000006</v>
      </c>
      <c r="T7">
        <v>-232887.48</v>
      </c>
      <c r="U7">
        <v>-178161.56</v>
      </c>
      <c r="V7">
        <v>-103761.65</v>
      </c>
      <c r="W7">
        <v>311037.94</v>
      </c>
      <c r="X7">
        <v>172384.86</v>
      </c>
      <c r="Y7">
        <v>-388968.72</v>
      </c>
      <c r="Z7">
        <v>-229635.17</v>
      </c>
      <c r="AA7">
        <v>483472.38</v>
      </c>
      <c r="AB7">
        <v>131741.48000000001</v>
      </c>
      <c r="AC7">
        <v>-355074.22</v>
      </c>
      <c r="AD7">
        <v>-213302.27</v>
      </c>
      <c r="AE7">
        <v>434662.38</v>
      </c>
      <c r="AF7">
        <v>-184784.28</v>
      </c>
      <c r="AG7">
        <v>-128517.27</v>
      </c>
      <c r="AH7">
        <v>-79628.952999999994</v>
      </c>
      <c r="AI7">
        <v>238752.36</v>
      </c>
      <c r="AJ7">
        <v>128189.86</v>
      </c>
      <c r="AK7">
        <v>-273297.03000000003</v>
      </c>
      <c r="AL7">
        <v>-169344.73</v>
      </c>
      <c r="AM7">
        <v>346123.59</v>
      </c>
      <c r="AN7">
        <v>54191.188000000002</v>
      </c>
      <c r="AO7">
        <v>-167495.57999999999</v>
      </c>
      <c r="AP7">
        <v>-111287.55</v>
      </c>
      <c r="AQ7">
        <v>208269.95</v>
      </c>
    </row>
    <row r="8" spans="1:43" x14ac:dyDescent="0.25">
      <c r="A8" s="45">
        <v>0</v>
      </c>
      <c r="B8" t="s">
        <v>141</v>
      </c>
      <c r="C8" t="s">
        <v>81</v>
      </c>
      <c r="D8">
        <v>-288506.81</v>
      </c>
      <c r="E8">
        <v>-342438.53</v>
      </c>
      <c r="F8">
        <v>-189488.28</v>
      </c>
      <c r="G8">
        <v>486216.16</v>
      </c>
      <c r="H8">
        <v>-256401.91</v>
      </c>
      <c r="I8">
        <v>-256525.5</v>
      </c>
      <c r="J8">
        <v>-140667.70000000001</v>
      </c>
      <c r="K8">
        <v>389017.56</v>
      </c>
      <c r="L8">
        <v>-42095.09</v>
      </c>
      <c r="M8">
        <v>-601787.56000000006</v>
      </c>
      <c r="N8">
        <v>-347671.22</v>
      </c>
      <c r="O8">
        <v>696272.63</v>
      </c>
      <c r="P8">
        <v>219091.41</v>
      </c>
      <c r="Q8">
        <v>-501301.81</v>
      </c>
      <c r="R8">
        <v>-284020</v>
      </c>
      <c r="S8">
        <v>616418.63</v>
      </c>
      <c r="T8">
        <v>-171474.67</v>
      </c>
      <c r="U8">
        <v>-136217.26999999999</v>
      </c>
      <c r="V8">
        <v>-79172.108999999997</v>
      </c>
      <c r="W8">
        <v>232866.77</v>
      </c>
      <c r="X8">
        <v>211953.06</v>
      </c>
      <c r="Y8">
        <v>-431769.44</v>
      </c>
      <c r="Z8">
        <v>-254617.7</v>
      </c>
      <c r="AA8">
        <v>544223.43999999994</v>
      </c>
      <c r="AB8">
        <v>166497.47</v>
      </c>
      <c r="AC8">
        <v>-397477.22</v>
      </c>
      <c r="AD8">
        <v>-238101.42</v>
      </c>
      <c r="AE8">
        <v>492343.22</v>
      </c>
      <c r="AF8">
        <v>-124329.39</v>
      </c>
      <c r="AG8">
        <v>-89989.976999999999</v>
      </c>
      <c r="AH8">
        <v>-55362.065999999999</v>
      </c>
      <c r="AI8">
        <v>163159.28</v>
      </c>
      <c r="AJ8">
        <v>167762.07999999999</v>
      </c>
      <c r="AK8">
        <v>-324354.03000000003</v>
      </c>
      <c r="AL8">
        <v>-200052.41</v>
      </c>
      <c r="AM8">
        <v>416377.97</v>
      </c>
      <c r="AN8">
        <v>80479.883000000002</v>
      </c>
      <c r="AO8">
        <v>-214479.34</v>
      </c>
      <c r="AP8">
        <v>-141667.84</v>
      </c>
      <c r="AQ8">
        <v>269347.69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intro</vt:lpstr>
      <vt:lpstr>summary</vt:lpstr>
      <vt:lpstr>temp</vt:lpstr>
      <vt:lpstr>09m_100mph_cog</vt:lpstr>
      <vt:lpstr>09m_100mph</vt:lpstr>
      <vt:lpstr>09m_120mph_cog</vt:lpstr>
      <vt:lpstr>09m_120mph</vt:lpstr>
      <vt:lpstr>10m_100mph_cog</vt:lpstr>
      <vt:lpstr>10m_100mph</vt:lpstr>
      <vt:lpstr>10m_120mph_cog</vt:lpstr>
      <vt:lpstr>10m_120mph</vt:lpstr>
      <vt:lpstr>09m_100mph_cog_tug</vt:lpstr>
      <vt:lpstr>09m_100mph_tug</vt:lpstr>
      <vt:lpstr>09m_120mph_cog_tug</vt:lpstr>
      <vt:lpstr>09m_120mph_tug</vt:lpstr>
      <vt:lpstr>10m_100mph_cog_tug</vt:lpstr>
      <vt:lpstr>10m_100mph_tug</vt:lpstr>
      <vt:lpstr>10m_120mph_cog_tug</vt:lpstr>
      <vt:lpstr>10m_120mph_tug</vt:lpstr>
      <vt:lpstr>l1_slack_cog</vt:lpstr>
      <vt:lpstr>l1_slack</vt:lpstr>
      <vt:lpstr>l1_winch_cog</vt:lpstr>
      <vt:lpstr>l1_winch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dcterms:created xsi:type="dcterms:W3CDTF">2015-06-05T18:17:20Z</dcterms:created>
  <dcterms:modified xsi:type="dcterms:W3CDTF">2024-05-30T14:32:32Z</dcterms:modified>
</cp:coreProperties>
</file>