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3" autoFilterDateGrouping="1"/>
  </bookViews>
  <sheets>
    <sheet xmlns:r="http://schemas.openxmlformats.org/officeDocument/2006/relationships" name="mooring" sheetId="1" state="visible" r:id="rId1"/>
    <sheet xmlns:r="http://schemas.openxmlformats.org/officeDocument/2006/relationships" name="fender" sheetId="2" state="visible" r:id="rId2"/>
    <sheet xmlns:r="http://schemas.openxmlformats.org/officeDocument/2006/relationships" name="lngc" sheetId="3" state="visible" r:id="rId3"/>
    <sheet xmlns:r="http://schemas.openxmlformats.org/officeDocument/2006/relationships" name="mooring_summ" sheetId="4" state="visible" r:id="rId4"/>
    <sheet xmlns:r="http://schemas.openxmlformats.org/officeDocument/2006/relationships" name="fender_summ" sheetId="5" state="visible" r:id="rId5"/>
    <sheet xmlns:r="http://schemas.openxmlformats.org/officeDocument/2006/relationships" name="lngc_sum" sheetId="6" state="visible" r:id="rId6"/>
  </sheets>
  <definedNames>
    <definedName name="_xlnm._FilterDatabase" localSheetId="3" hidden="1">'mooring_summ'!$B$1:$F$25</definedName>
    <definedName name="_xlnm._FilterDatabase" localSheetId="4" hidden="1">'fender_summ'!$A$1:$S$25</definedName>
    <definedName name="_xlnm._FilterDatabase" localSheetId="5" hidden="1">'lngc_sum'!$A$1:$F$25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Display"/>
      <family val="2"/>
      <color theme="3"/>
      <sz val="18"/>
      <scheme val="major"/>
    </font>
    <font>
      <name val="Aptos Narrow"/>
      <family val="2"/>
      <b val="1"/>
      <color theme="3"/>
      <sz val="15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006100"/>
      <sz val="11"/>
      <scheme val="minor"/>
    </font>
    <font>
      <name val="Aptos Narrow"/>
      <family val="2"/>
      <color rgb="FF9C0006"/>
      <sz val="11"/>
      <scheme val="minor"/>
    </font>
    <font>
      <name val="Aptos Narrow"/>
      <family val="2"/>
      <color rgb="FF9C5700"/>
      <sz val="11"/>
      <scheme val="minor"/>
    </font>
    <font>
      <name val="Aptos Narrow"/>
      <family val="2"/>
      <color rgb="FF3F3F76"/>
      <sz val="11"/>
      <scheme val="minor"/>
    </font>
    <font>
      <name val="Aptos Narrow"/>
      <family val="2"/>
      <b val="1"/>
      <color rgb="FF3F3F3F"/>
      <sz val="11"/>
      <scheme val="minor"/>
    </font>
    <font>
      <name val="Aptos Narrow"/>
      <family val="2"/>
      <b val="1"/>
      <color rgb="FFFA7D00"/>
      <sz val="11"/>
      <scheme val="minor"/>
    </font>
    <font>
      <name val="Aptos Narrow"/>
      <family val="2"/>
      <color rgb="FFFA7D00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i val="1"/>
      <color rgb="FF7F7F7F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Segoe UI"/>
      <family val="2"/>
      <b val="1"/>
      <color rgb="FF233845"/>
      <sz val="9"/>
    </font>
    <font>
      <name val="Segoe UI"/>
      <family val="2"/>
      <sz val="9"/>
    </font>
    <font>
      <b val="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7F0F2"/>
        <bgColor indexed="64"/>
      </patternFill>
    </fill>
    <fill>
      <patternFill patternType="solid">
        <fgColor theme="0" tint="-0.1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3">
    <xf numFmtId="0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1" fontId="0" fillId="0" borderId="0" applyAlignment="1" pivotButton="0" quotePrefix="0" xfId="0">
      <alignment horizontal="center"/>
    </xf>
    <xf numFmtId="0" fontId="18" fillId="33" borderId="10" applyAlignment="1" pivotButton="0" quotePrefix="0" xfId="0">
      <alignment horizontal="center" vertical="center" wrapText="1" readingOrder="1"/>
    </xf>
    <xf numFmtId="9" fontId="19" fillId="0" borderId="10" applyAlignment="1" pivotButton="0" quotePrefix="0" xfId="0">
      <alignment horizontal="center" vertical="center" wrapText="1" readingOrder="1"/>
    </xf>
    <xf numFmtId="0" fontId="18" fillId="34" borderId="0" applyAlignment="1" pivotButton="0" quotePrefix="0" xfId="0">
      <alignment horizontal="center" vertical="center" wrapText="1" readingOrder="1"/>
    </xf>
    <xf numFmtId="9" fontId="19" fillId="34" borderId="0" applyAlignment="1" pivotButton="0" quotePrefix="0" xfId="0">
      <alignment horizontal="center" vertical="center" wrapText="1" readingOrder="1"/>
    </xf>
    <xf numFmtId="0" fontId="0" fillId="34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16" fillId="0" borderId="10" pivotButton="0" quotePrefix="0" xfId="0"/>
    <xf numFmtId="1" fontId="0" fillId="0" borderId="10" applyAlignment="1" pivotButton="0" quotePrefix="0" xfId="0">
      <alignment horizontal="center"/>
    </xf>
    <xf numFmtId="1" fontId="0" fillId="34" borderId="10" applyAlignment="1" pivotButton="0" quotePrefix="0" xfId="0">
      <alignment horizontal="center"/>
    </xf>
    <xf numFmtId="0" fontId="18" fillId="34" borderId="10" applyAlignment="1" pivotButton="0" quotePrefix="0" xfId="0">
      <alignment horizontal="center" vertical="center" wrapText="1" readingOrder="1"/>
    </xf>
    <xf numFmtId="0" fontId="0" fillId="0" borderId="10" applyAlignment="1" pivotButton="0" quotePrefix="0" xfId="0">
      <alignment horizontal="center" wrapText="1"/>
    </xf>
    <xf numFmtId="9" fontId="19" fillId="34" borderId="10" applyAlignment="1" pivotButton="0" quotePrefix="0" xfId="0">
      <alignment horizontal="center" vertical="center" wrapText="1" readingOrder="1"/>
    </xf>
    <xf numFmtId="0" fontId="0" fillId="34" borderId="10" pivotButton="0" quotePrefix="0" xfId="0"/>
    <xf numFmtId="0" fontId="0" fillId="0" borderId="10" pivotButton="0" quotePrefix="0" xfId="0"/>
    <xf numFmtId="0" fontId="0" fillId="0" borderId="10" applyAlignment="1" pivotButton="0" quotePrefix="0" xfId="0">
      <alignment wrapText="1"/>
    </xf>
    <xf numFmtId="9" fontId="19" fillId="0" borderId="11" applyAlignment="1" pivotButton="0" quotePrefix="0" xfId="0">
      <alignment horizontal="center" vertical="center" wrapText="1" readingOrder="1"/>
    </xf>
    <xf numFmtId="164" fontId="0" fillId="0" borderId="10" pivotButton="0" quotePrefix="0" xfId="0"/>
    <xf numFmtId="0" fontId="20" fillId="0" borderId="12" applyAlignment="1" pivotButton="0" quotePrefix="0" xfId="0">
      <alignment horizontal="center" vertical="top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dxfs count="5">
    <dxf>
      <font>
        <b val="1"/>
        <color rgb="FFC00000"/>
      </font>
    </dxf>
    <dxf>
      <font>
        <b val="1"/>
        <color rgb="FFC00000"/>
      </font>
    </dxf>
    <dxf>
      <font>
        <b val="1"/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0000FF"/>
    <outlinePr summaryBelow="1" summaryRight="1"/>
    <pageSetUpPr/>
  </sheetPr>
  <dimension ref="A1:Y3"/>
  <sheetViews>
    <sheetView workbookViewId="0">
      <selection activeCell="A1" sqref="A1:Y25"/>
    </sheetView>
  </sheetViews>
  <sheetFormatPr baseColWidth="8" defaultRowHeight="15"/>
  <cols>
    <col width="47.140625" customWidth="1" min="2" max="2"/>
    <col width="9.28515625" bestFit="1" customWidth="1" min="8" max="15"/>
    <col width="9.5703125" bestFit="1" customWidth="1" min="16" max="17"/>
    <col width="9.28515625" bestFit="1" customWidth="1" min="18" max="25"/>
  </cols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Line01</t>
        </is>
      </c>
      <c r="I1" s="22" t="inlineStr">
        <is>
          <t>Line02</t>
        </is>
      </c>
      <c r="J1" s="22" t="inlineStr">
        <is>
          <t>Line03</t>
        </is>
      </c>
      <c r="K1" s="22" t="inlineStr">
        <is>
          <t>Line04</t>
        </is>
      </c>
      <c r="L1" s="22" t="inlineStr">
        <is>
          <t>Line05</t>
        </is>
      </c>
      <c r="M1" s="22" t="inlineStr">
        <is>
          <t>Line06</t>
        </is>
      </c>
      <c r="N1" s="22" t="inlineStr">
        <is>
          <t>Line07</t>
        </is>
      </c>
      <c r="O1" s="22" t="inlineStr">
        <is>
          <t>Line08</t>
        </is>
      </c>
      <c r="P1" s="22" t="inlineStr">
        <is>
          <t>Line09</t>
        </is>
      </c>
      <c r="Q1" s="22" t="inlineStr">
        <is>
          <t>Line10</t>
        </is>
      </c>
      <c r="R1" s="22" t="inlineStr">
        <is>
          <t>Line11</t>
        </is>
      </c>
      <c r="S1" s="22" t="inlineStr">
        <is>
          <t>Line12</t>
        </is>
      </c>
      <c r="T1" s="22" t="inlineStr">
        <is>
          <t>Line13</t>
        </is>
      </c>
      <c r="U1" s="22" t="inlineStr">
        <is>
          <t>Line14</t>
        </is>
      </c>
      <c r="V1" s="22" t="inlineStr">
        <is>
          <t>Line15</t>
        </is>
      </c>
      <c r="W1" s="22" t="inlineStr">
        <is>
          <t>Line16</t>
        </is>
      </c>
      <c r="X1" s="22" t="inlineStr">
        <is>
          <t>Line17</t>
        </is>
      </c>
      <c r="Y1" s="22" t="inlineStr">
        <is>
          <t>Line18</t>
        </is>
      </c>
    </row>
    <row r="2">
      <c r="A2" t="inlineStr">
        <is>
          <t>D:/github/digitalmodel/tests/modules/orcaflex/mooring-tension-iteration/fsts-l015-test-cases/run_files/sim/fsts_l015_hwl_125km3_l100_pb_vessel_statics_6dof.sim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H2" t="n">
        <v>156.538402</v>
      </c>
      <c r="I2" t="n">
        <v>152.421918</v>
      </c>
      <c r="J2" t="n">
        <v>237.760714</v>
      </c>
      <c r="K2" t="n">
        <v>0.319312</v>
      </c>
      <c r="L2" t="n">
        <v>0.282829</v>
      </c>
      <c r="M2" t="n">
        <v>0.27211</v>
      </c>
      <c r="N2" t="n">
        <v>1.575964</v>
      </c>
      <c r="O2" t="n">
        <v>1.470894</v>
      </c>
      <c r="P2" t="n">
        <v>335.822063</v>
      </c>
      <c r="Q2" t="n">
        <v>337.088264</v>
      </c>
      <c r="R2" t="n">
        <v>293.771516</v>
      </c>
      <c r="S2" t="n">
        <v>297.441531</v>
      </c>
      <c r="T2" t="n">
        <v>408.662294</v>
      </c>
      <c r="U2" t="n">
        <v>414.251452</v>
      </c>
      <c r="V2" t="n">
        <v>168.466703</v>
      </c>
      <c r="W2" t="n">
        <v>159.130072</v>
      </c>
    </row>
    <row r="3">
      <c r="A3" t="inlineStr">
        <is>
          <t>D:/github/digitalmodel/tests/modules/orcaflex/mooring-tension-iteration/fsts-l015-test-cases/run_files/sim/fsts_l015_hwl_125km3_l100_sb_vessel_statics_6dof.sim</t>
        </is>
      </c>
      <c r="B3" t="inlineStr">
        <is>
          <t>fsts_l015_hwl_125km3_l100_sb_vessel_statics_6dof</t>
        </is>
      </c>
      <c r="C3" t="inlineStr">
        <is>
          <t>InStaticState</t>
        </is>
      </c>
      <c r="D3" t="n">
        <v>-10</v>
      </c>
      <c r="E3" t="inlineStr">
        <is>
          <t>inf</t>
        </is>
      </c>
      <c r="H3" t="n">
        <v>99.441947</v>
      </c>
      <c r="I3" t="n">
        <v>99.43378</v>
      </c>
      <c r="J3" t="n">
        <v>99.401663</v>
      </c>
      <c r="K3" t="n">
        <v>76.19195000000001</v>
      </c>
      <c r="L3" t="n">
        <v>92.410622</v>
      </c>
      <c r="M3" t="n">
        <v>60.658374</v>
      </c>
      <c r="N3" t="n">
        <v>120.644396</v>
      </c>
      <c r="O3" t="n">
        <v>120.650893</v>
      </c>
      <c r="P3" t="n">
        <v>119.326597</v>
      </c>
      <c r="Q3" t="n">
        <v>119.319975</v>
      </c>
      <c r="R3" t="n">
        <v>119.342562</v>
      </c>
      <c r="S3" t="n">
        <v>120.544677</v>
      </c>
      <c r="T3" t="n">
        <v>120.297567</v>
      </c>
      <c r="U3" t="n">
        <v>120.590698</v>
      </c>
      <c r="V3" t="n">
        <v>120.433381</v>
      </c>
      <c r="W3" t="n">
        <v>120.419642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FF"/>
    <outlinePr summaryBelow="1" summaryRight="1"/>
    <pageSetUpPr/>
  </sheetPr>
  <dimension ref="A1:O3"/>
  <sheetViews>
    <sheetView workbookViewId="0">
      <selection activeCell="A1" sqref="A1:O25"/>
    </sheetView>
  </sheetViews>
  <sheetFormatPr baseColWidth="8" defaultRowHeight="15"/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fenderFST2L1_contact_force_max</t>
        </is>
      </c>
      <c r="I1" s="22" t="inlineStr">
        <is>
          <t>fenderFST2L2_contact_force_max</t>
        </is>
      </c>
      <c r="J1" s="22" t="inlineStr">
        <is>
          <t>fenderFST2L3_contact_force_max</t>
        </is>
      </c>
      <c r="K1" s="22" t="inlineStr">
        <is>
          <t>fenderFST2L4_contact_force_max</t>
        </is>
      </c>
      <c r="L1" s="22" t="inlineStr">
        <is>
          <t>fenderFST2L5_contact_force_max</t>
        </is>
      </c>
      <c r="M1" s="22" t="inlineStr">
        <is>
          <t>fenderFST1L1_contact_force_max</t>
        </is>
      </c>
      <c r="N1" s="22" t="inlineStr">
        <is>
          <t>fenderFST1L2_contact_force_max</t>
        </is>
      </c>
      <c r="O1" s="22" t="inlineStr">
        <is>
          <t>fenderFST1L3_contact_force_max</t>
        </is>
      </c>
    </row>
    <row r="2">
      <c r="A2" t="inlineStr">
        <is>
          <t>D:/github/digitalmodel/tests/modules/orcaflex/mooring-tension-iteration/fsts-l015-test-cases/run_files/sim/fsts_l015_hwl_125km3_l100_pb_vessel_statics_6dof.sim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H2" t="n">
        <v>0</v>
      </c>
      <c r="I2" t="n">
        <v>117.427671</v>
      </c>
      <c r="J2" t="n">
        <v>176.534193</v>
      </c>
      <c r="K2" t="n">
        <v>211.675869</v>
      </c>
      <c r="L2" t="n">
        <v>284.982161</v>
      </c>
      <c r="M2" t="n">
        <v>415.086302</v>
      </c>
      <c r="O2" t="n">
        <v>0</v>
      </c>
    </row>
    <row r="3">
      <c r="A3" t="inlineStr">
        <is>
          <t>D:/github/digitalmodel/tests/modules/orcaflex/mooring-tension-iteration/fsts-l015-test-cases/run_files/sim/fsts_l015_hwl_125km3_l100_sb_vessel_statics_6dof.sim</t>
        </is>
      </c>
      <c r="B3" t="inlineStr">
        <is>
          <t>fsts_l015_hwl_125km3_l100_sb_vessel_statics_6dof</t>
        </is>
      </c>
      <c r="C3" t="inlineStr">
        <is>
          <t>InStaticState</t>
        </is>
      </c>
      <c r="D3" t="n">
        <v>-10</v>
      </c>
      <c r="E3" t="inlineStr">
        <is>
          <t>inf</t>
        </is>
      </c>
      <c r="H3" t="n">
        <v>0</v>
      </c>
      <c r="I3" t="n">
        <v>249.473066</v>
      </c>
      <c r="J3" t="n">
        <v>228.6993</v>
      </c>
      <c r="K3" t="n">
        <v>142.165709</v>
      </c>
      <c r="L3" t="n">
        <v>117.937571</v>
      </c>
      <c r="M3" t="n">
        <v>23.590793</v>
      </c>
      <c r="O3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00FF"/>
    <outlinePr summaryBelow="1" summaryRight="1"/>
    <pageSetUpPr/>
  </sheetPr>
  <dimension ref="A1:M3"/>
  <sheetViews>
    <sheetView workbookViewId="0">
      <selection activeCell="A1" sqref="A1:M25"/>
    </sheetView>
  </sheetViews>
  <sheetFormatPr baseColWidth="8" defaultRowHeight="15"/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lngc_X</t>
        </is>
      </c>
      <c r="I1" s="22" t="inlineStr">
        <is>
          <t>lngc_Y</t>
        </is>
      </c>
      <c r="J1" s="22" t="inlineStr">
        <is>
          <t>lngc_Z</t>
        </is>
      </c>
      <c r="K1" s="22" t="inlineStr">
        <is>
          <t>lngc_R1</t>
        </is>
      </c>
      <c r="L1" s="22" t="inlineStr">
        <is>
          <t>lngc_R2</t>
        </is>
      </c>
      <c r="M1" s="22" t="inlineStr">
        <is>
          <t>lngc_R3</t>
        </is>
      </c>
    </row>
    <row r="2">
      <c r="A2" t="inlineStr">
        <is>
          <t>D:/github/digitalmodel/tests/modules/orcaflex/mooring-tension-iteration/fsts-l015-test-cases/run_files/sim/fsts_l015_hwl_125km3_l100_pb_vessel_statics_6dof.sim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F2" t="inlineStr"/>
      <c r="G2" t="inlineStr"/>
      <c r="H2" t="n">
        <v>-179.303352</v>
      </c>
      <c r="I2" t="n">
        <v>-52.173964</v>
      </c>
      <c r="J2" t="n">
        <v>-2.220903</v>
      </c>
      <c r="K2" t="n">
        <v>0.387754</v>
      </c>
      <c r="L2" t="n">
        <v>5.920707</v>
      </c>
      <c r="M2" t="n">
        <v>0.523675</v>
      </c>
    </row>
    <row r="3">
      <c r="A3" t="inlineStr">
        <is>
          <t>D:/github/digitalmodel/tests/modules/orcaflex/mooring-tension-iteration/fsts-l015-test-cases/run_files/sim/fsts_l015_hwl_125km3_l100_sb_vessel_statics_6dof.sim</t>
        </is>
      </c>
      <c r="B3" t="inlineStr">
        <is>
          <t>fsts_l015_hwl_125km3_l100_sb_vessel_statics_6dof</t>
        </is>
      </c>
      <c r="C3" t="inlineStr">
        <is>
          <t>InStaticState</t>
        </is>
      </c>
      <c r="D3" t="n">
        <v>-10</v>
      </c>
      <c r="E3" t="inlineStr">
        <is>
          <t>inf</t>
        </is>
      </c>
      <c r="F3" t="inlineStr"/>
      <c r="G3" t="inlineStr"/>
      <c r="H3" t="n">
        <v>76.88400300000001</v>
      </c>
      <c r="I3" t="n">
        <v>-51.688469</v>
      </c>
      <c r="J3" t="n">
        <v>-11.409393</v>
      </c>
      <c r="K3" t="n">
        <v>-0.031814</v>
      </c>
      <c r="L3" t="n">
        <v>-0.000557</v>
      </c>
      <c r="M3" t="n">
        <v>-179.98671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AB25"/>
  <sheetViews>
    <sheetView tabSelected="1" topLeftCell="C1" zoomScale="85" zoomScaleNormal="85" workbookViewId="0">
      <selection activeCell="F29" sqref="F29"/>
    </sheetView>
  </sheetViews>
  <sheetFormatPr baseColWidth="8" defaultRowHeight="15"/>
  <cols>
    <col width="7" customWidth="1" min="1" max="1"/>
    <col width="3.28515625" customWidth="1" style="8" min="7" max="7"/>
    <col hidden="1" width="7.140625" customWidth="1" style="10" min="8" max="9"/>
    <col hidden="1" width="3.28515625" customWidth="1" style="8" min="10" max="10"/>
    <col width="9.5703125" bestFit="1" customWidth="1" min="11" max="11"/>
    <col width="6.85546875" bestFit="1" customWidth="1" min="12" max="12"/>
    <col width="9.5703125" bestFit="1" customWidth="1" min="13" max="15"/>
    <col width="9.28515625" bestFit="1" customWidth="1" min="16" max="16"/>
    <col width="9.5703125" bestFit="1" customWidth="1" min="17" max="18"/>
    <col width="11.5703125" bestFit="1" customWidth="1" min="19" max="20"/>
    <col width="9.5703125" bestFit="1" customWidth="1" min="21" max="22"/>
    <col width="10.5703125" bestFit="1" customWidth="1" min="23" max="23"/>
    <col width="9.5703125" bestFit="1" customWidth="1" min="24" max="26"/>
    <col width="9.28515625" bestFit="1" customWidth="1" min="27" max="28"/>
  </cols>
  <sheetData>
    <row r="1" ht="30" customHeight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14" t="n"/>
      <c r="H1" s="15" t="inlineStr">
        <is>
          <t>Smell test</t>
        </is>
      </c>
      <c r="I1" s="15" t="inlineStr">
        <is>
          <t>Final test</t>
        </is>
      </c>
      <c r="J1" s="14" t="n"/>
      <c r="K1" s="11">
        <f>mooring!H1</f>
        <v/>
      </c>
      <c r="L1" s="11">
        <f>mooring!I1</f>
        <v/>
      </c>
      <c r="M1" s="11">
        <f>mooring!J1</f>
        <v/>
      </c>
      <c r="N1" s="11">
        <f>mooring!K1</f>
        <v/>
      </c>
      <c r="O1" s="11">
        <f>mooring!L1</f>
        <v/>
      </c>
      <c r="P1" s="11">
        <f>mooring!M1</f>
        <v/>
      </c>
      <c r="Q1" s="11">
        <f>mooring!N1</f>
        <v/>
      </c>
      <c r="R1" s="11">
        <f>mooring!O1</f>
        <v/>
      </c>
      <c r="S1" s="11">
        <f>mooring!P1</f>
        <v/>
      </c>
      <c r="T1" s="11">
        <f>mooring!Q1</f>
        <v/>
      </c>
      <c r="U1" s="11">
        <f>mooring!R1</f>
        <v/>
      </c>
      <c r="V1" s="11">
        <f>mooring!S1</f>
        <v/>
      </c>
      <c r="W1" s="11">
        <f>mooring!T1</f>
        <v/>
      </c>
      <c r="X1" s="11">
        <f>mooring!U1</f>
        <v/>
      </c>
      <c r="Y1" s="11">
        <f>mooring!V1</f>
        <v/>
      </c>
      <c r="Z1" s="11">
        <f>mooring!W1</f>
        <v/>
      </c>
      <c r="AA1" s="11">
        <f>mooring!X1</f>
        <v/>
      </c>
      <c r="AB1" s="11">
        <f>mooring!Y1</f>
        <v/>
      </c>
    </row>
    <row r="2" hidden="1">
      <c r="A2">
        <f>mooring!B2</f>
        <v/>
      </c>
      <c r="B2" s="5">
        <f>IF(ISNUMBER(SEARCH("l015", A2)), 0.15, 0.95)</f>
        <v/>
      </c>
      <c r="C2" s="5">
        <f>B2</f>
        <v/>
      </c>
      <c r="D2" s="5">
        <f>IF(ISNUMBER(SEARCH("125", A2)), "125K m3", IF(ISNUMBER(SEARCH("180", A2)),"180K m3","-"))</f>
        <v/>
      </c>
      <c r="E2" s="5">
        <f>IF(ISNUMBER(SEARCH("_pb", A2)), "Port", "SB")</f>
        <v/>
      </c>
      <c r="F2" s="5">
        <f>IF(ISNUMBER(SEARCH("HWL",A2)),"HWL",IF(ISNUMBER(SEARCH("LWL",A2)),"LWL","MSL"))</f>
        <v/>
      </c>
      <c r="G2" s="16" t="n"/>
      <c r="H2" s="15" t="inlineStr">
        <is>
          <t>Y</t>
        </is>
      </c>
      <c r="I2" s="15" t="inlineStr">
        <is>
          <t>Y</t>
        </is>
      </c>
      <c r="J2" s="16" t="n"/>
      <c r="K2" s="12">
        <f>mooring!H2</f>
        <v/>
      </c>
      <c r="L2" s="12">
        <f>mooring!I2</f>
        <v/>
      </c>
      <c r="M2" s="12">
        <f>mooring!J2</f>
        <v/>
      </c>
      <c r="N2" s="12">
        <f>mooring!K2</f>
        <v/>
      </c>
      <c r="O2" s="12">
        <f>mooring!L2</f>
        <v/>
      </c>
      <c r="P2" s="12">
        <f>mooring!M2</f>
        <v/>
      </c>
      <c r="Q2" s="12">
        <f>mooring!N2</f>
        <v/>
      </c>
      <c r="R2" s="12">
        <f>mooring!O2</f>
        <v/>
      </c>
      <c r="S2" s="12">
        <f>mooring!P2</f>
        <v/>
      </c>
      <c r="T2" s="12">
        <f>mooring!Q2</f>
        <v/>
      </c>
      <c r="U2" s="12">
        <f>mooring!R2</f>
        <v/>
      </c>
      <c r="V2" s="12">
        <f>mooring!S2</f>
        <v/>
      </c>
      <c r="W2" s="12">
        <f>mooring!T2</f>
        <v/>
      </c>
      <c r="X2" s="12">
        <f>mooring!U2</f>
        <v/>
      </c>
      <c r="Y2" s="12">
        <f>mooring!V2</f>
        <v/>
      </c>
      <c r="Z2" s="12">
        <f>mooring!W2</f>
        <v/>
      </c>
      <c r="AA2" s="13" t="inlineStr">
        <is>
          <t>-</t>
        </is>
      </c>
      <c r="AB2" s="13" t="inlineStr">
        <is>
          <t>-</t>
        </is>
      </c>
    </row>
    <row r="3" hidden="1">
      <c r="A3">
        <f>mooring!B3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G3" s="17" t="n"/>
      <c r="H3" s="15" t="inlineStr">
        <is>
          <t>Y</t>
        </is>
      </c>
      <c r="I3" s="15" t="inlineStr">
        <is>
          <t>Y</t>
        </is>
      </c>
      <c r="J3" s="17" t="n"/>
      <c r="K3" s="12">
        <f>mooring!H3</f>
        <v/>
      </c>
      <c r="L3" s="12">
        <f>mooring!I3</f>
        <v/>
      </c>
      <c r="M3" s="12">
        <f>mooring!J3</f>
        <v/>
      </c>
      <c r="N3" s="12">
        <f>mooring!K3</f>
        <v/>
      </c>
      <c r="O3" s="12">
        <f>mooring!L3</f>
        <v/>
      </c>
      <c r="P3" s="12">
        <f>mooring!M3</f>
        <v/>
      </c>
      <c r="Q3" s="12">
        <f>mooring!N3</f>
        <v/>
      </c>
      <c r="R3" s="12">
        <f>mooring!O3</f>
        <v/>
      </c>
      <c r="S3" s="12">
        <f>mooring!P3</f>
        <v/>
      </c>
      <c r="T3" s="12">
        <f>mooring!Q3</f>
        <v/>
      </c>
      <c r="U3" s="12">
        <f>mooring!R3</f>
        <v/>
      </c>
      <c r="V3" s="12">
        <f>mooring!S3</f>
        <v/>
      </c>
      <c r="W3" s="12">
        <f>mooring!T3</f>
        <v/>
      </c>
      <c r="X3" s="12">
        <f>mooring!U3</f>
        <v/>
      </c>
      <c r="Y3" s="12">
        <f>mooring!V3</f>
        <v/>
      </c>
      <c r="Z3" s="12">
        <f>mooring!W3</f>
        <v/>
      </c>
      <c r="AA3" s="13" t="inlineStr">
        <is>
          <t>-</t>
        </is>
      </c>
      <c r="AB3" s="13" t="inlineStr">
        <is>
          <t>-</t>
        </is>
      </c>
    </row>
    <row r="4">
      <c r="A4">
        <f>mooring!B4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G4" s="17" t="n"/>
      <c r="H4" s="15" t="inlineStr">
        <is>
          <t>Y</t>
        </is>
      </c>
      <c r="I4" s="18" t="n"/>
      <c r="J4" s="17" t="n"/>
      <c r="K4" s="12">
        <f>mooring!H4</f>
        <v/>
      </c>
      <c r="L4" s="12">
        <f>mooring!I4</f>
        <v/>
      </c>
      <c r="M4" s="12">
        <f>mooring!J4</f>
        <v/>
      </c>
      <c r="N4" s="12">
        <f>mooring!K4</f>
        <v/>
      </c>
      <c r="O4" s="12">
        <f>mooring!L4</f>
        <v/>
      </c>
      <c r="P4" s="12">
        <f>mooring!M4</f>
        <v/>
      </c>
      <c r="Q4" s="12">
        <f>mooring!N4</f>
        <v/>
      </c>
      <c r="R4" s="12">
        <f>mooring!O4</f>
        <v/>
      </c>
      <c r="S4" s="12">
        <f>mooring!P4</f>
        <v/>
      </c>
      <c r="T4" s="12">
        <f>mooring!Q4</f>
        <v/>
      </c>
      <c r="U4" s="12">
        <f>mooring!R4</f>
        <v/>
      </c>
      <c r="V4" s="12">
        <f>mooring!S4</f>
        <v/>
      </c>
      <c r="W4" s="12">
        <f>mooring!T4</f>
        <v/>
      </c>
      <c r="X4" s="12">
        <f>mooring!U4</f>
        <v/>
      </c>
      <c r="Y4" s="12">
        <f>mooring!V4</f>
        <v/>
      </c>
      <c r="Z4" s="12">
        <f>mooring!W4</f>
        <v/>
      </c>
      <c r="AA4" s="12">
        <f>mooring!X4</f>
        <v/>
      </c>
      <c r="AB4" s="12">
        <f>mooring!Y4</f>
        <v/>
      </c>
    </row>
    <row r="5" hidden="1">
      <c r="A5">
        <f>mooring!B5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G5" s="17" t="n"/>
      <c r="H5" s="15" t="inlineStr">
        <is>
          <t>Y</t>
        </is>
      </c>
      <c r="I5" s="15" t="inlineStr">
        <is>
          <t>Y</t>
        </is>
      </c>
      <c r="J5" s="17" t="n"/>
      <c r="K5" s="12">
        <f>mooring!H5</f>
        <v/>
      </c>
      <c r="L5" s="12">
        <f>mooring!I5</f>
        <v/>
      </c>
      <c r="M5" s="12">
        <f>mooring!J5</f>
        <v/>
      </c>
      <c r="N5" s="12">
        <f>mooring!K5</f>
        <v/>
      </c>
      <c r="O5" s="12">
        <f>mooring!L5</f>
        <v/>
      </c>
      <c r="P5" s="12">
        <f>mooring!M5</f>
        <v/>
      </c>
      <c r="Q5" s="12">
        <f>mooring!N5</f>
        <v/>
      </c>
      <c r="R5" s="12">
        <f>mooring!O5</f>
        <v/>
      </c>
      <c r="S5" s="12">
        <f>mooring!P5</f>
        <v/>
      </c>
      <c r="T5" s="12">
        <f>mooring!Q5</f>
        <v/>
      </c>
      <c r="U5" s="12">
        <f>mooring!R5</f>
        <v/>
      </c>
      <c r="V5" s="12">
        <f>mooring!S5</f>
        <v/>
      </c>
      <c r="W5" s="12">
        <f>mooring!T5</f>
        <v/>
      </c>
      <c r="X5" s="12">
        <f>mooring!U5</f>
        <v/>
      </c>
      <c r="Y5" s="12">
        <f>mooring!V5</f>
        <v/>
      </c>
      <c r="Z5" s="12">
        <f>mooring!W5</f>
        <v/>
      </c>
      <c r="AA5" s="12">
        <f>mooring!X5</f>
        <v/>
      </c>
      <c r="AB5" s="12">
        <f>mooring!Y5</f>
        <v/>
      </c>
    </row>
    <row r="6" hidden="1">
      <c r="A6">
        <f>mooring!B6</f>
        <v/>
      </c>
      <c r="B6" s="5">
        <f>IF(ISNUMBER(SEARCH("l015", A6)), 0.15, 0.95)</f>
        <v/>
      </c>
      <c r="C6" s="5">
        <f>B6</f>
        <v/>
      </c>
      <c r="D6" s="5">
        <f>IF(ISNUMBER(SEARCH("125", A6)), "125K m3", IF(ISNUMBER(SEARCH("180", A6)),"180K m3","-"))</f>
        <v/>
      </c>
      <c r="E6" s="5">
        <f>IF(ISNUMBER(SEARCH("_pb", A6)), "Port", "SB")</f>
        <v/>
      </c>
      <c r="F6" s="5">
        <f>IF(ISNUMBER(SEARCH("HWL",A6)),"HWL",IF(ISNUMBER(SEARCH("LWL",A6)),"LWL","MSL"))</f>
        <v/>
      </c>
      <c r="G6" s="17" t="n"/>
      <c r="H6" s="15" t="inlineStr">
        <is>
          <t>Y</t>
        </is>
      </c>
      <c r="I6" s="15" t="inlineStr">
        <is>
          <t>Y</t>
        </is>
      </c>
      <c r="J6" s="17" t="n"/>
      <c r="K6" s="12">
        <f>mooring!H6</f>
        <v/>
      </c>
      <c r="L6" s="12">
        <f>mooring!I6</f>
        <v/>
      </c>
      <c r="M6" s="12">
        <f>mooring!J6</f>
        <v/>
      </c>
      <c r="N6" s="12">
        <f>mooring!K6</f>
        <v/>
      </c>
      <c r="O6" s="12">
        <f>mooring!L6</f>
        <v/>
      </c>
      <c r="P6" s="12">
        <f>mooring!M6</f>
        <v/>
      </c>
      <c r="Q6" s="12">
        <f>mooring!N6</f>
        <v/>
      </c>
      <c r="R6" s="12">
        <f>mooring!O6</f>
        <v/>
      </c>
      <c r="S6" s="12">
        <f>mooring!P6</f>
        <v/>
      </c>
      <c r="T6" s="12">
        <f>mooring!Q6</f>
        <v/>
      </c>
      <c r="U6" s="12">
        <f>mooring!R6</f>
        <v/>
      </c>
      <c r="V6" s="12">
        <f>mooring!S6</f>
        <v/>
      </c>
      <c r="W6" s="12">
        <f>mooring!T6</f>
        <v/>
      </c>
      <c r="X6" s="12">
        <f>mooring!U6</f>
        <v/>
      </c>
      <c r="Y6" s="12">
        <f>mooring!V6</f>
        <v/>
      </c>
      <c r="Z6" s="12">
        <f>mooring!W6</f>
        <v/>
      </c>
      <c r="AA6" s="13" t="inlineStr">
        <is>
          <t>-</t>
        </is>
      </c>
      <c r="AB6" s="13" t="inlineStr">
        <is>
          <t>-</t>
        </is>
      </c>
    </row>
    <row r="7" hidden="1">
      <c r="A7">
        <f>mooring!B7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G7" s="17" t="n"/>
      <c r="H7" s="15" t="inlineStr">
        <is>
          <t>Y</t>
        </is>
      </c>
      <c r="I7" s="15" t="inlineStr">
        <is>
          <t>Y</t>
        </is>
      </c>
      <c r="J7" s="17" t="n"/>
      <c r="K7" s="12">
        <f>mooring!H7</f>
        <v/>
      </c>
      <c r="L7" s="12">
        <f>mooring!I7</f>
        <v/>
      </c>
      <c r="M7" s="12">
        <f>mooring!J7</f>
        <v/>
      </c>
      <c r="N7" s="12">
        <f>mooring!K7</f>
        <v/>
      </c>
      <c r="O7" s="12">
        <f>mooring!L7</f>
        <v/>
      </c>
      <c r="P7" s="12">
        <f>mooring!M7</f>
        <v/>
      </c>
      <c r="Q7" s="12">
        <f>mooring!N7</f>
        <v/>
      </c>
      <c r="R7" s="12">
        <f>mooring!O7</f>
        <v/>
      </c>
      <c r="S7" s="12">
        <f>mooring!P7</f>
        <v/>
      </c>
      <c r="T7" s="12">
        <f>mooring!Q7</f>
        <v/>
      </c>
      <c r="U7" s="12">
        <f>mooring!R7</f>
        <v/>
      </c>
      <c r="V7" s="12">
        <f>mooring!S7</f>
        <v/>
      </c>
      <c r="W7" s="12">
        <f>mooring!T7</f>
        <v/>
      </c>
      <c r="X7" s="12">
        <f>mooring!U7</f>
        <v/>
      </c>
      <c r="Y7" s="12">
        <f>mooring!V7</f>
        <v/>
      </c>
      <c r="Z7" s="12">
        <f>mooring!W7</f>
        <v/>
      </c>
      <c r="AA7" s="13" t="inlineStr">
        <is>
          <t>-</t>
        </is>
      </c>
      <c r="AB7" s="13" t="inlineStr">
        <is>
          <t>-</t>
        </is>
      </c>
    </row>
    <row r="8">
      <c r="A8">
        <f>mooring!B8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G8" s="17" t="n"/>
      <c r="H8" s="15" t="inlineStr">
        <is>
          <t>Y</t>
        </is>
      </c>
      <c r="I8" s="18" t="n"/>
      <c r="J8" s="17" t="n"/>
      <c r="K8" s="12">
        <f>mooring!H8</f>
        <v/>
      </c>
      <c r="L8" s="12">
        <f>mooring!I8</f>
        <v/>
      </c>
      <c r="M8" s="12">
        <f>mooring!J8</f>
        <v/>
      </c>
      <c r="N8" s="12">
        <f>mooring!K8</f>
        <v/>
      </c>
      <c r="O8" s="12">
        <f>mooring!L8</f>
        <v/>
      </c>
      <c r="P8" s="12">
        <f>mooring!M8</f>
        <v/>
      </c>
      <c r="Q8" s="12">
        <f>mooring!N8</f>
        <v/>
      </c>
      <c r="R8" s="12">
        <f>mooring!O8</f>
        <v/>
      </c>
      <c r="S8" s="12">
        <f>mooring!P8</f>
        <v/>
      </c>
      <c r="T8" s="12">
        <f>mooring!Q8</f>
        <v/>
      </c>
      <c r="U8" s="12">
        <f>mooring!R8</f>
        <v/>
      </c>
      <c r="V8" s="12">
        <f>mooring!S8</f>
        <v/>
      </c>
      <c r="W8" s="12">
        <f>mooring!T8</f>
        <v/>
      </c>
      <c r="X8" s="12">
        <f>mooring!U8</f>
        <v/>
      </c>
      <c r="Y8" s="12">
        <f>mooring!V8</f>
        <v/>
      </c>
      <c r="Z8" s="12">
        <f>mooring!W8</f>
        <v/>
      </c>
      <c r="AA8" s="12">
        <f>mooring!X8</f>
        <v/>
      </c>
      <c r="AB8" s="12">
        <f>mooring!Y8</f>
        <v/>
      </c>
    </row>
    <row r="9" hidden="1">
      <c r="A9">
        <f>mooring!B9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G9" s="17" t="n"/>
      <c r="H9" s="15" t="inlineStr">
        <is>
          <t>Y</t>
        </is>
      </c>
      <c r="I9" s="15" t="inlineStr">
        <is>
          <t>Y</t>
        </is>
      </c>
      <c r="J9" s="17" t="n"/>
      <c r="K9" s="12">
        <f>mooring!H9</f>
        <v/>
      </c>
      <c r="L9" s="12">
        <f>mooring!I9</f>
        <v/>
      </c>
      <c r="M9" s="12">
        <f>mooring!J9</f>
        <v/>
      </c>
      <c r="N9" s="12">
        <f>mooring!K9</f>
        <v/>
      </c>
      <c r="O9" s="12">
        <f>mooring!L9</f>
        <v/>
      </c>
      <c r="P9" s="12">
        <f>mooring!M9</f>
        <v/>
      </c>
      <c r="Q9" s="12">
        <f>mooring!N9</f>
        <v/>
      </c>
      <c r="R9" s="12">
        <f>mooring!O9</f>
        <v/>
      </c>
      <c r="S9" s="12">
        <f>mooring!P9</f>
        <v/>
      </c>
      <c r="T9" s="12">
        <f>mooring!Q9</f>
        <v/>
      </c>
      <c r="U9" s="12">
        <f>mooring!R9</f>
        <v/>
      </c>
      <c r="V9" s="12">
        <f>mooring!S9</f>
        <v/>
      </c>
      <c r="W9" s="12">
        <f>mooring!T9</f>
        <v/>
      </c>
      <c r="X9" s="12">
        <f>mooring!U9</f>
        <v/>
      </c>
      <c r="Y9" s="12">
        <f>mooring!V9</f>
        <v/>
      </c>
      <c r="Z9" s="12">
        <f>mooring!W9</f>
        <v/>
      </c>
      <c r="AA9" s="12">
        <f>mooring!X9</f>
        <v/>
      </c>
      <c r="AB9" s="12">
        <f>mooring!Y9</f>
        <v/>
      </c>
    </row>
    <row r="10" hidden="1">
      <c r="A10">
        <f>mooring!B10</f>
        <v/>
      </c>
      <c r="B10" s="5">
        <f>IF(ISNUMBER(SEARCH("l015", A10)), 0.15, 0.95)</f>
        <v/>
      </c>
      <c r="C10" s="5">
        <f>B10</f>
        <v/>
      </c>
      <c r="D10" s="5">
        <f>IF(ISNUMBER(SEARCH("125", A10)), "125K m3", IF(ISNUMBER(SEARCH("180", A10)),"180K m3","-"))</f>
        <v/>
      </c>
      <c r="E10" s="5">
        <f>IF(ISNUMBER(SEARCH("_pb", A10)), "Port", "SB")</f>
        <v/>
      </c>
      <c r="F10" s="5">
        <f>IF(ISNUMBER(SEARCH("HWL",A10)),"HWL",IF(ISNUMBER(SEARCH("LWL",A10)),"LWL","MSL"))</f>
        <v/>
      </c>
      <c r="G10" s="17" t="n"/>
      <c r="H10" s="15" t="inlineStr">
        <is>
          <t>Y</t>
        </is>
      </c>
      <c r="I10" s="15" t="inlineStr">
        <is>
          <t>Y</t>
        </is>
      </c>
      <c r="J10" s="17" t="n"/>
      <c r="K10" s="12">
        <f>mooring!H10</f>
        <v/>
      </c>
      <c r="L10" s="12">
        <f>mooring!I10</f>
        <v/>
      </c>
      <c r="M10" s="12">
        <f>mooring!J10</f>
        <v/>
      </c>
      <c r="N10" s="12">
        <f>mooring!K10</f>
        <v/>
      </c>
      <c r="O10" s="12">
        <f>mooring!L10</f>
        <v/>
      </c>
      <c r="P10" s="12">
        <f>mooring!M10</f>
        <v/>
      </c>
      <c r="Q10" s="12">
        <f>mooring!N10</f>
        <v/>
      </c>
      <c r="R10" s="12">
        <f>mooring!O10</f>
        <v/>
      </c>
      <c r="S10" s="12">
        <f>mooring!P10</f>
        <v/>
      </c>
      <c r="T10" s="12">
        <f>mooring!Q10</f>
        <v/>
      </c>
      <c r="U10" s="12">
        <f>mooring!R10</f>
        <v/>
      </c>
      <c r="V10" s="12">
        <f>mooring!S10</f>
        <v/>
      </c>
      <c r="W10" s="12">
        <f>mooring!T10</f>
        <v/>
      </c>
      <c r="X10" s="12">
        <f>mooring!U10</f>
        <v/>
      </c>
      <c r="Y10" s="12">
        <f>mooring!V10</f>
        <v/>
      </c>
      <c r="Z10" s="12">
        <f>mooring!W10</f>
        <v/>
      </c>
      <c r="AA10" s="13" t="inlineStr">
        <is>
          <t>-</t>
        </is>
      </c>
      <c r="AB10" s="13" t="inlineStr">
        <is>
          <t>-</t>
        </is>
      </c>
    </row>
    <row r="11" hidden="1">
      <c r="A11">
        <f>mooring!B11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G11" s="17" t="n"/>
      <c r="H11" s="15" t="inlineStr">
        <is>
          <t>Y</t>
        </is>
      </c>
      <c r="I11" s="15" t="inlineStr">
        <is>
          <t>Y</t>
        </is>
      </c>
      <c r="J11" s="17" t="n"/>
      <c r="K11" s="12">
        <f>mooring!H11</f>
        <v/>
      </c>
      <c r="L11" s="12">
        <f>mooring!I11</f>
        <v/>
      </c>
      <c r="M11" s="12">
        <f>mooring!J11</f>
        <v/>
      </c>
      <c r="N11" s="12">
        <f>mooring!K11</f>
        <v/>
      </c>
      <c r="O11" s="12">
        <f>mooring!L11</f>
        <v/>
      </c>
      <c r="P11" s="12">
        <f>mooring!M11</f>
        <v/>
      </c>
      <c r="Q11" s="12">
        <f>mooring!N11</f>
        <v/>
      </c>
      <c r="R11" s="12">
        <f>mooring!O11</f>
        <v/>
      </c>
      <c r="S11" s="12">
        <f>mooring!P11</f>
        <v/>
      </c>
      <c r="T11" s="12">
        <f>mooring!Q11</f>
        <v/>
      </c>
      <c r="U11" s="12">
        <f>mooring!R11</f>
        <v/>
      </c>
      <c r="V11" s="12">
        <f>mooring!S11</f>
        <v/>
      </c>
      <c r="W11" s="12">
        <f>mooring!T11</f>
        <v/>
      </c>
      <c r="X11" s="12">
        <f>mooring!U11</f>
        <v/>
      </c>
      <c r="Y11" s="12">
        <f>mooring!V11</f>
        <v/>
      </c>
      <c r="Z11" s="12">
        <f>mooring!W11</f>
        <v/>
      </c>
      <c r="AA11" s="13" t="inlineStr">
        <is>
          <t>-</t>
        </is>
      </c>
      <c r="AB11" s="13" t="inlineStr">
        <is>
          <t>-</t>
        </is>
      </c>
    </row>
    <row r="12">
      <c r="A12">
        <f>mooring!B12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G12" s="17" t="n"/>
      <c r="H12" s="15" t="inlineStr">
        <is>
          <t>Y</t>
        </is>
      </c>
      <c r="I12" s="19" t="n"/>
      <c r="J12" s="17" t="n"/>
      <c r="K12" s="12">
        <f>mooring!H12</f>
        <v/>
      </c>
      <c r="L12" s="12">
        <f>mooring!I12</f>
        <v/>
      </c>
      <c r="M12" s="12">
        <f>mooring!J12</f>
        <v/>
      </c>
      <c r="N12" s="12">
        <f>mooring!K12</f>
        <v/>
      </c>
      <c r="O12" s="12">
        <f>mooring!L12</f>
        <v/>
      </c>
      <c r="P12" s="12">
        <f>mooring!M12</f>
        <v/>
      </c>
      <c r="Q12" s="12">
        <f>mooring!N12</f>
        <v/>
      </c>
      <c r="R12" s="12">
        <f>mooring!O12</f>
        <v/>
      </c>
      <c r="S12" s="12">
        <f>mooring!P12</f>
        <v/>
      </c>
      <c r="T12" s="12">
        <f>mooring!Q12</f>
        <v/>
      </c>
      <c r="U12" s="12">
        <f>mooring!R12</f>
        <v/>
      </c>
      <c r="V12" s="12">
        <f>mooring!S12</f>
        <v/>
      </c>
      <c r="W12" s="12">
        <f>mooring!T12</f>
        <v/>
      </c>
      <c r="X12" s="12">
        <f>mooring!U12</f>
        <v/>
      </c>
      <c r="Y12" s="12">
        <f>mooring!V12</f>
        <v/>
      </c>
      <c r="Z12" s="12">
        <f>mooring!W12</f>
        <v/>
      </c>
      <c r="AA12" s="12">
        <f>mooring!X12</f>
        <v/>
      </c>
      <c r="AB12" s="12">
        <f>mooring!Y12</f>
        <v/>
      </c>
    </row>
    <row r="13" hidden="1">
      <c r="A13">
        <f>mooring!B13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G13" s="17" t="n"/>
      <c r="H13" s="15" t="inlineStr">
        <is>
          <t>Y</t>
        </is>
      </c>
      <c r="I13" s="15" t="inlineStr">
        <is>
          <t>Y</t>
        </is>
      </c>
      <c r="J13" s="17" t="n"/>
      <c r="K13" s="12">
        <f>mooring!H13</f>
        <v/>
      </c>
      <c r="L13" s="12">
        <f>mooring!I13</f>
        <v/>
      </c>
      <c r="M13" s="12">
        <f>mooring!J13</f>
        <v/>
      </c>
      <c r="N13" s="12">
        <f>mooring!K13</f>
        <v/>
      </c>
      <c r="O13" s="12">
        <f>mooring!L13</f>
        <v/>
      </c>
      <c r="P13" s="12">
        <f>mooring!M13</f>
        <v/>
      </c>
      <c r="Q13" s="12">
        <f>mooring!N13</f>
        <v/>
      </c>
      <c r="R13" s="12">
        <f>mooring!O13</f>
        <v/>
      </c>
      <c r="S13" s="12">
        <f>mooring!P13</f>
        <v/>
      </c>
      <c r="T13" s="12">
        <f>mooring!Q13</f>
        <v/>
      </c>
      <c r="U13" s="12">
        <f>mooring!R13</f>
        <v/>
      </c>
      <c r="V13" s="12">
        <f>mooring!S13</f>
        <v/>
      </c>
      <c r="W13" s="12">
        <f>mooring!T13</f>
        <v/>
      </c>
      <c r="X13" s="12">
        <f>mooring!U13</f>
        <v/>
      </c>
      <c r="Y13" s="12">
        <f>mooring!V13</f>
        <v/>
      </c>
      <c r="Z13" s="12">
        <f>mooring!W13</f>
        <v/>
      </c>
      <c r="AA13" s="12">
        <f>mooring!X13</f>
        <v/>
      </c>
      <c r="AB13" s="12">
        <f>mooring!Y13</f>
        <v/>
      </c>
    </row>
    <row r="14" hidden="1">
      <c r="A14">
        <f>mooring!B14</f>
        <v/>
      </c>
      <c r="B14" s="5">
        <f>IF(ISNUMBER(SEARCH("l015", A14)), 0.15, 0.95)</f>
        <v/>
      </c>
      <c r="C14" s="5">
        <f>B14</f>
        <v/>
      </c>
      <c r="D14" s="5">
        <f>IF(ISNUMBER(SEARCH("125", A14)), "125K m3", IF(ISNUMBER(SEARCH("180", A14)),"180K m3","-"))</f>
        <v/>
      </c>
      <c r="E14" s="5">
        <f>IF(ISNUMBER(SEARCH("_pb", A14)), "Port", "SB")</f>
        <v/>
      </c>
      <c r="F14" s="5">
        <f>IF(ISNUMBER(SEARCH("HWL",A14)),"HWL",IF(ISNUMBER(SEARCH("LWL",A14)),"LWL","MSL"))</f>
        <v/>
      </c>
      <c r="G14" s="17" t="n"/>
      <c r="H14" s="15" t="inlineStr">
        <is>
          <t>Y</t>
        </is>
      </c>
      <c r="I14" s="15" t="inlineStr">
        <is>
          <t>Y</t>
        </is>
      </c>
      <c r="J14" s="17" t="n"/>
      <c r="K14" s="12">
        <f>mooring!H14</f>
        <v/>
      </c>
      <c r="L14" s="12">
        <f>mooring!I14</f>
        <v/>
      </c>
      <c r="M14" s="12">
        <f>mooring!J14</f>
        <v/>
      </c>
      <c r="N14" s="12">
        <f>mooring!K14</f>
        <v/>
      </c>
      <c r="O14" s="12">
        <f>mooring!L14</f>
        <v/>
      </c>
      <c r="P14" s="12">
        <f>mooring!M14</f>
        <v/>
      </c>
      <c r="Q14" s="12">
        <f>mooring!N14</f>
        <v/>
      </c>
      <c r="R14" s="12">
        <f>mooring!O14</f>
        <v/>
      </c>
      <c r="S14" s="12">
        <f>mooring!P14</f>
        <v/>
      </c>
      <c r="T14" s="12">
        <f>mooring!Q14</f>
        <v/>
      </c>
      <c r="U14" s="12">
        <f>mooring!R14</f>
        <v/>
      </c>
      <c r="V14" s="12">
        <f>mooring!S14</f>
        <v/>
      </c>
      <c r="W14" s="12">
        <f>mooring!T14</f>
        <v/>
      </c>
      <c r="X14" s="12">
        <f>mooring!U14</f>
        <v/>
      </c>
      <c r="Y14" s="12">
        <f>mooring!V14</f>
        <v/>
      </c>
      <c r="Z14" s="12">
        <f>mooring!W14</f>
        <v/>
      </c>
      <c r="AA14" s="13" t="inlineStr">
        <is>
          <t>-</t>
        </is>
      </c>
      <c r="AB14" s="13" t="inlineStr">
        <is>
          <t>-</t>
        </is>
      </c>
    </row>
    <row r="15" hidden="1">
      <c r="A15">
        <f>mooring!B15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G15" s="17" t="n"/>
      <c r="H15" s="15" t="inlineStr">
        <is>
          <t>Y</t>
        </is>
      </c>
      <c r="I15" s="15" t="inlineStr">
        <is>
          <t>Y</t>
        </is>
      </c>
      <c r="J15" s="17" t="n"/>
      <c r="K15" s="12">
        <f>mooring!H15</f>
        <v/>
      </c>
      <c r="L15" s="12">
        <f>mooring!I15</f>
        <v/>
      </c>
      <c r="M15" s="12">
        <f>mooring!J15</f>
        <v/>
      </c>
      <c r="N15" s="12">
        <f>mooring!K15</f>
        <v/>
      </c>
      <c r="O15" s="12">
        <f>mooring!L15</f>
        <v/>
      </c>
      <c r="P15" s="12">
        <f>mooring!M15</f>
        <v/>
      </c>
      <c r="Q15" s="12">
        <f>mooring!N15</f>
        <v/>
      </c>
      <c r="R15" s="12">
        <f>mooring!O15</f>
        <v/>
      </c>
      <c r="S15" s="12">
        <f>mooring!P15</f>
        <v/>
      </c>
      <c r="T15" s="12">
        <f>mooring!Q15</f>
        <v/>
      </c>
      <c r="U15" s="12">
        <f>mooring!R15</f>
        <v/>
      </c>
      <c r="V15" s="12">
        <f>mooring!S15</f>
        <v/>
      </c>
      <c r="W15" s="12">
        <f>mooring!T15</f>
        <v/>
      </c>
      <c r="X15" s="12">
        <f>mooring!U15</f>
        <v/>
      </c>
      <c r="Y15" s="12">
        <f>mooring!V15</f>
        <v/>
      </c>
      <c r="Z15" s="12">
        <f>mooring!W15</f>
        <v/>
      </c>
      <c r="AA15" s="13" t="inlineStr">
        <is>
          <t>-</t>
        </is>
      </c>
      <c r="AB15" s="13" t="inlineStr">
        <is>
          <t>-</t>
        </is>
      </c>
    </row>
    <row r="16">
      <c r="A16">
        <f>mooring!B16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G16" s="17" t="n"/>
      <c r="H16" s="15" t="inlineStr">
        <is>
          <t>Y</t>
        </is>
      </c>
      <c r="I16" s="19" t="n"/>
      <c r="J16" s="17" t="n"/>
      <c r="K16" s="12">
        <f>mooring!H16</f>
        <v/>
      </c>
      <c r="L16" s="12">
        <f>mooring!I16</f>
        <v/>
      </c>
      <c r="M16" s="12">
        <f>mooring!J16</f>
        <v/>
      </c>
      <c r="N16" s="12">
        <f>mooring!K16</f>
        <v/>
      </c>
      <c r="O16" s="12">
        <f>mooring!L16</f>
        <v/>
      </c>
      <c r="P16" s="12">
        <f>mooring!M16</f>
        <v/>
      </c>
      <c r="Q16" s="12">
        <f>mooring!N16</f>
        <v/>
      </c>
      <c r="R16" s="12">
        <f>mooring!O16</f>
        <v/>
      </c>
      <c r="S16" s="12">
        <f>mooring!P16</f>
        <v/>
      </c>
      <c r="T16" s="12">
        <f>mooring!Q16</f>
        <v/>
      </c>
      <c r="U16" s="12">
        <f>mooring!R16</f>
        <v/>
      </c>
      <c r="V16" s="12">
        <f>mooring!S16</f>
        <v/>
      </c>
      <c r="W16" s="12">
        <f>mooring!T16</f>
        <v/>
      </c>
      <c r="X16" s="12">
        <f>mooring!U16</f>
        <v/>
      </c>
      <c r="Y16" s="12">
        <f>mooring!V16</f>
        <v/>
      </c>
      <c r="Z16" s="12">
        <f>mooring!W16</f>
        <v/>
      </c>
      <c r="AA16" s="12">
        <f>mooring!X16</f>
        <v/>
      </c>
      <c r="AB16" s="12">
        <f>mooring!Y16</f>
        <v/>
      </c>
    </row>
    <row r="17" hidden="1">
      <c r="A17">
        <f>mooring!B17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G17" s="17" t="n"/>
      <c r="H17" s="15" t="inlineStr">
        <is>
          <t>Y</t>
        </is>
      </c>
      <c r="I17" s="15" t="inlineStr">
        <is>
          <t>Y</t>
        </is>
      </c>
      <c r="J17" s="17" t="n"/>
      <c r="K17" s="12">
        <f>mooring!H17</f>
        <v/>
      </c>
      <c r="L17" s="12">
        <f>mooring!I17</f>
        <v/>
      </c>
      <c r="M17" s="12">
        <f>mooring!J17</f>
        <v/>
      </c>
      <c r="N17" s="12">
        <f>mooring!K17</f>
        <v/>
      </c>
      <c r="O17" s="12">
        <f>mooring!L17</f>
        <v/>
      </c>
      <c r="P17" s="12">
        <f>mooring!M17</f>
        <v/>
      </c>
      <c r="Q17" s="12">
        <f>mooring!N17</f>
        <v/>
      </c>
      <c r="R17" s="12">
        <f>mooring!O17</f>
        <v/>
      </c>
      <c r="S17" s="12">
        <f>mooring!P17</f>
        <v/>
      </c>
      <c r="T17" s="12">
        <f>mooring!Q17</f>
        <v/>
      </c>
      <c r="U17" s="12">
        <f>mooring!R17</f>
        <v/>
      </c>
      <c r="V17" s="12">
        <f>mooring!S17</f>
        <v/>
      </c>
      <c r="W17" s="12">
        <f>mooring!T17</f>
        <v/>
      </c>
      <c r="X17" s="12">
        <f>mooring!U17</f>
        <v/>
      </c>
      <c r="Y17" s="12">
        <f>mooring!V17</f>
        <v/>
      </c>
      <c r="Z17" s="12">
        <f>mooring!W17</f>
        <v/>
      </c>
      <c r="AA17" s="12">
        <f>mooring!X17</f>
        <v/>
      </c>
      <c r="AB17" s="12">
        <f>mooring!Y17</f>
        <v/>
      </c>
    </row>
    <row r="18" hidden="1">
      <c r="A18">
        <f>mooring!B18</f>
        <v/>
      </c>
      <c r="B18" s="5">
        <f>IF(ISNUMBER(SEARCH("l015", A18)), 0.15, 0.95)</f>
        <v/>
      </c>
      <c r="C18" s="5">
        <f>B18</f>
        <v/>
      </c>
      <c r="D18" s="5">
        <f>IF(ISNUMBER(SEARCH("125", A18)), "125K m3", IF(ISNUMBER(SEARCH("180", A18)),"180K m3","-"))</f>
        <v/>
      </c>
      <c r="E18" s="5">
        <f>IF(ISNUMBER(SEARCH("_pb", A18)), "Port", "SB")</f>
        <v/>
      </c>
      <c r="F18" s="5">
        <f>IF(ISNUMBER(SEARCH("HWL",A18)),"HWL",IF(ISNUMBER(SEARCH("LWL",A18)),"LWL","MSL"))</f>
        <v/>
      </c>
      <c r="G18" s="17" t="n"/>
      <c r="H18" s="15" t="inlineStr">
        <is>
          <t>Y</t>
        </is>
      </c>
      <c r="I18" s="15" t="inlineStr">
        <is>
          <t>Y</t>
        </is>
      </c>
      <c r="J18" s="17" t="n"/>
      <c r="K18" s="12">
        <f>mooring!H18</f>
        <v/>
      </c>
      <c r="L18" s="12">
        <f>mooring!I18</f>
        <v/>
      </c>
      <c r="M18" s="12">
        <f>mooring!J18</f>
        <v/>
      </c>
      <c r="N18" s="12">
        <f>mooring!K18</f>
        <v/>
      </c>
      <c r="O18" s="12">
        <f>mooring!L18</f>
        <v/>
      </c>
      <c r="P18" s="12">
        <f>mooring!M18</f>
        <v/>
      </c>
      <c r="Q18" s="12">
        <f>mooring!N18</f>
        <v/>
      </c>
      <c r="R18" s="12">
        <f>mooring!O18</f>
        <v/>
      </c>
      <c r="S18" s="12">
        <f>mooring!P18</f>
        <v/>
      </c>
      <c r="T18" s="12">
        <f>mooring!Q18</f>
        <v/>
      </c>
      <c r="U18" s="12">
        <f>mooring!R18</f>
        <v/>
      </c>
      <c r="V18" s="12">
        <f>mooring!S18</f>
        <v/>
      </c>
      <c r="W18" s="12">
        <f>mooring!T18</f>
        <v/>
      </c>
      <c r="X18" s="12">
        <f>mooring!U18</f>
        <v/>
      </c>
      <c r="Y18" s="12">
        <f>mooring!V18</f>
        <v/>
      </c>
      <c r="Z18" s="12">
        <f>mooring!W18</f>
        <v/>
      </c>
      <c r="AA18" s="13" t="inlineStr">
        <is>
          <t>-</t>
        </is>
      </c>
      <c r="AB18" s="13" t="inlineStr">
        <is>
          <t>-</t>
        </is>
      </c>
    </row>
    <row r="19" hidden="1">
      <c r="A19">
        <f>mooring!B19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G19" s="17" t="n"/>
      <c r="H19" s="15" t="inlineStr">
        <is>
          <t>Y</t>
        </is>
      </c>
      <c r="I19" s="15" t="inlineStr">
        <is>
          <t>Y</t>
        </is>
      </c>
      <c r="J19" s="17" t="n"/>
      <c r="K19" s="12">
        <f>mooring!H19</f>
        <v/>
      </c>
      <c r="L19" s="12">
        <f>mooring!I19</f>
        <v/>
      </c>
      <c r="M19" s="12">
        <f>mooring!J19</f>
        <v/>
      </c>
      <c r="N19" s="12">
        <f>mooring!K19</f>
        <v/>
      </c>
      <c r="O19" s="12">
        <f>mooring!L19</f>
        <v/>
      </c>
      <c r="P19" s="12">
        <f>mooring!M19</f>
        <v/>
      </c>
      <c r="Q19" s="12">
        <f>mooring!N19</f>
        <v/>
      </c>
      <c r="R19" s="12">
        <f>mooring!O19</f>
        <v/>
      </c>
      <c r="S19" s="12">
        <f>mooring!P19</f>
        <v/>
      </c>
      <c r="T19" s="12">
        <f>mooring!Q19</f>
        <v/>
      </c>
      <c r="U19" s="12">
        <f>mooring!R19</f>
        <v/>
      </c>
      <c r="V19" s="12">
        <f>mooring!S19</f>
        <v/>
      </c>
      <c r="W19" s="12">
        <f>mooring!T19</f>
        <v/>
      </c>
      <c r="X19" s="12">
        <f>mooring!U19</f>
        <v/>
      </c>
      <c r="Y19" s="12">
        <f>mooring!V19</f>
        <v/>
      </c>
      <c r="Z19" s="12">
        <f>mooring!W19</f>
        <v/>
      </c>
      <c r="AA19" s="13" t="inlineStr">
        <is>
          <t>-</t>
        </is>
      </c>
      <c r="AB19" s="13" t="inlineStr">
        <is>
          <t>-</t>
        </is>
      </c>
    </row>
    <row r="20">
      <c r="A20">
        <f>mooring!B20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G20" s="17" t="n"/>
      <c r="H20" s="15" t="inlineStr">
        <is>
          <t>Y</t>
        </is>
      </c>
      <c r="I20" s="19" t="n"/>
      <c r="J20" s="17" t="n"/>
      <c r="K20" s="12">
        <f>mooring!H20</f>
        <v/>
      </c>
      <c r="L20" s="12">
        <f>mooring!I20</f>
        <v/>
      </c>
      <c r="M20" s="12">
        <f>mooring!J20</f>
        <v/>
      </c>
      <c r="N20" s="12">
        <f>mooring!K20</f>
        <v/>
      </c>
      <c r="O20" s="12">
        <f>mooring!L20</f>
        <v/>
      </c>
      <c r="P20" s="12">
        <f>mooring!M20</f>
        <v/>
      </c>
      <c r="Q20" s="12">
        <f>mooring!N20</f>
        <v/>
      </c>
      <c r="R20" s="12">
        <f>mooring!O20</f>
        <v/>
      </c>
      <c r="S20" s="12">
        <f>mooring!P20</f>
        <v/>
      </c>
      <c r="T20" s="12">
        <f>mooring!Q20</f>
        <v/>
      </c>
      <c r="U20" s="12">
        <f>mooring!R20</f>
        <v/>
      </c>
      <c r="V20" s="12">
        <f>mooring!S20</f>
        <v/>
      </c>
      <c r="W20" s="12">
        <f>mooring!T20</f>
        <v/>
      </c>
      <c r="X20" s="12">
        <f>mooring!U20</f>
        <v/>
      </c>
      <c r="Y20" s="12">
        <f>mooring!V20</f>
        <v/>
      </c>
      <c r="Z20" s="12">
        <f>mooring!W20</f>
        <v/>
      </c>
      <c r="AA20" s="12">
        <f>mooring!X20</f>
        <v/>
      </c>
      <c r="AB20" s="12">
        <f>mooring!Y20</f>
        <v/>
      </c>
    </row>
    <row r="21" hidden="1">
      <c r="A21">
        <f>mooring!B21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G21" s="17" t="n"/>
      <c r="H21" s="15" t="inlineStr">
        <is>
          <t>Y</t>
        </is>
      </c>
      <c r="I21" s="15" t="inlineStr">
        <is>
          <t>Y</t>
        </is>
      </c>
      <c r="J21" s="17" t="n"/>
      <c r="K21" s="12">
        <f>mooring!H21</f>
        <v/>
      </c>
      <c r="L21" s="12">
        <f>mooring!I21</f>
        <v/>
      </c>
      <c r="M21" s="12">
        <f>mooring!J21</f>
        <v/>
      </c>
      <c r="N21" s="12">
        <f>mooring!K21</f>
        <v/>
      </c>
      <c r="O21" s="12">
        <f>mooring!L21</f>
        <v/>
      </c>
      <c r="P21" s="12">
        <f>mooring!M21</f>
        <v/>
      </c>
      <c r="Q21" s="12">
        <f>mooring!N21</f>
        <v/>
      </c>
      <c r="R21" s="12">
        <f>mooring!O21</f>
        <v/>
      </c>
      <c r="S21" s="12">
        <f>mooring!P21</f>
        <v/>
      </c>
      <c r="T21" s="12">
        <f>mooring!Q21</f>
        <v/>
      </c>
      <c r="U21" s="12">
        <f>mooring!R21</f>
        <v/>
      </c>
      <c r="V21" s="12">
        <f>mooring!S21</f>
        <v/>
      </c>
      <c r="W21" s="12">
        <f>mooring!T21</f>
        <v/>
      </c>
      <c r="X21" s="12">
        <f>mooring!U21</f>
        <v/>
      </c>
      <c r="Y21" s="12">
        <f>mooring!V21</f>
        <v/>
      </c>
      <c r="Z21" s="12">
        <f>mooring!W21</f>
        <v/>
      </c>
      <c r="AA21" s="12">
        <f>mooring!X21</f>
        <v/>
      </c>
      <c r="AB21" s="12">
        <f>mooring!Y21</f>
        <v/>
      </c>
    </row>
    <row r="22" hidden="1">
      <c r="A22">
        <f>mooring!B22</f>
        <v/>
      </c>
      <c r="B22" s="5">
        <f>IF(ISNUMBER(SEARCH("l015", A22)), 0.15, 0.95)</f>
        <v/>
      </c>
      <c r="C22" s="5">
        <f>B22</f>
        <v/>
      </c>
      <c r="D22" s="5">
        <f>IF(ISNUMBER(SEARCH("125", A22)), "125K m3", IF(ISNUMBER(SEARCH("180", A22)),"180K m3","-"))</f>
        <v/>
      </c>
      <c r="E22" s="5">
        <f>IF(ISNUMBER(SEARCH("_pb", A22)), "Port", "SB")</f>
        <v/>
      </c>
      <c r="F22" s="5">
        <f>IF(ISNUMBER(SEARCH("HWL",A22)),"HWL",IF(ISNUMBER(SEARCH("LWL",A22)),"LWL","MSL"))</f>
        <v/>
      </c>
      <c r="G22" s="17" t="n"/>
      <c r="H22" s="15" t="inlineStr">
        <is>
          <t>Y</t>
        </is>
      </c>
      <c r="I22" s="15" t="inlineStr">
        <is>
          <t>Y</t>
        </is>
      </c>
      <c r="J22" s="17" t="n"/>
      <c r="K22" s="12">
        <f>mooring!H22</f>
        <v/>
      </c>
      <c r="L22" s="12">
        <f>mooring!I22</f>
        <v/>
      </c>
      <c r="M22" s="12">
        <f>mooring!J22</f>
        <v/>
      </c>
      <c r="N22" s="12">
        <f>mooring!K22</f>
        <v/>
      </c>
      <c r="O22" s="12">
        <f>mooring!L22</f>
        <v/>
      </c>
      <c r="P22" s="12">
        <f>mooring!M22</f>
        <v/>
      </c>
      <c r="Q22" s="12">
        <f>mooring!N22</f>
        <v/>
      </c>
      <c r="R22" s="12">
        <f>mooring!O22</f>
        <v/>
      </c>
      <c r="S22" s="12">
        <f>mooring!P22</f>
        <v/>
      </c>
      <c r="T22" s="12">
        <f>mooring!Q22</f>
        <v/>
      </c>
      <c r="U22" s="12">
        <f>mooring!R22</f>
        <v/>
      </c>
      <c r="V22" s="12">
        <f>mooring!S22</f>
        <v/>
      </c>
      <c r="W22" s="12">
        <f>mooring!T22</f>
        <v/>
      </c>
      <c r="X22" s="12">
        <f>mooring!U22</f>
        <v/>
      </c>
      <c r="Y22" s="12">
        <f>mooring!V22</f>
        <v/>
      </c>
      <c r="Z22" s="12">
        <f>mooring!W22</f>
        <v/>
      </c>
      <c r="AA22" s="13" t="inlineStr">
        <is>
          <t>-</t>
        </is>
      </c>
      <c r="AB22" s="13" t="inlineStr">
        <is>
          <t>-</t>
        </is>
      </c>
    </row>
    <row r="23" hidden="1">
      <c r="A23">
        <f>mooring!B23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G23" s="17" t="n"/>
      <c r="H23" s="15" t="inlineStr">
        <is>
          <t>Y</t>
        </is>
      </c>
      <c r="I23" s="15" t="inlineStr">
        <is>
          <t>Y</t>
        </is>
      </c>
      <c r="J23" s="17" t="n"/>
      <c r="K23" s="12">
        <f>mooring!H23</f>
        <v/>
      </c>
      <c r="L23" s="12">
        <f>mooring!I23</f>
        <v/>
      </c>
      <c r="M23" s="12">
        <f>mooring!J23</f>
        <v/>
      </c>
      <c r="N23" s="12">
        <f>mooring!K23</f>
        <v/>
      </c>
      <c r="O23" s="12">
        <f>mooring!L23</f>
        <v/>
      </c>
      <c r="P23" s="12">
        <f>mooring!M23</f>
        <v/>
      </c>
      <c r="Q23" s="12">
        <f>mooring!N23</f>
        <v/>
      </c>
      <c r="R23" s="12">
        <f>mooring!O23</f>
        <v/>
      </c>
      <c r="S23" s="12">
        <f>mooring!P23</f>
        <v/>
      </c>
      <c r="T23" s="12">
        <f>mooring!Q23</f>
        <v/>
      </c>
      <c r="U23" s="12">
        <f>mooring!R23</f>
        <v/>
      </c>
      <c r="V23" s="12">
        <f>mooring!S23</f>
        <v/>
      </c>
      <c r="W23" s="12">
        <f>mooring!T23</f>
        <v/>
      </c>
      <c r="X23" s="12">
        <f>mooring!U23</f>
        <v/>
      </c>
      <c r="Y23" s="12">
        <f>mooring!V23</f>
        <v/>
      </c>
      <c r="Z23" s="12">
        <f>mooring!W23</f>
        <v/>
      </c>
      <c r="AA23" s="13" t="inlineStr">
        <is>
          <t>-</t>
        </is>
      </c>
      <c r="AB23" s="13" t="inlineStr">
        <is>
          <t>-</t>
        </is>
      </c>
    </row>
    <row r="24">
      <c r="A24">
        <f>mooring!B24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G24" s="17" t="n"/>
      <c r="H24" s="15" t="inlineStr">
        <is>
          <t>Y</t>
        </is>
      </c>
      <c r="I24" s="19" t="n"/>
      <c r="J24" s="17" t="n"/>
      <c r="K24" s="12">
        <f>mooring!H24</f>
        <v/>
      </c>
      <c r="L24" s="12">
        <f>mooring!I24</f>
        <v/>
      </c>
      <c r="M24" s="12">
        <f>mooring!J24</f>
        <v/>
      </c>
      <c r="N24" s="12">
        <f>mooring!K24</f>
        <v/>
      </c>
      <c r="O24" s="12">
        <f>mooring!L24</f>
        <v/>
      </c>
      <c r="P24" s="12">
        <f>mooring!M24</f>
        <v/>
      </c>
      <c r="Q24" s="12">
        <f>mooring!N24</f>
        <v/>
      </c>
      <c r="R24" s="12">
        <f>mooring!O24</f>
        <v/>
      </c>
      <c r="S24" s="12">
        <f>mooring!P24</f>
        <v/>
      </c>
      <c r="T24" s="12">
        <f>mooring!Q24</f>
        <v/>
      </c>
      <c r="U24" s="12">
        <f>mooring!R24</f>
        <v/>
      </c>
      <c r="V24" s="12">
        <f>mooring!S24</f>
        <v/>
      </c>
      <c r="W24" s="12">
        <f>mooring!T24</f>
        <v/>
      </c>
      <c r="X24" s="12">
        <f>mooring!U24</f>
        <v/>
      </c>
      <c r="Y24" s="12">
        <f>mooring!V24</f>
        <v/>
      </c>
      <c r="Z24" s="12">
        <f>mooring!W24</f>
        <v/>
      </c>
      <c r="AA24" s="12">
        <f>mooring!X24</f>
        <v/>
      </c>
      <c r="AB24" s="12">
        <f>mooring!Y24</f>
        <v/>
      </c>
    </row>
    <row r="25" hidden="1">
      <c r="A25">
        <f>mooring!B25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G25" s="17" t="n"/>
      <c r="H25" s="15" t="inlineStr">
        <is>
          <t>Y</t>
        </is>
      </c>
      <c r="I25" s="15" t="inlineStr">
        <is>
          <t>Y</t>
        </is>
      </c>
      <c r="J25" s="17" t="n"/>
      <c r="K25" s="12">
        <f>mooring!H25</f>
        <v/>
      </c>
      <c r="L25" s="12">
        <f>mooring!I25</f>
        <v/>
      </c>
      <c r="M25" s="12">
        <f>mooring!J25</f>
        <v/>
      </c>
      <c r="N25" s="12">
        <f>mooring!K25</f>
        <v/>
      </c>
      <c r="O25" s="12">
        <f>mooring!L25</f>
        <v/>
      </c>
      <c r="P25" s="12">
        <f>mooring!M25</f>
        <v/>
      </c>
      <c r="Q25" s="12">
        <f>mooring!N25</f>
        <v/>
      </c>
      <c r="R25" s="12">
        <f>mooring!O25</f>
        <v/>
      </c>
      <c r="S25" s="12">
        <f>mooring!P25</f>
        <v/>
      </c>
      <c r="T25" s="12">
        <f>mooring!Q25</f>
        <v/>
      </c>
      <c r="U25" s="12">
        <f>mooring!R25</f>
        <v/>
      </c>
      <c r="V25" s="12">
        <f>mooring!S25</f>
        <v/>
      </c>
      <c r="W25" s="12">
        <f>mooring!T25</f>
        <v/>
      </c>
      <c r="X25" s="12">
        <f>mooring!U25</f>
        <v/>
      </c>
      <c r="Y25" s="12">
        <f>mooring!V25</f>
        <v/>
      </c>
      <c r="Z25" s="12">
        <f>mooring!W25</f>
        <v/>
      </c>
      <c r="AA25" s="12">
        <f>mooring!X25</f>
        <v/>
      </c>
      <c r="AB25" s="12">
        <f>mooring!Y25</f>
        <v/>
      </c>
    </row>
  </sheetData>
  <autoFilter ref="B1:F25">
    <filterColumn colId="2" hiddenButton="0" showButton="1">
      <filters>
        <filter val="180K m3"/>
      </filters>
    </filterColumn>
    <filterColumn colId="3" hiddenButton="0" showButton="1">
      <filters>
        <filter val="Por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T25"/>
  <sheetViews>
    <sheetView workbookViewId="0">
      <selection activeCell="N32" sqref="N32"/>
    </sheetView>
  </sheetViews>
  <sheetFormatPr baseColWidth="8" defaultRowHeight="15"/>
  <cols>
    <col width="6.28515625" customWidth="1" min="1" max="1"/>
    <col width="3.28515625" customWidth="1" style="8" min="7" max="7"/>
    <col hidden="1" width="13" customWidth="1" min="8" max="10"/>
    <col hidden="1" width="3.28515625" customWidth="1" style="8" min="11" max="11"/>
    <col width="9.28515625" bestFit="1" customWidth="1" min="12" max="12"/>
    <col width="9.5703125" bestFit="1" customWidth="1" min="13" max="14"/>
    <col width="9.28515625" bestFit="1" customWidth="1" min="15" max="15"/>
    <col width="9.28515625" customWidth="1" min="16" max="16"/>
    <col width="9.28515625" bestFit="1" customWidth="1" min="17" max="19"/>
    <col width="3.28515625" customWidth="1" style="8" min="20" max="20"/>
  </cols>
  <sheetData>
    <row r="1" ht="60" customHeight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14" t="n"/>
      <c r="H1" t="inlineStr">
        <is>
          <t>Sum</t>
        </is>
      </c>
      <c r="I1" t="inlineStr">
        <is>
          <t>Smell test</t>
        </is>
      </c>
      <c r="J1" t="inlineStr">
        <is>
          <t>Final test</t>
        </is>
      </c>
      <c r="K1" s="6" t="n"/>
      <c r="L1" s="19">
        <f>fender!H1</f>
        <v/>
      </c>
      <c r="M1" s="19">
        <f>fender!I1</f>
        <v/>
      </c>
      <c r="N1" s="19">
        <f>fender!J1</f>
        <v/>
      </c>
      <c r="O1" s="19">
        <f>fender!K1</f>
        <v/>
      </c>
      <c r="P1" s="19">
        <f>fender!L1</f>
        <v/>
      </c>
      <c r="Q1" s="19">
        <f>fender!M1</f>
        <v/>
      </c>
      <c r="R1" s="19">
        <f>fender!N1</f>
        <v/>
      </c>
      <c r="S1" s="19">
        <f>fender!O1</f>
        <v/>
      </c>
      <c r="T1" s="6" t="n"/>
    </row>
    <row r="2" hidden="1">
      <c r="A2">
        <f>fender!B2</f>
        <v/>
      </c>
      <c r="B2" s="20">
        <f>IF(ISNUMBER(SEARCH("l015", A2)), 0.15, 0.95)</f>
        <v/>
      </c>
      <c r="C2" s="20">
        <f>B2</f>
        <v/>
      </c>
      <c r="D2" s="20">
        <f>IF(ISNUMBER(SEARCH("125", A2)), "125K m3", IF(ISNUMBER(SEARCH("180", A2)),"180K m3","-"))</f>
        <v/>
      </c>
      <c r="E2" s="20">
        <f>IF(ISNUMBER(SEARCH("_pb", A2)), "Port", "SB")</f>
        <v/>
      </c>
      <c r="F2" s="20">
        <f>IF(ISNUMBER(SEARCH("HWL",A2)),"HWL",IF(ISNUMBER(SEARCH("LWL",A2)),"LWL","MSL"))</f>
        <v/>
      </c>
      <c r="G2" s="7" t="n"/>
      <c r="H2" s="3">
        <f>SUM(M2:R2)</f>
        <v/>
      </c>
      <c r="I2" s="9" t="inlineStr">
        <is>
          <t>Y</t>
        </is>
      </c>
      <c r="J2" s="9" t="inlineStr">
        <is>
          <t>Y</t>
        </is>
      </c>
      <c r="K2" s="7" t="n"/>
      <c r="L2" s="21">
        <f>fender!H2</f>
        <v/>
      </c>
      <c r="M2" s="21">
        <f>fender!I2</f>
        <v/>
      </c>
      <c r="N2" s="21">
        <f>fender!J2</f>
        <v/>
      </c>
      <c r="O2" s="21">
        <f>fender!K2</f>
        <v/>
      </c>
      <c r="P2" s="21">
        <f>fender!L2</f>
        <v/>
      </c>
      <c r="Q2" s="21">
        <f>fender!M2</f>
        <v/>
      </c>
      <c r="R2" s="21">
        <f>fender!N2</f>
        <v/>
      </c>
      <c r="S2" s="21">
        <f>fender!O2</f>
        <v/>
      </c>
      <c r="T2" s="7" t="n"/>
    </row>
    <row r="3" hidden="1">
      <c r="A3">
        <f>fender!B3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H3" s="3">
        <f>SUM(M3:R3)</f>
        <v/>
      </c>
      <c r="I3" s="9" t="inlineStr">
        <is>
          <t>Y</t>
        </is>
      </c>
      <c r="J3" s="9" t="inlineStr">
        <is>
          <t>Y</t>
        </is>
      </c>
      <c r="L3" s="21">
        <f>fender!H3</f>
        <v/>
      </c>
      <c r="M3" s="21">
        <f>fender!I3</f>
        <v/>
      </c>
      <c r="N3" s="21">
        <f>fender!J3</f>
        <v/>
      </c>
      <c r="O3" s="21">
        <f>fender!K3</f>
        <v/>
      </c>
      <c r="P3" s="21">
        <f>fender!L3</f>
        <v/>
      </c>
      <c r="Q3" s="21">
        <f>fender!M3</f>
        <v/>
      </c>
      <c r="R3" s="21">
        <f>fender!N3</f>
        <v/>
      </c>
      <c r="S3" s="21">
        <f>fender!O3</f>
        <v/>
      </c>
    </row>
    <row r="4">
      <c r="A4">
        <f>fender!B4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G4" s="17" t="n"/>
      <c r="H4" s="3">
        <f>SUM(M4:R4)</f>
        <v/>
      </c>
      <c r="I4" s="9" t="inlineStr">
        <is>
          <t>Y</t>
        </is>
      </c>
      <c r="L4" s="21">
        <f>fender!H4</f>
        <v/>
      </c>
      <c r="M4" s="21">
        <f>fender!I4</f>
        <v/>
      </c>
      <c r="N4" s="21">
        <f>fender!J4</f>
        <v/>
      </c>
      <c r="O4" s="21">
        <f>fender!K4</f>
        <v/>
      </c>
      <c r="P4" s="21">
        <f>fender!L4</f>
        <v/>
      </c>
      <c r="Q4" s="21">
        <f>fender!M4</f>
        <v/>
      </c>
      <c r="R4" s="21">
        <f>fender!N4</f>
        <v/>
      </c>
      <c r="S4" s="21">
        <f>fender!O4</f>
        <v/>
      </c>
    </row>
    <row r="5" hidden="1">
      <c r="A5">
        <f>fender!B5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G5" s="17" t="n"/>
      <c r="H5" s="3">
        <f>SUM(M5:R5)</f>
        <v/>
      </c>
      <c r="I5" s="9" t="inlineStr">
        <is>
          <t>Y</t>
        </is>
      </c>
      <c r="J5" s="9" t="inlineStr">
        <is>
          <t>Y</t>
        </is>
      </c>
      <c r="L5" s="21">
        <f>fender!H5</f>
        <v/>
      </c>
      <c r="M5" s="21">
        <f>fender!I5</f>
        <v/>
      </c>
      <c r="N5" s="21">
        <f>fender!J5</f>
        <v/>
      </c>
      <c r="O5" s="21">
        <f>fender!K5</f>
        <v/>
      </c>
      <c r="P5" s="21">
        <f>fender!L5</f>
        <v/>
      </c>
      <c r="Q5" s="21">
        <f>fender!M5</f>
        <v/>
      </c>
      <c r="R5" s="21">
        <f>fender!N5</f>
        <v/>
      </c>
      <c r="S5" s="21">
        <f>fender!O5</f>
        <v/>
      </c>
    </row>
    <row r="6" hidden="1">
      <c r="A6">
        <f>fender!B6</f>
        <v/>
      </c>
      <c r="B6" s="20">
        <f>IF(ISNUMBER(SEARCH("l015", A6)), 0.15, 0.95)</f>
        <v/>
      </c>
      <c r="C6" s="20">
        <f>B6</f>
        <v/>
      </c>
      <c r="D6" s="20">
        <f>IF(ISNUMBER(SEARCH("125", A6)), "125K m3", IF(ISNUMBER(SEARCH("180", A6)),"180K m3","-"))</f>
        <v/>
      </c>
      <c r="E6" s="20">
        <f>IF(ISNUMBER(SEARCH("_pb", A6)), "Port", "SB")</f>
        <v/>
      </c>
      <c r="F6" s="20">
        <f>IF(ISNUMBER(SEARCH("HWL",A6)),"HWL",IF(ISNUMBER(SEARCH("LWL",A6)),"LWL","MSL"))</f>
        <v/>
      </c>
      <c r="H6" s="3">
        <f>SUM(M6:R6)</f>
        <v/>
      </c>
      <c r="I6" s="9" t="inlineStr">
        <is>
          <t>Y</t>
        </is>
      </c>
      <c r="J6" s="9" t="inlineStr">
        <is>
          <t>Y</t>
        </is>
      </c>
      <c r="L6" s="21">
        <f>fender!H6</f>
        <v/>
      </c>
      <c r="M6" s="21">
        <f>fender!I6</f>
        <v/>
      </c>
      <c r="N6" s="21">
        <f>fender!J6</f>
        <v/>
      </c>
      <c r="O6" s="21">
        <f>fender!K6</f>
        <v/>
      </c>
      <c r="P6" s="21">
        <f>fender!L6</f>
        <v/>
      </c>
      <c r="Q6" s="21">
        <f>fender!M6</f>
        <v/>
      </c>
      <c r="R6" s="21">
        <f>fender!N6</f>
        <v/>
      </c>
      <c r="S6" s="21">
        <f>fender!O6</f>
        <v/>
      </c>
    </row>
    <row r="7" hidden="1">
      <c r="A7">
        <f>fender!B7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H7" s="3">
        <f>SUM(M7:R7)</f>
        <v/>
      </c>
      <c r="I7" s="9" t="inlineStr">
        <is>
          <t>Y</t>
        </is>
      </c>
      <c r="J7" s="9" t="inlineStr">
        <is>
          <t>Y</t>
        </is>
      </c>
      <c r="L7" s="21">
        <f>fender!H7</f>
        <v/>
      </c>
      <c r="M7" s="21">
        <f>fender!I7</f>
        <v/>
      </c>
      <c r="N7" s="21">
        <f>fender!J7</f>
        <v/>
      </c>
      <c r="O7" s="21">
        <f>fender!K7</f>
        <v/>
      </c>
      <c r="P7" s="21">
        <f>fender!L7</f>
        <v/>
      </c>
      <c r="Q7" s="21">
        <f>fender!M7</f>
        <v/>
      </c>
      <c r="R7" s="21">
        <f>fender!N7</f>
        <v/>
      </c>
      <c r="S7" s="21">
        <f>fender!O7</f>
        <v/>
      </c>
    </row>
    <row r="8">
      <c r="A8">
        <f>fender!B8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G8" s="17" t="n"/>
      <c r="H8" s="3">
        <f>SUM(M8:R8)</f>
        <v/>
      </c>
      <c r="I8" s="9" t="inlineStr">
        <is>
          <t>Y</t>
        </is>
      </c>
      <c r="L8" s="21">
        <f>fender!H8</f>
        <v/>
      </c>
      <c r="M8" s="21">
        <f>fender!I8</f>
        <v/>
      </c>
      <c r="N8" s="21">
        <f>fender!J8</f>
        <v/>
      </c>
      <c r="O8" s="21">
        <f>fender!K8</f>
        <v/>
      </c>
      <c r="P8" s="21">
        <f>fender!L8</f>
        <v/>
      </c>
      <c r="Q8" s="21">
        <f>fender!M8</f>
        <v/>
      </c>
      <c r="R8" s="21">
        <f>fender!N8</f>
        <v/>
      </c>
      <c r="S8" s="21">
        <f>fender!O8</f>
        <v/>
      </c>
    </row>
    <row r="9" hidden="1">
      <c r="A9">
        <f>fender!B9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G9" s="17" t="n"/>
      <c r="H9" s="3">
        <f>SUM(M9:R9)</f>
        <v/>
      </c>
      <c r="I9" s="9" t="inlineStr">
        <is>
          <t>Y</t>
        </is>
      </c>
      <c r="J9" s="9" t="inlineStr">
        <is>
          <t>Y</t>
        </is>
      </c>
      <c r="L9" s="21">
        <f>fender!H9</f>
        <v/>
      </c>
      <c r="M9" s="21">
        <f>fender!I9</f>
        <v/>
      </c>
      <c r="N9" s="21">
        <f>fender!J9</f>
        <v/>
      </c>
      <c r="O9" s="21">
        <f>fender!K9</f>
        <v/>
      </c>
      <c r="P9" s="21">
        <f>fender!L9</f>
        <v/>
      </c>
      <c r="Q9" s="21">
        <f>fender!M9</f>
        <v/>
      </c>
      <c r="R9" s="21">
        <f>fender!N9</f>
        <v/>
      </c>
      <c r="S9" s="21">
        <f>fender!O9</f>
        <v/>
      </c>
    </row>
    <row r="10" hidden="1">
      <c r="A10">
        <f>fender!B10</f>
        <v/>
      </c>
      <c r="B10" s="20">
        <f>IF(ISNUMBER(SEARCH("l015", A10)), 0.15, 0.95)</f>
        <v/>
      </c>
      <c r="C10" s="20">
        <f>B10</f>
        <v/>
      </c>
      <c r="D10" s="20">
        <f>IF(ISNUMBER(SEARCH("125", A10)), "125K m3", IF(ISNUMBER(SEARCH("180", A10)),"180K m3","-"))</f>
        <v/>
      </c>
      <c r="E10" s="20">
        <f>IF(ISNUMBER(SEARCH("_pb", A10)), "Port", "SB")</f>
        <v/>
      </c>
      <c r="F10" s="20">
        <f>IF(ISNUMBER(SEARCH("HWL",A10)),"HWL",IF(ISNUMBER(SEARCH("LWL",A10)),"LWL","MSL"))</f>
        <v/>
      </c>
      <c r="H10" s="3">
        <f>SUM(M10:R10)</f>
        <v/>
      </c>
      <c r="I10" s="9" t="inlineStr">
        <is>
          <t>Y</t>
        </is>
      </c>
      <c r="J10" s="9" t="inlineStr">
        <is>
          <t>Y</t>
        </is>
      </c>
      <c r="L10" s="21">
        <f>fender!H10</f>
        <v/>
      </c>
      <c r="M10" s="21">
        <f>fender!I10</f>
        <v/>
      </c>
      <c r="N10" s="21">
        <f>fender!J10</f>
        <v/>
      </c>
      <c r="O10" s="21">
        <f>fender!K10</f>
        <v/>
      </c>
      <c r="P10" s="21">
        <f>fender!L10</f>
        <v/>
      </c>
      <c r="Q10" s="21">
        <f>fender!M10</f>
        <v/>
      </c>
      <c r="R10" s="21">
        <f>fender!N10</f>
        <v/>
      </c>
      <c r="S10" s="21">
        <f>fender!O10</f>
        <v/>
      </c>
    </row>
    <row r="11" hidden="1">
      <c r="A11">
        <f>fender!B11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H11" s="3">
        <f>SUM(M11:R11)</f>
        <v/>
      </c>
      <c r="I11" s="9" t="inlineStr">
        <is>
          <t>Y</t>
        </is>
      </c>
      <c r="J11" s="9" t="inlineStr">
        <is>
          <t>Y</t>
        </is>
      </c>
      <c r="L11" s="21">
        <f>fender!H11</f>
        <v/>
      </c>
      <c r="M11" s="21">
        <f>fender!I11</f>
        <v/>
      </c>
      <c r="N11" s="21">
        <f>fender!J11</f>
        <v/>
      </c>
      <c r="O11" s="21">
        <f>fender!K11</f>
        <v/>
      </c>
      <c r="P11" s="21">
        <f>fender!L11</f>
        <v/>
      </c>
      <c r="Q11" s="21">
        <f>fender!M11</f>
        <v/>
      </c>
      <c r="R11" s="21">
        <f>fender!N11</f>
        <v/>
      </c>
      <c r="S11" s="21">
        <f>fender!O11</f>
        <v/>
      </c>
    </row>
    <row r="12">
      <c r="A12">
        <f>fender!B12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G12" s="17" t="n"/>
      <c r="H12" s="3">
        <f>SUM(M12:R12)</f>
        <v/>
      </c>
      <c r="I12" s="9" t="inlineStr">
        <is>
          <t>Y</t>
        </is>
      </c>
      <c r="L12" s="21">
        <f>fender!H12</f>
        <v/>
      </c>
      <c r="M12" s="21">
        <f>fender!I12</f>
        <v/>
      </c>
      <c r="N12" s="21">
        <f>fender!J12</f>
        <v/>
      </c>
      <c r="O12" s="21">
        <f>fender!K12</f>
        <v/>
      </c>
      <c r="P12" s="21">
        <f>fender!L12</f>
        <v/>
      </c>
      <c r="Q12" s="21">
        <f>fender!M12</f>
        <v/>
      </c>
      <c r="R12" s="21">
        <f>fender!N12</f>
        <v/>
      </c>
      <c r="S12" s="21">
        <f>fender!O12</f>
        <v/>
      </c>
    </row>
    <row r="13" hidden="1">
      <c r="A13">
        <f>fender!B13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G13" s="17" t="n"/>
      <c r="H13" s="3">
        <f>SUM(M13:R13)</f>
        <v/>
      </c>
      <c r="I13" s="9" t="inlineStr">
        <is>
          <t>Y</t>
        </is>
      </c>
      <c r="J13" s="9" t="inlineStr">
        <is>
          <t>Y</t>
        </is>
      </c>
      <c r="L13" s="21">
        <f>fender!H13</f>
        <v/>
      </c>
      <c r="M13" s="21">
        <f>fender!I13</f>
        <v/>
      </c>
      <c r="N13" s="21">
        <f>fender!J13</f>
        <v/>
      </c>
      <c r="O13" s="21">
        <f>fender!K13</f>
        <v/>
      </c>
      <c r="P13" s="21">
        <f>fender!L13</f>
        <v/>
      </c>
      <c r="Q13" s="21">
        <f>fender!M13</f>
        <v/>
      </c>
      <c r="R13" s="21">
        <f>fender!N13</f>
        <v/>
      </c>
      <c r="S13" s="21">
        <f>fender!O13</f>
        <v/>
      </c>
    </row>
    <row r="14" hidden="1">
      <c r="A14">
        <f>fender!B14</f>
        <v/>
      </c>
      <c r="B14" s="20">
        <f>IF(ISNUMBER(SEARCH("l015", A14)), 0.15, 0.95)</f>
        <v/>
      </c>
      <c r="C14" s="20">
        <f>B14</f>
        <v/>
      </c>
      <c r="D14" s="20">
        <f>IF(ISNUMBER(SEARCH("125", A14)), "125K m3", IF(ISNUMBER(SEARCH("180", A14)),"180K m3","-"))</f>
        <v/>
      </c>
      <c r="E14" s="20">
        <f>IF(ISNUMBER(SEARCH("_pb", A14)), "Port", "SB")</f>
        <v/>
      </c>
      <c r="F14" s="20">
        <f>IF(ISNUMBER(SEARCH("HWL",A14)),"HWL",IF(ISNUMBER(SEARCH("LWL",A14)),"LWL","MSL"))</f>
        <v/>
      </c>
      <c r="H14" s="3">
        <f>SUM(M14:R14)</f>
        <v/>
      </c>
      <c r="I14" s="9" t="inlineStr">
        <is>
          <t>Y</t>
        </is>
      </c>
      <c r="J14" s="9" t="inlineStr">
        <is>
          <t>Y</t>
        </is>
      </c>
      <c r="L14" s="21">
        <f>fender!H14</f>
        <v/>
      </c>
      <c r="M14" s="21">
        <f>fender!I14</f>
        <v/>
      </c>
      <c r="N14" s="21">
        <f>fender!J14</f>
        <v/>
      </c>
      <c r="O14" s="21">
        <f>fender!K14</f>
        <v/>
      </c>
      <c r="P14" s="21">
        <f>fender!L14</f>
        <v/>
      </c>
      <c r="Q14" s="21">
        <f>fender!M14</f>
        <v/>
      </c>
      <c r="R14" s="21">
        <f>fender!N14</f>
        <v/>
      </c>
      <c r="S14" s="21">
        <f>fender!O14</f>
        <v/>
      </c>
    </row>
    <row r="15" hidden="1">
      <c r="A15">
        <f>fender!B15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H15" s="3">
        <f>SUM(M15:R15)</f>
        <v/>
      </c>
      <c r="I15" s="9" t="inlineStr">
        <is>
          <t>Y</t>
        </is>
      </c>
      <c r="J15" s="9" t="inlineStr">
        <is>
          <t>Y</t>
        </is>
      </c>
      <c r="L15" s="21">
        <f>fender!H15</f>
        <v/>
      </c>
      <c r="M15" s="21">
        <f>fender!I15</f>
        <v/>
      </c>
      <c r="N15" s="21">
        <f>fender!J15</f>
        <v/>
      </c>
      <c r="O15" s="21">
        <f>fender!K15</f>
        <v/>
      </c>
      <c r="P15" s="21">
        <f>fender!L15</f>
        <v/>
      </c>
      <c r="Q15" s="21">
        <f>fender!M15</f>
        <v/>
      </c>
      <c r="R15" s="21">
        <f>fender!N15</f>
        <v/>
      </c>
      <c r="S15" s="21">
        <f>fender!O15</f>
        <v/>
      </c>
    </row>
    <row r="16">
      <c r="A16">
        <f>fender!B16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G16" s="17" t="n"/>
      <c r="H16" s="3">
        <f>SUM(M16:R16)</f>
        <v/>
      </c>
      <c r="I16" s="9" t="inlineStr">
        <is>
          <t>Y</t>
        </is>
      </c>
      <c r="L16" s="21">
        <f>fender!H16</f>
        <v/>
      </c>
      <c r="M16" s="21">
        <f>fender!I16</f>
        <v/>
      </c>
      <c r="N16" s="21">
        <f>fender!J16</f>
        <v/>
      </c>
      <c r="O16" s="21">
        <f>fender!K16</f>
        <v/>
      </c>
      <c r="P16" s="21">
        <f>fender!L16</f>
        <v/>
      </c>
      <c r="Q16" s="21">
        <f>fender!M16</f>
        <v/>
      </c>
      <c r="R16" s="21">
        <f>fender!N16</f>
        <v/>
      </c>
      <c r="S16" s="21">
        <f>fender!O16</f>
        <v/>
      </c>
    </row>
    <row r="17" hidden="1">
      <c r="A17">
        <f>fender!B17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G17" s="17" t="n"/>
      <c r="H17" s="3">
        <f>SUM(M17:R17)</f>
        <v/>
      </c>
      <c r="I17" s="9" t="inlineStr">
        <is>
          <t>Y</t>
        </is>
      </c>
      <c r="J17" s="9" t="inlineStr">
        <is>
          <t>Y</t>
        </is>
      </c>
      <c r="L17" s="21">
        <f>fender!H17</f>
        <v/>
      </c>
      <c r="M17" s="21">
        <f>fender!I17</f>
        <v/>
      </c>
      <c r="N17" s="21">
        <f>fender!J17</f>
        <v/>
      </c>
      <c r="O17" s="21">
        <f>fender!K17</f>
        <v/>
      </c>
      <c r="P17" s="21">
        <f>fender!L17</f>
        <v/>
      </c>
      <c r="Q17" s="21">
        <f>fender!M17</f>
        <v/>
      </c>
      <c r="R17" s="21">
        <f>fender!N17</f>
        <v/>
      </c>
      <c r="S17" s="21">
        <f>fender!O17</f>
        <v/>
      </c>
    </row>
    <row r="18" hidden="1">
      <c r="A18">
        <f>fender!B18</f>
        <v/>
      </c>
      <c r="B18" s="20">
        <f>IF(ISNUMBER(SEARCH("l015", A18)), 0.15, 0.95)</f>
        <v/>
      </c>
      <c r="C18" s="20">
        <f>B18</f>
        <v/>
      </c>
      <c r="D18" s="20">
        <f>IF(ISNUMBER(SEARCH("125", A18)), "125K m3", IF(ISNUMBER(SEARCH("180", A18)),"180K m3","-"))</f>
        <v/>
      </c>
      <c r="E18" s="20">
        <f>IF(ISNUMBER(SEARCH("_pb", A18)), "Port", "SB")</f>
        <v/>
      </c>
      <c r="F18" s="20">
        <f>IF(ISNUMBER(SEARCH("HWL",A18)),"HWL",IF(ISNUMBER(SEARCH("LWL",A18)),"LWL","MSL"))</f>
        <v/>
      </c>
      <c r="H18" s="3">
        <f>SUM(M18:R18)</f>
        <v/>
      </c>
      <c r="I18" s="9" t="inlineStr">
        <is>
          <t>Y</t>
        </is>
      </c>
      <c r="J18" s="9" t="inlineStr">
        <is>
          <t>Y</t>
        </is>
      </c>
      <c r="L18" s="21">
        <f>fender!H18</f>
        <v/>
      </c>
      <c r="M18" s="21">
        <f>fender!I18</f>
        <v/>
      </c>
      <c r="N18" s="21">
        <f>fender!J18</f>
        <v/>
      </c>
      <c r="O18" s="21">
        <f>fender!K18</f>
        <v/>
      </c>
      <c r="P18" s="21">
        <f>fender!L18</f>
        <v/>
      </c>
      <c r="Q18" s="21">
        <f>fender!M18</f>
        <v/>
      </c>
      <c r="R18" s="21">
        <f>fender!N18</f>
        <v/>
      </c>
      <c r="S18" s="21">
        <f>fender!O18</f>
        <v/>
      </c>
    </row>
    <row r="19" hidden="1">
      <c r="A19">
        <f>fender!B19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H19" s="3">
        <f>SUM(M19:R19)</f>
        <v/>
      </c>
      <c r="I19" s="9" t="inlineStr">
        <is>
          <t>Y</t>
        </is>
      </c>
      <c r="J19" s="9" t="inlineStr">
        <is>
          <t>Y</t>
        </is>
      </c>
      <c r="L19" s="21">
        <f>fender!H19</f>
        <v/>
      </c>
      <c r="M19" s="21">
        <f>fender!I19</f>
        <v/>
      </c>
      <c r="N19" s="21">
        <f>fender!J19</f>
        <v/>
      </c>
      <c r="O19" s="21">
        <f>fender!K19</f>
        <v/>
      </c>
      <c r="P19" s="21">
        <f>fender!L19</f>
        <v/>
      </c>
      <c r="Q19" s="21">
        <f>fender!M19</f>
        <v/>
      </c>
      <c r="R19" s="21">
        <f>fender!N19</f>
        <v/>
      </c>
      <c r="S19" s="21">
        <f>fender!O19</f>
        <v/>
      </c>
    </row>
    <row r="20">
      <c r="A20">
        <f>fender!B20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G20" s="17" t="n"/>
      <c r="H20" s="3">
        <f>SUM(M20:R20)</f>
        <v/>
      </c>
      <c r="I20" s="9" t="inlineStr">
        <is>
          <t>Y</t>
        </is>
      </c>
      <c r="L20" s="21">
        <f>fender!H20</f>
        <v/>
      </c>
      <c r="M20" s="21">
        <f>fender!I20</f>
        <v/>
      </c>
      <c r="N20" s="21">
        <f>fender!J20</f>
        <v/>
      </c>
      <c r="O20" s="21">
        <f>fender!K20</f>
        <v/>
      </c>
      <c r="P20" s="21">
        <f>fender!L20</f>
        <v/>
      </c>
      <c r="Q20" s="21">
        <f>fender!M20</f>
        <v/>
      </c>
      <c r="R20" s="21">
        <f>fender!N20</f>
        <v/>
      </c>
      <c r="S20" s="21">
        <f>fender!O20</f>
        <v/>
      </c>
    </row>
    <row r="21" hidden="1">
      <c r="A21">
        <f>fender!B21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G21" s="17" t="n"/>
      <c r="H21" s="3">
        <f>SUM(M21:R21)</f>
        <v/>
      </c>
      <c r="I21" s="9" t="inlineStr">
        <is>
          <t>Y</t>
        </is>
      </c>
      <c r="J21" s="9" t="inlineStr">
        <is>
          <t>Y</t>
        </is>
      </c>
      <c r="L21" s="21">
        <f>fender!H21</f>
        <v/>
      </c>
      <c r="M21" s="21">
        <f>fender!I21</f>
        <v/>
      </c>
      <c r="N21" s="21">
        <f>fender!J21</f>
        <v/>
      </c>
      <c r="O21" s="21">
        <f>fender!K21</f>
        <v/>
      </c>
      <c r="P21" s="21">
        <f>fender!L21</f>
        <v/>
      </c>
      <c r="Q21" s="21">
        <f>fender!M21</f>
        <v/>
      </c>
      <c r="R21" s="21">
        <f>fender!N21</f>
        <v/>
      </c>
      <c r="S21" s="21">
        <f>fender!O21</f>
        <v/>
      </c>
    </row>
    <row r="22" hidden="1">
      <c r="A22">
        <f>fender!B22</f>
        <v/>
      </c>
      <c r="B22" s="20">
        <f>IF(ISNUMBER(SEARCH("l015", A22)), 0.15, 0.95)</f>
        <v/>
      </c>
      <c r="C22" s="20">
        <f>B22</f>
        <v/>
      </c>
      <c r="D22" s="20">
        <f>IF(ISNUMBER(SEARCH("125", A22)), "125K m3", IF(ISNUMBER(SEARCH("180", A22)),"180K m3","-"))</f>
        <v/>
      </c>
      <c r="E22" s="20">
        <f>IF(ISNUMBER(SEARCH("_pb", A22)), "Port", "SB")</f>
        <v/>
      </c>
      <c r="F22" s="20">
        <f>IF(ISNUMBER(SEARCH("HWL",A22)),"HWL",IF(ISNUMBER(SEARCH("LWL",A22)),"LWL","MSL"))</f>
        <v/>
      </c>
      <c r="H22" s="3">
        <f>SUM(M22:R22)</f>
        <v/>
      </c>
      <c r="I22" s="9" t="inlineStr">
        <is>
          <t>Y</t>
        </is>
      </c>
      <c r="J22" s="9" t="inlineStr">
        <is>
          <t>Y</t>
        </is>
      </c>
      <c r="L22" s="21">
        <f>fender!H22</f>
        <v/>
      </c>
      <c r="M22" s="21">
        <f>fender!I22</f>
        <v/>
      </c>
      <c r="N22" s="21">
        <f>fender!J22</f>
        <v/>
      </c>
      <c r="O22" s="21">
        <f>fender!K22</f>
        <v/>
      </c>
      <c r="P22" s="21">
        <f>fender!L22</f>
        <v/>
      </c>
      <c r="Q22" s="21">
        <f>fender!M22</f>
        <v/>
      </c>
      <c r="R22" s="21">
        <f>fender!N22</f>
        <v/>
      </c>
      <c r="S22" s="21">
        <f>fender!O22</f>
        <v/>
      </c>
    </row>
    <row r="23" hidden="1">
      <c r="A23">
        <f>fender!B23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H23" s="3">
        <f>SUM(M23:R23)</f>
        <v/>
      </c>
      <c r="I23" s="9" t="inlineStr">
        <is>
          <t>Y</t>
        </is>
      </c>
      <c r="J23" s="9" t="inlineStr">
        <is>
          <t>Y</t>
        </is>
      </c>
      <c r="L23" s="21">
        <f>fender!H23</f>
        <v/>
      </c>
      <c r="M23" s="21">
        <f>fender!I23</f>
        <v/>
      </c>
      <c r="N23" s="21">
        <f>fender!J23</f>
        <v/>
      </c>
      <c r="O23" s="21">
        <f>fender!K23</f>
        <v/>
      </c>
      <c r="P23" s="21">
        <f>fender!L23</f>
        <v/>
      </c>
      <c r="Q23" s="21">
        <f>fender!M23</f>
        <v/>
      </c>
      <c r="R23" s="21">
        <f>fender!N23</f>
        <v/>
      </c>
      <c r="S23" s="21">
        <f>fender!O23</f>
        <v/>
      </c>
    </row>
    <row r="24">
      <c r="A24">
        <f>fender!B24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G24" s="17" t="n"/>
      <c r="H24" s="3">
        <f>SUM(M24:R24)</f>
        <v/>
      </c>
      <c r="I24" s="9" t="inlineStr">
        <is>
          <t>Y</t>
        </is>
      </c>
      <c r="L24" s="21">
        <f>fender!H24</f>
        <v/>
      </c>
      <c r="M24" s="21">
        <f>fender!I24</f>
        <v/>
      </c>
      <c r="N24" s="21">
        <f>fender!J24</f>
        <v/>
      </c>
      <c r="O24" s="21">
        <f>fender!K24</f>
        <v/>
      </c>
      <c r="P24" s="21">
        <f>fender!L24</f>
        <v/>
      </c>
      <c r="Q24" s="21">
        <f>fender!M24</f>
        <v/>
      </c>
      <c r="R24" s="21">
        <f>fender!N24</f>
        <v/>
      </c>
      <c r="S24" s="21">
        <f>fender!O24</f>
        <v/>
      </c>
    </row>
    <row r="25" hidden="1">
      <c r="A25">
        <f>fender!B25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G25" s="17" t="n"/>
      <c r="H25" s="3">
        <f>SUM(M25:R25)</f>
        <v/>
      </c>
      <c r="I25" s="9" t="inlineStr">
        <is>
          <t>Y</t>
        </is>
      </c>
      <c r="J25" s="9" t="inlineStr">
        <is>
          <t>Y</t>
        </is>
      </c>
      <c r="L25" s="21">
        <f>fender!H25</f>
        <v/>
      </c>
      <c r="M25" s="21">
        <f>fender!I25</f>
        <v/>
      </c>
      <c r="N25" s="21">
        <f>fender!J25</f>
        <v/>
      </c>
      <c r="O25" s="21">
        <f>fender!K25</f>
        <v/>
      </c>
      <c r="P25" s="21">
        <f>fender!L25</f>
        <v/>
      </c>
      <c r="Q25" s="21">
        <f>fender!M25</f>
        <v/>
      </c>
      <c r="R25" s="21">
        <f>fender!N25</f>
        <v/>
      </c>
      <c r="S25" s="21">
        <f>fender!O25</f>
        <v/>
      </c>
    </row>
  </sheetData>
  <autoFilter ref="A1:S25">
    <filterColumn colId="3" hiddenButton="0" showButton="1">
      <filters>
        <filter val="180K m3"/>
      </filters>
    </filterColumn>
    <filterColumn colId="4" hiddenButton="0" showButton="1">
      <filters>
        <filter val="Por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R25"/>
  <sheetViews>
    <sheetView workbookViewId="0">
      <selection activeCell="H27" sqref="H27"/>
    </sheetView>
  </sheetViews>
  <sheetFormatPr baseColWidth="8" defaultRowHeight="15"/>
  <cols>
    <col width="6.5703125" customWidth="1" min="1" max="1"/>
    <col width="3.28515625" customWidth="1" style="8" min="7" max="7"/>
    <col width="3.28515625" customWidth="1" style="8" min="11" max="11"/>
    <col width="9.28515625" bestFit="1" customWidth="1" min="12" max="12"/>
    <col width="9.5703125" bestFit="1" customWidth="1" min="13" max="14"/>
    <col width="9.28515625" bestFit="1" customWidth="1" min="15" max="17"/>
    <col width="3.28515625" customWidth="1" style="8" min="18" max="18"/>
  </cols>
  <sheetData>
    <row r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6" t="n"/>
      <c r="H1" t="inlineStr">
        <is>
          <t>Sum</t>
        </is>
      </c>
      <c r="I1" t="inlineStr">
        <is>
          <t>Smell test</t>
        </is>
      </c>
      <c r="J1" t="inlineStr">
        <is>
          <t>Final test</t>
        </is>
      </c>
      <c r="K1" s="6" t="n"/>
      <c r="L1">
        <f>lngc!H1</f>
        <v/>
      </c>
      <c r="M1">
        <f>lngc!I1</f>
        <v/>
      </c>
      <c r="N1">
        <f>lngc!J1</f>
        <v/>
      </c>
      <c r="O1">
        <f>lngc!K1</f>
        <v/>
      </c>
      <c r="P1">
        <f>lngc!L1</f>
        <v/>
      </c>
      <c r="Q1">
        <f>lngc!M1</f>
        <v/>
      </c>
      <c r="R1" s="6" t="n"/>
    </row>
    <row r="2" hidden="1">
      <c r="A2">
        <f>lngc!B2</f>
        <v/>
      </c>
      <c r="B2" s="5">
        <f>IF(ISNUMBER(SEARCH("l015", A2)), 0.15, 0.95)</f>
        <v/>
      </c>
      <c r="C2" s="5">
        <f>B2</f>
        <v/>
      </c>
      <c r="D2" s="5">
        <f>IF(ISNUMBER(SEARCH("125", A2)), "125K m3", IF(ISNUMBER(SEARCH("180", A2)),"180K m3","-"))</f>
        <v/>
      </c>
      <c r="E2" s="5">
        <f>IF(ISNUMBER(SEARCH("_pb", A2)), "Port", "SB")</f>
        <v/>
      </c>
      <c r="F2" s="5">
        <f>IF(ISNUMBER(SEARCH("HWL",A2)),"HWL",IF(ISNUMBER(SEARCH("LWL",A2)),"LWL","MSL"))</f>
        <v/>
      </c>
      <c r="G2" s="7" t="n"/>
      <c r="H2" s="1">
        <f>SUM(M2:Q2)</f>
        <v/>
      </c>
      <c r="I2" s="9" t="inlineStr">
        <is>
          <t>N</t>
        </is>
      </c>
      <c r="K2" s="7" t="n"/>
      <c r="L2" s="2">
        <f>lngc!H2</f>
        <v/>
      </c>
      <c r="M2" s="1">
        <f>lngc!I2</f>
        <v/>
      </c>
      <c r="N2" s="2">
        <f>lngc!J2</f>
        <v/>
      </c>
      <c r="O2" s="1">
        <f>lngc!K2</f>
        <v/>
      </c>
      <c r="P2" s="1">
        <f>lngc!L2</f>
        <v/>
      </c>
      <c r="Q2" s="1">
        <f>IF(lngc!M2&gt;=0,lngc!M2,lngc!M2+180)</f>
        <v/>
      </c>
      <c r="R2" s="7" t="n"/>
    </row>
    <row r="3" hidden="1">
      <c r="A3">
        <f>lngc!B3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H3" s="1">
        <f>SUM(M3:Q3)</f>
        <v/>
      </c>
      <c r="I3" s="9" t="inlineStr">
        <is>
          <t>N</t>
        </is>
      </c>
      <c r="L3" s="2">
        <f>lngc!H3</f>
        <v/>
      </c>
      <c r="M3" s="1">
        <f>lngc!I3</f>
        <v/>
      </c>
      <c r="N3" s="2">
        <f>lngc!J3</f>
        <v/>
      </c>
      <c r="O3" s="1">
        <f>lngc!K3</f>
        <v/>
      </c>
      <c r="P3" s="1">
        <f>lngc!L3</f>
        <v/>
      </c>
      <c r="Q3" s="1">
        <f>IF(lngc!M3&gt;=0,lngc!M3,lngc!M3+180)</f>
        <v/>
      </c>
    </row>
    <row r="4">
      <c r="A4">
        <f>lngc!B4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H4" s="1">
        <f>SUM(M4:Q4)</f>
        <v/>
      </c>
      <c r="I4" s="9" t="inlineStr">
        <is>
          <t>Y</t>
        </is>
      </c>
      <c r="L4" s="2">
        <f>lngc!H4</f>
        <v/>
      </c>
      <c r="M4" s="1">
        <f>lngc!I4</f>
        <v/>
      </c>
      <c r="N4" s="2">
        <f>lngc!J4</f>
        <v/>
      </c>
      <c r="O4" s="1">
        <f>lngc!K4</f>
        <v/>
      </c>
      <c r="P4" s="1">
        <f>lngc!L4</f>
        <v/>
      </c>
      <c r="Q4" s="1">
        <f>IF(lngc!M4&gt;=0,lngc!M4,lngc!M4+180)</f>
        <v/>
      </c>
    </row>
    <row r="5" hidden="1">
      <c r="A5">
        <f>lngc!B5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H5" s="1">
        <f>SUM(M5:Q5)</f>
        <v/>
      </c>
      <c r="I5" s="9" t="inlineStr">
        <is>
          <t>Y</t>
        </is>
      </c>
      <c r="L5" s="2">
        <f>lngc!H5</f>
        <v/>
      </c>
      <c r="M5" s="1">
        <f>lngc!I5</f>
        <v/>
      </c>
      <c r="N5" s="2">
        <f>lngc!J5</f>
        <v/>
      </c>
      <c r="O5" s="1">
        <f>lngc!K5</f>
        <v/>
      </c>
      <c r="P5" s="1">
        <f>lngc!L5</f>
        <v/>
      </c>
      <c r="Q5" s="1">
        <f>IF(lngc!M5&gt;=0,lngc!M5,lngc!M5+180)</f>
        <v/>
      </c>
    </row>
    <row r="6" hidden="1">
      <c r="A6">
        <f>lngc!B6</f>
        <v/>
      </c>
      <c r="B6" s="5">
        <f>IF(ISNUMBER(SEARCH("l015", A6)), 0.15, 0.95)</f>
        <v/>
      </c>
      <c r="C6" s="5">
        <f>B6</f>
        <v/>
      </c>
      <c r="D6" s="5">
        <f>IF(ISNUMBER(SEARCH("125", A6)), "125K m3", IF(ISNUMBER(SEARCH("180", A6)),"180K m3","-"))</f>
        <v/>
      </c>
      <c r="E6" s="5">
        <f>IF(ISNUMBER(SEARCH("_pb", A6)), "Port", "SB")</f>
        <v/>
      </c>
      <c r="F6" s="5">
        <f>IF(ISNUMBER(SEARCH("HWL",A6)),"HWL",IF(ISNUMBER(SEARCH("LWL",A6)),"LWL","MSL"))</f>
        <v/>
      </c>
      <c r="H6" s="1">
        <f>SUM(M6:Q6)</f>
        <v/>
      </c>
      <c r="I6" s="9" t="inlineStr">
        <is>
          <t>Y</t>
        </is>
      </c>
      <c r="L6" s="2">
        <f>lngc!H6</f>
        <v/>
      </c>
      <c r="M6" s="1">
        <f>lngc!I6</f>
        <v/>
      </c>
      <c r="N6" s="2">
        <f>lngc!J6</f>
        <v/>
      </c>
      <c r="O6" s="1">
        <f>lngc!K6</f>
        <v/>
      </c>
      <c r="P6" s="1">
        <f>lngc!L6</f>
        <v/>
      </c>
      <c r="Q6" s="1">
        <f>IF(lngc!M6&gt;=0,lngc!M6,lngc!M6+180)</f>
        <v/>
      </c>
    </row>
    <row r="7" hidden="1">
      <c r="A7">
        <f>lngc!B7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H7" s="1">
        <f>SUM(M7:Q7)</f>
        <v/>
      </c>
      <c r="I7" s="9" t="inlineStr">
        <is>
          <t>Y</t>
        </is>
      </c>
      <c r="L7" s="2">
        <f>lngc!H7</f>
        <v/>
      </c>
      <c r="M7" s="1">
        <f>lngc!I7</f>
        <v/>
      </c>
      <c r="N7" s="2">
        <f>lngc!J7</f>
        <v/>
      </c>
      <c r="O7" s="1">
        <f>lngc!K7</f>
        <v/>
      </c>
      <c r="P7" s="1">
        <f>lngc!L7</f>
        <v/>
      </c>
      <c r="Q7" s="1">
        <f>IF(lngc!M7&gt;=0,lngc!M7,lngc!M7+180)</f>
        <v/>
      </c>
    </row>
    <row r="8">
      <c r="A8">
        <f>lngc!B8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H8" s="1">
        <f>SUM(M8:Q8)</f>
        <v/>
      </c>
      <c r="I8" s="9" t="inlineStr">
        <is>
          <t>Y</t>
        </is>
      </c>
      <c r="L8" s="2">
        <f>lngc!H8</f>
        <v/>
      </c>
      <c r="M8" s="1">
        <f>lngc!I8</f>
        <v/>
      </c>
      <c r="N8" s="2">
        <f>lngc!J8</f>
        <v/>
      </c>
      <c r="O8" s="1">
        <f>lngc!K8</f>
        <v/>
      </c>
      <c r="P8" s="1">
        <f>lngc!L8</f>
        <v/>
      </c>
      <c r="Q8" s="1">
        <f>IF(lngc!M8&gt;=0,lngc!M8,lngc!M8+180)</f>
        <v/>
      </c>
    </row>
    <row r="9" hidden="1">
      <c r="A9">
        <f>lngc!B9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H9" s="1">
        <f>SUM(M9:Q9)</f>
        <v/>
      </c>
      <c r="I9" s="9" t="inlineStr">
        <is>
          <t>Y</t>
        </is>
      </c>
      <c r="L9" s="2">
        <f>lngc!H9</f>
        <v/>
      </c>
      <c r="M9" s="1">
        <f>lngc!I9</f>
        <v/>
      </c>
      <c r="N9" s="2">
        <f>lngc!J9</f>
        <v/>
      </c>
      <c r="O9" s="1">
        <f>lngc!K9</f>
        <v/>
      </c>
      <c r="P9" s="1">
        <f>lngc!L9</f>
        <v/>
      </c>
      <c r="Q9" s="1">
        <f>IF(lngc!M9&gt;=0,lngc!M9,lngc!M9+180)</f>
        <v/>
      </c>
    </row>
    <row r="10" hidden="1">
      <c r="A10">
        <f>lngc!B10</f>
        <v/>
      </c>
      <c r="B10" s="5">
        <f>IF(ISNUMBER(SEARCH("l015", A10)), 0.15, 0.95)</f>
        <v/>
      </c>
      <c r="C10" s="5">
        <f>B10</f>
        <v/>
      </c>
      <c r="D10" s="5">
        <f>IF(ISNUMBER(SEARCH("125", A10)), "125K m3", IF(ISNUMBER(SEARCH("180", A10)),"180K m3","-"))</f>
        <v/>
      </c>
      <c r="E10" s="5">
        <f>IF(ISNUMBER(SEARCH("_pb", A10)), "Port", "SB")</f>
        <v/>
      </c>
      <c r="F10" s="5">
        <f>IF(ISNUMBER(SEARCH("HWL",A10)),"HWL",IF(ISNUMBER(SEARCH("LWL",A10)),"LWL","MSL"))</f>
        <v/>
      </c>
      <c r="H10" s="1">
        <f>SUM(M10:Q10)</f>
        <v/>
      </c>
      <c r="I10" s="9" t="inlineStr">
        <is>
          <t>N</t>
        </is>
      </c>
      <c r="L10" s="2">
        <f>lngc!H10</f>
        <v/>
      </c>
      <c r="M10" s="1">
        <f>lngc!I10</f>
        <v/>
      </c>
      <c r="N10" s="2">
        <f>lngc!J10</f>
        <v/>
      </c>
      <c r="O10" s="1">
        <f>lngc!K10</f>
        <v/>
      </c>
      <c r="P10" s="1">
        <f>lngc!L10</f>
        <v/>
      </c>
      <c r="Q10" s="1">
        <f>IF(lngc!M10&gt;=0,lngc!M10,lngc!M10+180)</f>
        <v/>
      </c>
    </row>
    <row r="11" hidden="1">
      <c r="A11">
        <f>lngc!B11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H11" s="1">
        <f>SUM(M11:Q11)</f>
        <v/>
      </c>
      <c r="I11" s="9" t="inlineStr">
        <is>
          <t>Y</t>
        </is>
      </c>
      <c r="L11" s="2">
        <f>lngc!H11</f>
        <v/>
      </c>
      <c r="M11" s="1">
        <f>lngc!I11</f>
        <v/>
      </c>
      <c r="N11" s="2">
        <f>lngc!J11</f>
        <v/>
      </c>
      <c r="O11" s="1">
        <f>lngc!K11</f>
        <v/>
      </c>
      <c r="P11" s="1">
        <f>lngc!L11</f>
        <v/>
      </c>
      <c r="Q11" s="1">
        <f>IF(lngc!M11&gt;=0,lngc!M11,lngc!M11+180)</f>
        <v/>
      </c>
    </row>
    <row r="12">
      <c r="A12">
        <f>lngc!B12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H12" s="1">
        <f>SUM(M12:Q12)</f>
        <v/>
      </c>
      <c r="I12" s="9" t="inlineStr">
        <is>
          <t>Y</t>
        </is>
      </c>
      <c r="L12" s="2">
        <f>lngc!H12</f>
        <v/>
      </c>
      <c r="M12" s="1">
        <f>lngc!I12</f>
        <v/>
      </c>
      <c r="N12" s="2">
        <f>lngc!J12</f>
        <v/>
      </c>
      <c r="O12" s="1">
        <f>lngc!K12</f>
        <v/>
      </c>
      <c r="P12" s="1">
        <f>lngc!L12</f>
        <v/>
      </c>
      <c r="Q12" s="1">
        <f>IF(lngc!M12&gt;=0,lngc!M12,lngc!M12+180)</f>
        <v/>
      </c>
    </row>
    <row r="13" hidden="1">
      <c r="A13">
        <f>lngc!B13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H13" s="1">
        <f>SUM(M13:Q13)</f>
        <v/>
      </c>
      <c r="I13" s="9" t="inlineStr">
        <is>
          <t>Y</t>
        </is>
      </c>
      <c r="L13" s="2">
        <f>lngc!H13</f>
        <v/>
      </c>
      <c r="M13" s="1">
        <f>lngc!I13</f>
        <v/>
      </c>
      <c r="N13" s="2">
        <f>lngc!J13</f>
        <v/>
      </c>
      <c r="O13" s="1">
        <f>lngc!K13</f>
        <v/>
      </c>
      <c r="P13" s="1">
        <f>lngc!L13</f>
        <v/>
      </c>
      <c r="Q13" s="1">
        <f>IF(lngc!M13&gt;=0,lngc!M13,lngc!M13+180)</f>
        <v/>
      </c>
    </row>
    <row r="14" hidden="1">
      <c r="A14">
        <f>lngc!B14</f>
        <v/>
      </c>
      <c r="B14" s="5">
        <f>IF(ISNUMBER(SEARCH("l015", A14)), 0.15, 0.95)</f>
        <v/>
      </c>
      <c r="C14" s="5">
        <f>B14</f>
        <v/>
      </c>
      <c r="D14" s="5">
        <f>IF(ISNUMBER(SEARCH("125", A14)), "125K m3", IF(ISNUMBER(SEARCH("180", A14)),"180K m3","-"))</f>
        <v/>
      </c>
      <c r="E14" s="5">
        <f>IF(ISNUMBER(SEARCH("_pb", A14)), "Port", "SB")</f>
        <v/>
      </c>
      <c r="F14" s="5">
        <f>IF(ISNUMBER(SEARCH("HWL",A14)),"HWL",IF(ISNUMBER(SEARCH("LWL",A14)),"LWL","MSL"))</f>
        <v/>
      </c>
      <c r="H14" s="1">
        <f>SUM(M14:Q14)</f>
        <v/>
      </c>
      <c r="I14" s="9" t="inlineStr">
        <is>
          <t>Y</t>
        </is>
      </c>
      <c r="L14" s="2">
        <f>lngc!H14</f>
        <v/>
      </c>
      <c r="M14" s="1">
        <f>lngc!I14</f>
        <v/>
      </c>
      <c r="N14" s="2">
        <f>lngc!J14</f>
        <v/>
      </c>
      <c r="O14" s="1">
        <f>lngc!K14</f>
        <v/>
      </c>
      <c r="P14" s="1">
        <f>lngc!L14</f>
        <v/>
      </c>
      <c r="Q14" s="1">
        <f>IF(lngc!M14&gt;=0,lngc!M14,lngc!M14+180)</f>
        <v/>
      </c>
    </row>
    <row r="15" hidden="1">
      <c r="A15">
        <f>lngc!B15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H15" s="1">
        <f>SUM(M15:Q15)</f>
        <v/>
      </c>
      <c r="I15" s="9" t="inlineStr">
        <is>
          <t>Y</t>
        </is>
      </c>
      <c r="L15" s="2">
        <f>lngc!H15</f>
        <v/>
      </c>
      <c r="M15" s="1">
        <f>lngc!I15</f>
        <v/>
      </c>
      <c r="N15" s="2">
        <f>lngc!J15</f>
        <v/>
      </c>
      <c r="O15" s="1">
        <f>lngc!K15</f>
        <v/>
      </c>
      <c r="P15" s="1">
        <f>lngc!L15</f>
        <v/>
      </c>
      <c r="Q15" s="1">
        <f>IF(lngc!M15&gt;=0,lngc!M15,lngc!M15+180)</f>
        <v/>
      </c>
    </row>
    <row r="16">
      <c r="A16">
        <f>lngc!B16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H16" s="1">
        <f>SUM(M16:Q16)</f>
        <v/>
      </c>
      <c r="I16" s="9" t="inlineStr">
        <is>
          <t>Y</t>
        </is>
      </c>
      <c r="L16" s="2">
        <f>lngc!H16</f>
        <v/>
      </c>
      <c r="M16" s="1">
        <f>lngc!I16</f>
        <v/>
      </c>
      <c r="N16" s="2">
        <f>lngc!J16</f>
        <v/>
      </c>
      <c r="O16" s="1">
        <f>lngc!K16</f>
        <v/>
      </c>
      <c r="P16" s="1">
        <f>lngc!L16</f>
        <v/>
      </c>
      <c r="Q16" s="1">
        <f>IF(lngc!M16&gt;=0,lngc!M16,lngc!M16+180)</f>
        <v/>
      </c>
    </row>
    <row r="17" hidden="1">
      <c r="A17">
        <f>lngc!B17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H17" s="1">
        <f>SUM(M17:Q17)</f>
        <v/>
      </c>
      <c r="I17" s="9" t="inlineStr">
        <is>
          <t>Y</t>
        </is>
      </c>
      <c r="L17" s="2">
        <f>lngc!H17</f>
        <v/>
      </c>
      <c r="M17" s="1">
        <f>lngc!I17</f>
        <v/>
      </c>
      <c r="N17" s="2">
        <f>lngc!J17</f>
        <v/>
      </c>
      <c r="O17" s="1">
        <f>lngc!K17</f>
        <v/>
      </c>
      <c r="P17" s="1">
        <f>lngc!L17</f>
        <v/>
      </c>
      <c r="Q17" s="1">
        <f>IF(lngc!M17&gt;=0,lngc!M17,lngc!M17+180)</f>
        <v/>
      </c>
    </row>
    <row r="18" hidden="1">
      <c r="A18">
        <f>lngc!B18</f>
        <v/>
      </c>
      <c r="B18" s="5">
        <f>IF(ISNUMBER(SEARCH("l015", A18)), 0.15, 0.95)</f>
        <v/>
      </c>
      <c r="C18" s="5">
        <f>B18</f>
        <v/>
      </c>
      <c r="D18" s="5">
        <f>IF(ISNUMBER(SEARCH("125", A18)), "125K m3", IF(ISNUMBER(SEARCH("180", A18)),"180K m3","-"))</f>
        <v/>
      </c>
      <c r="E18" s="5">
        <f>IF(ISNUMBER(SEARCH("_pb", A18)), "Port", "SB")</f>
        <v/>
      </c>
      <c r="F18" s="5">
        <f>IF(ISNUMBER(SEARCH("HWL",A18)),"HWL",IF(ISNUMBER(SEARCH("LWL",A18)),"LWL","MSL"))</f>
        <v/>
      </c>
      <c r="H18" s="1">
        <f>SUM(M18:Q18)</f>
        <v/>
      </c>
      <c r="I18" s="9" t="inlineStr">
        <is>
          <t>Y</t>
        </is>
      </c>
      <c r="L18" s="2">
        <f>lngc!H18</f>
        <v/>
      </c>
      <c r="M18" s="1">
        <f>lngc!I18</f>
        <v/>
      </c>
      <c r="N18" s="2">
        <f>lngc!J18</f>
        <v/>
      </c>
      <c r="O18" s="1">
        <f>lngc!K18</f>
        <v/>
      </c>
      <c r="P18" s="1">
        <f>lngc!L18</f>
        <v/>
      </c>
      <c r="Q18" s="1">
        <f>IF(lngc!M18&gt;=0,lngc!M18,lngc!M18+180)</f>
        <v/>
      </c>
    </row>
    <row r="19" hidden="1">
      <c r="A19">
        <f>lngc!B19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H19" s="1">
        <f>SUM(M19:Q19)</f>
        <v/>
      </c>
      <c r="I19" s="9" t="inlineStr">
        <is>
          <t>Y</t>
        </is>
      </c>
      <c r="L19" s="2">
        <f>lngc!H19</f>
        <v/>
      </c>
      <c r="M19" s="1">
        <f>lngc!I19</f>
        <v/>
      </c>
      <c r="N19" s="2">
        <f>lngc!J19</f>
        <v/>
      </c>
      <c r="O19" s="1">
        <f>lngc!K19</f>
        <v/>
      </c>
      <c r="P19" s="1">
        <f>lngc!L19</f>
        <v/>
      </c>
      <c r="Q19" s="1">
        <f>IF(lngc!M19&gt;=0,lngc!M19,lngc!M19+180)</f>
        <v/>
      </c>
    </row>
    <row r="20">
      <c r="A20">
        <f>lngc!B20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H20" s="1">
        <f>SUM(M20:Q20)</f>
        <v/>
      </c>
      <c r="I20" s="9" t="inlineStr">
        <is>
          <t>Y</t>
        </is>
      </c>
      <c r="L20" s="2">
        <f>lngc!H20</f>
        <v/>
      </c>
      <c r="M20" s="1">
        <f>lngc!I20</f>
        <v/>
      </c>
      <c r="N20" s="2">
        <f>lngc!J20</f>
        <v/>
      </c>
      <c r="O20" s="1">
        <f>lngc!K20</f>
        <v/>
      </c>
      <c r="P20" s="1">
        <f>lngc!L20</f>
        <v/>
      </c>
      <c r="Q20" s="1">
        <f>IF(lngc!M20&gt;=0,lngc!M20,lngc!M20+180)</f>
        <v/>
      </c>
    </row>
    <row r="21" hidden="1">
      <c r="A21">
        <f>lngc!B21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H21" s="1">
        <f>SUM(M21:Q21)</f>
        <v/>
      </c>
      <c r="I21" s="9" t="inlineStr">
        <is>
          <t>Y</t>
        </is>
      </c>
      <c r="L21" s="2">
        <f>lngc!H21</f>
        <v/>
      </c>
      <c r="M21" s="1">
        <f>lngc!I21</f>
        <v/>
      </c>
      <c r="N21" s="2">
        <f>lngc!J21</f>
        <v/>
      </c>
      <c r="O21" s="1">
        <f>lngc!K21</f>
        <v/>
      </c>
      <c r="P21" s="1">
        <f>lngc!L21</f>
        <v/>
      </c>
      <c r="Q21" s="1">
        <f>IF(lngc!M21&gt;=0,lngc!M21,lngc!M21+180)</f>
        <v/>
      </c>
    </row>
    <row r="22" hidden="1">
      <c r="A22">
        <f>lngc!B22</f>
        <v/>
      </c>
      <c r="B22" s="5">
        <f>IF(ISNUMBER(SEARCH("l015", A22)), 0.15, 0.95)</f>
        <v/>
      </c>
      <c r="C22" s="5">
        <f>B22</f>
        <v/>
      </c>
      <c r="D22" s="5">
        <f>IF(ISNUMBER(SEARCH("125", A22)), "125K m3", IF(ISNUMBER(SEARCH("180", A22)),"180K m3","-"))</f>
        <v/>
      </c>
      <c r="E22" s="5">
        <f>IF(ISNUMBER(SEARCH("_pb", A22)), "Port", "SB")</f>
        <v/>
      </c>
      <c r="F22" s="5">
        <f>IF(ISNUMBER(SEARCH("HWL",A22)),"HWL",IF(ISNUMBER(SEARCH("LWL",A22)),"LWL","MSL"))</f>
        <v/>
      </c>
      <c r="H22" s="1">
        <f>SUM(M22:Q22)</f>
        <v/>
      </c>
      <c r="I22" s="9" t="inlineStr">
        <is>
          <t>Y</t>
        </is>
      </c>
      <c r="L22" s="2">
        <f>lngc!H22</f>
        <v/>
      </c>
      <c r="M22" s="1">
        <f>lngc!I22</f>
        <v/>
      </c>
      <c r="N22" s="2">
        <f>lngc!J22</f>
        <v/>
      </c>
      <c r="O22" s="1">
        <f>lngc!K22</f>
        <v/>
      </c>
      <c r="P22" s="1">
        <f>lngc!L22</f>
        <v/>
      </c>
      <c r="Q22" s="1">
        <f>IF(lngc!M22&gt;=0,lngc!M22,lngc!M22+180)</f>
        <v/>
      </c>
    </row>
    <row r="23" hidden="1">
      <c r="A23">
        <f>lngc!B23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H23" s="1">
        <f>SUM(M23:Q23)</f>
        <v/>
      </c>
      <c r="I23" s="9" t="inlineStr">
        <is>
          <t>Y</t>
        </is>
      </c>
      <c r="L23" s="2">
        <f>lngc!H23</f>
        <v/>
      </c>
      <c r="M23" s="1">
        <f>lngc!I23</f>
        <v/>
      </c>
      <c r="N23" s="2">
        <f>lngc!J23</f>
        <v/>
      </c>
      <c r="O23" s="1">
        <f>lngc!K23</f>
        <v/>
      </c>
      <c r="P23" s="1">
        <f>lngc!L23</f>
        <v/>
      </c>
      <c r="Q23" s="1">
        <f>IF(lngc!M23&gt;=0,lngc!M23,lngc!M23+180)</f>
        <v/>
      </c>
    </row>
    <row r="24">
      <c r="A24">
        <f>lngc!B24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H24" s="1">
        <f>SUM(M24:Q24)</f>
        <v/>
      </c>
      <c r="I24" s="9" t="inlineStr">
        <is>
          <t>Y</t>
        </is>
      </c>
      <c r="L24" s="2">
        <f>lngc!H24</f>
        <v/>
      </c>
      <c r="M24" s="1">
        <f>lngc!I24</f>
        <v/>
      </c>
      <c r="N24" s="2">
        <f>lngc!J24</f>
        <v/>
      </c>
      <c r="O24" s="1">
        <f>lngc!K24</f>
        <v/>
      </c>
      <c r="P24" s="1">
        <f>lngc!L24</f>
        <v/>
      </c>
      <c r="Q24" s="1">
        <f>IF(lngc!M24&gt;=0,lngc!M24,lngc!M24+180)</f>
        <v/>
      </c>
    </row>
    <row r="25" hidden="1">
      <c r="A25">
        <f>lngc!B25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H25" s="1">
        <f>SUM(M25:Q25)</f>
        <v/>
      </c>
      <c r="I25" s="9" t="inlineStr">
        <is>
          <t>Y</t>
        </is>
      </c>
      <c r="L25" s="2">
        <f>lngc!H25</f>
        <v/>
      </c>
      <c r="M25" s="1">
        <f>lngc!I25</f>
        <v/>
      </c>
      <c r="N25" s="2">
        <f>lngc!J25</f>
        <v/>
      </c>
      <c r="O25" s="1">
        <f>lngc!K25</f>
        <v/>
      </c>
      <c r="P25" s="1">
        <f>lngc!L25</f>
        <v/>
      </c>
      <c r="Q25" s="1">
        <f>IF(lngc!M25&gt;=0,lngc!M25,lngc!M25+180)</f>
        <v/>
      </c>
    </row>
  </sheetData>
  <autoFilter ref="A1:F25">
    <filterColumn colId="3" hiddenButton="0" showButton="1">
      <filters>
        <filter val="180K m3"/>
      </filters>
    </filterColumn>
    <filterColumn colId="4" hiddenButton="0" showButton="1">
      <filters>
        <filter val="Port"/>
      </filters>
    </filterColumn>
  </autoFilter>
  <conditionalFormatting sqref="I2:I25">
    <cfRule type="containsText" priority="5" operator="containsText" dxfId="4" text="N">
      <formula>NOT(ISERROR(SEARCH("N",I2)))</formula>
    </cfRule>
  </conditionalFormatting>
  <conditionalFormatting sqref="I29">
    <cfRule type="cellIs" priority="4" operator="notBetween" dxfId="3">
      <formula>-0.5</formula>
      <formula>0.5</formula>
    </cfRule>
  </conditionalFormatting>
  <conditionalFormatting sqref="M2:M25">
    <cfRule type="cellIs" priority="3" operator="notBetween" dxfId="0">
      <formula>-55</formula>
      <formula>-52</formula>
    </cfRule>
  </conditionalFormatting>
  <conditionalFormatting sqref="O2:O25">
    <cfRule type="cellIs" priority="2" operator="notBetween" dxfId="0">
      <formula>-0.5</formula>
      <formula>0.5</formula>
    </cfRule>
  </conditionalFormatting>
  <conditionalFormatting sqref="Q2:Q25">
    <cfRule type="cellIs" priority="1" operator="notBetween" dxfId="0">
      <formula>-0.5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Vamsee Achanta</dc:creator>
  <dcterms:created xmlns:dcterms="http://purl.org/dc/terms/" xmlns:xsi="http://www.w3.org/2001/XMLSchema-instance" xsi:type="dcterms:W3CDTF">2025-05-19T11:12:01Z</dcterms:created>
  <dcterms:modified xmlns:dcterms="http://purl.org/dc/terms/" xmlns:xsi="http://www.w3.org/2001/XMLSchema-instance" xsi:type="dcterms:W3CDTF">2025-09-02T21:46:57Z</dcterms:modified>
  <cp:lastModifiedBy>Vamsee Achanta</cp:lastModifiedBy>
</cp:coreProperties>
</file>