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L:\1522\ctr7\orcaflex\rev_a08\base_files\fsts_lngc_pretension\"/>
    </mc:Choice>
  </mc:AlternateContent>
  <xr:revisionPtr revIDLastSave="0" documentId="13_ncr:1_{1DBDA1B7-9277-472A-B42A-D7233068639A}" xr6:coauthVersionLast="47" xr6:coauthVersionMax="47" xr10:uidLastSave="{00000000-0000-0000-0000-000000000000}"/>
  <bookViews>
    <workbookView xWindow="-120" yWindow="-120" windowWidth="19440" windowHeight="15000" activeTab="3" xr2:uid="{CC419790-7B8A-4220-997D-C326734ADF38}"/>
  </bookViews>
  <sheets>
    <sheet name="mooring" sheetId="1" r:id="rId1"/>
    <sheet name="fender" sheetId="3" r:id="rId2"/>
    <sheet name="lngc" sheetId="5" r:id="rId3"/>
    <sheet name="mooring_summ" sheetId="2" r:id="rId4"/>
    <sheet name="fender_summ" sheetId="4" r:id="rId5"/>
    <sheet name="lngc_sum" sheetId="6" r:id="rId6"/>
  </sheets>
  <definedNames>
    <definedName name="_xlnm._FilterDatabase" localSheetId="4" hidden="1">fender_summ!$A$1:$S$25</definedName>
    <definedName name="_xlnm._FilterDatabase" localSheetId="5" hidden="1">lngc_sum!$A$1:$F$25</definedName>
    <definedName name="_xlnm._FilterDatabase" localSheetId="3" hidden="1">mooring_summ!$B$1:$F$25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5" i="4" l="1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S3" i="4"/>
  <c r="S2" i="4"/>
  <c r="S1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R4" i="4"/>
  <c r="R3" i="4"/>
  <c r="R2" i="4"/>
  <c r="R1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Q1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P1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O2" i="4"/>
  <c r="O1" i="4"/>
  <c r="Q3" i="6"/>
  <c r="L1" i="2"/>
  <c r="Q19" i="6"/>
  <c r="Q25" i="6"/>
  <c r="P25" i="6"/>
  <c r="O25" i="6"/>
  <c r="N25" i="6"/>
  <c r="M25" i="6"/>
  <c r="L25" i="6"/>
  <c r="A25" i="6"/>
  <c r="E25" i="6" s="1"/>
  <c r="Q24" i="6"/>
  <c r="P24" i="6"/>
  <c r="O24" i="6"/>
  <c r="N24" i="6"/>
  <c r="M24" i="6"/>
  <c r="L24" i="6"/>
  <c r="A24" i="6"/>
  <c r="E24" i="6" s="1"/>
  <c r="N25" i="4"/>
  <c r="M25" i="4"/>
  <c r="L25" i="4"/>
  <c r="A25" i="4"/>
  <c r="F25" i="4" s="1"/>
  <c r="N24" i="4"/>
  <c r="M24" i="4"/>
  <c r="L24" i="4"/>
  <c r="A24" i="4"/>
  <c r="E24" i="4" s="1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A25" i="2"/>
  <c r="D25" i="2" s="1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A24" i="2"/>
  <c r="D24" i="2" s="1"/>
  <c r="Q23" i="6"/>
  <c r="Q22" i="6"/>
  <c r="Q21" i="6"/>
  <c r="Q20" i="6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2" i="6"/>
  <c r="P23" i="6"/>
  <c r="O23" i="6"/>
  <c r="N23" i="6"/>
  <c r="M23" i="6"/>
  <c r="L23" i="6"/>
  <c r="P22" i="6"/>
  <c r="O22" i="6"/>
  <c r="N22" i="6"/>
  <c r="M22" i="6"/>
  <c r="L22" i="6"/>
  <c r="P21" i="6"/>
  <c r="O21" i="6"/>
  <c r="N21" i="6"/>
  <c r="M21" i="6"/>
  <c r="L21" i="6"/>
  <c r="P20" i="6"/>
  <c r="O20" i="6"/>
  <c r="N20" i="6"/>
  <c r="M20" i="6"/>
  <c r="L20" i="6"/>
  <c r="P19" i="6"/>
  <c r="O19" i="6"/>
  <c r="N19" i="6"/>
  <c r="M19" i="6"/>
  <c r="L19" i="6"/>
  <c r="P18" i="6"/>
  <c r="O18" i="6"/>
  <c r="N18" i="6"/>
  <c r="M18" i="6"/>
  <c r="L18" i="6"/>
  <c r="P17" i="6"/>
  <c r="O17" i="6"/>
  <c r="N17" i="6"/>
  <c r="M17" i="6"/>
  <c r="L17" i="6"/>
  <c r="P16" i="6"/>
  <c r="O16" i="6"/>
  <c r="N16" i="6"/>
  <c r="M16" i="6"/>
  <c r="L16" i="6"/>
  <c r="P15" i="6"/>
  <c r="O15" i="6"/>
  <c r="N15" i="6"/>
  <c r="M15" i="6"/>
  <c r="L15" i="6"/>
  <c r="P14" i="6"/>
  <c r="O14" i="6"/>
  <c r="N14" i="6"/>
  <c r="M14" i="6"/>
  <c r="L14" i="6"/>
  <c r="P13" i="6"/>
  <c r="O13" i="6"/>
  <c r="N13" i="6"/>
  <c r="M13" i="6"/>
  <c r="L13" i="6"/>
  <c r="P12" i="6"/>
  <c r="O12" i="6"/>
  <c r="N12" i="6"/>
  <c r="M12" i="6"/>
  <c r="L12" i="6"/>
  <c r="P11" i="6"/>
  <c r="O11" i="6"/>
  <c r="N11" i="6"/>
  <c r="M11" i="6"/>
  <c r="L11" i="6"/>
  <c r="P10" i="6"/>
  <c r="O10" i="6"/>
  <c r="N10" i="6"/>
  <c r="M10" i="6"/>
  <c r="L10" i="6"/>
  <c r="P9" i="6"/>
  <c r="O9" i="6"/>
  <c r="N9" i="6"/>
  <c r="M9" i="6"/>
  <c r="L9" i="6"/>
  <c r="P8" i="6"/>
  <c r="O8" i="6"/>
  <c r="N8" i="6"/>
  <c r="M8" i="6"/>
  <c r="L8" i="6"/>
  <c r="P7" i="6"/>
  <c r="O7" i="6"/>
  <c r="N7" i="6"/>
  <c r="M7" i="6"/>
  <c r="L7" i="6"/>
  <c r="P6" i="6"/>
  <c r="O6" i="6"/>
  <c r="N6" i="6"/>
  <c r="M6" i="6"/>
  <c r="L6" i="6"/>
  <c r="P5" i="6"/>
  <c r="O5" i="6"/>
  <c r="N5" i="6"/>
  <c r="M5" i="6"/>
  <c r="L5" i="6"/>
  <c r="P4" i="6"/>
  <c r="O4" i="6"/>
  <c r="N4" i="6"/>
  <c r="M4" i="6"/>
  <c r="L4" i="6"/>
  <c r="P3" i="6"/>
  <c r="O3" i="6"/>
  <c r="N3" i="6"/>
  <c r="M3" i="6"/>
  <c r="L3" i="6"/>
  <c r="P2" i="6"/>
  <c r="O2" i="6"/>
  <c r="N2" i="6"/>
  <c r="M2" i="6"/>
  <c r="L2" i="6"/>
  <c r="Q1" i="6"/>
  <c r="P1" i="6"/>
  <c r="O1" i="6"/>
  <c r="N1" i="6"/>
  <c r="M1" i="6"/>
  <c r="L1" i="6"/>
  <c r="A23" i="6"/>
  <c r="D23" i="6" s="1"/>
  <c r="A22" i="6"/>
  <c r="F22" i="6" s="1"/>
  <c r="A21" i="6"/>
  <c r="D21" i="6" s="1"/>
  <c r="A20" i="6"/>
  <c r="F20" i="6" s="1"/>
  <c r="A19" i="6"/>
  <c r="D19" i="6" s="1"/>
  <c r="A18" i="6"/>
  <c r="F18" i="6" s="1"/>
  <c r="A17" i="6"/>
  <c r="D17" i="6" s="1"/>
  <c r="A16" i="6"/>
  <c r="F16" i="6" s="1"/>
  <c r="A15" i="6"/>
  <c r="D15" i="6" s="1"/>
  <c r="A14" i="6"/>
  <c r="F14" i="6" s="1"/>
  <c r="A13" i="6"/>
  <c r="D13" i="6" s="1"/>
  <c r="A12" i="6"/>
  <c r="F12" i="6" s="1"/>
  <c r="A11" i="6"/>
  <c r="D11" i="6" s="1"/>
  <c r="A10" i="6"/>
  <c r="F10" i="6" s="1"/>
  <c r="A9" i="6"/>
  <c r="D9" i="6" s="1"/>
  <c r="A8" i="6"/>
  <c r="F8" i="6" s="1"/>
  <c r="A7" i="6"/>
  <c r="D7" i="6" s="1"/>
  <c r="A6" i="6"/>
  <c r="F6" i="6" s="1"/>
  <c r="A5" i="6"/>
  <c r="D5" i="6" s="1"/>
  <c r="A4" i="6"/>
  <c r="F4" i="6" s="1"/>
  <c r="A3" i="6"/>
  <c r="D3" i="6" s="1"/>
  <c r="A2" i="6"/>
  <c r="F2" i="6" s="1"/>
  <c r="N23" i="4"/>
  <c r="M23" i="4"/>
  <c r="L23" i="4"/>
  <c r="N22" i="4"/>
  <c r="M22" i="4"/>
  <c r="L22" i="4"/>
  <c r="N21" i="4"/>
  <c r="M21" i="4"/>
  <c r="L21" i="4"/>
  <c r="N20" i="4"/>
  <c r="M20" i="4"/>
  <c r="L20" i="4"/>
  <c r="N19" i="4"/>
  <c r="M19" i="4"/>
  <c r="L19" i="4"/>
  <c r="N18" i="4"/>
  <c r="M18" i="4"/>
  <c r="L18" i="4"/>
  <c r="N17" i="4"/>
  <c r="M17" i="4"/>
  <c r="L17" i="4"/>
  <c r="N16" i="4"/>
  <c r="M16" i="4"/>
  <c r="L16" i="4"/>
  <c r="N15" i="4"/>
  <c r="M15" i="4"/>
  <c r="L15" i="4"/>
  <c r="N14" i="4"/>
  <c r="M14" i="4"/>
  <c r="L14" i="4"/>
  <c r="N13" i="4"/>
  <c r="M13" i="4"/>
  <c r="L13" i="4"/>
  <c r="N12" i="4"/>
  <c r="M12" i="4"/>
  <c r="L12" i="4"/>
  <c r="N11" i="4"/>
  <c r="M11" i="4"/>
  <c r="L11" i="4"/>
  <c r="N10" i="4"/>
  <c r="M10" i="4"/>
  <c r="L10" i="4"/>
  <c r="N9" i="4"/>
  <c r="M9" i="4"/>
  <c r="L9" i="4"/>
  <c r="N8" i="4"/>
  <c r="M8" i="4"/>
  <c r="L8" i="4"/>
  <c r="N7" i="4"/>
  <c r="M7" i="4"/>
  <c r="L7" i="4"/>
  <c r="N6" i="4"/>
  <c r="M6" i="4"/>
  <c r="L6" i="4"/>
  <c r="N5" i="4"/>
  <c r="M5" i="4"/>
  <c r="L5" i="4"/>
  <c r="N4" i="4"/>
  <c r="M4" i="4"/>
  <c r="L4" i="4"/>
  <c r="N3" i="4"/>
  <c r="M3" i="4"/>
  <c r="L3" i="4"/>
  <c r="N2" i="4"/>
  <c r="M2" i="4"/>
  <c r="L2" i="4"/>
  <c r="N1" i="4"/>
  <c r="M1" i="4"/>
  <c r="L1" i="4"/>
  <c r="A23" i="4"/>
  <c r="F23" i="4" s="1"/>
  <c r="A22" i="4"/>
  <c r="F22" i="4" s="1"/>
  <c r="A21" i="4"/>
  <c r="F21" i="4" s="1"/>
  <c r="A20" i="4"/>
  <c r="F20" i="4" s="1"/>
  <c r="A19" i="4"/>
  <c r="B19" i="4" s="1"/>
  <c r="C19" i="4" s="1"/>
  <c r="A18" i="4"/>
  <c r="B18" i="4" s="1"/>
  <c r="C18" i="4" s="1"/>
  <c r="A17" i="4"/>
  <c r="B17" i="4" s="1"/>
  <c r="C17" i="4" s="1"/>
  <c r="A16" i="4"/>
  <c r="F16" i="4" s="1"/>
  <c r="A15" i="4"/>
  <c r="D15" i="4" s="1"/>
  <c r="A14" i="4"/>
  <c r="D14" i="4" s="1"/>
  <c r="A13" i="4"/>
  <c r="D13" i="4" s="1"/>
  <c r="A12" i="4"/>
  <c r="D12" i="4" s="1"/>
  <c r="A11" i="4"/>
  <c r="E11" i="4" s="1"/>
  <c r="A10" i="4"/>
  <c r="E10" i="4" s="1"/>
  <c r="A9" i="4"/>
  <c r="E9" i="4" s="1"/>
  <c r="A8" i="4"/>
  <c r="E8" i="4" s="1"/>
  <c r="A7" i="4"/>
  <c r="F7" i="4" s="1"/>
  <c r="A6" i="4"/>
  <c r="F6" i="4" s="1"/>
  <c r="A5" i="4"/>
  <c r="F5" i="4" s="1"/>
  <c r="A4" i="4"/>
  <c r="F4" i="4" s="1"/>
  <c r="A3" i="4"/>
  <c r="B3" i="4" s="1"/>
  <c r="C3" i="4" s="1"/>
  <c r="A2" i="4"/>
  <c r="B2" i="4" s="1"/>
  <c r="C2" i="4" s="1"/>
  <c r="H5" i="6" l="1"/>
  <c r="H25" i="4"/>
  <c r="H24" i="4"/>
  <c r="F24" i="4"/>
  <c r="B24" i="6"/>
  <c r="C24" i="6" s="1"/>
  <c r="H25" i="6"/>
  <c r="F24" i="6"/>
  <c r="B25" i="6"/>
  <c r="C25" i="6" s="1"/>
  <c r="F25" i="6"/>
  <c r="H24" i="6"/>
  <c r="B24" i="4"/>
  <c r="C24" i="4" s="1"/>
  <c r="D24" i="4"/>
  <c r="D25" i="6"/>
  <c r="D24" i="6"/>
  <c r="D25" i="4"/>
  <c r="E25" i="4"/>
  <c r="B25" i="4"/>
  <c r="C25" i="4" s="1"/>
  <c r="E25" i="2"/>
  <c r="B25" i="2"/>
  <c r="C25" i="2" s="1"/>
  <c r="F25" i="2"/>
  <c r="E24" i="2"/>
  <c r="B24" i="2"/>
  <c r="C24" i="2" s="1"/>
  <c r="F24" i="2"/>
  <c r="H4" i="6"/>
  <c r="H12" i="6"/>
  <c r="H16" i="6"/>
  <c r="H20" i="6"/>
  <c r="H7" i="6"/>
  <c r="H15" i="6"/>
  <c r="H2" i="6"/>
  <c r="H6" i="6"/>
  <c r="H18" i="6"/>
  <c r="H22" i="6"/>
  <c r="H8" i="6"/>
  <c r="H9" i="6"/>
  <c r="H19" i="6"/>
  <c r="H10" i="6"/>
  <c r="H13" i="6"/>
  <c r="H17" i="6"/>
  <c r="H23" i="6"/>
  <c r="H3" i="6"/>
  <c r="H11" i="6"/>
  <c r="H14" i="6"/>
  <c r="H21" i="6"/>
  <c r="E17" i="6"/>
  <c r="E23" i="6"/>
  <c r="D2" i="6"/>
  <c r="B3" i="6"/>
  <c r="C3" i="6" s="1"/>
  <c r="F3" i="6"/>
  <c r="D4" i="6"/>
  <c r="B5" i="6"/>
  <c r="C5" i="6" s="1"/>
  <c r="F5" i="6"/>
  <c r="D6" i="6"/>
  <c r="B7" i="6"/>
  <c r="C7" i="6" s="1"/>
  <c r="F7" i="6"/>
  <c r="D8" i="6"/>
  <c r="B9" i="6"/>
  <c r="C9" i="6" s="1"/>
  <c r="F9" i="6"/>
  <c r="D10" i="6"/>
  <c r="B11" i="6"/>
  <c r="C11" i="6" s="1"/>
  <c r="F11" i="6"/>
  <c r="D12" i="6"/>
  <c r="B13" i="6"/>
  <c r="C13" i="6" s="1"/>
  <c r="F13" i="6"/>
  <c r="D14" i="6"/>
  <c r="B15" i="6"/>
  <c r="C15" i="6" s="1"/>
  <c r="F15" i="6"/>
  <c r="D16" i="6"/>
  <c r="B17" i="6"/>
  <c r="C17" i="6" s="1"/>
  <c r="F17" i="6"/>
  <c r="D18" i="6"/>
  <c r="B19" i="6"/>
  <c r="C19" i="6" s="1"/>
  <c r="F19" i="6"/>
  <c r="D20" i="6"/>
  <c r="B21" i="6"/>
  <c r="C21" i="6" s="1"/>
  <c r="F21" i="6"/>
  <c r="D22" i="6"/>
  <c r="B23" i="6"/>
  <c r="C23" i="6" s="1"/>
  <c r="F23" i="6"/>
  <c r="E3" i="6"/>
  <c r="E7" i="6"/>
  <c r="E15" i="6"/>
  <c r="E19" i="6"/>
  <c r="E21" i="6"/>
  <c r="E2" i="6"/>
  <c r="E4" i="6"/>
  <c r="E6" i="6"/>
  <c r="E8" i="6"/>
  <c r="E10" i="6"/>
  <c r="E12" i="6"/>
  <c r="E14" i="6"/>
  <c r="E16" i="6"/>
  <c r="E18" i="6"/>
  <c r="E20" i="6"/>
  <c r="E22" i="6"/>
  <c r="E5" i="6"/>
  <c r="E9" i="6"/>
  <c r="E11" i="6"/>
  <c r="E13" i="6"/>
  <c r="B2" i="6"/>
  <c r="C2" i="6" s="1"/>
  <c r="B4" i="6"/>
  <c r="C4" i="6" s="1"/>
  <c r="B6" i="6"/>
  <c r="C6" i="6" s="1"/>
  <c r="B8" i="6"/>
  <c r="C8" i="6" s="1"/>
  <c r="B10" i="6"/>
  <c r="C10" i="6" s="1"/>
  <c r="B12" i="6"/>
  <c r="C12" i="6" s="1"/>
  <c r="B14" i="6"/>
  <c r="C14" i="6" s="1"/>
  <c r="B16" i="6"/>
  <c r="C16" i="6" s="1"/>
  <c r="B18" i="6"/>
  <c r="C18" i="6" s="1"/>
  <c r="B20" i="6"/>
  <c r="C20" i="6" s="1"/>
  <c r="B22" i="6"/>
  <c r="C22" i="6" s="1"/>
  <c r="H4" i="4"/>
  <c r="H8" i="4"/>
  <c r="H12" i="4"/>
  <c r="H16" i="4"/>
  <c r="H20" i="4"/>
  <c r="B5" i="4"/>
  <c r="C5" i="4" s="1"/>
  <c r="F9" i="4"/>
  <c r="E15" i="4"/>
  <c r="B21" i="4"/>
  <c r="C21" i="4" s="1"/>
  <c r="H2" i="4"/>
  <c r="H6" i="4"/>
  <c r="H10" i="4"/>
  <c r="H14" i="4"/>
  <c r="H18" i="4"/>
  <c r="H22" i="4"/>
  <c r="B7" i="4"/>
  <c r="C7" i="4" s="1"/>
  <c r="F11" i="4"/>
  <c r="D16" i="4"/>
  <c r="B23" i="4"/>
  <c r="C23" i="4" s="1"/>
  <c r="B8" i="4"/>
  <c r="C8" i="4" s="1"/>
  <c r="E12" i="4"/>
  <c r="D17" i="4"/>
  <c r="D3" i="4"/>
  <c r="F8" i="4"/>
  <c r="E13" i="4"/>
  <c r="D19" i="4"/>
  <c r="H3" i="4"/>
  <c r="H5" i="4"/>
  <c r="H7" i="4"/>
  <c r="H9" i="4"/>
  <c r="H11" i="4"/>
  <c r="H13" i="4"/>
  <c r="H15" i="4"/>
  <c r="H17" i="4"/>
  <c r="H19" i="4"/>
  <c r="H21" i="4"/>
  <c r="H23" i="4"/>
  <c r="D2" i="4"/>
  <c r="E14" i="4"/>
  <c r="D18" i="4"/>
  <c r="E2" i="4"/>
  <c r="E3" i="4"/>
  <c r="D4" i="4"/>
  <c r="D5" i="4"/>
  <c r="D6" i="4"/>
  <c r="D7" i="4"/>
  <c r="B9" i="4"/>
  <c r="C9" i="4" s="1"/>
  <c r="B10" i="4"/>
  <c r="C10" i="4" s="1"/>
  <c r="B11" i="4"/>
  <c r="C11" i="4" s="1"/>
  <c r="B12" i="4"/>
  <c r="C12" i="4" s="1"/>
  <c r="F12" i="4"/>
  <c r="F13" i="4"/>
  <c r="F14" i="4"/>
  <c r="F15" i="4"/>
  <c r="E16" i="4"/>
  <c r="E17" i="4"/>
  <c r="E18" i="4"/>
  <c r="E19" i="4"/>
  <c r="D20" i="4"/>
  <c r="D21" i="4"/>
  <c r="D22" i="4"/>
  <c r="D23" i="4"/>
  <c r="B6" i="4"/>
  <c r="C6" i="4" s="1"/>
  <c r="F2" i="4"/>
  <c r="F3" i="4"/>
  <c r="E4" i="4"/>
  <c r="E5" i="4"/>
  <c r="E6" i="4"/>
  <c r="E7" i="4"/>
  <c r="D8" i="4"/>
  <c r="D9" i="4"/>
  <c r="D10" i="4"/>
  <c r="D11" i="4"/>
  <c r="B13" i="4"/>
  <c r="C13" i="4" s="1"/>
  <c r="B14" i="4"/>
  <c r="C14" i="4" s="1"/>
  <c r="B15" i="4"/>
  <c r="C15" i="4" s="1"/>
  <c r="B16" i="4"/>
  <c r="C16" i="4" s="1"/>
  <c r="F17" i="4"/>
  <c r="F18" i="4"/>
  <c r="F19" i="4"/>
  <c r="E20" i="4"/>
  <c r="E21" i="4"/>
  <c r="E22" i="4"/>
  <c r="E23" i="4"/>
  <c r="F10" i="4"/>
  <c r="B22" i="4"/>
  <c r="C22" i="4" s="1"/>
  <c r="B4" i="4"/>
  <c r="C4" i="4" s="1"/>
  <c r="B20" i="4"/>
  <c r="C20" i="4" s="1"/>
  <c r="Z23" i="2" l="1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K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B2" i="2" s="1"/>
  <c r="C2" i="2" s="1"/>
  <c r="D9" i="2" l="1"/>
  <c r="B9" i="2"/>
  <c r="C9" i="2" s="1"/>
  <c r="F9" i="2"/>
  <c r="E9" i="2"/>
  <c r="E21" i="2"/>
  <c r="F21" i="2"/>
  <c r="D21" i="2"/>
  <c r="B21" i="2"/>
  <c r="C21" i="2" s="1"/>
  <c r="D10" i="2"/>
  <c r="E10" i="2"/>
  <c r="B10" i="2"/>
  <c r="C10" i="2" s="1"/>
  <c r="F10" i="2"/>
  <c r="F18" i="2"/>
  <c r="E18" i="2"/>
  <c r="D18" i="2"/>
  <c r="B18" i="2"/>
  <c r="C18" i="2" s="1"/>
  <c r="F3" i="2"/>
  <c r="E3" i="2"/>
  <c r="B3" i="2"/>
  <c r="C3" i="2" s="1"/>
  <c r="D3" i="2"/>
  <c r="E7" i="2"/>
  <c r="F7" i="2"/>
  <c r="D7" i="2"/>
  <c r="B7" i="2"/>
  <c r="C7" i="2" s="1"/>
  <c r="D11" i="2"/>
  <c r="B11" i="2"/>
  <c r="C11" i="2" s="1"/>
  <c r="E11" i="2"/>
  <c r="F11" i="2"/>
  <c r="B15" i="2"/>
  <c r="C15" i="2" s="1"/>
  <c r="F15" i="2"/>
  <c r="E15" i="2"/>
  <c r="D15" i="2"/>
  <c r="F19" i="2"/>
  <c r="B19" i="2"/>
  <c r="C19" i="2" s="1"/>
  <c r="E19" i="2"/>
  <c r="D19" i="2"/>
  <c r="E23" i="2"/>
  <c r="D23" i="2"/>
  <c r="B23" i="2"/>
  <c r="C23" i="2" s="1"/>
  <c r="F23" i="2"/>
  <c r="E5" i="2"/>
  <c r="D5" i="2"/>
  <c r="F5" i="2"/>
  <c r="B5" i="2"/>
  <c r="C5" i="2" s="1"/>
  <c r="B13" i="2"/>
  <c r="C13" i="2" s="1"/>
  <c r="D13" i="2"/>
  <c r="F13" i="2"/>
  <c r="E13" i="2"/>
  <c r="F17" i="2"/>
  <c r="E17" i="2"/>
  <c r="B17" i="2"/>
  <c r="C17" i="2" s="1"/>
  <c r="D17" i="2"/>
  <c r="E6" i="2"/>
  <c r="D6" i="2"/>
  <c r="B6" i="2"/>
  <c r="C6" i="2" s="1"/>
  <c r="F6" i="2"/>
  <c r="B14" i="2"/>
  <c r="C14" i="2" s="1"/>
  <c r="F14" i="2"/>
  <c r="D14" i="2"/>
  <c r="E14" i="2"/>
  <c r="E22" i="2"/>
  <c r="D22" i="2"/>
  <c r="F22" i="2"/>
  <c r="B22" i="2"/>
  <c r="C22" i="2" s="1"/>
  <c r="E4" i="2"/>
  <c r="F4" i="2"/>
  <c r="D4" i="2"/>
  <c r="B4" i="2"/>
  <c r="C4" i="2" s="1"/>
  <c r="D8" i="2"/>
  <c r="E8" i="2"/>
  <c r="F8" i="2"/>
  <c r="B8" i="2"/>
  <c r="C8" i="2" s="1"/>
  <c r="F12" i="2"/>
  <c r="B12" i="2"/>
  <c r="C12" i="2" s="1"/>
  <c r="E12" i="2"/>
  <c r="D12" i="2"/>
  <c r="F16" i="2"/>
  <c r="B16" i="2"/>
  <c r="C16" i="2" s="1"/>
  <c r="E16" i="2"/>
  <c r="D16" i="2"/>
  <c r="E20" i="2"/>
  <c r="D20" i="2"/>
  <c r="B20" i="2"/>
  <c r="C20" i="2" s="1"/>
  <c r="F20" i="2"/>
  <c r="F2" i="2"/>
  <c r="E2" i="2"/>
  <c r="D2" i="2"/>
</calcChain>
</file>

<file path=xl/sharedStrings.xml><?xml version="1.0" encoding="utf-8"?>
<sst xmlns="http://schemas.openxmlformats.org/spreadsheetml/2006/main" count="496" uniqueCount="100">
  <si>
    <t>fe_filename</t>
  </si>
  <si>
    <t>fe_filename_stem</t>
  </si>
  <si>
    <t>run_status</t>
  </si>
  <si>
    <t>start_time</t>
  </si>
  <si>
    <t>stop_time</t>
  </si>
  <si>
    <t>description</t>
  </si>
  <si>
    <t>statistic</t>
  </si>
  <si>
    <t>Line01</t>
  </si>
  <si>
    <t>Line02</t>
  </si>
  <si>
    <t>Line03</t>
  </si>
  <si>
    <t>Line04</t>
  </si>
  <si>
    <t>Line05</t>
  </si>
  <si>
    <t>Line06</t>
  </si>
  <si>
    <t>Line07</t>
  </si>
  <si>
    <t>Line08</t>
  </si>
  <si>
    <t>Line09</t>
  </si>
  <si>
    <t>Line10</t>
  </si>
  <si>
    <t>Line11</t>
  </si>
  <si>
    <t>Line12</t>
  </si>
  <si>
    <t>Line13</t>
  </si>
  <si>
    <t>Line14</t>
  </si>
  <si>
    <t>Line15</t>
  </si>
  <si>
    <t>Line16</t>
  </si>
  <si>
    <t>Line17</t>
  </si>
  <si>
    <t>Line18</t>
  </si>
  <si>
    <t>D:/1522/ctr7/orcaflex/rev_a08/base_files/fsts_lngc_pretension/fsts_l015_hwl_125km3_l100_pb_vessel_statics_6dof.sim</t>
  </si>
  <si>
    <t>fsts_l015_hwl_125km3_l100_pb_vessel_statics_6dof</t>
  </si>
  <si>
    <t>D:/1522/ctr7/orcaflex/rev_a08/base_files/fsts_lngc_pretension/fsts_l015_hwl_125km3_l100_sb_vessel_statics_6dof.sim</t>
  </si>
  <si>
    <t>fsts_l015_hwl_125km3_l100_sb_vessel_statics_6dof</t>
  </si>
  <si>
    <t>D:/1522/ctr7/orcaflex/rev_a08/base_files/fsts_lngc_pretension/fsts_l015_hwl_180km3_l100_pb_vessel_statics_6dof.sim</t>
  </si>
  <si>
    <t>fsts_l015_hwl_180km3_l100_pb_vessel_statics_6dof</t>
  </si>
  <si>
    <t>D:/1522/ctr7/orcaflex/rev_a08/base_files/fsts_lngc_pretension/fsts_l015_hwl_180km3_l100_sb_vessel_statics_6dof.sim</t>
  </si>
  <si>
    <t>fsts_l015_hwl_180km3_l100_sb_vessel_statics_6dof</t>
  </si>
  <si>
    <t>D:/1522/ctr7/orcaflex/rev_a08/base_files/fsts_lngc_pretension/fsts_l015_lwl_125km3_l100_pb_vessel_statics_6dof.sim</t>
  </si>
  <si>
    <t>fsts_l015_lwl_125km3_l100_pb_vessel_statics_6dof</t>
  </si>
  <si>
    <t>D:/1522/ctr7/orcaflex/rev_a08/base_files/fsts_lngc_pretension/fsts_l015_lwl_125km3_l100_sb_vessel_statics_6dof.sim</t>
  </si>
  <si>
    <t>fsts_l015_lwl_125km3_l100_sb_vessel_statics_6dof</t>
  </si>
  <si>
    <t>D:/1522/ctr7/orcaflex/rev_a08/base_files/fsts_lngc_pretension/fsts_l015_lwl_180km3_l100_pb_vessel_statics_6dof.sim</t>
  </si>
  <si>
    <t>fsts_l015_lwl_180km3_l100_pb_vessel_statics_6dof</t>
  </si>
  <si>
    <t>D:/1522/ctr7/orcaflex/rev_a08/base_files/fsts_lngc_pretension/fsts_l015_lwl_180km3_l100_sb_vessel_statics_6dof.sim</t>
  </si>
  <si>
    <t>fsts_l015_lwl_180km3_l100_sb_vessel_statics_6dof</t>
  </si>
  <si>
    <t>D:/1522/ctr7/orcaflex/rev_a08/base_files/fsts_lngc_pretension/fsts_l015_mwl_125km3_l100_pb_vessel_statics_6dof.sim</t>
  </si>
  <si>
    <t>fsts_l015_mwl_125km3_l100_pb_vessel_statics_6dof</t>
  </si>
  <si>
    <t>D:/1522/ctr7/orcaflex/rev_a08/base_files/fsts_lngc_pretension/fsts_l015_mwl_125km3_l100_sb_vessel_statics_6dof.sim</t>
  </si>
  <si>
    <t>fsts_l015_mwl_125km3_l100_sb_vessel_statics_6dof</t>
  </si>
  <si>
    <t>D:/1522/ctr7/orcaflex/rev_a08/base_files/fsts_lngc_pretension/fsts_l015_mwl_180km3_l100_pb_vessel_statics_6dof.sim</t>
  </si>
  <si>
    <t>fsts_l015_mwl_180km3_l100_pb_vessel_statics_6dof</t>
  </si>
  <si>
    <t>D:/1522/ctr7/orcaflex/rev_a08/base_files/fsts_lngc_pretension/fsts_l015_mwl_180km3_l100_sb_vessel_statics_6dof.sim</t>
  </si>
  <si>
    <t>fsts_l015_mwl_180km3_l100_sb_vessel_statics_6dof</t>
  </si>
  <si>
    <t>D:/1522/ctr7/orcaflex/rev_a08/base_files/fsts_lngc_pretension/fsts_l095_hwl_125km3_l000_pb_vessel_statics_6dof.sim</t>
  </si>
  <si>
    <t>fsts_l095_hwl_125km3_l000_pb_vessel_statics_6dof</t>
  </si>
  <si>
    <t>D:/1522/ctr7/orcaflex/rev_a08/base_files/fsts_lngc_pretension/fsts_l095_hwl_125km3_l000_sb_vessel_statics_6dof.sim</t>
  </si>
  <si>
    <t>fsts_l095_hwl_125km3_l000_sb_vessel_statics_6dof</t>
  </si>
  <si>
    <t>D:/1522/ctr7/orcaflex/rev_a08/base_files/fsts_lngc_pretension/fsts_l095_hwl_180km3_l000_pb_vessel_statics_6dof.sim</t>
  </si>
  <si>
    <t>fsts_l095_hwl_180km3_l000_pb_vessel_statics_6dof</t>
  </si>
  <si>
    <t>D:/1522/ctr7/orcaflex/rev_a08/base_files/fsts_lngc_pretension/fsts_l095_hwl_180km3_l000_sb_vessel_statics_6dof.sim</t>
  </si>
  <si>
    <t>fsts_l095_hwl_180km3_l000_sb_vessel_statics_6dof</t>
  </si>
  <si>
    <t>D:/1522/ctr7/orcaflex/rev_a08/base_files/fsts_lngc_pretension/fsts_l095_lwl_125km3_l000_pb_vessel_statics_6dof.sim</t>
  </si>
  <si>
    <t>fsts_l095_lwl_125km3_l000_pb_vessel_statics_6dof</t>
  </si>
  <si>
    <t>D:/1522/ctr7/orcaflex/rev_a08/base_files/fsts_lngc_pretension/fsts_l095_lwl_125km3_l000_sb_vessel_statics_6dof.sim</t>
  </si>
  <si>
    <t>fsts_l095_lwl_125km3_l000_sb_vessel_statics_6dof</t>
  </si>
  <si>
    <t>D:/1522/ctr7/orcaflex/rev_a08/base_files/fsts_lngc_pretension/fsts_l095_lwl_180km3_l000_pb_vessel_statics_6dof.sim</t>
  </si>
  <si>
    <t>fsts_l095_lwl_180km3_l000_pb_vessel_statics_6dof</t>
  </si>
  <si>
    <t>D:/1522/ctr7/orcaflex/rev_a08/base_files/fsts_lngc_pretension/fsts_l095_lwl_180km3_l000_sb_vessel_statics_6dof.sim</t>
  </si>
  <si>
    <t>fsts_l095_lwl_180km3_l000_sb_vessel_statics_6dof</t>
  </si>
  <si>
    <t>D:/1522/ctr7/orcaflex/rev_a08/base_files/fsts_lngc_pretension/fsts_l095_mwl_125km3_l000_pb_vessel_statics_6dof.sim</t>
  </si>
  <si>
    <t>fsts_l095_mwl_125km3_l000_pb_vessel_statics_6dof</t>
  </si>
  <si>
    <t>D:/1522/ctr7/orcaflex/rev_a08/base_files/fsts_lngc_pretension/fsts_l095_mwl_180km3_l000_pb_vessel_statics_6dof.sim</t>
  </si>
  <si>
    <t>fsts_l095_mwl_180km3_l000_pb_vessel_statics_6dof</t>
  </si>
  <si>
    <t>D:/1522/ctr7/orcaflex/rev_a08/base_files/fsts_lngc_pretension/fsts_l095_mwl_180km3_l000_sb_vessel_statics_6dof.sim</t>
  </si>
  <si>
    <t>fsts_l095_mwl_180km3_l000_sb_vessel_statics_6dof</t>
  </si>
  <si>
    <t>fenderFST2L1_contact_force_max</t>
  </si>
  <si>
    <t>fenderFST2L2_contact_force_max</t>
  </si>
  <si>
    <t>fenderFST2L3_contact_force_max</t>
  </si>
  <si>
    <t>fenderFST2L4_contact_force_max</t>
  </si>
  <si>
    <t>fenderFST1L1_contact_force_max</t>
  </si>
  <si>
    <t>fenderFST1L2_contact_force_max</t>
  </si>
  <si>
    <t>fenderFST1L3_contact_force_max</t>
  </si>
  <si>
    <t>FST1</t>
  </si>
  <si>
    <t>FST2</t>
  </si>
  <si>
    <t>LNGC Size</t>
  </si>
  <si>
    <t>Berthing</t>
  </si>
  <si>
    <t>Tide</t>
  </si>
  <si>
    <t>Sum</t>
  </si>
  <si>
    <t>Y</t>
  </si>
  <si>
    <t>N</t>
  </si>
  <si>
    <t>Smell test</t>
  </si>
  <si>
    <t>Final test</t>
  </si>
  <si>
    <t>lngc_X</t>
  </si>
  <si>
    <t>lngc_Y</t>
  </si>
  <si>
    <t>lngc_Z</t>
  </si>
  <si>
    <t>lngc_R1</t>
  </si>
  <si>
    <t>lngc_R2</t>
  </si>
  <si>
    <t>lngc_R3</t>
  </si>
  <si>
    <t>-</t>
  </si>
  <si>
    <t>D:/1522/ctr7/orcaflex/rev_a08/base_files/fsts_lngc_pretension/fsts_l095_mwl_125km3_l000_sb_vessel_statics_6dof.sim</t>
  </si>
  <si>
    <t>fsts_l095_mwl_125km3_l000_sb_vessel_statics_6dof</t>
  </si>
  <si>
    <t>InStaticState</t>
  </si>
  <si>
    <t>inf</t>
  </si>
  <si>
    <t>fenderFST2L5_contact_force_max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</si>
</sst>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9"/>
      <color rgb="FF233845"/>
      <name val="Segoe UI"/>
      <family val="2"/>
    </font>
    <font>
      <sz val="9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7F0F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 applyAlignment="1">
      <alignment horizontal="center"/>
    </xf>
    <xf numFmtId="0" fontId="18" fillId="33" borderId="10" xfId="0" applyFont="1" applyFill="1" applyBorder="1" applyAlignment="1">
      <alignment horizontal="center" vertical="center" wrapText="1" readingOrder="1"/>
    </xf>
    <xf numFmtId="9" fontId="19" fillId="0" borderId="10" xfId="0" applyNumberFormat="1" applyFont="1" applyBorder="1" applyAlignment="1">
      <alignment horizontal="center" vertical="center" wrapText="1" readingOrder="1"/>
    </xf>
    <xf numFmtId="0" fontId="18" fillId="34" borderId="0" xfId="0" applyFont="1" applyFill="1" applyAlignment="1">
      <alignment horizontal="center" vertical="center" wrapText="1" readingOrder="1"/>
    </xf>
    <xf numFmtId="9" fontId="19" fillId="34" borderId="0" xfId="0" applyNumberFormat="1" applyFont="1" applyFill="1" applyAlignment="1">
      <alignment horizontal="center" vertical="center" wrapText="1" readingOrder="1"/>
    </xf>
    <xf numFmtId="0" fontId="0" fillId="34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6" fillId="0" borderId="10" xfId="0" applyFont="1" applyBorder="1"/>
    <xf numFmtId="1" fontId="0" fillId="0" borderId="10" xfId="0" applyNumberFormat="1" applyBorder="1" applyAlignment="1">
      <alignment horizontal="center"/>
    </xf>
    <xf numFmtId="1" fontId="0" fillId="34" borderId="10" xfId="0" applyNumberFormat="1" applyFill="1" applyBorder="1" applyAlignment="1">
      <alignment horizontal="center"/>
    </xf>
    <xf numFmtId="0" fontId="18" fillId="34" borderId="10" xfId="0" applyFont="1" applyFill="1" applyBorder="1" applyAlignment="1">
      <alignment horizontal="center" vertical="center" wrapText="1" readingOrder="1"/>
    </xf>
    <xf numFmtId="0" fontId="0" fillId="0" borderId="10" xfId="0" applyBorder="1" applyAlignment="1">
      <alignment horizontal="center" wrapText="1"/>
    </xf>
    <xf numFmtId="9" fontId="19" fillId="34" borderId="10" xfId="0" applyNumberFormat="1" applyFont="1" applyFill="1" applyBorder="1" applyAlignment="1">
      <alignment horizontal="center" vertical="center" wrapText="1" readingOrder="1"/>
    </xf>
    <xf numFmtId="0" fontId="0" fillId="34" borderId="10" xfId="0" applyFill="1" applyBorder="1"/>
    <xf numFmtId="0" fontId="0" fillId="0" borderId="10" xfId="0" applyBorder="1"/>
    <xf numFmtId="0" fontId="0" fillId="0" borderId="10" xfId="0" applyBorder="1" applyAlignment="1">
      <alignment wrapText="1"/>
    </xf>
    <xf numFmtId="9" fontId="19" fillId="0" borderId="11" xfId="0" applyNumberFormat="1" applyFont="1" applyBorder="1" applyAlignment="1">
      <alignment horizontal="center" vertical="center" wrapText="1" readingOrder="1"/>
    </xf>
    <xf numFmtId="164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color rgb="FFC0000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C4E48-8311-4831-884E-FA15E71F1BDC}">
  <sheetPr>
    <tabColor rgb="FF0000FF"/>
  </sheetPr>
  <dimension ref="A1:Y25"/>
  <sheetViews>
    <sheetView workbookViewId="0">
      <selection sqref="A1:Y25"/>
    </sheetView>
  </sheetViews>
  <sheetFormatPr defaultRowHeight="15" x14ac:dyDescent="0.25"/>
  <cols>
    <col min="2" max="2" width="47.140625" customWidth="1"/>
    <col min="8" max="15" width="9.28515625" bestFit="1" customWidth="1"/>
    <col min="16" max="17" width="9.5703125" bestFit="1" customWidth="1"/>
    <col min="18" max="25" width="9.285156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 t="s">
        <v>25</v>
      </c>
      <c r="B2" t="s">
        <v>26</v>
      </c>
      <c r="C2" t="s">
        <v>97</v>
      </c>
      <c r="D2">
        <v>-10</v>
      </c>
      <c r="E2" t="s">
        <v>98</v>
      </c>
      <c r="H2">
        <v>89.560011000000003</v>
      </c>
      <c r="I2">
        <v>89.595643999999993</v>
      </c>
      <c r="J2">
        <v>89.129716999999999</v>
      </c>
      <c r="K2">
        <v>31.087358999999999</v>
      </c>
      <c r="L2">
        <v>31.063296000000001</v>
      </c>
      <c r="M2">
        <v>31.078828999999999</v>
      </c>
      <c r="N2">
        <v>46.442349999999998</v>
      </c>
      <c r="O2">
        <v>46.448152</v>
      </c>
      <c r="P2">
        <v>118.52882</v>
      </c>
      <c r="Q2">
        <v>118.523996</v>
      </c>
      <c r="R2">
        <v>118.567801</v>
      </c>
      <c r="S2">
        <v>61.411121000000001</v>
      </c>
      <c r="T2">
        <v>61.263348000000001</v>
      </c>
      <c r="U2">
        <v>76.243544999999997</v>
      </c>
      <c r="V2">
        <v>61.300668999999999</v>
      </c>
      <c r="W2">
        <v>61.294584999999998</v>
      </c>
    </row>
    <row r="3" spans="1:25" x14ac:dyDescent="0.25">
      <c r="A3" t="s">
        <v>27</v>
      </c>
      <c r="B3" t="s">
        <v>28</v>
      </c>
      <c r="C3" t="s">
        <v>97</v>
      </c>
      <c r="D3">
        <v>-10</v>
      </c>
      <c r="E3" t="s">
        <v>98</v>
      </c>
      <c r="H3">
        <v>100.186503</v>
      </c>
      <c r="I3">
        <v>100.18995200000001</v>
      </c>
      <c r="J3">
        <v>100.191428</v>
      </c>
      <c r="K3">
        <v>60.110171999999999</v>
      </c>
      <c r="L3">
        <v>60.129508999999999</v>
      </c>
      <c r="M3">
        <v>59.813827000000003</v>
      </c>
      <c r="N3">
        <v>119.80699799999999</v>
      </c>
      <c r="O3">
        <v>119.801644</v>
      </c>
      <c r="P3">
        <v>120.20375300000001</v>
      </c>
      <c r="Q3">
        <v>120.196467</v>
      </c>
      <c r="R3">
        <v>120.195961</v>
      </c>
      <c r="S3">
        <v>119.83512399999999</v>
      </c>
      <c r="T3">
        <v>119.906459</v>
      </c>
      <c r="U3">
        <v>119.81174900000001</v>
      </c>
      <c r="V3">
        <v>119.860985</v>
      </c>
      <c r="W3">
        <v>119.85839199999999</v>
      </c>
    </row>
    <row r="4" spans="1:25" x14ac:dyDescent="0.25">
      <c r="A4" t="s">
        <v>29</v>
      </c>
      <c r="B4" t="s">
        <v>30</v>
      </c>
      <c r="C4" t="s">
        <v>97</v>
      </c>
      <c r="D4">
        <v>-10</v>
      </c>
      <c r="E4" t="s">
        <v>98</v>
      </c>
      <c r="H4">
        <v>261.30935199999999</v>
      </c>
      <c r="I4">
        <v>261.57770699999998</v>
      </c>
      <c r="J4">
        <v>306.40501599999999</v>
      </c>
      <c r="K4">
        <v>159.140263</v>
      </c>
      <c r="L4">
        <v>162.986222</v>
      </c>
      <c r="M4">
        <v>167.79267899999999</v>
      </c>
      <c r="N4">
        <v>123.44971700000001</v>
      </c>
      <c r="O4">
        <v>123.05258000000001</v>
      </c>
      <c r="P4">
        <v>122.827983</v>
      </c>
      <c r="Q4">
        <v>275.37154900000002</v>
      </c>
      <c r="R4">
        <v>275.10058400000003</v>
      </c>
      <c r="S4">
        <v>272.58836100000002</v>
      </c>
      <c r="T4">
        <v>167.78813700000001</v>
      </c>
      <c r="U4">
        <v>172.006056</v>
      </c>
      <c r="V4">
        <v>55.068438</v>
      </c>
      <c r="W4">
        <v>171.198103</v>
      </c>
      <c r="X4">
        <v>172.271762</v>
      </c>
      <c r="Y4">
        <v>173.16191699999999</v>
      </c>
    </row>
    <row r="5" spans="1:25" x14ac:dyDescent="0.25">
      <c r="A5" t="s">
        <v>31</v>
      </c>
      <c r="B5" t="s">
        <v>32</v>
      </c>
      <c r="C5" t="s">
        <v>97</v>
      </c>
      <c r="D5">
        <v>-10</v>
      </c>
      <c r="E5" t="s">
        <v>98</v>
      </c>
      <c r="H5">
        <v>199.73191499999999</v>
      </c>
      <c r="I5">
        <v>199.732268</v>
      </c>
      <c r="J5">
        <v>199.724706</v>
      </c>
      <c r="K5">
        <v>100.15118</v>
      </c>
      <c r="L5">
        <v>100.133858</v>
      </c>
      <c r="M5">
        <v>100.16583900000001</v>
      </c>
      <c r="N5">
        <v>100.266672</v>
      </c>
      <c r="O5">
        <v>100.26857699999999</v>
      </c>
      <c r="P5">
        <v>100.266744</v>
      </c>
      <c r="Q5">
        <v>199.71428499999999</v>
      </c>
      <c r="R5">
        <v>199.718076</v>
      </c>
      <c r="S5">
        <v>199.71836500000001</v>
      </c>
      <c r="T5">
        <v>250.278167</v>
      </c>
      <c r="U5">
        <v>250.26298399999999</v>
      </c>
      <c r="V5">
        <v>250.13236499999999</v>
      </c>
      <c r="W5">
        <v>100.26999000000001</v>
      </c>
      <c r="X5">
        <v>100.131987</v>
      </c>
      <c r="Y5">
        <v>100.132493</v>
      </c>
    </row>
    <row r="6" spans="1:25" x14ac:dyDescent="0.25">
      <c r="A6" t="s">
        <v>33</v>
      </c>
      <c r="B6" t="s">
        <v>34</v>
      </c>
      <c r="C6" t="s">
        <v>97</v>
      </c>
      <c r="D6">
        <v>-10</v>
      </c>
      <c r="E6" t="s">
        <v>98</v>
      </c>
      <c r="H6">
        <v>89.501641000000006</v>
      </c>
      <c r="I6">
        <v>89.527253999999999</v>
      </c>
      <c r="J6">
        <v>89.051422000000002</v>
      </c>
      <c r="K6">
        <v>31.102467999999998</v>
      </c>
      <c r="L6">
        <v>31.070518</v>
      </c>
      <c r="M6">
        <v>31.088123</v>
      </c>
      <c r="N6">
        <v>46.479393000000002</v>
      </c>
      <c r="O6">
        <v>46.483649999999997</v>
      </c>
      <c r="P6">
        <v>118.492091</v>
      </c>
      <c r="Q6">
        <v>118.49553400000001</v>
      </c>
      <c r="R6">
        <v>118.533151</v>
      </c>
      <c r="S6">
        <v>61.465572999999999</v>
      </c>
      <c r="T6">
        <v>61.326929</v>
      </c>
      <c r="U6">
        <v>76.302509999999998</v>
      </c>
      <c r="V6">
        <v>61.358134999999997</v>
      </c>
      <c r="W6">
        <v>61.351078999999999</v>
      </c>
    </row>
    <row r="7" spans="1:25" x14ac:dyDescent="0.25">
      <c r="A7" t="s">
        <v>35</v>
      </c>
      <c r="B7" t="s">
        <v>36</v>
      </c>
      <c r="C7" t="s">
        <v>97</v>
      </c>
      <c r="D7">
        <v>-10</v>
      </c>
      <c r="E7" t="s">
        <v>98</v>
      </c>
      <c r="H7">
        <v>100.418295</v>
      </c>
      <c r="I7">
        <v>100.42591299999999</v>
      </c>
      <c r="J7">
        <v>100.434</v>
      </c>
      <c r="K7">
        <v>60.238263000000003</v>
      </c>
      <c r="L7">
        <v>60.278424000000001</v>
      </c>
      <c r="M7">
        <v>59.575743000000003</v>
      </c>
      <c r="N7">
        <v>119.55961499999999</v>
      </c>
      <c r="O7">
        <v>119.556955</v>
      </c>
      <c r="P7">
        <v>120.453981</v>
      </c>
      <c r="Q7">
        <v>120.452884</v>
      </c>
      <c r="R7">
        <v>120.442708</v>
      </c>
      <c r="S7">
        <v>119.61669000000001</v>
      </c>
      <c r="T7">
        <v>119.788287</v>
      </c>
      <c r="U7">
        <v>119.578549</v>
      </c>
      <c r="V7">
        <v>119.680083</v>
      </c>
      <c r="W7">
        <v>119.69123500000001</v>
      </c>
    </row>
    <row r="8" spans="1:25" x14ac:dyDescent="0.25">
      <c r="A8" t="s">
        <v>37</v>
      </c>
      <c r="B8" t="s">
        <v>38</v>
      </c>
      <c r="C8" t="s">
        <v>97</v>
      </c>
      <c r="D8">
        <v>-10</v>
      </c>
      <c r="E8" t="s">
        <v>98</v>
      </c>
      <c r="H8">
        <v>257.55031000000002</v>
      </c>
      <c r="I8">
        <v>257.93162799999999</v>
      </c>
      <c r="J8">
        <v>302.054824</v>
      </c>
      <c r="K8">
        <v>158.732439</v>
      </c>
      <c r="L8">
        <v>162.77116899999999</v>
      </c>
      <c r="M8">
        <v>167.813672</v>
      </c>
      <c r="N8">
        <v>125.12075400000001</v>
      </c>
      <c r="O8">
        <v>124.726157</v>
      </c>
      <c r="P8">
        <v>124.519228</v>
      </c>
      <c r="Q8">
        <v>273.663116</v>
      </c>
      <c r="R8">
        <v>273.39974999999998</v>
      </c>
      <c r="S8">
        <v>270.91893299999998</v>
      </c>
      <c r="T8">
        <v>169.28244599999999</v>
      </c>
      <c r="U8">
        <v>174.20981599999999</v>
      </c>
      <c r="V8">
        <v>60.226857000000003</v>
      </c>
      <c r="W8">
        <v>171.83120199999999</v>
      </c>
      <c r="X8">
        <v>174.322711</v>
      </c>
      <c r="Y8">
        <v>175.31963999999999</v>
      </c>
    </row>
    <row r="9" spans="1:25" x14ac:dyDescent="0.25">
      <c r="A9" t="s">
        <v>39</v>
      </c>
      <c r="B9" t="s">
        <v>40</v>
      </c>
      <c r="C9" t="s">
        <v>97</v>
      </c>
      <c r="D9">
        <v>-10</v>
      </c>
      <c r="E9" t="s">
        <v>98</v>
      </c>
      <c r="H9">
        <v>198.49623399999999</v>
      </c>
      <c r="I9">
        <v>197.12588700000001</v>
      </c>
      <c r="J9">
        <v>1.1122590000000001</v>
      </c>
      <c r="K9">
        <v>0.187059</v>
      </c>
      <c r="L9">
        <v>0.19279199999999999</v>
      </c>
      <c r="M9">
        <v>0.21382399999999999</v>
      </c>
      <c r="N9">
        <v>0.37037500000000001</v>
      </c>
      <c r="O9">
        <v>0.37519599999999997</v>
      </c>
      <c r="P9">
        <v>0.38636399999999999</v>
      </c>
      <c r="Q9">
        <v>0.27132899999999999</v>
      </c>
      <c r="R9">
        <v>0.30825000000000002</v>
      </c>
      <c r="S9">
        <v>0.73266100000000001</v>
      </c>
      <c r="T9">
        <v>215.657295</v>
      </c>
      <c r="U9">
        <v>218.11534499999999</v>
      </c>
      <c r="V9">
        <v>0.16562199999999999</v>
      </c>
      <c r="W9">
        <v>0.43884200000000001</v>
      </c>
      <c r="X9">
        <v>0.35863800000000001</v>
      </c>
      <c r="Y9">
        <v>0.474439</v>
      </c>
    </row>
    <row r="10" spans="1:25" x14ac:dyDescent="0.25">
      <c r="A10" t="s">
        <v>41</v>
      </c>
      <c r="B10" t="s">
        <v>42</v>
      </c>
      <c r="C10" t="s">
        <v>97</v>
      </c>
      <c r="D10">
        <v>-10</v>
      </c>
      <c r="E10" t="s">
        <v>98</v>
      </c>
      <c r="H10">
        <v>89.529352000000003</v>
      </c>
      <c r="I10">
        <v>89.558507000000006</v>
      </c>
      <c r="J10">
        <v>89.095652999999999</v>
      </c>
      <c r="K10">
        <v>31.07948</v>
      </c>
      <c r="L10">
        <v>31.054635999999999</v>
      </c>
      <c r="M10">
        <v>31.068152999999999</v>
      </c>
      <c r="N10">
        <v>46.452314999999999</v>
      </c>
      <c r="O10">
        <v>46.459895000000003</v>
      </c>
      <c r="P10">
        <v>118.52540399999999</v>
      </c>
      <c r="Q10">
        <v>118.524902</v>
      </c>
      <c r="R10">
        <v>118.56094299999999</v>
      </c>
      <c r="S10">
        <v>61.432091999999997</v>
      </c>
      <c r="T10">
        <v>61.286104999999999</v>
      </c>
      <c r="U10">
        <v>76.265154999999993</v>
      </c>
      <c r="V10">
        <v>61.327424999999998</v>
      </c>
      <c r="W10">
        <v>61.312232000000002</v>
      </c>
    </row>
    <row r="11" spans="1:25" x14ac:dyDescent="0.25">
      <c r="A11" t="s">
        <v>43</v>
      </c>
      <c r="B11" t="s">
        <v>44</v>
      </c>
      <c r="C11" t="s">
        <v>97</v>
      </c>
      <c r="D11">
        <v>-10</v>
      </c>
      <c r="E11" t="s">
        <v>98</v>
      </c>
      <c r="H11">
        <v>100.28289599999999</v>
      </c>
      <c r="I11">
        <v>100.285589</v>
      </c>
      <c r="J11">
        <v>100.29939299999999</v>
      </c>
      <c r="K11">
        <v>60.161501999999999</v>
      </c>
      <c r="L11">
        <v>60.192953000000003</v>
      </c>
      <c r="M11">
        <v>59.706944</v>
      </c>
      <c r="N11">
        <v>119.69920999999999</v>
      </c>
      <c r="O11">
        <v>119.70016099999999</v>
      </c>
      <c r="P11">
        <v>120.30244</v>
      </c>
      <c r="Q11">
        <v>120.30623199999999</v>
      </c>
      <c r="R11">
        <v>120.303859</v>
      </c>
      <c r="S11">
        <v>119.739321</v>
      </c>
      <c r="T11">
        <v>119.856848</v>
      </c>
      <c r="U11">
        <v>119.71435099999999</v>
      </c>
      <c r="V11">
        <v>119.788236</v>
      </c>
      <c r="W11">
        <v>119.789781</v>
      </c>
    </row>
    <row r="12" spans="1:25" x14ac:dyDescent="0.25">
      <c r="A12" t="s">
        <v>45</v>
      </c>
      <c r="B12" t="s">
        <v>46</v>
      </c>
      <c r="C12" t="s">
        <v>97</v>
      </c>
      <c r="D12">
        <v>-10</v>
      </c>
      <c r="E12" t="s">
        <v>98</v>
      </c>
      <c r="H12">
        <v>266.93260299999997</v>
      </c>
      <c r="I12">
        <v>267.14032200000003</v>
      </c>
      <c r="J12">
        <v>314.71052900000001</v>
      </c>
      <c r="K12">
        <v>157.148786</v>
      </c>
      <c r="L12">
        <v>160.934832</v>
      </c>
      <c r="M12">
        <v>165.72618399999999</v>
      </c>
      <c r="N12">
        <v>119.672892</v>
      </c>
      <c r="O12">
        <v>119.272192</v>
      </c>
      <c r="P12">
        <v>119.05946</v>
      </c>
      <c r="Q12">
        <v>280.51467600000001</v>
      </c>
      <c r="R12">
        <v>280.19953400000003</v>
      </c>
      <c r="S12">
        <v>277.41258900000003</v>
      </c>
      <c r="T12">
        <v>170.438121</v>
      </c>
      <c r="U12">
        <v>175.393316</v>
      </c>
      <c r="V12">
        <v>60.288204</v>
      </c>
      <c r="W12">
        <v>172.390243</v>
      </c>
      <c r="X12">
        <v>176.35147699999999</v>
      </c>
      <c r="Y12">
        <v>177.43263899999999</v>
      </c>
    </row>
    <row r="13" spans="1:25" x14ac:dyDescent="0.25">
      <c r="A13" t="s">
        <v>47</v>
      </c>
      <c r="B13" t="s">
        <v>48</v>
      </c>
      <c r="C13" t="s">
        <v>97</v>
      </c>
      <c r="D13">
        <v>-10</v>
      </c>
      <c r="E13" t="s">
        <v>98</v>
      </c>
      <c r="H13">
        <v>200.868718</v>
      </c>
      <c r="I13">
        <v>197.79557500000001</v>
      </c>
      <c r="J13">
        <v>1.116652</v>
      </c>
      <c r="K13">
        <v>0.18693199999999999</v>
      </c>
      <c r="L13">
        <v>0.192692</v>
      </c>
      <c r="M13">
        <v>0.213754</v>
      </c>
      <c r="N13">
        <v>0.36839100000000002</v>
      </c>
      <c r="O13">
        <v>0.37307400000000002</v>
      </c>
      <c r="P13">
        <v>0.38415500000000002</v>
      </c>
      <c r="Q13">
        <v>0.27380100000000002</v>
      </c>
      <c r="R13">
        <v>0.31119400000000003</v>
      </c>
      <c r="S13">
        <v>0.74343599999999999</v>
      </c>
      <c r="T13">
        <v>218.69308899999999</v>
      </c>
      <c r="U13">
        <v>220.50546800000001</v>
      </c>
      <c r="V13">
        <v>0.16629099999999999</v>
      </c>
      <c r="W13">
        <v>0.43894</v>
      </c>
      <c r="X13">
        <v>0.361039</v>
      </c>
      <c r="Y13">
        <v>0.48467900000000003</v>
      </c>
    </row>
    <row r="14" spans="1:25" x14ac:dyDescent="0.25">
      <c r="A14" t="s">
        <v>49</v>
      </c>
      <c r="B14" t="s">
        <v>50</v>
      </c>
      <c r="C14" t="s">
        <v>97</v>
      </c>
      <c r="D14">
        <v>-10</v>
      </c>
      <c r="E14" t="s">
        <v>98</v>
      </c>
      <c r="H14">
        <v>92.976658</v>
      </c>
      <c r="I14">
        <v>92.714145000000002</v>
      </c>
      <c r="J14">
        <v>96.623327000000003</v>
      </c>
      <c r="K14">
        <v>20.963916000000001</v>
      </c>
      <c r="L14">
        <v>21.034125</v>
      </c>
      <c r="M14">
        <v>20.913747999999998</v>
      </c>
      <c r="N14">
        <v>34.328814000000001</v>
      </c>
      <c r="O14">
        <v>34.275587000000002</v>
      </c>
      <c r="P14">
        <v>0.22197700000000001</v>
      </c>
      <c r="Q14">
        <v>130.89113</v>
      </c>
      <c r="R14">
        <v>130.57935000000001</v>
      </c>
      <c r="S14">
        <v>49.543376000000002</v>
      </c>
      <c r="T14">
        <v>50.537545999999999</v>
      </c>
      <c r="U14">
        <v>65.712543999999994</v>
      </c>
      <c r="V14">
        <v>50.407156000000001</v>
      </c>
      <c r="W14">
        <v>50.508108999999997</v>
      </c>
    </row>
    <row r="15" spans="1:25" x14ac:dyDescent="0.25">
      <c r="A15" t="s">
        <v>51</v>
      </c>
      <c r="B15" t="s">
        <v>52</v>
      </c>
      <c r="C15" t="s">
        <v>97</v>
      </c>
      <c r="D15">
        <v>-10</v>
      </c>
      <c r="E15" t="s">
        <v>98</v>
      </c>
      <c r="H15">
        <v>100.441756</v>
      </c>
      <c r="I15">
        <v>100.44408</v>
      </c>
      <c r="J15">
        <v>100.449826</v>
      </c>
      <c r="K15">
        <v>60.273975</v>
      </c>
      <c r="L15">
        <v>60.312792000000002</v>
      </c>
      <c r="M15">
        <v>59.556476000000004</v>
      </c>
      <c r="N15">
        <v>119.54388400000001</v>
      </c>
      <c r="O15">
        <v>119.543925</v>
      </c>
      <c r="P15">
        <v>120.47732600000001</v>
      </c>
      <c r="Q15">
        <v>120.480146</v>
      </c>
      <c r="R15">
        <v>120.46731</v>
      </c>
      <c r="S15">
        <v>119.57894400000001</v>
      </c>
      <c r="T15">
        <v>119.771899</v>
      </c>
      <c r="U15">
        <v>119.54780700000001</v>
      </c>
      <c r="V15">
        <v>119.65815600000001</v>
      </c>
      <c r="W15">
        <v>119.66117800000001</v>
      </c>
    </row>
    <row r="16" spans="1:25" x14ac:dyDescent="0.25">
      <c r="A16" t="s">
        <v>53</v>
      </c>
      <c r="B16" t="s">
        <v>54</v>
      </c>
      <c r="C16" t="s">
        <v>97</v>
      </c>
      <c r="D16">
        <v>-10</v>
      </c>
      <c r="E16" t="s">
        <v>98</v>
      </c>
      <c r="H16">
        <v>217.10844399999999</v>
      </c>
      <c r="I16">
        <v>217.13099700000001</v>
      </c>
      <c r="J16">
        <v>214.07661400000001</v>
      </c>
      <c r="K16">
        <v>225.28875500000001</v>
      </c>
      <c r="L16">
        <v>225.22443699999999</v>
      </c>
      <c r="M16">
        <v>225.109692</v>
      </c>
      <c r="N16">
        <v>204.96145100000001</v>
      </c>
      <c r="O16">
        <v>204.99023399999999</v>
      </c>
      <c r="P16">
        <v>205.01162199999999</v>
      </c>
      <c r="Q16">
        <v>195.67885699999999</v>
      </c>
      <c r="R16">
        <v>195.696394</v>
      </c>
      <c r="S16">
        <v>195.78230600000001</v>
      </c>
      <c r="T16">
        <v>252.28766899999999</v>
      </c>
      <c r="U16">
        <v>252.66489100000001</v>
      </c>
      <c r="V16">
        <v>103.99315799999999</v>
      </c>
      <c r="W16">
        <v>251.34799899999999</v>
      </c>
      <c r="X16">
        <v>252.272426</v>
      </c>
      <c r="Y16">
        <v>252.32417000000001</v>
      </c>
    </row>
    <row r="17" spans="1:25" x14ac:dyDescent="0.25">
      <c r="A17" t="s">
        <v>55</v>
      </c>
      <c r="B17" t="s">
        <v>56</v>
      </c>
      <c r="C17" t="s">
        <v>97</v>
      </c>
      <c r="D17">
        <v>-10</v>
      </c>
      <c r="E17" t="s">
        <v>98</v>
      </c>
      <c r="H17">
        <v>200.91439500000001</v>
      </c>
      <c r="I17">
        <v>200.925004</v>
      </c>
      <c r="J17">
        <v>200.96422999999999</v>
      </c>
      <c r="K17">
        <v>99.504086999999998</v>
      </c>
      <c r="L17">
        <v>99.541900999999996</v>
      </c>
      <c r="M17">
        <v>99.449870000000004</v>
      </c>
      <c r="N17">
        <v>99.058430000000001</v>
      </c>
      <c r="O17">
        <v>99.061548000000002</v>
      </c>
      <c r="P17">
        <v>99.054834999999997</v>
      </c>
      <c r="Q17">
        <v>201.00832399999999</v>
      </c>
      <c r="R17">
        <v>201.00987599999999</v>
      </c>
      <c r="S17">
        <v>200.99532300000001</v>
      </c>
      <c r="T17">
        <v>248.99789899999999</v>
      </c>
      <c r="U17">
        <v>249.042666</v>
      </c>
      <c r="V17">
        <v>249.48925600000001</v>
      </c>
      <c r="W17">
        <v>99.016834000000003</v>
      </c>
      <c r="X17">
        <v>99.525765000000007</v>
      </c>
      <c r="Y17">
        <v>99.534132</v>
      </c>
    </row>
    <row r="18" spans="1:25" x14ac:dyDescent="0.25">
      <c r="A18" t="s">
        <v>57</v>
      </c>
      <c r="B18" t="s">
        <v>58</v>
      </c>
      <c r="C18" t="s">
        <v>97</v>
      </c>
      <c r="D18">
        <v>-10</v>
      </c>
      <c r="E18" t="s">
        <v>98</v>
      </c>
      <c r="H18">
        <v>89.516394000000005</v>
      </c>
      <c r="I18">
        <v>89.538262000000003</v>
      </c>
      <c r="J18">
        <v>89.078210999999996</v>
      </c>
      <c r="K18">
        <v>31.015979999999999</v>
      </c>
      <c r="L18">
        <v>31.012740000000001</v>
      </c>
      <c r="M18">
        <v>31.026029999999999</v>
      </c>
      <c r="N18">
        <v>46.259067000000002</v>
      </c>
      <c r="O18">
        <v>46.261867000000002</v>
      </c>
      <c r="P18">
        <v>118.72582</v>
      </c>
      <c r="Q18">
        <v>118.72446100000001</v>
      </c>
      <c r="R18">
        <v>118.763733</v>
      </c>
      <c r="S18">
        <v>61.279980000000002</v>
      </c>
      <c r="T18">
        <v>61.177101</v>
      </c>
      <c r="U18">
        <v>76.154792</v>
      </c>
      <c r="V18">
        <v>61.190928999999997</v>
      </c>
      <c r="W18">
        <v>61.181412000000002</v>
      </c>
    </row>
    <row r="19" spans="1:25" x14ac:dyDescent="0.25">
      <c r="A19" t="s">
        <v>59</v>
      </c>
      <c r="B19" t="s">
        <v>60</v>
      </c>
      <c r="C19" t="s">
        <v>97</v>
      </c>
      <c r="D19">
        <v>-10</v>
      </c>
      <c r="E19" t="s">
        <v>98</v>
      </c>
      <c r="H19">
        <v>100.80177399999999</v>
      </c>
      <c r="I19">
        <v>100.81139</v>
      </c>
      <c r="J19">
        <v>100.826626</v>
      </c>
      <c r="K19">
        <v>60.509965999999999</v>
      </c>
      <c r="L19">
        <v>60.570715999999997</v>
      </c>
      <c r="M19">
        <v>59.196720999999997</v>
      </c>
      <c r="N19">
        <v>119.167925</v>
      </c>
      <c r="O19">
        <v>119.166175</v>
      </c>
      <c r="P19">
        <v>120.881303</v>
      </c>
      <c r="Q19">
        <v>120.877574</v>
      </c>
      <c r="R19">
        <v>120.845358</v>
      </c>
      <c r="S19">
        <v>119.222106</v>
      </c>
      <c r="T19">
        <v>119.567781</v>
      </c>
      <c r="U19">
        <v>119.170309</v>
      </c>
      <c r="V19">
        <v>119.36232</v>
      </c>
      <c r="W19">
        <v>119.380728</v>
      </c>
    </row>
    <row r="20" spans="1:25" x14ac:dyDescent="0.25">
      <c r="A20" t="s">
        <v>61</v>
      </c>
      <c r="B20" t="s">
        <v>62</v>
      </c>
      <c r="C20" t="s">
        <v>97</v>
      </c>
      <c r="D20">
        <v>-10</v>
      </c>
      <c r="E20" t="s">
        <v>98</v>
      </c>
      <c r="H20">
        <v>204.375214</v>
      </c>
      <c r="I20">
        <v>202.99705399999999</v>
      </c>
      <c r="J20">
        <v>117.622045</v>
      </c>
      <c r="K20">
        <v>369.69029699999999</v>
      </c>
      <c r="L20">
        <v>366.13484799999998</v>
      </c>
      <c r="M20">
        <v>361.241285</v>
      </c>
      <c r="N20">
        <v>314.60766899999999</v>
      </c>
      <c r="O20">
        <v>314.972667</v>
      </c>
      <c r="P20">
        <v>315.10556600000001</v>
      </c>
      <c r="Q20">
        <v>56.090654000000001</v>
      </c>
      <c r="R20">
        <v>0.25714199999999998</v>
      </c>
      <c r="S20">
        <v>64.869472000000002</v>
      </c>
      <c r="T20">
        <v>449.95787200000001</v>
      </c>
      <c r="U20">
        <v>408.04824500000001</v>
      </c>
      <c r="V20">
        <v>54.788705</v>
      </c>
      <c r="W20">
        <v>488.89752299999998</v>
      </c>
      <c r="X20">
        <v>404.39261299999998</v>
      </c>
      <c r="Y20">
        <v>396.03518100000002</v>
      </c>
    </row>
    <row r="21" spans="1:25" x14ac:dyDescent="0.25">
      <c r="A21" t="s">
        <v>63</v>
      </c>
      <c r="B21" t="s">
        <v>64</v>
      </c>
      <c r="C21" t="s">
        <v>97</v>
      </c>
      <c r="D21">
        <v>-10</v>
      </c>
      <c r="E21" t="s">
        <v>98</v>
      </c>
      <c r="H21">
        <v>201.25441000000001</v>
      </c>
      <c r="I21">
        <v>201.26395400000001</v>
      </c>
      <c r="J21">
        <v>201.31684899999999</v>
      </c>
      <c r="K21">
        <v>99.376316000000003</v>
      </c>
      <c r="L21">
        <v>99.427544999999995</v>
      </c>
      <c r="M21">
        <v>99.322457999999997</v>
      </c>
      <c r="N21">
        <v>98.720348999999999</v>
      </c>
      <c r="O21">
        <v>98.721513000000002</v>
      </c>
      <c r="P21">
        <v>98.713121999999998</v>
      </c>
      <c r="Q21">
        <v>201.38065</v>
      </c>
      <c r="R21">
        <v>201.37799100000001</v>
      </c>
      <c r="S21">
        <v>201.35557</v>
      </c>
      <c r="T21">
        <v>248.60938999999999</v>
      </c>
      <c r="U21">
        <v>248.67111</v>
      </c>
      <c r="V21">
        <v>249.27162300000001</v>
      </c>
      <c r="W21">
        <v>98.642808000000002</v>
      </c>
      <c r="X21">
        <v>99.320909999999998</v>
      </c>
      <c r="Y21">
        <v>99.320622</v>
      </c>
    </row>
    <row r="22" spans="1:25" x14ac:dyDescent="0.25">
      <c r="A22" t="s">
        <v>65</v>
      </c>
      <c r="B22" t="s">
        <v>66</v>
      </c>
      <c r="C22" t="s">
        <v>97</v>
      </c>
      <c r="D22">
        <v>-10</v>
      </c>
      <c r="E22" t="s">
        <v>98</v>
      </c>
      <c r="H22">
        <v>89.080028999999996</v>
      </c>
      <c r="I22">
        <v>89.128962000000001</v>
      </c>
      <c r="J22">
        <v>88.258767000000006</v>
      </c>
      <c r="K22">
        <v>31.953372000000002</v>
      </c>
      <c r="L22">
        <v>31.925335</v>
      </c>
      <c r="M22">
        <v>31.957260000000002</v>
      </c>
      <c r="N22">
        <v>47.433613000000001</v>
      </c>
      <c r="O22">
        <v>47.448016000000003</v>
      </c>
      <c r="P22">
        <v>120.04885400000001</v>
      </c>
      <c r="Q22">
        <v>117.547157</v>
      </c>
      <c r="R22">
        <v>117.614859</v>
      </c>
      <c r="S22">
        <v>62.471584</v>
      </c>
      <c r="T22">
        <v>62.272872</v>
      </c>
      <c r="U22">
        <v>77.239842999999993</v>
      </c>
      <c r="V22">
        <v>62.299661</v>
      </c>
      <c r="W22">
        <v>62.279859000000002</v>
      </c>
    </row>
    <row r="23" spans="1:25" x14ac:dyDescent="0.25">
      <c r="A23" t="s">
        <v>95</v>
      </c>
      <c r="B23" t="s">
        <v>96</v>
      </c>
      <c r="C23" t="s">
        <v>97</v>
      </c>
      <c r="D23">
        <v>-10</v>
      </c>
      <c r="E23" t="s">
        <v>98</v>
      </c>
      <c r="H23">
        <v>101.29199199999999</v>
      </c>
      <c r="I23">
        <v>101.302468</v>
      </c>
      <c r="J23">
        <v>101.32786299999999</v>
      </c>
      <c r="K23">
        <v>60.784188</v>
      </c>
      <c r="L23">
        <v>60.901544999999999</v>
      </c>
      <c r="M23">
        <v>58.699133000000003</v>
      </c>
      <c r="N23">
        <v>118.667356</v>
      </c>
      <c r="O23">
        <v>118.65091700000001</v>
      </c>
      <c r="P23">
        <v>121.412909</v>
      </c>
      <c r="Q23">
        <v>121.41381699999999</v>
      </c>
      <c r="R23">
        <v>121.36306</v>
      </c>
      <c r="S23">
        <v>118.757558</v>
      </c>
      <c r="T23">
        <v>119.281662</v>
      </c>
      <c r="U23">
        <v>118.676822</v>
      </c>
      <c r="V23">
        <v>118.972132</v>
      </c>
      <c r="W23">
        <v>118.99324799999999</v>
      </c>
    </row>
    <row r="24" spans="1:25" x14ac:dyDescent="0.25">
      <c r="A24" t="s">
        <v>67</v>
      </c>
      <c r="B24" t="s">
        <v>68</v>
      </c>
      <c r="C24" t="s">
        <v>97</v>
      </c>
      <c r="D24">
        <v>-10</v>
      </c>
      <c r="E24" t="s">
        <v>98</v>
      </c>
      <c r="H24">
        <v>259.59017999999998</v>
      </c>
      <c r="I24">
        <v>259.59356500000001</v>
      </c>
      <c r="J24">
        <v>292.26045599999998</v>
      </c>
      <c r="K24">
        <v>125.519019</v>
      </c>
      <c r="L24">
        <v>127.122828</v>
      </c>
      <c r="M24">
        <v>129.504818</v>
      </c>
      <c r="N24">
        <v>112.74411000000001</v>
      </c>
      <c r="O24">
        <v>112.46571400000001</v>
      </c>
      <c r="P24">
        <v>112.344249</v>
      </c>
      <c r="Q24">
        <v>243.53402600000001</v>
      </c>
      <c r="R24">
        <v>0.25712800000000002</v>
      </c>
      <c r="S24">
        <v>248.638194</v>
      </c>
      <c r="T24">
        <v>232.76845599999999</v>
      </c>
      <c r="U24">
        <v>246.614757</v>
      </c>
      <c r="V24">
        <v>158.73586499999999</v>
      </c>
      <c r="W24">
        <v>223.84457599999999</v>
      </c>
      <c r="X24">
        <v>272.49887999999999</v>
      </c>
      <c r="Y24">
        <v>276.79498100000001</v>
      </c>
    </row>
    <row r="25" spans="1:25" x14ac:dyDescent="0.25">
      <c r="A25" t="s">
        <v>69</v>
      </c>
      <c r="B25" t="s">
        <v>70</v>
      </c>
      <c r="C25" t="s">
        <v>97</v>
      </c>
      <c r="D25">
        <v>-10</v>
      </c>
      <c r="E25" t="s">
        <v>98</v>
      </c>
      <c r="H25">
        <v>201.606842</v>
      </c>
      <c r="I25">
        <v>201.626644</v>
      </c>
      <c r="J25">
        <v>201.70031800000001</v>
      </c>
      <c r="K25">
        <v>99.134191000000001</v>
      </c>
      <c r="L25">
        <v>99.197969999999998</v>
      </c>
      <c r="M25">
        <v>99.016822000000005</v>
      </c>
      <c r="N25">
        <v>98.348804999999999</v>
      </c>
      <c r="O25">
        <v>98.336149000000006</v>
      </c>
      <c r="P25">
        <v>98.328509999999994</v>
      </c>
      <c r="Q25">
        <v>201.786123</v>
      </c>
      <c r="R25">
        <v>201.791224</v>
      </c>
      <c r="S25">
        <v>201.754828</v>
      </c>
      <c r="T25">
        <v>248.21691000000001</v>
      </c>
      <c r="U25">
        <v>248.29558399999999</v>
      </c>
      <c r="V25">
        <v>249.07028600000001</v>
      </c>
      <c r="W25">
        <v>98.254549999999995</v>
      </c>
      <c r="X25">
        <v>99.152445999999998</v>
      </c>
      <c r="Y25">
        <v>99.152146000000002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3352A-0B48-4D89-BF56-CAEBAD6CD77A}">
  <sheetPr>
    <tabColor rgb="FF0000FF"/>
  </sheetPr>
  <dimension ref="A1:O25"/>
  <sheetViews>
    <sheetView workbookViewId="0">
      <selection sqref="A1:O25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71</v>
      </c>
      <c r="I1" t="s">
        <v>72</v>
      </c>
      <c r="J1" t="s">
        <v>73</v>
      </c>
      <c r="K1" t="s">
        <v>74</v>
      </c>
      <c r="L1" t="s">
        <v>99</v>
      </c>
      <c r="M1" t="s">
        <v>75</v>
      </c>
      <c r="N1" t="s">
        <v>76</v>
      </c>
      <c r="O1" t="s">
        <v>77</v>
      </c>
    </row>
    <row r="2" spans="1:15" x14ac:dyDescent="0.25">
      <c r="A2" t="s">
        <v>25</v>
      </c>
      <c r="B2" t="s">
        <v>26</v>
      </c>
      <c r="C2" t="s">
        <v>97</v>
      </c>
      <c r="D2">
        <v>-10</v>
      </c>
      <c r="E2" t="s">
        <v>98</v>
      </c>
      <c r="H2">
        <v>0</v>
      </c>
      <c r="I2">
        <v>218.28294099999999</v>
      </c>
      <c r="J2">
        <v>181.46506400000001</v>
      </c>
      <c r="K2">
        <v>28.099366</v>
      </c>
      <c r="L2">
        <v>0</v>
      </c>
      <c r="M2">
        <v>0</v>
      </c>
      <c r="O2">
        <v>0</v>
      </c>
    </row>
    <row r="3" spans="1:15" x14ac:dyDescent="0.25">
      <c r="A3" t="s">
        <v>27</v>
      </c>
      <c r="B3" t="s">
        <v>28</v>
      </c>
      <c r="C3" t="s">
        <v>97</v>
      </c>
      <c r="D3">
        <v>-10</v>
      </c>
      <c r="E3" t="s">
        <v>98</v>
      </c>
      <c r="H3">
        <v>0</v>
      </c>
      <c r="I3">
        <v>291.21924899999999</v>
      </c>
      <c r="J3">
        <v>254.664243</v>
      </c>
      <c r="K3">
        <v>124.707863</v>
      </c>
      <c r="L3">
        <v>88.345928999999998</v>
      </c>
      <c r="M3">
        <v>0</v>
      </c>
      <c r="O3">
        <v>0</v>
      </c>
    </row>
    <row r="4" spans="1:15" x14ac:dyDescent="0.25">
      <c r="A4" t="s">
        <v>29</v>
      </c>
      <c r="B4" t="s">
        <v>30</v>
      </c>
      <c r="C4" t="s">
        <v>97</v>
      </c>
      <c r="D4">
        <v>-10</v>
      </c>
      <c r="E4" t="s">
        <v>98</v>
      </c>
      <c r="H4">
        <v>0</v>
      </c>
      <c r="I4">
        <v>714.18064400000003</v>
      </c>
      <c r="J4">
        <v>671.81373499999995</v>
      </c>
      <c r="K4">
        <v>218.70099999999999</v>
      </c>
      <c r="L4">
        <v>112.530157</v>
      </c>
      <c r="M4">
        <v>0</v>
      </c>
      <c r="O4">
        <v>0</v>
      </c>
    </row>
    <row r="5" spans="1:15" x14ac:dyDescent="0.25">
      <c r="A5" t="s">
        <v>31</v>
      </c>
      <c r="B5" t="s">
        <v>32</v>
      </c>
      <c r="C5" t="s">
        <v>97</v>
      </c>
      <c r="D5">
        <v>-10</v>
      </c>
      <c r="E5" t="s">
        <v>98</v>
      </c>
      <c r="H5">
        <v>0</v>
      </c>
      <c r="I5">
        <v>320.94877100000002</v>
      </c>
      <c r="J5">
        <v>301.76537000000002</v>
      </c>
      <c r="K5">
        <v>226.59848199999999</v>
      </c>
      <c r="L5">
        <v>207.51639900000001</v>
      </c>
      <c r="M5">
        <v>162.439808</v>
      </c>
      <c r="O5">
        <v>0</v>
      </c>
    </row>
    <row r="6" spans="1:15" x14ac:dyDescent="0.25">
      <c r="A6" t="s">
        <v>33</v>
      </c>
      <c r="B6" t="s">
        <v>34</v>
      </c>
      <c r="C6" t="s">
        <v>97</v>
      </c>
      <c r="D6">
        <v>-10</v>
      </c>
      <c r="E6" t="s">
        <v>98</v>
      </c>
      <c r="H6">
        <v>0</v>
      </c>
      <c r="I6">
        <v>236.09568400000001</v>
      </c>
      <c r="J6">
        <v>179.844865</v>
      </c>
      <c r="K6">
        <v>0</v>
      </c>
      <c r="L6">
        <v>0</v>
      </c>
      <c r="M6">
        <v>16.745007000000001</v>
      </c>
      <c r="O6">
        <v>0</v>
      </c>
    </row>
    <row r="7" spans="1:15" x14ac:dyDescent="0.25">
      <c r="A7" t="s">
        <v>35</v>
      </c>
      <c r="B7" t="s">
        <v>36</v>
      </c>
      <c r="C7" t="s">
        <v>97</v>
      </c>
      <c r="D7">
        <v>-10</v>
      </c>
      <c r="E7" t="s">
        <v>98</v>
      </c>
      <c r="H7">
        <v>0</v>
      </c>
      <c r="I7">
        <v>342.07178800000003</v>
      </c>
      <c r="J7">
        <v>274.77168899999998</v>
      </c>
      <c r="K7">
        <v>32.628830000000001</v>
      </c>
      <c r="L7">
        <v>0</v>
      </c>
      <c r="M7">
        <v>107.63023699999999</v>
      </c>
      <c r="O7">
        <v>0</v>
      </c>
    </row>
    <row r="8" spans="1:15" x14ac:dyDescent="0.25">
      <c r="A8" t="s">
        <v>37</v>
      </c>
      <c r="B8" t="s">
        <v>38</v>
      </c>
      <c r="C8" t="s">
        <v>97</v>
      </c>
      <c r="D8">
        <v>-10</v>
      </c>
      <c r="E8" t="s">
        <v>98</v>
      </c>
      <c r="H8">
        <v>0</v>
      </c>
      <c r="I8">
        <v>678.47986100000003</v>
      </c>
      <c r="J8">
        <v>563.63781600000004</v>
      </c>
      <c r="K8">
        <v>159.780349</v>
      </c>
      <c r="L8">
        <v>59.735408</v>
      </c>
      <c r="M8">
        <v>211.233169</v>
      </c>
      <c r="O8">
        <v>0</v>
      </c>
    </row>
    <row r="9" spans="1:15" x14ac:dyDescent="0.25">
      <c r="A9" t="s">
        <v>39</v>
      </c>
      <c r="B9" t="s">
        <v>40</v>
      </c>
      <c r="C9" t="s">
        <v>97</v>
      </c>
      <c r="D9">
        <v>-10</v>
      </c>
      <c r="E9" t="s">
        <v>98</v>
      </c>
      <c r="H9">
        <v>0</v>
      </c>
      <c r="I9">
        <v>1.2813810000000001</v>
      </c>
      <c r="J9">
        <v>0</v>
      </c>
      <c r="K9">
        <v>0</v>
      </c>
      <c r="L9">
        <v>0</v>
      </c>
      <c r="M9">
        <v>0</v>
      </c>
      <c r="O9">
        <v>0</v>
      </c>
    </row>
    <row r="10" spans="1:15" x14ac:dyDescent="0.25">
      <c r="A10" t="s">
        <v>41</v>
      </c>
      <c r="B10" t="s">
        <v>42</v>
      </c>
      <c r="C10" t="s">
        <v>97</v>
      </c>
      <c r="D10">
        <v>-10</v>
      </c>
      <c r="E10" t="s">
        <v>98</v>
      </c>
      <c r="H10">
        <v>0</v>
      </c>
      <c r="I10">
        <v>217.447935</v>
      </c>
      <c r="J10">
        <v>184.09982500000001</v>
      </c>
      <c r="K10">
        <v>45.187522999999999</v>
      </c>
      <c r="L10">
        <v>6.2941130000000003</v>
      </c>
      <c r="M10">
        <v>10.795247</v>
      </c>
      <c r="O10">
        <v>0</v>
      </c>
    </row>
    <row r="11" spans="1:15" x14ac:dyDescent="0.25">
      <c r="A11" t="s">
        <v>43</v>
      </c>
      <c r="B11" t="s">
        <v>44</v>
      </c>
      <c r="C11" t="s">
        <v>97</v>
      </c>
      <c r="D11">
        <v>-10</v>
      </c>
      <c r="E11" t="s">
        <v>98</v>
      </c>
      <c r="H11">
        <v>0</v>
      </c>
      <c r="I11">
        <v>311.65759600000001</v>
      </c>
      <c r="J11">
        <v>263.70566200000002</v>
      </c>
      <c r="K11">
        <v>91.929354000000004</v>
      </c>
      <c r="L11">
        <v>44.230682999999999</v>
      </c>
      <c r="M11">
        <v>46.311152</v>
      </c>
      <c r="O11">
        <v>0</v>
      </c>
    </row>
    <row r="12" spans="1:15" x14ac:dyDescent="0.25">
      <c r="A12" t="s">
        <v>45</v>
      </c>
      <c r="B12" t="s">
        <v>46</v>
      </c>
      <c r="C12" t="s">
        <v>97</v>
      </c>
      <c r="D12">
        <v>-10</v>
      </c>
      <c r="E12" t="s">
        <v>98</v>
      </c>
      <c r="H12">
        <v>0</v>
      </c>
      <c r="I12">
        <v>756.64165400000002</v>
      </c>
      <c r="J12">
        <v>580.15276400000005</v>
      </c>
      <c r="K12">
        <v>0</v>
      </c>
      <c r="L12">
        <v>0</v>
      </c>
      <c r="M12">
        <v>0</v>
      </c>
      <c r="O12">
        <v>0</v>
      </c>
    </row>
    <row r="13" spans="1:15" x14ac:dyDescent="0.25">
      <c r="A13" t="s">
        <v>47</v>
      </c>
      <c r="B13" t="s">
        <v>48</v>
      </c>
      <c r="C13" t="s">
        <v>97</v>
      </c>
      <c r="D13">
        <v>-10</v>
      </c>
      <c r="E13" t="s">
        <v>98</v>
      </c>
      <c r="H13">
        <v>0</v>
      </c>
      <c r="I13">
        <v>334.809123</v>
      </c>
      <c r="J13">
        <v>302.02091200000001</v>
      </c>
      <c r="K13">
        <v>178.482552</v>
      </c>
      <c r="L13">
        <v>145.867513</v>
      </c>
      <c r="M13">
        <v>219.885685</v>
      </c>
      <c r="O13">
        <v>0</v>
      </c>
    </row>
    <row r="14" spans="1:15" x14ac:dyDescent="0.25">
      <c r="A14" t="s">
        <v>49</v>
      </c>
      <c r="B14" t="s">
        <v>50</v>
      </c>
      <c r="C14" t="s">
        <v>97</v>
      </c>
      <c r="D14">
        <v>-10</v>
      </c>
      <c r="E14" t="s">
        <v>98</v>
      </c>
      <c r="H14">
        <v>0</v>
      </c>
      <c r="I14">
        <v>250.953407</v>
      </c>
      <c r="J14">
        <v>182.34121300000001</v>
      </c>
      <c r="K14">
        <v>0</v>
      </c>
      <c r="L14">
        <v>0</v>
      </c>
      <c r="M14">
        <v>25.861298000000001</v>
      </c>
      <c r="O14">
        <v>0</v>
      </c>
    </row>
    <row r="15" spans="1:15" x14ac:dyDescent="0.25">
      <c r="A15" t="s">
        <v>51</v>
      </c>
      <c r="B15" t="s">
        <v>52</v>
      </c>
      <c r="C15" t="s">
        <v>97</v>
      </c>
      <c r="D15">
        <v>-10</v>
      </c>
      <c r="E15" t="s">
        <v>98</v>
      </c>
      <c r="H15">
        <v>0</v>
      </c>
      <c r="I15">
        <v>350.44195200000001</v>
      </c>
      <c r="J15">
        <v>274.48503299999999</v>
      </c>
      <c r="K15">
        <v>1.7780659999999999</v>
      </c>
      <c r="L15">
        <v>0</v>
      </c>
      <c r="M15">
        <v>143.579587</v>
      </c>
      <c r="O15">
        <v>0</v>
      </c>
    </row>
    <row r="16" spans="1:15" x14ac:dyDescent="0.25">
      <c r="A16" t="s">
        <v>53</v>
      </c>
      <c r="B16" t="s">
        <v>54</v>
      </c>
      <c r="C16" t="s">
        <v>97</v>
      </c>
      <c r="D16">
        <v>-10</v>
      </c>
      <c r="E16" t="s">
        <v>98</v>
      </c>
      <c r="H16">
        <v>0</v>
      </c>
      <c r="I16">
        <v>768.789129</v>
      </c>
      <c r="J16">
        <v>601.13321800000006</v>
      </c>
      <c r="K16">
        <v>23.832788999999998</v>
      </c>
      <c r="L16">
        <v>0</v>
      </c>
      <c r="M16">
        <v>70.138034000000005</v>
      </c>
      <c r="O16">
        <v>0</v>
      </c>
    </row>
    <row r="17" spans="1:15" x14ac:dyDescent="0.25">
      <c r="A17" t="s">
        <v>55</v>
      </c>
      <c r="B17" t="s">
        <v>56</v>
      </c>
      <c r="C17" t="s">
        <v>97</v>
      </c>
      <c r="D17">
        <v>-10</v>
      </c>
      <c r="E17" t="s">
        <v>98</v>
      </c>
      <c r="H17">
        <v>0</v>
      </c>
      <c r="I17">
        <v>379.57663200000002</v>
      </c>
      <c r="J17">
        <v>324.05458700000003</v>
      </c>
      <c r="K17">
        <v>116.66812299999999</v>
      </c>
      <c r="L17">
        <v>61.437629999999999</v>
      </c>
      <c r="M17">
        <v>370.169713</v>
      </c>
      <c r="O17">
        <v>0</v>
      </c>
    </row>
    <row r="18" spans="1:15" x14ac:dyDescent="0.25">
      <c r="A18" t="s">
        <v>57</v>
      </c>
      <c r="B18" t="s">
        <v>58</v>
      </c>
      <c r="C18" t="s">
        <v>97</v>
      </c>
      <c r="D18">
        <v>-10</v>
      </c>
      <c r="E18" t="s">
        <v>98</v>
      </c>
      <c r="H18">
        <v>0</v>
      </c>
      <c r="I18">
        <v>260.09545800000001</v>
      </c>
      <c r="J18">
        <v>144.20360500000001</v>
      </c>
      <c r="K18">
        <v>0</v>
      </c>
      <c r="L18">
        <v>0</v>
      </c>
      <c r="M18">
        <v>33.818702000000002</v>
      </c>
      <c r="O18">
        <v>0</v>
      </c>
    </row>
    <row r="19" spans="1:15" x14ac:dyDescent="0.25">
      <c r="A19" t="s">
        <v>59</v>
      </c>
      <c r="B19" t="s">
        <v>60</v>
      </c>
      <c r="C19" t="s">
        <v>97</v>
      </c>
      <c r="D19">
        <v>-10</v>
      </c>
      <c r="E19" t="s">
        <v>98</v>
      </c>
      <c r="H19">
        <v>0</v>
      </c>
      <c r="I19">
        <v>368.14872400000002</v>
      </c>
      <c r="J19">
        <v>239.65706499999999</v>
      </c>
      <c r="K19">
        <v>0</v>
      </c>
      <c r="L19">
        <v>0</v>
      </c>
      <c r="M19">
        <v>158.088674</v>
      </c>
      <c r="O19">
        <v>0</v>
      </c>
    </row>
    <row r="20" spans="1:15" x14ac:dyDescent="0.25">
      <c r="A20" t="s">
        <v>61</v>
      </c>
      <c r="B20" t="s">
        <v>62</v>
      </c>
      <c r="C20" t="s">
        <v>97</v>
      </c>
      <c r="D20">
        <v>-10</v>
      </c>
      <c r="E20" t="s">
        <v>98</v>
      </c>
      <c r="H20">
        <v>0</v>
      </c>
      <c r="I20">
        <v>683.75570900000002</v>
      </c>
      <c r="J20">
        <v>491.08880900000003</v>
      </c>
      <c r="K20">
        <v>0</v>
      </c>
      <c r="L20">
        <v>0</v>
      </c>
      <c r="M20">
        <v>178.196654</v>
      </c>
      <c r="O20">
        <v>0</v>
      </c>
    </row>
    <row r="21" spans="1:15" x14ac:dyDescent="0.25">
      <c r="A21" t="s">
        <v>63</v>
      </c>
      <c r="B21" t="s">
        <v>64</v>
      </c>
      <c r="C21" t="s">
        <v>97</v>
      </c>
      <c r="D21">
        <v>-10</v>
      </c>
      <c r="E21" t="s">
        <v>98</v>
      </c>
      <c r="H21">
        <v>0</v>
      </c>
      <c r="I21">
        <v>416.93629299999998</v>
      </c>
      <c r="J21">
        <v>328.09265599999998</v>
      </c>
      <c r="K21">
        <v>1.7435149999999999</v>
      </c>
      <c r="L21">
        <v>0</v>
      </c>
      <c r="M21">
        <v>521.29617900000005</v>
      </c>
      <c r="O21">
        <v>0</v>
      </c>
    </row>
    <row r="22" spans="1:15" x14ac:dyDescent="0.25">
      <c r="A22" t="s">
        <v>65</v>
      </c>
      <c r="B22" t="s">
        <v>66</v>
      </c>
      <c r="C22" t="s">
        <v>97</v>
      </c>
      <c r="D22">
        <v>-10</v>
      </c>
      <c r="E22" t="s">
        <v>98</v>
      </c>
      <c r="H22">
        <v>0</v>
      </c>
      <c r="I22">
        <v>249.13751600000001</v>
      </c>
      <c r="J22">
        <v>154.78663599999999</v>
      </c>
      <c r="K22">
        <v>0</v>
      </c>
      <c r="L22">
        <v>0</v>
      </c>
      <c r="M22">
        <v>36.122027000000003</v>
      </c>
      <c r="O22">
        <v>0</v>
      </c>
    </row>
    <row r="23" spans="1:15" x14ac:dyDescent="0.25">
      <c r="A23" t="s">
        <v>95</v>
      </c>
      <c r="B23" t="s">
        <v>96</v>
      </c>
      <c r="C23" t="s">
        <v>97</v>
      </c>
      <c r="D23">
        <v>-10</v>
      </c>
      <c r="E23" t="s">
        <v>98</v>
      </c>
      <c r="H23">
        <v>0</v>
      </c>
      <c r="I23">
        <v>356.06355300000001</v>
      </c>
      <c r="J23">
        <v>250.468311</v>
      </c>
      <c r="K23">
        <v>0</v>
      </c>
      <c r="L23">
        <v>0</v>
      </c>
      <c r="M23">
        <v>160.10219900000001</v>
      </c>
      <c r="O23">
        <v>0</v>
      </c>
    </row>
    <row r="24" spans="1:15" x14ac:dyDescent="0.25">
      <c r="A24" t="s">
        <v>67</v>
      </c>
      <c r="B24" t="s">
        <v>68</v>
      </c>
      <c r="C24" t="s">
        <v>97</v>
      </c>
      <c r="D24">
        <v>-10</v>
      </c>
      <c r="E24" t="s">
        <v>98</v>
      </c>
      <c r="H24">
        <v>0</v>
      </c>
      <c r="I24">
        <v>733.10047199999997</v>
      </c>
      <c r="J24">
        <v>542.17740600000002</v>
      </c>
      <c r="K24">
        <v>0</v>
      </c>
      <c r="L24">
        <v>0</v>
      </c>
      <c r="M24">
        <v>116.74673900000001</v>
      </c>
      <c r="O24">
        <v>0</v>
      </c>
    </row>
    <row r="25" spans="1:15" x14ac:dyDescent="0.25">
      <c r="A25" t="s">
        <v>69</v>
      </c>
      <c r="B25" t="s">
        <v>70</v>
      </c>
      <c r="C25" t="s">
        <v>97</v>
      </c>
      <c r="D25">
        <v>-10</v>
      </c>
      <c r="E25" t="s">
        <v>98</v>
      </c>
      <c r="H25">
        <v>0</v>
      </c>
      <c r="I25">
        <v>345.10854</v>
      </c>
      <c r="J25">
        <v>281.91554500000001</v>
      </c>
      <c r="K25">
        <v>53.477500999999997</v>
      </c>
      <c r="L25">
        <v>0</v>
      </c>
      <c r="M25">
        <v>483.28585500000003</v>
      </c>
      <c r="O2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86907-3505-4DA7-B344-AEC673D0B769}">
  <sheetPr>
    <tabColor rgb="FF0000FF"/>
  </sheetPr>
  <dimension ref="A1:M25"/>
  <sheetViews>
    <sheetView workbookViewId="0">
      <selection sqref="A1:M25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88</v>
      </c>
      <c r="I1" t="s">
        <v>89</v>
      </c>
      <c r="J1" t="s">
        <v>90</v>
      </c>
      <c r="K1" t="s">
        <v>91</v>
      </c>
      <c r="L1" t="s">
        <v>92</v>
      </c>
      <c r="M1" t="s">
        <v>93</v>
      </c>
    </row>
    <row r="2" spans="1:13" x14ac:dyDescent="0.25">
      <c r="A2" t="s">
        <v>25</v>
      </c>
      <c r="B2" t="s">
        <v>26</v>
      </c>
      <c r="C2" t="s">
        <v>97</v>
      </c>
      <c r="D2">
        <v>-10</v>
      </c>
      <c r="E2" t="s">
        <v>98</v>
      </c>
      <c r="H2">
        <v>-179.584079</v>
      </c>
      <c r="I2">
        <v>-52.960683000000003</v>
      </c>
      <c r="J2">
        <v>-11.42</v>
      </c>
      <c r="K2">
        <v>0</v>
      </c>
      <c r="L2">
        <v>0</v>
      </c>
      <c r="M2">
        <v>-3.7800000000000003E-4</v>
      </c>
    </row>
    <row r="3" spans="1:13" x14ac:dyDescent="0.25">
      <c r="A3" t="s">
        <v>27</v>
      </c>
      <c r="B3" t="s">
        <v>28</v>
      </c>
      <c r="C3" t="s">
        <v>97</v>
      </c>
      <c r="D3">
        <v>-10</v>
      </c>
      <c r="E3" t="s">
        <v>98</v>
      </c>
      <c r="H3">
        <v>76.066845000000001</v>
      </c>
      <c r="I3">
        <v>-52.994024000000003</v>
      </c>
      <c r="J3">
        <v>-11.42</v>
      </c>
      <c r="K3">
        <v>0</v>
      </c>
      <c r="L3">
        <v>0</v>
      </c>
      <c r="M3">
        <v>179.95472799999999</v>
      </c>
    </row>
    <row r="4" spans="1:13" x14ac:dyDescent="0.25">
      <c r="A4" t="s">
        <v>29</v>
      </c>
      <c r="B4" t="s">
        <v>30</v>
      </c>
      <c r="C4" t="s">
        <v>97</v>
      </c>
      <c r="D4">
        <v>-10</v>
      </c>
      <c r="E4" t="s">
        <v>98</v>
      </c>
      <c r="H4">
        <v>-184.297505</v>
      </c>
      <c r="I4">
        <v>-52.674276999999996</v>
      </c>
      <c r="J4">
        <v>-11.54</v>
      </c>
      <c r="K4">
        <v>0</v>
      </c>
      <c r="L4">
        <v>0</v>
      </c>
      <c r="M4">
        <v>-0.146871</v>
      </c>
    </row>
    <row r="5" spans="1:13" x14ac:dyDescent="0.25">
      <c r="A5" t="s">
        <v>31</v>
      </c>
      <c r="B5" t="s">
        <v>32</v>
      </c>
      <c r="C5" t="s">
        <v>97</v>
      </c>
      <c r="D5">
        <v>-10</v>
      </c>
      <c r="E5" t="s">
        <v>98</v>
      </c>
      <c r="H5">
        <v>110.63247200000001</v>
      </c>
      <c r="I5">
        <v>-53.065629000000001</v>
      </c>
      <c r="J5">
        <v>-11.54</v>
      </c>
      <c r="K5">
        <v>0</v>
      </c>
      <c r="L5">
        <v>0</v>
      </c>
      <c r="M5">
        <v>-179.98220900000001</v>
      </c>
    </row>
    <row r="6" spans="1:13" x14ac:dyDescent="0.25">
      <c r="A6" t="s">
        <v>33</v>
      </c>
      <c r="B6" t="s">
        <v>34</v>
      </c>
      <c r="C6" t="s">
        <v>97</v>
      </c>
      <c r="D6">
        <v>-10</v>
      </c>
      <c r="E6" t="s">
        <v>98</v>
      </c>
      <c r="H6">
        <v>-179.49991399999999</v>
      </c>
      <c r="I6">
        <v>-53.136536</v>
      </c>
      <c r="J6">
        <v>-11.42</v>
      </c>
      <c r="K6">
        <v>0</v>
      </c>
      <c r="L6">
        <v>0</v>
      </c>
      <c r="M6">
        <v>-1.2307E-2</v>
      </c>
    </row>
    <row r="7" spans="1:13" x14ac:dyDescent="0.25">
      <c r="A7" t="s">
        <v>35</v>
      </c>
      <c r="B7" t="s">
        <v>36</v>
      </c>
      <c r="C7" t="s">
        <v>97</v>
      </c>
      <c r="D7">
        <v>-10</v>
      </c>
      <c r="E7" t="s">
        <v>98</v>
      </c>
      <c r="H7">
        <v>76.161575999999997</v>
      </c>
      <c r="I7">
        <v>-53.267059000000003</v>
      </c>
      <c r="J7">
        <v>-11.42</v>
      </c>
      <c r="K7">
        <v>0</v>
      </c>
      <c r="L7">
        <v>0</v>
      </c>
      <c r="M7">
        <v>179.92713599999999</v>
      </c>
    </row>
    <row r="8" spans="1:13" x14ac:dyDescent="0.25">
      <c r="A8" t="s">
        <v>37</v>
      </c>
      <c r="B8" t="s">
        <v>38</v>
      </c>
      <c r="C8" t="s">
        <v>97</v>
      </c>
      <c r="D8">
        <v>-10</v>
      </c>
      <c r="E8" t="s">
        <v>98</v>
      </c>
      <c r="H8">
        <v>-183.77107899999999</v>
      </c>
      <c r="I8">
        <v>-52.874366999999999</v>
      </c>
      <c r="J8">
        <v>-11.54</v>
      </c>
      <c r="K8">
        <v>0</v>
      </c>
      <c r="L8">
        <v>0</v>
      </c>
      <c r="M8">
        <v>-0.15326400000000001</v>
      </c>
    </row>
    <row r="9" spans="1:13" x14ac:dyDescent="0.25">
      <c r="A9" t="s">
        <v>39</v>
      </c>
      <c r="B9" t="s">
        <v>40</v>
      </c>
      <c r="C9" t="s">
        <v>97</v>
      </c>
      <c r="D9">
        <v>-10</v>
      </c>
      <c r="E9" t="s">
        <v>98</v>
      </c>
      <c r="H9">
        <v>110.99006799999999</v>
      </c>
      <c r="I9">
        <v>-53.212819000000003</v>
      </c>
      <c r="J9">
        <v>-11.54</v>
      </c>
      <c r="K9">
        <v>0</v>
      </c>
      <c r="L9">
        <v>0</v>
      </c>
      <c r="M9">
        <v>-179.85639800000001</v>
      </c>
    </row>
    <row r="10" spans="1:13" x14ac:dyDescent="0.25">
      <c r="A10" t="s">
        <v>41</v>
      </c>
      <c r="B10" t="s">
        <v>42</v>
      </c>
      <c r="C10" t="s">
        <v>97</v>
      </c>
      <c r="D10">
        <v>-10</v>
      </c>
      <c r="E10" t="s">
        <v>98</v>
      </c>
      <c r="H10">
        <v>-179.52276499999999</v>
      </c>
      <c r="I10">
        <v>-53.160282000000002</v>
      </c>
      <c r="J10">
        <v>-11.42</v>
      </c>
      <c r="K10">
        <v>0</v>
      </c>
      <c r="L10">
        <v>0</v>
      </c>
      <c r="M10">
        <v>1.609E-2</v>
      </c>
    </row>
    <row r="11" spans="1:13" x14ac:dyDescent="0.25">
      <c r="A11" t="s">
        <v>43</v>
      </c>
      <c r="B11" t="s">
        <v>44</v>
      </c>
      <c r="C11" t="s">
        <v>97</v>
      </c>
      <c r="D11">
        <v>-10</v>
      </c>
      <c r="E11" t="s">
        <v>98</v>
      </c>
      <c r="H11">
        <v>76.122271999999995</v>
      </c>
      <c r="I11">
        <v>-53.177165000000002</v>
      </c>
      <c r="J11">
        <v>-11.42</v>
      </c>
      <c r="K11">
        <v>0</v>
      </c>
      <c r="L11">
        <v>0</v>
      </c>
      <c r="M11">
        <v>179.951033</v>
      </c>
    </row>
    <row r="12" spans="1:13" x14ac:dyDescent="0.25">
      <c r="A12" t="s">
        <v>45</v>
      </c>
      <c r="B12" t="s">
        <v>46</v>
      </c>
      <c r="C12" t="s">
        <v>97</v>
      </c>
      <c r="D12">
        <v>-10</v>
      </c>
      <c r="E12" t="s">
        <v>98</v>
      </c>
      <c r="H12">
        <v>-184.75512800000001</v>
      </c>
      <c r="I12">
        <v>-52.816955999999998</v>
      </c>
      <c r="J12">
        <v>-11.54</v>
      </c>
      <c r="K12">
        <v>0</v>
      </c>
      <c r="L12">
        <v>0</v>
      </c>
      <c r="M12">
        <v>-0.16137000000000001</v>
      </c>
    </row>
    <row r="13" spans="1:13" x14ac:dyDescent="0.25">
      <c r="A13" t="s">
        <v>47</v>
      </c>
      <c r="B13" t="s">
        <v>48</v>
      </c>
      <c r="C13" t="s">
        <v>97</v>
      </c>
      <c r="D13">
        <v>-10</v>
      </c>
      <c r="E13" t="s">
        <v>98</v>
      </c>
      <c r="H13">
        <v>110.884316</v>
      </c>
      <c r="I13">
        <v>-53.125036999999999</v>
      </c>
      <c r="J13">
        <v>-11.54</v>
      </c>
      <c r="K13">
        <v>0</v>
      </c>
      <c r="L13">
        <v>0</v>
      </c>
      <c r="M13">
        <v>-179.835735</v>
      </c>
    </row>
    <row r="14" spans="1:13" x14ac:dyDescent="0.25">
      <c r="A14" t="s">
        <v>49</v>
      </c>
      <c r="B14" t="s">
        <v>50</v>
      </c>
      <c r="C14" t="s">
        <v>97</v>
      </c>
      <c r="D14">
        <v>-10</v>
      </c>
      <c r="E14" t="s">
        <v>98</v>
      </c>
      <c r="H14">
        <v>-180.96696</v>
      </c>
      <c r="I14">
        <v>-52.622632000000003</v>
      </c>
      <c r="J14">
        <v>-9.5</v>
      </c>
      <c r="K14">
        <v>0</v>
      </c>
      <c r="L14">
        <v>0</v>
      </c>
      <c r="M14">
        <v>-0.25222899999999998</v>
      </c>
    </row>
    <row r="15" spans="1:13" x14ac:dyDescent="0.25">
      <c r="A15" t="s">
        <v>51</v>
      </c>
      <c r="B15" t="s">
        <v>52</v>
      </c>
      <c r="C15" t="s">
        <v>97</v>
      </c>
      <c r="D15">
        <v>-10</v>
      </c>
      <c r="E15" t="s">
        <v>98</v>
      </c>
      <c r="H15">
        <v>75.555774999999997</v>
      </c>
      <c r="I15">
        <v>-53.542827000000003</v>
      </c>
      <c r="J15">
        <v>-9.5</v>
      </c>
      <c r="K15">
        <v>0</v>
      </c>
      <c r="L15">
        <v>0</v>
      </c>
      <c r="M15">
        <v>179.78432599999999</v>
      </c>
    </row>
    <row r="16" spans="1:13" x14ac:dyDescent="0.25">
      <c r="A16" t="s">
        <v>53</v>
      </c>
      <c r="B16" t="s">
        <v>54</v>
      </c>
      <c r="C16" t="s">
        <v>97</v>
      </c>
      <c r="D16">
        <v>-10</v>
      </c>
      <c r="E16" t="s">
        <v>98</v>
      </c>
      <c r="H16">
        <v>-188.03403800000001</v>
      </c>
      <c r="I16">
        <v>-52.912042999999997</v>
      </c>
      <c r="J16">
        <v>-9.5</v>
      </c>
      <c r="K16">
        <v>0</v>
      </c>
      <c r="L16">
        <v>0</v>
      </c>
      <c r="M16">
        <v>-2.1822999999999999E-2</v>
      </c>
    </row>
    <row r="17" spans="1:13" x14ac:dyDescent="0.25">
      <c r="A17" t="s">
        <v>55</v>
      </c>
      <c r="B17" t="s">
        <v>56</v>
      </c>
      <c r="C17" t="s">
        <v>97</v>
      </c>
      <c r="D17">
        <v>-10</v>
      </c>
      <c r="E17" t="s">
        <v>98</v>
      </c>
      <c r="H17">
        <v>110.090435</v>
      </c>
      <c r="I17">
        <v>-53.698416999999999</v>
      </c>
      <c r="J17">
        <v>-9.5</v>
      </c>
      <c r="K17">
        <v>0</v>
      </c>
      <c r="L17">
        <v>0</v>
      </c>
      <c r="M17">
        <v>179.842523</v>
      </c>
    </row>
    <row r="18" spans="1:13" x14ac:dyDescent="0.25">
      <c r="A18" t="s">
        <v>57</v>
      </c>
      <c r="B18" t="s">
        <v>58</v>
      </c>
      <c r="C18" t="s">
        <v>97</v>
      </c>
      <c r="D18">
        <v>-10</v>
      </c>
      <c r="E18" t="s">
        <v>98</v>
      </c>
      <c r="H18">
        <v>-180.25660999999999</v>
      </c>
      <c r="I18">
        <v>-52.225774000000001</v>
      </c>
      <c r="J18">
        <v>-9.5</v>
      </c>
      <c r="K18">
        <v>0</v>
      </c>
      <c r="L18">
        <v>0</v>
      </c>
      <c r="M18">
        <v>-0.29724299999999998</v>
      </c>
    </row>
    <row r="19" spans="1:13" x14ac:dyDescent="0.25">
      <c r="A19" t="s">
        <v>59</v>
      </c>
      <c r="B19" t="s">
        <v>60</v>
      </c>
      <c r="C19" t="s">
        <v>97</v>
      </c>
      <c r="D19">
        <v>-10</v>
      </c>
      <c r="E19" t="s">
        <v>98</v>
      </c>
      <c r="H19">
        <v>75.401347000000001</v>
      </c>
      <c r="I19">
        <v>-53.499360000000003</v>
      </c>
      <c r="J19">
        <v>-9.5</v>
      </c>
      <c r="K19">
        <v>0</v>
      </c>
      <c r="L19">
        <v>0</v>
      </c>
      <c r="M19">
        <v>179.68343100000001</v>
      </c>
    </row>
    <row r="20" spans="1:13" x14ac:dyDescent="0.25">
      <c r="A20" t="s">
        <v>61</v>
      </c>
      <c r="B20" t="s">
        <v>62</v>
      </c>
      <c r="C20" t="s">
        <v>97</v>
      </c>
      <c r="D20">
        <v>-10</v>
      </c>
      <c r="E20" t="s">
        <v>98</v>
      </c>
      <c r="H20">
        <v>-187.26436200000001</v>
      </c>
      <c r="I20">
        <v>-52.651789000000001</v>
      </c>
      <c r="J20">
        <v>-9.5</v>
      </c>
      <c r="K20">
        <v>0</v>
      </c>
      <c r="L20">
        <v>0</v>
      </c>
      <c r="M20">
        <v>0.16825300000000001</v>
      </c>
    </row>
    <row r="21" spans="1:13" x14ac:dyDescent="0.25">
      <c r="A21" t="s">
        <v>63</v>
      </c>
      <c r="B21" t="s">
        <v>64</v>
      </c>
      <c r="C21" t="s">
        <v>97</v>
      </c>
      <c r="D21">
        <v>-10</v>
      </c>
      <c r="E21" t="s">
        <v>98</v>
      </c>
      <c r="H21">
        <v>110.08880600000001</v>
      </c>
      <c r="I21">
        <v>-53.386676000000001</v>
      </c>
      <c r="J21">
        <v>-9.5</v>
      </c>
      <c r="K21">
        <v>0</v>
      </c>
      <c r="L21">
        <v>0</v>
      </c>
      <c r="M21">
        <v>179.82062999999999</v>
      </c>
    </row>
    <row r="22" spans="1:13" x14ac:dyDescent="0.25">
      <c r="A22" t="s">
        <v>65</v>
      </c>
      <c r="B22" t="s">
        <v>66</v>
      </c>
      <c r="C22" t="s">
        <v>97</v>
      </c>
      <c r="D22">
        <v>-10</v>
      </c>
      <c r="E22" t="s">
        <v>98</v>
      </c>
      <c r="H22">
        <v>-180.103815</v>
      </c>
      <c r="I22">
        <v>-52.514682999999998</v>
      </c>
      <c r="J22">
        <v>-9.5</v>
      </c>
      <c r="K22">
        <v>0</v>
      </c>
      <c r="L22">
        <v>0</v>
      </c>
      <c r="M22">
        <v>-0.27182099999999998</v>
      </c>
    </row>
    <row r="23" spans="1:13" x14ac:dyDescent="0.25">
      <c r="A23" t="s">
        <v>95</v>
      </c>
      <c r="B23" t="s">
        <v>96</v>
      </c>
      <c r="C23" t="s">
        <v>97</v>
      </c>
      <c r="D23">
        <v>-10</v>
      </c>
      <c r="E23" t="s">
        <v>98</v>
      </c>
      <c r="H23">
        <v>75.933835000000002</v>
      </c>
      <c r="I23">
        <v>-53.676074999999997</v>
      </c>
      <c r="J23">
        <v>-9.5</v>
      </c>
      <c r="K23">
        <v>0</v>
      </c>
      <c r="L23">
        <v>0</v>
      </c>
      <c r="M23">
        <v>179.71177800000001</v>
      </c>
    </row>
    <row r="24" spans="1:13" x14ac:dyDescent="0.25">
      <c r="A24" t="s">
        <v>67</v>
      </c>
      <c r="B24" t="s">
        <v>68</v>
      </c>
      <c r="C24" t="s">
        <v>97</v>
      </c>
      <c r="D24">
        <v>-10</v>
      </c>
      <c r="E24" t="s">
        <v>98</v>
      </c>
      <c r="H24">
        <v>-188.54359199999999</v>
      </c>
      <c r="I24">
        <v>-53.237552000000001</v>
      </c>
      <c r="J24">
        <v>-9.5</v>
      </c>
      <c r="K24">
        <v>0</v>
      </c>
      <c r="L24">
        <v>0</v>
      </c>
      <c r="M24">
        <v>0.20946500000000001</v>
      </c>
    </row>
    <row r="25" spans="1:13" x14ac:dyDescent="0.25">
      <c r="A25" t="s">
        <v>69</v>
      </c>
      <c r="B25" t="s">
        <v>70</v>
      </c>
      <c r="C25" t="s">
        <v>97</v>
      </c>
      <c r="D25">
        <v>-10</v>
      </c>
      <c r="E25" t="s">
        <v>98</v>
      </c>
      <c r="H25">
        <v>110.22806799999999</v>
      </c>
      <c r="I25">
        <v>-53.673031999999999</v>
      </c>
      <c r="J25">
        <v>-9.5</v>
      </c>
      <c r="K25">
        <v>0</v>
      </c>
      <c r="L25">
        <v>0</v>
      </c>
      <c r="M25">
        <v>179.817757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BDB0F-AC5C-41ED-9222-53E71B48FB3A}">
  <sheetPr filterMode="1"/>
  <dimension ref="A1:AB25"/>
  <sheetViews>
    <sheetView tabSelected="1" topLeftCell="C1" zoomScale="85" zoomScaleNormal="85" workbookViewId="0">
      <selection activeCell="F29" sqref="F29"/>
    </sheetView>
  </sheetViews>
  <sheetFormatPr defaultRowHeight="15" x14ac:dyDescent="0.25"/>
  <cols>
    <col min="1" max="1" width="7" customWidth="1"/>
    <col min="7" max="7" width="3.28515625" style="8" customWidth="1"/>
    <col min="8" max="9" width="7.140625" style="10" hidden="1" customWidth="1"/>
    <col min="10" max="10" width="3.28515625" style="8" hidden="1" customWidth="1"/>
    <col min="11" max="11" width="9.5703125" bestFit="1" customWidth="1"/>
    <col min="12" max="12" width="6.85546875" bestFit="1" customWidth="1"/>
    <col min="13" max="15" width="9.5703125" bestFit="1" customWidth="1"/>
    <col min="16" max="16" width="9.28515625" bestFit="1" customWidth="1"/>
    <col min="17" max="18" width="9.5703125" bestFit="1" customWidth="1"/>
    <col min="19" max="20" width="11.5703125" bestFit="1" customWidth="1"/>
    <col min="21" max="22" width="9.5703125" bestFit="1" customWidth="1"/>
    <col min="23" max="23" width="10.5703125" bestFit="1" customWidth="1"/>
    <col min="24" max="26" width="9.5703125" bestFit="1" customWidth="1"/>
    <col min="27" max="28" width="9.28515625" bestFit="1" customWidth="1"/>
  </cols>
  <sheetData>
    <row r="1" spans="1:28" ht="30" x14ac:dyDescent="0.25">
      <c r="B1" s="4" t="s">
        <v>78</v>
      </c>
      <c r="C1" s="4" t="s">
        <v>79</v>
      </c>
      <c r="D1" s="4" t="s">
        <v>80</v>
      </c>
      <c r="E1" s="4" t="s">
        <v>81</v>
      </c>
      <c r="F1" s="4" t="s">
        <v>82</v>
      </c>
      <c r="G1" s="14"/>
      <c r="H1" s="15" t="s">
        <v>86</v>
      </c>
      <c r="I1" s="15" t="s">
        <v>87</v>
      </c>
      <c r="J1" s="14"/>
      <c r="K1" s="11" t="str">
        <f>mooring!H1</f>
        <v>Line01</v>
      </c>
      <c r="L1" s="11" t="str">
        <f>mooring!I1</f>
        <v>Line02</v>
      </c>
      <c r="M1" s="11" t="str">
        <f>mooring!J1</f>
        <v>Line03</v>
      </c>
      <c r="N1" s="11" t="str">
        <f>mooring!K1</f>
        <v>Line04</v>
      </c>
      <c r="O1" s="11" t="str">
        <f>mooring!L1</f>
        <v>Line05</v>
      </c>
      <c r="P1" s="11" t="str">
        <f>mooring!M1</f>
        <v>Line06</v>
      </c>
      <c r="Q1" s="11" t="str">
        <f>mooring!N1</f>
        <v>Line07</v>
      </c>
      <c r="R1" s="11" t="str">
        <f>mooring!O1</f>
        <v>Line08</v>
      </c>
      <c r="S1" s="11" t="str">
        <f>mooring!P1</f>
        <v>Line09</v>
      </c>
      <c r="T1" s="11" t="str">
        <f>mooring!Q1</f>
        <v>Line10</v>
      </c>
      <c r="U1" s="11" t="str">
        <f>mooring!R1</f>
        <v>Line11</v>
      </c>
      <c r="V1" s="11" t="str">
        <f>mooring!S1</f>
        <v>Line12</v>
      </c>
      <c r="W1" s="11" t="str">
        <f>mooring!T1</f>
        <v>Line13</v>
      </c>
      <c r="X1" s="11" t="str">
        <f>mooring!U1</f>
        <v>Line14</v>
      </c>
      <c r="Y1" s="11" t="str">
        <f>mooring!V1</f>
        <v>Line15</v>
      </c>
      <c r="Z1" s="11" t="str">
        <f>mooring!W1</f>
        <v>Line16</v>
      </c>
      <c r="AA1" s="11" t="str">
        <f>mooring!X1</f>
        <v>Line17</v>
      </c>
      <c r="AB1" s="11" t="str">
        <f>mooring!Y1</f>
        <v>Line18</v>
      </c>
    </row>
    <row r="2" spans="1:28" hidden="1" x14ac:dyDescent="0.25">
      <c r="A2" t="str">
        <f>mooring!B2</f>
        <v>fsts_l015_hwl_125km3_l100_pb_vessel_statics_6dof</v>
      </c>
      <c r="B2" s="5">
        <f>IF(ISNUMBER(SEARCH("l015", A2)), 0.15, 0.95)</f>
        <v>0.15</v>
      </c>
      <c r="C2" s="5">
        <f t="shared" ref="C2" si="0">B2</f>
        <v>0.15</v>
      </c>
      <c r="D2" s="5" t="str">
        <f>IF(ISNUMBER(SEARCH("125", A2)), "125K m3", IF(ISNUMBER(SEARCH("180", A2)),"180K m3","-"))</f>
        <v>125K m3</v>
      </c>
      <c r="E2" s="5" t="str">
        <f>IF(ISNUMBER(SEARCH("_pb", A2)), "Port", "SB")</f>
        <v>Port</v>
      </c>
      <c r="F2" s="5" t="str">
        <f>IF(ISNUMBER(SEARCH("HWL",A2)),"HWL",IF(ISNUMBER(SEARCH("LWL",A2)),"LWL","MSL"))</f>
        <v>HWL</v>
      </c>
      <c r="G2" s="16"/>
      <c r="H2" s="15" t="s">
        <v>84</v>
      </c>
      <c r="I2" s="15" t="s">
        <v>84</v>
      </c>
      <c r="J2" s="16"/>
      <c r="K2" s="12">
        <f>mooring!H2</f>
        <v>89.560011000000003</v>
      </c>
      <c r="L2" s="12">
        <f>mooring!I2</f>
        <v>89.595643999999993</v>
      </c>
      <c r="M2" s="12">
        <f>mooring!J2</f>
        <v>89.129716999999999</v>
      </c>
      <c r="N2" s="12">
        <f>mooring!K2</f>
        <v>31.087358999999999</v>
      </c>
      <c r="O2" s="12">
        <f>mooring!L2</f>
        <v>31.063296000000001</v>
      </c>
      <c r="P2" s="12">
        <f>mooring!M2</f>
        <v>31.078828999999999</v>
      </c>
      <c r="Q2" s="12">
        <f>mooring!N2</f>
        <v>46.442349999999998</v>
      </c>
      <c r="R2" s="12">
        <f>mooring!O2</f>
        <v>46.448152</v>
      </c>
      <c r="S2" s="12">
        <f>mooring!P2</f>
        <v>118.52882</v>
      </c>
      <c r="T2" s="12">
        <f>mooring!Q2</f>
        <v>118.523996</v>
      </c>
      <c r="U2" s="12">
        <f>mooring!R2</f>
        <v>118.567801</v>
      </c>
      <c r="V2" s="12">
        <f>mooring!S2</f>
        <v>61.411121000000001</v>
      </c>
      <c r="W2" s="12">
        <f>mooring!T2</f>
        <v>61.263348000000001</v>
      </c>
      <c r="X2" s="12">
        <f>mooring!U2</f>
        <v>76.243544999999997</v>
      </c>
      <c r="Y2" s="12">
        <f>mooring!V2</f>
        <v>61.300668999999999</v>
      </c>
      <c r="Z2" s="12">
        <f>mooring!W2</f>
        <v>61.294584999999998</v>
      </c>
      <c r="AA2" s="13" t="s">
        <v>94</v>
      </c>
      <c r="AB2" s="13" t="s">
        <v>94</v>
      </c>
    </row>
    <row r="3" spans="1:28" hidden="1" x14ac:dyDescent="0.25">
      <c r="A3" t="str">
        <f>mooring!B3</f>
        <v>fsts_l015_hwl_125km3_l100_sb_vessel_statics_6dof</v>
      </c>
      <c r="B3" s="5">
        <f t="shared" ref="B3:B25" si="1">IF(ISNUMBER(SEARCH("l015", A3)), 0.15, 0.95)</f>
        <v>0.15</v>
      </c>
      <c r="C3" s="5">
        <f t="shared" ref="C3:C23" si="2">B3</f>
        <v>0.15</v>
      </c>
      <c r="D3" s="5" t="str">
        <f t="shared" ref="D3:D23" si="3">IF(ISNUMBER(SEARCH("125", A3)), "125K m3", IF(ISNUMBER(SEARCH("180", A3)),"180K m3","-"))</f>
        <v>125K m3</v>
      </c>
      <c r="E3" s="5" t="str">
        <f t="shared" ref="E3:E23" si="4">IF(ISNUMBER(SEARCH("_pb", A3)), "Port", "SB")</f>
        <v>SB</v>
      </c>
      <c r="F3" s="5" t="str">
        <f t="shared" ref="F3:F23" si="5">IF(ISNUMBER(SEARCH("HWL",A3)),"HWL",IF(ISNUMBER(SEARCH("LWL",A3)),"LWL","MSL"))</f>
        <v>HWL</v>
      </c>
      <c r="G3" s="17"/>
      <c r="H3" s="15" t="s">
        <v>84</v>
      </c>
      <c r="I3" s="15" t="s">
        <v>84</v>
      </c>
      <c r="J3" s="17"/>
      <c r="K3" s="12">
        <f>mooring!H3</f>
        <v>100.186503</v>
      </c>
      <c r="L3" s="12">
        <f>mooring!I3</f>
        <v>100.18995200000001</v>
      </c>
      <c r="M3" s="12">
        <f>mooring!J3</f>
        <v>100.191428</v>
      </c>
      <c r="N3" s="12">
        <f>mooring!K3</f>
        <v>60.110171999999999</v>
      </c>
      <c r="O3" s="12">
        <f>mooring!L3</f>
        <v>60.129508999999999</v>
      </c>
      <c r="P3" s="12">
        <f>mooring!M3</f>
        <v>59.813827000000003</v>
      </c>
      <c r="Q3" s="12">
        <f>mooring!N3</f>
        <v>119.80699799999999</v>
      </c>
      <c r="R3" s="12">
        <f>mooring!O3</f>
        <v>119.801644</v>
      </c>
      <c r="S3" s="12">
        <f>mooring!P3</f>
        <v>120.20375300000001</v>
      </c>
      <c r="T3" s="12">
        <f>mooring!Q3</f>
        <v>120.196467</v>
      </c>
      <c r="U3" s="12">
        <f>mooring!R3</f>
        <v>120.195961</v>
      </c>
      <c r="V3" s="12">
        <f>mooring!S3</f>
        <v>119.83512399999999</v>
      </c>
      <c r="W3" s="12">
        <f>mooring!T3</f>
        <v>119.906459</v>
      </c>
      <c r="X3" s="12">
        <f>mooring!U3</f>
        <v>119.81174900000001</v>
      </c>
      <c r="Y3" s="12">
        <f>mooring!V3</f>
        <v>119.860985</v>
      </c>
      <c r="Z3" s="12">
        <f>mooring!W3</f>
        <v>119.85839199999999</v>
      </c>
      <c r="AA3" s="13" t="s">
        <v>94</v>
      </c>
      <c r="AB3" s="13" t="s">
        <v>94</v>
      </c>
    </row>
    <row r="4" spans="1:28" x14ac:dyDescent="0.25">
      <c r="A4" t="str">
        <f>mooring!B4</f>
        <v>fsts_l015_hwl_180km3_l100_pb_vessel_statics_6dof</v>
      </c>
      <c r="B4" s="5">
        <f t="shared" si="1"/>
        <v>0.15</v>
      </c>
      <c r="C4" s="5">
        <f t="shared" si="2"/>
        <v>0.15</v>
      </c>
      <c r="D4" s="5" t="str">
        <f t="shared" si="3"/>
        <v>180K m3</v>
      </c>
      <c r="E4" s="5" t="str">
        <f t="shared" si="4"/>
        <v>Port</v>
      </c>
      <c r="F4" s="5" t="str">
        <f t="shared" si="5"/>
        <v>HWL</v>
      </c>
      <c r="G4" s="17"/>
      <c r="H4" s="15" t="s">
        <v>84</v>
      </c>
      <c r="I4" s="18"/>
      <c r="J4" s="17"/>
      <c r="K4" s="12">
        <f>mooring!H4</f>
        <v>261.30935199999999</v>
      </c>
      <c r="L4" s="12">
        <f>mooring!I4</f>
        <v>261.57770699999998</v>
      </c>
      <c r="M4" s="12">
        <f>mooring!J4</f>
        <v>306.40501599999999</v>
      </c>
      <c r="N4" s="12">
        <f>mooring!K4</f>
        <v>159.140263</v>
      </c>
      <c r="O4" s="12">
        <f>mooring!L4</f>
        <v>162.986222</v>
      </c>
      <c r="P4" s="12">
        <f>mooring!M4</f>
        <v>167.79267899999999</v>
      </c>
      <c r="Q4" s="12">
        <f>mooring!N4</f>
        <v>123.44971700000001</v>
      </c>
      <c r="R4" s="12">
        <f>mooring!O4</f>
        <v>123.05258000000001</v>
      </c>
      <c r="S4" s="12">
        <f>mooring!P4</f>
        <v>122.827983</v>
      </c>
      <c r="T4" s="12">
        <f>mooring!Q4</f>
        <v>275.37154900000002</v>
      </c>
      <c r="U4" s="12">
        <f>mooring!R4</f>
        <v>275.10058400000003</v>
      </c>
      <c r="V4" s="12">
        <f>mooring!S4</f>
        <v>272.58836100000002</v>
      </c>
      <c r="W4" s="12">
        <f>mooring!T4</f>
        <v>167.78813700000001</v>
      </c>
      <c r="X4" s="12">
        <f>mooring!U4</f>
        <v>172.006056</v>
      </c>
      <c r="Y4" s="12">
        <f>mooring!V4</f>
        <v>55.068438</v>
      </c>
      <c r="Z4" s="12">
        <f>mooring!W4</f>
        <v>171.198103</v>
      </c>
      <c r="AA4" s="12">
        <f>mooring!X4</f>
        <v>172.271762</v>
      </c>
      <c r="AB4" s="12">
        <f>mooring!Y4</f>
        <v>173.16191699999999</v>
      </c>
    </row>
    <row r="5" spans="1:28" hidden="1" x14ac:dyDescent="0.25">
      <c r="A5" t="str">
        <f>mooring!B5</f>
        <v>fsts_l015_hwl_180km3_l100_sb_vessel_statics_6dof</v>
      </c>
      <c r="B5" s="5">
        <f t="shared" si="1"/>
        <v>0.15</v>
      </c>
      <c r="C5" s="5">
        <f t="shared" si="2"/>
        <v>0.15</v>
      </c>
      <c r="D5" s="5" t="str">
        <f t="shared" si="3"/>
        <v>180K m3</v>
      </c>
      <c r="E5" s="5" t="str">
        <f t="shared" si="4"/>
        <v>SB</v>
      </c>
      <c r="F5" s="5" t="str">
        <f t="shared" si="5"/>
        <v>HWL</v>
      </c>
      <c r="G5" s="17"/>
      <c r="H5" s="15" t="s">
        <v>84</v>
      </c>
      <c r="I5" s="15" t="s">
        <v>84</v>
      </c>
      <c r="J5" s="17"/>
      <c r="K5" s="12">
        <f>mooring!H5</f>
        <v>199.73191499999999</v>
      </c>
      <c r="L5" s="12">
        <f>mooring!I5</f>
        <v>199.732268</v>
      </c>
      <c r="M5" s="12">
        <f>mooring!J5</f>
        <v>199.724706</v>
      </c>
      <c r="N5" s="12">
        <f>mooring!K5</f>
        <v>100.15118</v>
      </c>
      <c r="O5" s="12">
        <f>mooring!L5</f>
        <v>100.133858</v>
      </c>
      <c r="P5" s="12">
        <f>mooring!M5</f>
        <v>100.16583900000001</v>
      </c>
      <c r="Q5" s="12">
        <f>mooring!N5</f>
        <v>100.266672</v>
      </c>
      <c r="R5" s="12">
        <f>mooring!O5</f>
        <v>100.26857699999999</v>
      </c>
      <c r="S5" s="12">
        <f>mooring!P5</f>
        <v>100.266744</v>
      </c>
      <c r="T5" s="12">
        <f>mooring!Q5</f>
        <v>199.71428499999999</v>
      </c>
      <c r="U5" s="12">
        <f>mooring!R5</f>
        <v>199.718076</v>
      </c>
      <c r="V5" s="12">
        <f>mooring!S5</f>
        <v>199.71836500000001</v>
      </c>
      <c r="W5" s="12">
        <f>mooring!T5</f>
        <v>250.278167</v>
      </c>
      <c r="X5" s="12">
        <f>mooring!U5</f>
        <v>250.26298399999999</v>
      </c>
      <c r="Y5" s="12">
        <f>mooring!V5</f>
        <v>250.13236499999999</v>
      </c>
      <c r="Z5" s="12">
        <f>mooring!W5</f>
        <v>100.26999000000001</v>
      </c>
      <c r="AA5" s="12">
        <f>mooring!X5</f>
        <v>100.131987</v>
      </c>
      <c r="AB5" s="12">
        <f>mooring!Y5</f>
        <v>100.132493</v>
      </c>
    </row>
    <row r="6" spans="1:28" hidden="1" x14ac:dyDescent="0.25">
      <c r="A6" t="str">
        <f>mooring!B6</f>
        <v>fsts_l015_lwl_125km3_l100_pb_vessel_statics_6dof</v>
      </c>
      <c r="B6" s="5">
        <f t="shared" si="1"/>
        <v>0.15</v>
      </c>
      <c r="C6" s="5">
        <f t="shared" si="2"/>
        <v>0.15</v>
      </c>
      <c r="D6" s="5" t="str">
        <f t="shared" si="3"/>
        <v>125K m3</v>
      </c>
      <c r="E6" s="5" t="str">
        <f t="shared" si="4"/>
        <v>Port</v>
      </c>
      <c r="F6" s="5" t="str">
        <f t="shared" si="5"/>
        <v>LWL</v>
      </c>
      <c r="G6" s="17"/>
      <c r="H6" s="15" t="s">
        <v>84</v>
      </c>
      <c r="I6" s="15" t="s">
        <v>84</v>
      </c>
      <c r="J6" s="17"/>
      <c r="K6" s="12">
        <f>mooring!H6</f>
        <v>89.501641000000006</v>
      </c>
      <c r="L6" s="12">
        <f>mooring!I6</f>
        <v>89.527253999999999</v>
      </c>
      <c r="M6" s="12">
        <f>mooring!J6</f>
        <v>89.051422000000002</v>
      </c>
      <c r="N6" s="12">
        <f>mooring!K6</f>
        <v>31.102467999999998</v>
      </c>
      <c r="O6" s="12">
        <f>mooring!L6</f>
        <v>31.070518</v>
      </c>
      <c r="P6" s="12">
        <f>mooring!M6</f>
        <v>31.088123</v>
      </c>
      <c r="Q6" s="12">
        <f>mooring!N6</f>
        <v>46.479393000000002</v>
      </c>
      <c r="R6" s="12">
        <f>mooring!O6</f>
        <v>46.483649999999997</v>
      </c>
      <c r="S6" s="12">
        <f>mooring!P6</f>
        <v>118.492091</v>
      </c>
      <c r="T6" s="12">
        <f>mooring!Q6</f>
        <v>118.49553400000001</v>
      </c>
      <c r="U6" s="12">
        <f>mooring!R6</f>
        <v>118.533151</v>
      </c>
      <c r="V6" s="12">
        <f>mooring!S6</f>
        <v>61.465572999999999</v>
      </c>
      <c r="W6" s="12">
        <f>mooring!T6</f>
        <v>61.326929</v>
      </c>
      <c r="X6" s="12">
        <f>mooring!U6</f>
        <v>76.302509999999998</v>
      </c>
      <c r="Y6" s="12">
        <f>mooring!V6</f>
        <v>61.358134999999997</v>
      </c>
      <c r="Z6" s="12">
        <f>mooring!W6</f>
        <v>61.351078999999999</v>
      </c>
      <c r="AA6" s="13" t="s">
        <v>94</v>
      </c>
      <c r="AB6" s="13" t="s">
        <v>94</v>
      </c>
    </row>
    <row r="7" spans="1:28" hidden="1" x14ac:dyDescent="0.25">
      <c r="A7" t="str">
        <f>mooring!B7</f>
        <v>fsts_l015_lwl_125km3_l100_sb_vessel_statics_6dof</v>
      </c>
      <c r="B7" s="5">
        <f t="shared" si="1"/>
        <v>0.15</v>
      </c>
      <c r="C7" s="5">
        <f t="shared" si="2"/>
        <v>0.15</v>
      </c>
      <c r="D7" s="5" t="str">
        <f t="shared" si="3"/>
        <v>125K m3</v>
      </c>
      <c r="E7" s="5" t="str">
        <f t="shared" si="4"/>
        <v>SB</v>
      </c>
      <c r="F7" s="5" t="str">
        <f t="shared" si="5"/>
        <v>LWL</v>
      </c>
      <c r="G7" s="17"/>
      <c r="H7" s="15" t="s">
        <v>84</v>
      </c>
      <c r="I7" s="15" t="s">
        <v>84</v>
      </c>
      <c r="J7" s="17"/>
      <c r="K7" s="12">
        <f>mooring!H7</f>
        <v>100.418295</v>
      </c>
      <c r="L7" s="12">
        <f>mooring!I7</f>
        <v>100.42591299999999</v>
      </c>
      <c r="M7" s="12">
        <f>mooring!J7</f>
        <v>100.434</v>
      </c>
      <c r="N7" s="12">
        <f>mooring!K7</f>
        <v>60.238263000000003</v>
      </c>
      <c r="O7" s="12">
        <f>mooring!L7</f>
        <v>60.278424000000001</v>
      </c>
      <c r="P7" s="12">
        <f>mooring!M7</f>
        <v>59.575743000000003</v>
      </c>
      <c r="Q7" s="12">
        <f>mooring!N7</f>
        <v>119.55961499999999</v>
      </c>
      <c r="R7" s="12">
        <f>mooring!O7</f>
        <v>119.556955</v>
      </c>
      <c r="S7" s="12">
        <f>mooring!P7</f>
        <v>120.453981</v>
      </c>
      <c r="T7" s="12">
        <f>mooring!Q7</f>
        <v>120.452884</v>
      </c>
      <c r="U7" s="12">
        <f>mooring!R7</f>
        <v>120.442708</v>
      </c>
      <c r="V7" s="12">
        <f>mooring!S7</f>
        <v>119.61669000000001</v>
      </c>
      <c r="W7" s="12">
        <f>mooring!T7</f>
        <v>119.788287</v>
      </c>
      <c r="X7" s="12">
        <f>mooring!U7</f>
        <v>119.578549</v>
      </c>
      <c r="Y7" s="12">
        <f>mooring!V7</f>
        <v>119.680083</v>
      </c>
      <c r="Z7" s="12">
        <f>mooring!W7</f>
        <v>119.69123500000001</v>
      </c>
      <c r="AA7" s="13" t="s">
        <v>94</v>
      </c>
      <c r="AB7" s="13" t="s">
        <v>94</v>
      </c>
    </row>
    <row r="8" spans="1:28" x14ac:dyDescent="0.25">
      <c r="A8" t="str">
        <f>mooring!B8</f>
        <v>fsts_l015_lwl_180km3_l100_pb_vessel_statics_6dof</v>
      </c>
      <c r="B8" s="5">
        <f t="shared" si="1"/>
        <v>0.15</v>
      </c>
      <c r="C8" s="5">
        <f t="shared" si="2"/>
        <v>0.15</v>
      </c>
      <c r="D8" s="5" t="str">
        <f t="shared" si="3"/>
        <v>180K m3</v>
      </c>
      <c r="E8" s="5" t="str">
        <f t="shared" si="4"/>
        <v>Port</v>
      </c>
      <c r="F8" s="5" t="str">
        <f t="shared" si="5"/>
        <v>LWL</v>
      </c>
      <c r="G8" s="17"/>
      <c r="H8" s="15" t="s">
        <v>84</v>
      </c>
      <c r="I8" s="18"/>
      <c r="J8" s="17"/>
      <c r="K8" s="12">
        <f>mooring!H8</f>
        <v>257.55031000000002</v>
      </c>
      <c r="L8" s="12">
        <f>mooring!I8</f>
        <v>257.93162799999999</v>
      </c>
      <c r="M8" s="12">
        <f>mooring!J8</f>
        <v>302.054824</v>
      </c>
      <c r="N8" s="12">
        <f>mooring!K8</f>
        <v>158.732439</v>
      </c>
      <c r="O8" s="12">
        <f>mooring!L8</f>
        <v>162.77116899999999</v>
      </c>
      <c r="P8" s="12">
        <f>mooring!M8</f>
        <v>167.813672</v>
      </c>
      <c r="Q8" s="12">
        <f>mooring!N8</f>
        <v>125.12075400000001</v>
      </c>
      <c r="R8" s="12">
        <f>mooring!O8</f>
        <v>124.726157</v>
      </c>
      <c r="S8" s="12">
        <f>mooring!P8</f>
        <v>124.519228</v>
      </c>
      <c r="T8" s="12">
        <f>mooring!Q8</f>
        <v>273.663116</v>
      </c>
      <c r="U8" s="12">
        <f>mooring!R8</f>
        <v>273.39974999999998</v>
      </c>
      <c r="V8" s="12">
        <f>mooring!S8</f>
        <v>270.91893299999998</v>
      </c>
      <c r="W8" s="12">
        <f>mooring!T8</f>
        <v>169.28244599999999</v>
      </c>
      <c r="X8" s="12">
        <f>mooring!U8</f>
        <v>174.20981599999999</v>
      </c>
      <c r="Y8" s="12">
        <f>mooring!V8</f>
        <v>60.226857000000003</v>
      </c>
      <c r="Z8" s="12">
        <f>mooring!W8</f>
        <v>171.83120199999999</v>
      </c>
      <c r="AA8" s="12">
        <f>mooring!X8</f>
        <v>174.322711</v>
      </c>
      <c r="AB8" s="12">
        <f>mooring!Y8</f>
        <v>175.31963999999999</v>
      </c>
    </row>
    <row r="9" spans="1:28" hidden="1" x14ac:dyDescent="0.25">
      <c r="A9" t="str">
        <f>mooring!B9</f>
        <v>fsts_l015_lwl_180km3_l100_sb_vessel_statics_6dof</v>
      </c>
      <c r="B9" s="5">
        <f t="shared" si="1"/>
        <v>0.15</v>
      </c>
      <c r="C9" s="5">
        <f t="shared" si="2"/>
        <v>0.15</v>
      </c>
      <c r="D9" s="5" t="str">
        <f t="shared" si="3"/>
        <v>180K m3</v>
      </c>
      <c r="E9" s="5" t="str">
        <f t="shared" si="4"/>
        <v>SB</v>
      </c>
      <c r="F9" s="5" t="str">
        <f t="shared" si="5"/>
        <v>LWL</v>
      </c>
      <c r="G9" s="17"/>
      <c r="H9" s="15" t="s">
        <v>84</v>
      </c>
      <c r="I9" s="15" t="s">
        <v>84</v>
      </c>
      <c r="J9" s="17"/>
      <c r="K9" s="12">
        <f>mooring!H9</f>
        <v>198.49623399999999</v>
      </c>
      <c r="L9" s="12">
        <f>mooring!I9</f>
        <v>197.12588700000001</v>
      </c>
      <c r="M9" s="12">
        <f>mooring!J9</f>
        <v>1.1122590000000001</v>
      </c>
      <c r="N9" s="12">
        <f>mooring!K9</f>
        <v>0.187059</v>
      </c>
      <c r="O9" s="12">
        <f>mooring!L9</f>
        <v>0.19279199999999999</v>
      </c>
      <c r="P9" s="12">
        <f>mooring!M9</f>
        <v>0.21382399999999999</v>
      </c>
      <c r="Q9" s="12">
        <f>mooring!N9</f>
        <v>0.37037500000000001</v>
      </c>
      <c r="R9" s="12">
        <f>mooring!O9</f>
        <v>0.37519599999999997</v>
      </c>
      <c r="S9" s="12">
        <f>mooring!P9</f>
        <v>0.38636399999999999</v>
      </c>
      <c r="T9" s="12">
        <f>mooring!Q9</f>
        <v>0.27132899999999999</v>
      </c>
      <c r="U9" s="12">
        <f>mooring!R9</f>
        <v>0.30825000000000002</v>
      </c>
      <c r="V9" s="12">
        <f>mooring!S9</f>
        <v>0.73266100000000001</v>
      </c>
      <c r="W9" s="12">
        <f>mooring!T9</f>
        <v>215.657295</v>
      </c>
      <c r="X9" s="12">
        <f>mooring!U9</f>
        <v>218.11534499999999</v>
      </c>
      <c r="Y9" s="12">
        <f>mooring!V9</f>
        <v>0.16562199999999999</v>
      </c>
      <c r="Z9" s="12">
        <f>mooring!W9</f>
        <v>0.43884200000000001</v>
      </c>
      <c r="AA9" s="12">
        <f>mooring!X9</f>
        <v>0.35863800000000001</v>
      </c>
      <c r="AB9" s="12">
        <f>mooring!Y9</f>
        <v>0.474439</v>
      </c>
    </row>
    <row r="10" spans="1:28" hidden="1" x14ac:dyDescent="0.25">
      <c r="A10" t="str">
        <f>mooring!B10</f>
        <v>fsts_l015_mwl_125km3_l100_pb_vessel_statics_6dof</v>
      </c>
      <c r="B10" s="5">
        <f t="shared" si="1"/>
        <v>0.15</v>
      </c>
      <c r="C10" s="5">
        <f t="shared" si="2"/>
        <v>0.15</v>
      </c>
      <c r="D10" s="5" t="str">
        <f t="shared" si="3"/>
        <v>125K m3</v>
      </c>
      <c r="E10" s="5" t="str">
        <f t="shared" si="4"/>
        <v>Port</v>
      </c>
      <c r="F10" s="5" t="str">
        <f t="shared" si="5"/>
        <v>MSL</v>
      </c>
      <c r="G10" s="17"/>
      <c r="H10" s="15" t="s">
        <v>84</v>
      </c>
      <c r="I10" s="15" t="s">
        <v>84</v>
      </c>
      <c r="J10" s="17"/>
      <c r="K10" s="12">
        <f>mooring!H10</f>
        <v>89.529352000000003</v>
      </c>
      <c r="L10" s="12">
        <f>mooring!I10</f>
        <v>89.558507000000006</v>
      </c>
      <c r="M10" s="12">
        <f>mooring!J10</f>
        <v>89.095652999999999</v>
      </c>
      <c r="N10" s="12">
        <f>mooring!K10</f>
        <v>31.07948</v>
      </c>
      <c r="O10" s="12">
        <f>mooring!L10</f>
        <v>31.054635999999999</v>
      </c>
      <c r="P10" s="12">
        <f>mooring!M10</f>
        <v>31.068152999999999</v>
      </c>
      <c r="Q10" s="12">
        <f>mooring!N10</f>
        <v>46.452314999999999</v>
      </c>
      <c r="R10" s="12">
        <f>mooring!O10</f>
        <v>46.459895000000003</v>
      </c>
      <c r="S10" s="12">
        <f>mooring!P10</f>
        <v>118.52540399999999</v>
      </c>
      <c r="T10" s="12">
        <f>mooring!Q10</f>
        <v>118.524902</v>
      </c>
      <c r="U10" s="12">
        <f>mooring!R10</f>
        <v>118.56094299999999</v>
      </c>
      <c r="V10" s="12">
        <f>mooring!S10</f>
        <v>61.432091999999997</v>
      </c>
      <c r="W10" s="12">
        <f>mooring!T10</f>
        <v>61.286104999999999</v>
      </c>
      <c r="X10" s="12">
        <f>mooring!U10</f>
        <v>76.265154999999993</v>
      </c>
      <c r="Y10" s="12">
        <f>mooring!V10</f>
        <v>61.327424999999998</v>
      </c>
      <c r="Z10" s="12">
        <f>mooring!W10</f>
        <v>61.312232000000002</v>
      </c>
      <c r="AA10" s="13" t="s">
        <v>94</v>
      </c>
      <c r="AB10" s="13" t="s">
        <v>94</v>
      </c>
    </row>
    <row r="11" spans="1:28" hidden="1" x14ac:dyDescent="0.25">
      <c r="A11" t="str">
        <f>mooring!B11</f>
        <v>fsts_l015_mwl_125km3_l100_sb_vessel_statics_6dof</v>
      </c>
      <c r="B11" s="5">
        <f t="shared" si="1"/>
        <v>0.15</v>
      </c>
      <c r="C11" s="5">
        <f t="shared" si="2"/>
        <v>0.15</v>
      </c>
      <c r="D11" s="5" t="str">
        <f t="shared" si="3"/>
        <v>125K m3</v>
      </c>
      <c r="E11" s="5" t="str">
        <f t="shared" si="4"/>
        <v>SB</v>
      </c>
      <c r="F11" s="5" t="str">
        <f t="shared" si="5"/>
        <v>MSL</v>
      </c>
      <c r="G11" s="17"/>
      <c r="H11" s="15" t="s">
        <v>84</v>
      </c>
      <c r="I11" s="15" t="s">
        <v>84</v>
      </c>
      <c r="J11" s="17"/>
      <c r="K11" s="12">
        <f>mooring!H11</f>
        <v>100.28289599999999</v>
      </c>
      <c r="L11" s="12">
        <f>mooring!I11</f>
        <v>100.285589</v>
      </c>
      <c r="M11" s="12">
        <f>mooring!J11</f>
        <v>100.29939299999999</v>
      </c>
      <c r="N11" s="12">
        <f>mooring!K11</f>
        <v>60.161501999999999</v>
      </c>
      <c r="O11" s="12">
        <f>mooring!L11</f>
        <v>60.192953000000003</v>
      </c>
      <c r="P11" s="12">
        <f>mooring!M11</f>
        <v>59.706944</v>
      </c>
      <c r="Q11" s="12">
        <f>mooring!N11</f>
        <v>119.69920999999999</v>
      </c>
      <c r="R11" s="12">
        <f>mooring!O11</f>
        <v>119.70016099999999</v>
      </c>
      <c r="S11" s="12">
        <f>mooring!P11</f>
        <v>120.30244</v>
      </c>
      <c r="T11" s="12">
        <f>mooring!Q11</f>
        <v>120.30623199999999</v>
      </c>
      <c r="U11" s="12">
        <f>mooring!R11</f>
        <v>120.303859</v>
      </c>
      <c r="V11" s="12">
        <f>mooring!S11</f>
        <v>119.739321</v>
      </c>
      <c r="W11" s="12">
        <f>mooring!T11</f>
        <v>119.856848</v>
      </c>
      <c r="X11" s="12">
        <f>mooring!U11</f>
        <v>119.71435099999999</v>
      </c>
      <c r="Y11" s="12">
        <f>mooring!V11</f>
        <v>119.788236</v>
      </c>
      <c r="Z11" s="12">
        <f>mooring!W11</f>
        <v>119.789781</v>
      </c>
      <c r="AA11" s="13" t="s">
        <v>94</v>
      </c>
      <c r="AB11" s="13" t="s">
        <v>94</v>
      </c>
    </row>
    <row r="12" spans="1:28" x14ac:dyDescent="0.25">
      <c r="A12" t="str">
        <f>mooring!B12</f>
        <v>fsts_l015_mwl_180km3_l100_pb_vessel_statics_6dof</v>
      </c>
      <c r="B12" s="5">
        <f t="shared" si="1"/>
        <v>0.15</v>
      </c>
      <c r="C12" s="5">
        <f t="shared" si="2"/>
        <v>0.15</v>
      </c>
      <c r="D12" s="5" t="str">
        <f t="shared" si="3"/>
        <v>180K m3</v>
      </c>
      <c r="E12" s="5" t="str">
        <f t="shared" si="4"/>
        <v>Port</v>
      </c>
      <c r="F12" s="5" t="str">
        <f t="shared" si="5"/>
        <v>MSL</v>
      </c>
      <c r="G12" s="17"/>
      <c r="H12" s="15" t="s">
        <v>84</v>
      </c>
      <c r="I12" s="19"/>
      <c r="J12" s="17"/>
      <c r="K12" s="12">
        <f>mooring!H12</f>
        <v>266.93260299999997</v>
      </c>
      <c r="L12" s="12">
        <f>mooring!I12</f>
        <v>267.14032200000003</v>
      </c>
      <c r="M12" s="12">
        <f>mooring!J12</f>
        <v>314.71052900000001</v>
      </c>
      <c r="N12" s="12">
        <f>mooring!K12</f>
        <v>157.148786</v>
      </c>
      <c r="O12" s="12">
        <f>mooring!L12</f>
        <v>160.934832</v>
      </c>
      <c r="P12" s="12">
        <f>mooring!M12</f>
        <v>165.72618399999999</v>
      </c>
      <c r="Q12" s="12">
        <f>mooring!N12</f>
        <v>119.672892</v>
      </c>
      <c r="R12" s="12">
        <f>mooring!O12</f>
        <v>119.272192</v>
      </c>
      <c r="S12" s="12">
        <f>mooring!P12</f>
        <v>119.05946</v>
      </c>
      <c r="T12" s="12">
        <f>mooring!Q12</f>
        <v>280.51467600000001</v>
      </c>
      <c r="U12" s="12">
        <f>mooring!R12</f>
        <v>280.19953400000003</v>
      </c>
      <c r="V12" s="12">
        <f>mooring!S12</f>
        <v>277.41258900000003</v>
      </c>
      <c r="W12" s="12">
        <f>mooring!T12</f>
        <v>170.438121</v>
      </c>
      <c r="X12" s="12">
        <f>mooring!U12</f>
        <v>175.393316</v>
      </c>
      <c r="Y12" s="12">
        <f>mooring!V12</f>
        <v>60.288204</v>
      </c>
      <c r="Z12" s="12">
        <f>mooring!W12</f>
        <v>172.390243</v>
      </c>
      <c r="AA12" s="12">
        <f>mooring!X12</f>
        <v>176.35147699999999</v>
      </c>
      <c r="AB12" s="12">
        <f>mooring!Y12</f>
        <v>177.43263899999999</v>
      </c>
    </row>
    <row r="13" spans="1:28" hidden="1" x14ac:dyDescent="0.25">
      <c r="A13" t="str">
        <f>mooring!B13</f>
        <v>fsts_l015_mwl_180km3_l100_sb_vessel_statics_6dof</v>
      </c>
      <c r="B13" s="5">
        <f t="shared" si="1"/>
        <v>0.15</v>
      </c>
      <c r="C13" s="5">
        <f t="shared" si="2"/>
        <v>0.15</v>
      </c>
      <c r="D13" s="5" t="str">
        <f t="shared" si="3"/>
        <v>180K m3</v>
      </c>
      <c r="E13" s="5" t="str">
        <f t="shared" si="4"/>
        <v>SB</v>
      </c>
      <c r="F13" s="5" t="str">
        <f t="shared" si="5"/>
        <v>MSL</v>
      </c>
      <c r="G13" s="17"/>
      <c r="H13" s="15" t="s">
        <v>84</v>
      </c>
      <c r="I13" s="15" t="s">
        <v>84</v>
      </c>
      <c r="J13" s="17"/>
      <c r="K13" s="12">
        <f>mooring!H13</f>
        <v>200.868718</v>
      </c>
      <c r="L13" s="12">
        <f>mooring!I13</f>
        <v>197.79557500000001</v>
      </c>
      <c r="M13" s="12">
        <f>mooring!J13</f>
        <v>1.116652</v>
      </c>
      <c r="N13" s="12">
        <f>mooring!K13</f>
        <v>0.18693199999999999</v>
      </c>
      <c r="O13" s="12">
        <f>mooring!L13</f>
        <v>0.192692</v>
      </c>
      <c r="P13" s="12">
        <f>mooring!M13</f>
        <v>0.213754</v>
      </c>
      <c r="Q13" s="12">
        <f>mooring!N13</f>
        <v>0.36839100000000002</v>
      </c>
      <c r="R13" s="12">
        <f>mooring!O13</f>
        <v>0.37307400000000002</v>
      </c>
      <c r="S13" s="12">
        <f>mooring!P13</f>
        <v>0.38415500000000002</v>
      </c>
      <c r="T13" s="12">
        <f>mooring!Q13</f>
        <v>0.27380100000000002</v>
      </c>
      <c r="U13" s="12">
        <f>mooring!R13</f>
        <v>0.31119400000000003</v>
      </c>
      <c r="V13" s="12">
        <f>mooring!S13</f>
        <v>0.74343599999999999</v>
      </c>
      <c r="W13" s="12">
        <f>mooring!T13</f>
        <v>218.69308899999999</v>
      </c>
      <c r="X13" s="12">
        <f>mooring!U13</f>
        <v>220.50546800000001</v>
      </c>
      <c r="Y13" s="12">
        <f>mooring!V13</f>
        <v>0.16629099999999999</v>
      </c>
      <c r="Z13" s="12">
        <f>mooring!W13</f>
        <v>0.43894</v>
      </c>
      <c r="AA13" s="12">
        <f>mooring!X13</f>
        <v>0.361039</v>
      </c>
      <c r="AB13" s="12">
        <f>mooring!Y13</f>
        <v>0.48467900000000003</v>
      </c>
    </row>
    <row r="14" spans="1:28" hidden="1" x14ac:dyDescent="0.25">
      <c r="A14" t="str">
        <f>mooring!B14</f>
        <v>fsts_l095_hwl_125km3_l000_pb_vessel_statics_6dof</v>
      </c>
      <c r="B14" s="5">
        <f t="shared" si="1"/>
        <v>0.95</v>
      </c>
      <c r="C14" s="5">
        <f t="shared" si="2"/>
        <v>0.95</v>
      </c>
      <c r="D14" s="5" t="str">
        <f t="shared" si="3"/>
        <v>125K m3</v>
      </c>
      <c r="E14" s="5" t="str">
        <f t="shared" si="4"/>
        <v>Port</v>
      </c>
      <c r="F14" s="5" t="str">
        <f t="shared" si="5"/>
        <v>HWL</v>
      </c>
      <c r="G14" s="17"/>
      <c r="H14" s="15" t="s">
        <v>84</v>
      </c>
      <c r="I14" s="15" t="s">
        <v>84</v>
      </c>
      <c r="J14" s="17"/>
      <c r="K14" s="12">
        <f>mooring!H14</f>
        <v>92.976658</v>
      </c>
      <c r="L14" s="12">
        <f>mooring!I14</f>
        <v>92.714145000000002</v>
      </c>
      <c r="M14" s="12">
        <f>mooring!J14</f>
        <v>96.623327000000003</v>
      </c>
      <c r="N14" s="12">
        <f>mooring!K14</f>
        <v>20.963916000000001</v>
      </c>
      <c r="O14" s="12">
        <f>mooring!L14</f>
        <v>21.034125</v>
      </c>
      <c r="P14" s="12">
        <f>mooring!M14</f>
        <v>20.913747999999998</v>
      </c>
      <c r="Q14" s="12">
        <f>mooring!N14</f>
        <v>34.328814000000001</v>
      </c>
      <c r="R14" s="12">
        <f>mooring!O14</f>
        <v>34.275587000000002</v>
      </c>
      <c r="S14" s="12">
        <f>mooring!P14</f>
        <v>0.22197700000000001</v>
      </c>
      <c r="T14" s="12">
        <f>mooring!Q14</f>
        <v>130.89113</v>
      </c>
      <c r="U14" s="12">
        <f>mooring!R14</f>
        <v>130.57935000000001</v>
      </c>
      <c r="V14" s="12">
        <f>mooring!S14</f>
        <v>49.543376000000002</v>
      </c>
      <c r="W14" s="12">
        <f>mooring!T14</f>
        <v>50.537545999999999</v>
      </c>
      <c r="X14" s="12">
        <f>mooring!U14</f>
        <v>65.712543999999994</v>
      </c>
      <c r="Y14" s="12">
        <f>mooring!V14</f>
        <v>50.407156000000001</v>
      </c>
      <c r="Z14" s="12">
        <f>mooring!W14</f>
        <v>50.508108999999997</v>
      </c>
      <c r="AA14" s="13" t="s">
        <v>94</v>
      </c>
      <c r="AB14" s="13" t="s">
        <v>94</v>
      </c>
    </row>
    <row r="15" spans="1:28" hidden="1" x14ac:dyDescent="0.25">
      <c r="A15" t="str">
        <f>mooring!B15</f>
        <v>fsts_l095_hwl_125km3_l000_sb_vessel_statics_6dof</v>
      </c>
      <c r="B15" s="5">
        <f t="shared" si="1"/>
        <v>0.95</v>
      </c>
      <c r="C15" s="5">
        <f t="shared" si="2"/>
        <v>0.95</v>
      </c>
      <c r="D15" s="5" t="str">
        <f t="shared" si="3"/>
        <v>125K m3</v>
      </c>
      <c r="E15" s="5" t="str">
        <f t="shared" si="4"/>
        <v>SB</v>
      </c>
      <c r="F15" s="5" t="str">
        <f t="shared" si="5"/>
        <v>HWL</v>
      </c>
      <c r="G15" s="17"/>
      <c r="H15" s="15" t="s">
        <v>84</v>
      </c>
      <c r="I15" s="15" t="s">
        <v>84</v>
      </c>
      <c r="J15" s="17"/>
      <c r="K15" s="12">
        <f>mooring!H15</f>
        <v>100.441756</v>
      </c>
      <c r="L15" s="12">
        <f>mooring!I15</f>
        <v>100.44408</v>
      </c>
      <c r="M15" s="12">
        <f>mooring!J15</f>
        <v>100.449826</v>
      </c>
      <c r="N15" s="12">
        <f>mooring!K15</f>
        <v>60.273975</v>
      </c>
      <c r="O15" s="12">
        <f>mooring!L15</f>
        <v>60.312792000000002</v>
      </c>
      <c r="P15" s="12">
        <f>mooring!M15</f>
        <v>59.556476000000004</v>
      </c>
      <c r="Q15" s="12">
        <f>mooring!N15</f>
        <v>119.54388400000001</v>
      </c>
      <c r="R15" s="12">
        <f>mooring!O15</f>
        <v>119.543925</v>
      </c>
      <c r="S15" s="12">
        <f>mooring!P15</f>
        <v>120.47732600000001</v>
      </c>
      <c r="T15" s="12">
        <f>mooring!Q15</f>
        <v>120.480146</v>
      </c>
      <c r="U15" s="12">
        <f>mooring!R15</f>
        <v>120.46731</v>
      </c>
      <c r="V15" s="12">
        <f>mooring!S15</f>
        <v>119.57894400000001</v>
      </c>
      <c r="W15" s="12">
        <f>mooring!T15</f>
        <v>119.771899</v>
      </c>
      <c r="X15" s="12">
        <f>mooring!U15</f>
        <v>119.54780700000001</v>
      </c>
      <c r="Y15" s="12">
        <f>mooring!V15</f>
        <v>119.65815600000001</v>
      </c>
      <c r="Z15" s="12">
        <f>mooring!W15</f>
        <v>119.66117800000001</v>
      </c>
      <c r="AA15" s="13" t="s">
        <v>94</v>
      </c>
      <c r="AB15" s="13" t="s">
        <v>94</v>
      </c>
    </row>
    <row r="16" spans="1:28" x14ac:dyDescent="0.25">
      <c r="A16" t="str">
        <f>mooring!B16</f>
        <v>fsts_l095_hwl_180km3_l000_pb_vessel_statics_6dof</v>
      </c>
      <c r="B16" s="5">
        <f t="shared" si="1"/>
        <v>0.95</v>
      </c>
      <c r="C16" s="5">
        <f t="shared" si="2"/>
        <v>0.95</v>
      </c>
      <c r="D16" s="5" t="str">
        <f t="shared" si="3"/>
        <v>180K m3</v>
      </c>
      <c r="E16" s="5" t="str">
        <f t="shared" si="4"/>
        <v>Port</v>
      </c>
      <c r="F16" s="5" t="str">
        <f t="shared" si="5"/>
        <v>HWL</v>
      </c>
      <c r="G16" s="17"/>
      <c r="H16" s="15" t="s">
        <v>84</v>
      </c>
      <c r="I16" s="19"/>
      <c r="J16" s="17"/>
      <c r="K16" s="12">
        <f>mooring!H16</f>
        <v>217.10844399999999</v>
      </c>
      <c r="L16" s="12">
        <f>mooring!I16</f>
        <v>217.13099700000001</v>
      </c>
      <c r="M16" s="12">
        <f>mooring!J16</f>
        <v>214.07661400000001</v>
      </c>
      <c r="N16" s="12">
        <f>mooring!K16</f>
        <v>225.28875500000001</v>
      </c>
      <c r="O16" s="12">
        <f>mooring!L16</f>
        <v>225.22443699999999</v>
      </c>
      <c r="P16" s="12">
        <f>mooring!M16</f>
        <v>225.109692</v>
      </c>
      <c r="Q16" s="12">
        <f>mooring!N16</f>
        <v>204.96145100000001</v>
      </c>
      <c r="R16" s="12">
        <f>mooring!O16</f>
        <v>204.99023399999999</v>
      </c>
      <c r="S16" s="12">
        <f>mooring!P16</f>
        <v>205.01162199999999</v>
      </c>
      <c r="T16" s="12">
        <f>mooring!Q16</f>
        <v>195.67885699999999</v>
      </c>
      <c r="U16" s="12">
        <f>mooring!R16</f>
        <v>195.696394</v>
      </c>
      <c r="V16" s="12">
        <f>mooring!S16</f>
        <v>195.78230600000001</v>
      </c>
      <c r="W16" s="12">
        <f>mooring!T16</f>
        <v>252.28766899999999</v>
      </c>
      <c r="X16" s="12">
        <f>mooring!U16</f>
        <v>252.66489100000001</v>
      </c>
      <c r="Y16" s="12">
        <f>mooring!V16</f>
        <v>103.99315799999999</v>
      </c>
      <c r="Z16" s="12">
        <f>mooring!W16</f>
        <v>251.34799899999999</v>
      </c>
      <c r="AA16" s="12">
        <f>mooring!X16</f>
        <v>252.272426</v>
      </c>
      <c r="AB16" s="12">
        <f>mooring!Y16</f>
        <v>252.32417000000001</v>
      </c>
    </row>
    <row r="17" spans="1:28" hidden="1" x14ac:dyDescent="0.25">
      <c r="A17" t="str">
        <f>mooring!B17</f>
        <v>fsts_l095_hwl_180km3_l000_sb_vessel_statics_6dof</v>
      </c>
      <c r="B17" s="5">
        <f t="shared" si="1"/>
        <v>0.95</v>
      </c>
      <c r="C17" s="5">
        <f t="shared" si="2"/>
        <v>0.95</v>
      </c>
      <c r="D17" s="5" t="str">
        <f t="shared" si="3"/>
        <v>180K m3</v>
      </c>
      <c r="E17" s="5" t="str">
        <f t="shared" si="4"/>
        <v>SB</v>
      </c>
      <c r="F17" s="5" t="str">
        <f t="shared" si="5"/>
        <v>HWL</v>
      </c>
      <c r="G17" s="17"/>
      <c r="H17" s="15" t="s">
        <v>84</v>
      </c>
      <c r="I17" s="15" t="s">
        <v>84</v>
      </c>
      <c r="J17" s="17"/>
      <c r="K17" s="12">
        <f>mooring!H17</f>
        <v>200.91439500000001</v>
      </c>
      <c r="L17" s="12">
        <f>mooring!I17</f>
        <v>200.925004</v>
      </c>
      <c r="M17" s="12">
        <f>mooring!J17</f>
        <v>200.96422999999999</v>
      </c>
      <c r="N17" s="12">
        <f>mooring!K17</f>
        <v>99.504086999999998</v>
      </c>
      <c r="O17" s="12">
        <f>mooring!L17</f>
        <v>99.541900999999996</v>
      </c>
      <c r="P17" s="12">
        <f>mooring!M17</f>
        <v>99.449870000000004</v>
      </c>
      <c r="Q17" s="12">
        <f>mooring!N17</f>
        <v>99.058430000000001</v>
      </c>
      <c r="R17" s="12">
        <f>mooring!O17</f>
        <v>99.061548000000002</v>
      </c>
      <c r="S17" s="12">
        <f>mooring!P17</f>
        <v>99.054834999999997</v>
      </c>
      <c r="T17" s="12">
        <f>mooring!Q17</f>
        <v>201.00832399999999</v>
      </c>
      <c r="U17" s="12">
        <f>mooring!R17</f>
        <v>201.00987599999999</v>
      </c>
      <c r="V17" s="12">
        <f>mooring!S17</f>
        <v>200.99532300000001</v>
      </c>
      <c r="W17" s="12">
        <f>mooring!T17</f>
        <v>248.99789899999999</v>
      </c>
      <c r="X17" s="12">
        <f>mooring!U17</f>
        <v>249.042666</v>
      </c>
      <c r="Y17" s="12">
        <f>mooring!V17</f>
        <v>249.48925600000001</v>
      </c>
      <c r="Z17" s="12">
        <f>mooring!W17</f>
        <v>99.016834000000003</v>
      </c>
      <c r="AA17" s="12">
        <f>mooring!X17</f>
        <v>99.525765000000007</v>
      </c>
      <c r="AB17" s="12">
        <f>mooring!Y17</f>
        <v>99.534132</v>
      </c>
    </row>
    <row r="18" spans="1:28" hidden="1" x14ac:dyDescent="0.25">
      <c r="A18" t="str">
        <f>mooring!B18</f>
        <v>fsts_l095_lwl_125km3_l000_pb_vessel_statics_6dof</v>
      </c>
      <c r="B18" s="5">
        <f t="shared" si="1"/>
        <v>0.95</v>
      </c>
      <c r="C18" s="5">
        <f t="shared" si="2"/>
        <v>0.95</v>
      </c>
      <c r="D18" s="5" t="str">
        <f t="shared" si="3"/>
        <v>125K m3</v>
      </c>
      <c r="E18" s="5" t="str">
        <f t="shared" si="4"/>
        <v>Port</v>
      </c>
      <c r="F18" s="5" t="str">
        <f t="shared" si="5"/>
        <v>LWL</v>
      </c>
      <c r="G18" s="17"/>
      <c r="H18" s="15" t="s">
        <v>84</v>
      </c>
      <c r="I18" s="15" t="s">
        <v>84</v>
      </c>
      <c r="J18" s="17"/>
      <c r="K18" s="12">
        <f>mooring!H18</f>
        <v>89.516394000000005</v>
      </c>
      <c r="L18" s="12">
        <f>mooring!I18</f>
        <v>89.538262000000003</v>
      </c>
      <c r="M18" s="12">
        <f>mooring!J18</f>
        <v>89.078210999999996</v>
      </c>
      <c r="N18" s="12">
        <f>mooring!K18</f>
        <v>31.015979999999999</v>
      </c>
      <c r="O18" s="12">
        <f>mooring!L18</f>
        <v>31.012740000000001</v>
      </c>
      <c r="P18" s="12">
        <f>mooring!M18</f>
        <v>31.026029999999999</v>
      </c>
      <c r="Q18" s="12">
        <f>mooring!N18</f>
        <v>46.259067000000002</v>
      </c>
      <c r="R18" s="12">
        <f>mooring!O18</f>
        <v>46.261867000000002</v>
      </c>
      <c r="S18" s="12">
        <f>mooring!P18</f>
        <v>118.72582</v>
      </c>
      <c r="T18" s="12">
        <f>mooring!Q18</f>
        <v>118.72446100000001</v>
      </c>
      <c r="U18" s="12">
        <f>mooring!R18</f>
        <v>118.763733</v>
      </c>
      <c r="V18" s="12">
        <f>mooring!S18</f>
        <v>61.279980000000002</v>
      </c>
      <c r="W18" s="12">
        <f>mooring!T18</f>
        <v>61.177101</v>
      </c>
      <c r="X18" s="12">
        <f>mooring!U18</f>
        <v>76.154792</v>
      </c>
      <c r="Y18" s="12">
        <f>mooring!V18</f>
        <v>61.190928999999997</v>
      </c>
      <c r="Z18" s="12">
        <f>mooring!W18</f>
        <v>61.181412000000002</v>
      </c>
      <c r="AA18" s="13" t="s">
        <v>94</v>
      </c>
      <c r="AB18" s="13" t="s">
        <v>94</v>
      </c>
    </row>
    <row r="19" spans="1:28" hidden="1" x14ac:dyDescent="0.25">
      <c r="A19" t="str">
        <f>mooring!B19</f>
        <v>fsts_l095_lwl_125km3_l000_sb_vessel_statics_6dof</v>
      </c>
      <c r="B19" s="5">
        <f t="shared" si="1"/>
        <v>0.95</v>
      </c>
      <c r="C19" s="5">
        <f t="shared" si="2"/>
        <v>0.95</v>
      </c>
      <c r="D19" s="5" t="str">
        <f t="shared" si="3"/>
        <v>125K m3</v>
      </c>
      <c r="E19" s="5" t="str">
        <f t="shared" si="4"/>
        <v>SB</v>
      </c>
      <c r="F19" s="5" t="str">
        <f t="shared" si="5"/>
        <v>LWL</v>
      </c>
      <c r="G19" s="17"/>
      <c r="H19" s="15" t="s">
        <v>84</v>
      </c>
      <c r="I19" s="15" t="s">
        <v>84</v>
      </c>
      <c r="J19" s="17"/>
      <c r="K19" s="12">
        <f>mooring!H19</f>
        <v>100.80177399999999</v>
      </c>
      <c r="L19" s="12">
        <f>mooring!I19</f>
        <v>100.81139</v>
      </c>
      <c r="M19" s="12">
        <f>mooring!J19</f>
        <v>100.826626</v>
      </c>
      <c r="N19" s="12">
        <f>mooring!K19</f>
        <v>60.509965999999999</v>
      </c>
      <c r="O19" s="12">
        <f>mooring!L19</f>
        <v>60.570715999999997</v>
      </c>
      <c r="P19" s="12">
        <f>mooring!M19</f>
        <v>59.196720999999997</v>
      </c>
      <c r="Q19" s="12">
        <f>mooring!N19</f>
        <v>119.167925</v>
      </c>
      <c r="R19" s="12">
        <f>mooring!O19</f>
        <v>119.166175</v>
      </c>
      <c r="S19" s="12">
        <f>mooring!P19</f>
        <v>120.881303</v>
      </c>
      <c r="T19" s="12">
        <f>mooring!Q19</f>
        <v>120.877574</v>
      </c>
      <c r="U19" s="12">
        <f>mooring!R19</f>
        <v>120.845358</v>
      </c>
      <c r="V19" s="12">
        <f>mooring!S19</f>
        <v>119.222106</v>
      </c>
      <c r="W19" s="12">
        <f>mooring!T19</f>
        <v>119.567781</v>
      </c>
      <c r="X19" s="12">
        <f>mooring!U19</f>
        <v>119.170309</v>
      </c>
      <c r="Y19" s="12">
        <f>mooring!V19</f>
        <v>119.36232</v>
      </c>
      <c r="Z19" s="12">
        <f>mooring!W19</f>
        <v>119.380728</v>
      </c>
      <c r="AA19" s="13" t="s">
        <v>94</v>
      </c>
      <c r="AB19" s="13" t="s">
        <v>94</v>
      </c>
    </row>
    <row r="20" spans="1:28" x14ac:dyDescent="0.25">
      <c r="A20" t="str">
        <f>mooring!B20</f>
        <v>fsts_l095_lwl_180km3_l000_pb_vessel_statics_6dof</v>
      </c>
      <c r="B20" s="5">
        <f t="shared" si="1"/>
        <v>0.95</v>
      </c>
      <c r="C20" s="5">
        <f t="shared" si="2"/>
        <v>0.95</v>
      </c>
      <c r="D20" s="5" t="str">
        <f t="shared" si="3"/>
        <v>180K m3</v>
      </c>
      <c r="E20" s="5" t="str">
        <f t="shared" si="4"/>
        <v>Port</v>
      </c>
      <c r="F20" s="5" t="str">
        <f t="shared" si="5"/>
        <v>LWL</v>
      </c>
      <c r="G20" s="17"/>
      <c r="H20" s="15" t="s">
        <v>84</v>
      </c>
      <c r="I20" s="19"/>
      <c r="J20" s="17"/>
      <c r="K20" s="12">
        <f>mooring!H20</f>
        <v>204.375214</v>
      </c>
      <c r="L20" s="12">
        <f>mooring!I20</f>
        <v>202.99705399999999</v>
      </c>
      <c r="M20" s="12">
        <f>mooring!J20</f>
        <v>117.622045</v>
      </c>
      <c r="N20" s="12">
        <f>mooring!K20</f>
        <v>369.69029699999999</v>
      </c>
      <c r="O20" s="12">
        <f>mooring!L20</f>
        <v>366.13484799999998</v>
      </c>
      <c r="P20" s="12">
        <f>mooring!M20</f>
        <v>361.241285</v>
      </c>
      <c r="Q20" s="12">
        <f>mooring!N20</f>
        <v>314.60766899999999</v>
      </c>
      <c r="R20" s="12">
        <f>mooring!O20</f>
        <v>314.972667</v>
      </c>
      <c r="S20" s="12">
        <f>mooring!P20</f>
        <v>315.10556600000001</v>
      </c>
      <c r="T20" s="12">
        <f>mooring!Q20</f>
        <v>56.090654000000001</v>
      </c>
      <c r="U20" s="12">
        <f>mooring!R20</f>
        <v>0.25714199999999998</v>
      </c>
      <c r="V20" s="12">
        <f>mooring!S20</f>
        <v>64.869472000000002</v>
      </c>
      <c r="W20" s="12">
        <f>mooring!T20</f>
        <v>449.95787200000001</v>
      </c>
      <c r="X20" s="12">
        <f>mooring!U20</f>
        <v>408.04824500000001</v>
      </c>
      <c r="Y20" s="12">
        <f>mooring!V20</f>
        <v>54.788705</v>
      </c>
      <c r="Z20" s="12">
        <f>mooring!W20</f>
        <v>488.89752299999998</v>
      </c>
      <c r="AA20" s="12">
        <f>mooring!X20</f>
        <v>404.39261299999998</v>
      </c>
      <c r="AB20" s="12">
        <f>mooring!Y20</f>
        <v>396.03518100000002</v>
      </c>
    </row>
    <row r="21" spans="1:28" hidden="1" x14ac:dyDescent="0.25">
      <c r="A21" t="str">
        <f>mooring!B21</f>
        <v>fsts_l095_lwl_180km3_l000_sb_vessel_statics_6dof</v>
      </c>
      <c r="B21" s="5">
        <f t="shared" si="1"/>
        <v>0.95</v>
      </c>
      <c r="C21" s="5">
        <f t="shared" si="2"/>
        <v>0.95</v>
      </c>
      <c r="D21" s="5" t="str">
        <f t="shared" si="3"/>
        <v>180K m3</v>
      </c>
      <c r="E21" s="5" t="str">
        <f t="shared" si="4"/>
        <v>SB</v>
      </c>
      <c r="F21" s="5" t="str">
        <f t="shared" si="5"/>
        <v>LWL</v>
      </c>
      <c r="G21" s="17"/>
      <c r="H21" s="15" t="s">
        <v>84</v>
      </c>
      <c r="I21" s="15" t="s">
        <v>84</v>
      </c>
      <c r="J21" s="17"/>
      <c r="K21" s="12">
        <f>mooring!H21</f>
        <v>201.25441000000001</v>
      </c>
      <c r="L21" s="12">
        <f>mooring!I21</f>
        <v>201.26395400000001</v>
      </c>
      <c r="M21" s="12">
        <f>mooring!J21</f>
        <v>201.31684899999999</v>
      </c>
      <c r="N21" s="12">
        <f>mooring!K21</f>
        <v>99.376316000000003</v>
      </c>
      <c r="O21" s="12">
        <f>mooring!L21</f>
        <v>99.427544999999995</v>
      </c>
      <c r="P21" s="12">
        <f>mooring!M21</f>
        <v>99.322457999999997</v>
      </c>
      <c r="Q21" s="12">
        <f>mooring!N21</f>
        <v>98.720348999999999</v>
      </c>
      <c r="R21" s="12">
        <f>mooring!O21</f>
        <v>98.721513000000002</v>
      </c>
      <c r="S21" s="12">
        <f>mooring!P21</f>
        <v>98.713121999999998</v>
      </c>
      <c r="T21" s="12">
        <f>mooring!Q21</f>
        <v>201.38065</v>
      </c>
      <c r="U21" s="12">
        <f>mooring!R21</f>
        <v>201.37799100000001</v>
      </c>
      <c r="V21" s="12">
        <f>mooring!S21</f>
        <v>201.35557</v>
      </c>
      <c r="W21" s="12">
        <f>mooring!T21</f>
        <v>248.60938999999999</v>
      </c>
      <c r="X21" s="12">
        <f>mooring!U21</f>
        <v>248.67111</v>
      </c>
      <c r="Y21" s="12">
        <f>mooring!V21</f>
        <v>249.27162300000001</v>
      </c>
      <c r="Z21" s="12">
        <f>mooring!W21</f>
        <v>98.642808000000002</v>
      </c>
      <c r="AA21" s="12">
        <f>mooring!X21</f>
        <v>99.320909999999998</v>
      </c>
      <c r="AB21" s="12">
        <f>mooring!Y21</f>
        <v>99.320622</v>
      </c>
    </row>
    <row r="22" spans="1:28" hidden="1" x14ac:dyDescent="0.25">
      <c r="A22" t="str">
        <f>mooring!B22</f>
        <v>fsts_l095_mwl_125km3_l000_pb_vessel_statics_6dof</v>
      </c>
      <c r="B22" s="5">
        <f t="shared" si="1"/>
        <v>0.95</v>
      </c>
      <c r="C22" s="5">
        <f t="shared" si="2"/>
        <v>0.95</v>
      </c>
      <c r="D22" s="5" t="str">
        <f t="shared" si="3"/>
        <v>125K m3</v>
      </c>
      <c r="E22" s="5" t="str">
        <f t="shared" si="4"/>
        <v>Port</v>
      </c>
      <c r="F22" s="5" t="str">
        <f t="shared" si="5"/>
        <v>MSL</v>
      </c>
      <c r="G22" s="17"/>
      <c r="H22" s="15" t="s">
        <v>84</v>
      </c>
      <c r="I22" s="15" t="s">
        <v>84</v>
      </c>
      <c r="J22" s="17"/>
      <c r="K22" s="12">
        <f>mooring!H22</f>
        <v>89.080028999999996</v>
      </c>
      <c r="L22" s="12">
        <f>mooring!I22</f>
        <v>89.128962000000001</v>
      </c>
      <c r="M22" s="12">
        <f>mooring!J22</f>
        <v>88.258767000000006</v>
      </c>
      <c r="N22" s="12">
        <f>mooring!K22</f>
        <v>31.953372000000002</v>
      </c>
      <c r="O22" s="12">
        <f>mooring!L22</f>
        <v>31.925335</v>
      </c>
      <c r="P22" s="12">
        <f>mooring!M22</f>
        <v>31.957260000000002</v>
      </c>
      <c r="Q22" s="12">
        <f>mooring!N22</f>
        <v>47.433613000000001</v>
      </c>
      <c r="R22" s="12">
        <f>mooring!O22</f>
        <v>47.448016000000003</v>
      </c>
      <c r="S22" s="12">
        <f>mooring!P22</f>
        <v>120.04885400000001</v>
      </c>
      <c r="T22" s="12">
        <f>mooring!Q22</f>
        <v>117.547157</v>
      </c>
      <c r="U22" s="12">
        <f>mooring!R22</f>
        <v>117.614859</v>
      </c>
      <c r="V22" s="12">
        <f>mooring!S22</f>
        <v>62.471584</v>
      </c>
      <c r="W22" s="12">
        <f>mooring!T22</f>
        <v>62.272872</v>
      </c>
      <c r="X22" s="12">
        <f>mooring!U22</f>
        <v>77.239842999999993</v>
      </c>
      <c r="Y22" s="12">
        <f>mooring!V22</f>
        <v>62.299661</v>
      </c>
      <c r="Z22" s="12">
        <f>mooring!W22</f>
        <v>62.279859000000002</v>
      </c>
      <c r="AA22" s="13" t="s">
        <v>94</v>
      </c>
      <c r="AB22" s="13" t="s">
        <v>94</v>
      </c>
    </row>
    <row r="23" spans="1:28" hidden="1" x14ac:dyDescent="0.25">
      <c r="A23" t="str">
        <f>mooring!B23</f>
        <v>fsts_l095_mwl_125km3_l000_sb_vessel_statics_6dof</v>
      </c>
      <c r="B23" s="5">
        <f t="shared" si="1"/>
        <v>0.95</v>
      </c>
      <c r="C23" s="5">
        <f t="shared" si="2"/>
        <v>0.95</v>
      </c>
      <c r="D23" s="5" t="str">
        <f t="shared" si="3"/>
        <v>125K m3</v>
      </c>
      <c r="E23" s="5" t="str">
        <f t="shared" si="4"/>
        <v>SB</v>
      </c>
      <c r="F23" s="5" t="str">
        <f t="shared" si="5"/>
        <v>MSL</v>
      </c>
      <c r="G23" s="17"/>
      <c r="H23" s="15" t="s">
        <v>84</v>
      </c>
      <c r="I23" s="15" t="s">
        <v>84</v>
      </c>
      <c r="J23" s="17"/>
      <c r="K23" s="12">
        <f>mooring!H23</f>
        <v>101.29199199999999</v>
      </c>
      <c r="L23" s="12">
        <f>mooring!I23</f>
        <v>101.302468</v>
      </c>
      <c r="M23" s="12">
        <f>mooring!J23</f>
        <v>101.32786299999999</v>
      </c>
      <c r="N23" s="12">
        <f>mooring!K23</f>
        <v>60.784188</v>
      </c>
      <c r="O23" s="12">
        <f>mooring!L23</f>
        <v>60.901544999999999</v>
      </c>
      <c r="P23" s="12">
        <f>mooring!M23</f>
        <v>58.699133000000003</v>
      </c>
      <c r="Q23" s="12">
        <f>mooring!N23</f>
        <v>118.667356</v>
      </c>
      <c r="R23" s="12">
        <f>mooring!O23</f>
        <v>118.65091700000001</v>
      </c>
      <c r="S23" s="12">
        <f>mooring!P23</f>
        <v>121.412909</v>
      </c>
      <c r="T23" s="12">
        <f>mooring!Q23</f>
        <v>121.41381699999999</v>
      </c>
      <c r="U23" s="12">
        <f>mooring!R23</f>
        <v>121.36306</v>
      </c>
      <c r="V23" s="12">
        <f>mooring!S23</f>
        <v>118.757558</v>
      </c>
      <c r="W23" s="12">
        <f>mooring!T23</f>
        <v>119.281662</v>
      </c>
      <c r="X23" s="12">
        <f>mooring!U23</f>
        <v>118.676822</v>
      </c>
      <c r="Y23" s="12">
        <f>mooring!V23</f>
        <v>118.972132</v>
      </c>
      <c r="Z23" s="12">
        <f>mooring!W23</f>
        <v>118.99324799999999</v>
      </c>
      <c r="AA23" s="13" t="s">
        <v>94</v>
      </c>
      <c r="AB23" s="13" t="s">
        <v>94</v>
      </c>
    </row>
    <row r="24" spans="1:28" x14ac:dyDescent="0.25">
      <c r="A24" t="str">
        <f>mooring!B24</f>
        <v>fsts_l095_mwl_180km3_l000_pb_vessel_statics_6dof</v>
      </c>
      <c r="B24" s="5">
        <f t="shared" si="1"/>
        <v>0.95</v>
      </c>
      <c r="C24" s="5">
        <f t="shared" ref="C24:C25" si="6">B24</f>
        <v>0.95</v>
      </c>
      <c r="D24" s="5" t="str">
        <f t="shared" ref="D24:D25" si="7">IF(ISNUMBER(SEARCH("125", A24)), "125K m3", IF(ISNUMBER(SEARCH("180", A24)),"180K m3","-"))</f>
        <v>180K m3</v>
      </c>
      <c r="E24" s="5" t="str">
        <f t="shared" ref="E24:E25" si="8">IF(ISNUMBER(SEARCH("_pb", A24)), "Port", "SB")</f>
        <v>Port</v>
      </c>
      <c r="F24" s="5" t="str">
        <f t="shared" ref="F24:F25" si="9">IF(ISNUMBER(SEARCH("HWL",A24)),"HWL",IF(ISNUMBER(SEARCH("LWL",A24)),"LWL","MSL"))</f>
        <v>MSL</v>
      </c>
      <c r="G24" s="17"/>
      <c r="H24" s="15" t="s">
        <v>84</v>
      </c>
      <c r="I24" s="19"/>
      <c r="J24" s="17"/>
      <c r="K24" s="12">
        <f>mooring!H24</f>
        <v>259.59017999999998</v>
      </c>
      <c r="L24" s="12">
        <f>mooring!I24</f>
        <v>259.59356500000001</v>
      </c>
      <c r="M24" s="12">
        <f>mooring!J24</f>
        <v>292.26045599999998</v>
      </c>
      <c r="N24" s="12">
        <f>mooring!K24</f>
        <v>125.519019</v>
      </c>
      <c r="O24" s="12">
        <f>mooring!L24</f>
        <v>127.122828</v>
      </c>
      <c r="P24" s="12">
        <f>mooring!M24</f>
        <v>129.504818</v>
      </c>
      <c r="Q24" s="12">
        <f>mooring!N24</f>
        <v>112.74411000000001</v>
      </c>
      <c r="R24" s="12">
        <f>mooring!O24</f>
        <v>112.46571400000001</v>
      </c>
      <c r="S24" s="12">
        <f>mooring!P24</f>
        <v>112.344249</v>
      </c>
      <c r="T24" s="12">
        <f>mooring!Q24</f>
        <v>243.53402600000001</v>
      </c>
      <c r="U24" s="12">
        <f>mooring!R24</f>
        <v>0.25712800000000002</v>
      </c>
      <c r="V24" s="12">
        <f>mooring!S24</f>
        <v>248.638194</v>
      </c>
      <c r="W24" s="12">
        <f>mooring!T24</f>
        <v>232.76845599999999</v>
      </c>
      <c r="X24" s="12">
        <f>mooring!U24</f>
        <v>246.614757</v>
      </c>
      <c r="Y24" s="12">
        <f>mooring!V24</f>
        <v>158.73586499999999</v>
      </c>
      <c r="Z24" s="12">
        <f>mooring!W24</f>
        <v>223.84457599999999</v>
      </c>
      <c r="AA24" s="12">
        <f>mooring!X24</f>
        <v>272.49887999999999</v>
      </c>
      <c r="AB24" s="12">
        <f>mooring!Y24</f>
        <v>276.79498100000001</v>
      </c>
    </row>
    <row r="25" spans="1:28" hidden="1" x14ac:dyDescent="0.25">
      <c r="A25" t="str">
        <f>mooring!B25</f>
        <v>fsts_l095_mwl_180km3_l000_sb_vessel_statics_6dof</v>
      </c>
      <c r="B25" s="5">
        <f t="shared" si="1"/>
        <v>0.95</v>
      </c>
      <c r="C25" s="5">
        <f t="shared" si="6"/>
        <v>0.95</v>
      </c>
      <c r="D25" s="5" t="str">
        <f t="shared" si="7"/>
        <v>180K m3</v>
      </c>
      <c r="E25" s="5" t="str">
        <f t="shared" si="8"/>
        <v>SB</v>
      </c>
      <c r="F25" s="5" t="str">
        <f t="shared" si="9"/>
        <v>MSL</v>
      </c>
      <c r="G25" s="17"/>
      <c r="H25" s="15" t="s">
        <v>84</v>
      </c>
      <c r="I25" s="15" t="s">
        <v>84</v>
      </c>
      <c r="J25" s="17"/>
      <c r="K25" s="12">
        <f>mooring!H25</f>
        <v>201.606842</v>
      </c>
      <c r="L25" s="12">
        <f>mooring!I25</f>
        <v>201.626644</v>
      </c>
      <c r="M25" s="12">
        <f>mooring!J25</f>
        <v>201.70031800000001</v>
      </c>
      <c r="N25" s="12">
        <f>mooring!K25</f>
        <v>99.134191000000001</v>
      </c>
      <c r="O25" s="12">
        <f>mooring!L25</f>
        <v>99.197969999999998</v>
      </c>
      <c r="P25" s="12">
        <f>mooring!M25</f>
        <v>99.016822000000005</v>
      </c>
      <c r="Q25" s="12">
        <f>mooring!N25</f>
        <v>98.348804999999999</v>
      </c>
      <c r="R25" s="12">
        <f>mooring!O25</f>
        <v>98.336149000000006</v>
      </c>
      <c r="S25" s="12">
        <f>mooring!P25</f>
        <v>98.328509999999994</v>
      </c>
      <c r="T25" s="12">
        <f>mooring!Q25</f>
        <v>201.786123</v>
      </c>
      <c r="U25" s="12">
        <f>mooring!R25</f>
        <v>201.791224</v>
      </c>
      <c r="V25" s="12">
        <f>mooring!S25</f>
        <v>201.754828</v>
      </c>
      <c r="W25" s="12">
        <f>mooring!T25</f>
        <v>248.21691000000001</v>
      </c>
      <c r="X25" s="12">
        <f>mooring!U25</f>
        <v>248.29558399999999</v>
      </c>
      <c r="Y25" s="12">
        <f>mooring!V25</f>
        <v>249.07028600000001</v>
      </c>
      <c r="Z25" s="12">
        <f>mooring!W25</f>
        <v>98.254549999999995</v>
      </c>
      <c r="AA25" s="12">
        <f>mooring!X25</f>
        <v>99.152445999999998</v>
      </c>
      <c r="AB25" s="12">
        <f>mooring!Y25</f>
        <v>99.152146000000002</v>
      </c>
    </row>
  </sheetData>
  <autoFilter ref="B1:F25" xr:uid="{76EBDB0F-AC5C-41ED-9222-53E71B48FB3A}">
    <filterColumn colId="2">
      <filters>
        <filter val="180K m3"/>
      </filters>
    </filterColumn>
    <filterColumn colId="3">
      <filters>
        <filter val="Port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97BFF-E682-4090-833A-B658BA5F2A68}">
  <sheetPr filterMode="1"/>
  <dimension ref="A1:T25"/>
  <sheetViews>
    <sheetView workbookViewId="0">
      <selection activeCell="N32" sqref="N32"/>
    </sheetView>
  </sheetViews>
  <sheetFormatPr defaultRowHeight="15" x14ac:dyDescent="0.25"/>
  <cols>
    <col min="1" max="1" width="6.28515625" customWidth="1"/>
    <col min="7" max="7" width="3.28515625" style="8" customWidth="1"/>
    <col min="8" max="10" width="0" hidden="1" customWidth="1"/>
    <col min="11" max="11" width="3.28515625" style="8" hidden="1" customWidth="1"/>
    <col min="12" max="12" width="9.28515625" bestFit="1" customWidth="1"/>
    <col min="13" max="14" width="9.5703125" bestFit="1" customWidth="1"/>
    <col min="15" max="15" width="9.28515625" bestFit="1" customWidth="1"/>
    <col min="16" max="16" width="9.28515625" customWidth="1"/>
    <col min="17" max="19" width="9.28515625" bestFit="1" customWidth="1"/>
    <col min="20" max="20" width="3.28515625" style="8" customWidth="1"/>
  </cols>
  <sheetData>
    <row r="1" spans="1:20" ht="60" x14ac:dyDescent="0.25">
      <c r="B1" s="4" t="s">
        <v>78</v>
      </c>
      <c r="C1" s="4" t="s">
        <v>79</v>
      </c>
      <c r="D1" s="4" t="s">
        <v>80</v>
      </c>
      <c r="E1" s="4" t="s">
        <v>81</v>
      </c>
      <c r="F1" s="4" t="s">
        <v>82</v>
      </c>
      <c r="G1" s="14"/>
      <c r="H1" t="s">
        <v>83</v>
      </c>
      <c r="I1" t="s">
        <v>86</v>
      </c>
      <c r="J1" t="s">
        <v>87</v>
      </c>
      <c r="K1" s="6"/>
      <c r="L1" s="19" t="str">
        <f>fender!H1</f>
        <v>fenderFST2L1_contact_force_max</v>
      </c>
      <c r="M1" s="19" t="str">
        <f>fender!I1</f>
        <v>fenderFST2L2_contact_force_max</v>
      </c>
      <c r="N1" s="19" t="str">
        <f>fender!J1</f>
        <v>fenderFST2L3_contact_force_max</v>
      </c>
      <c r="O1" s="19" t="str">
        <f>fender!K1</f>
        <v>fenderFST2L4_contact_force_max</v>
      </c>
      <c r="P1" s="19" t="str">
        <f>fender!L1</f>
        <v>fenderFST2L5_contact_force_max</v>
      </c>
      <c r="Q1" s="19" t="str">
        <f>fender!M1</f>
        <v>fenderFST1L1_contact_force_max</v>
      </c>
      <c r="R1" s="19" t="str">
        <f>fender!N1</f>
        <v>fenderFST1L2_contact_force_max</v>
      </c>
      <c r="S1" s="19" t="str">
        <f>fender!O1</f>
        <v>fenderFST1L3_contact_force_max</v>
      </c>
      <c r="T1" s="6"/>
    </row>
    <row r="2" spans="1:20" hidden="1" x14ac:dyDescent="0.25">
      <c r="A2" t="str">
        <f>fender!B2</f>
        <v>fsts_l015_hwl_125km3_l100_pb_vessel_statics_6dof</v>
      </c>
      <c r="B2" s="20">
        <f>IF(ISNUMBER(SEARCH("l015", A2)), 0.15, 0.95)</f>
        <v>0.15</v>
      </c>
      <c r="C2" s="20">
        <f t="shared" ref="C2:C23" si="0">B2</f>
        <v>0.15</v>
      </c>
      <c r="D2" s="20" t="str">
        <f>IF(ISNUMBER(SEARCH("125", A2)), "125K m3", IF(ISNUMBER(SEARCH("180", A2)),"180K m3","-"))</f>
        <v>125K m3</v>
      </c>
      <c r="E2" s="20" t="str">
        <f>IF(ISNUMBER(SEARCH("_pb", A2)), "Port", "SB")</f>
        <v>Port</v>
      </c>
      <c r="F2" s="20" t="str">
        <f>IF(ISNUMBER(SEARCH("HWL",A2)),"HWL",IF(ISNUMBER(SEARCH("LWL",A2)),"LWL","MSL"))</f>
        <v>HWL</v>
      </c>
      <c r="G2" s="7"/>
      <c r="H2" s="3">
        <f t="shared" ref="H2:H25" si="1">SUM(M2:R2)</f>
        <v>427.84737100000001</v>
      </c>
      <c r="I2" s="9" t="s">
        <v>84</v>
      </c>
      <c r="J2" s="9" t="s">
        <v>84</v>
      </c>
      <c r="K2" s="7"/>
      <c r="L2" s="21">
        <f>fender!H2</f>
        <v>0</v>
      </c>
      <c r="M2" s="21">
        <f>fender!I2</f>
        <v>218.28294099999999</v>
      </c>
      <c r="N2" s="21">
        <f>fender!J2</f>
        <v>181.46506400000001</v>
      </c>
      <c r="O2" s="21">
        <f>fender!K2</f>
        <v>28.099366</v>
      </c>
      <c r="P2" s="21">
        <f>fender!L2</f>
        <v>0</v>
      </c>
      <c r="Q2" s="21">
        <f>fender!M2</f>
        <v>0</v>
      </c>
      <c r="R2" s="21">
        <f>fender!N2</f>
        <v>0</v>
      </c>
      <c r="S2" s="21">
        <f>fender!O2</f>
        <v>0</v>
      </c>
      <c r="T2" s="7"/>
    </row>
    <row r="3" spans="1:20" hidden="1" x14ac:dyDescent="0.25">
      <c r="A3" t="str">
        <f>fender!B3</f>
        <v>fsts_l015_hwl_125km3_l100_sb_vessel_statics_6dof</v>
      </c>
      <c r="B3" s="5">
        <f t="shared" ref="B3:B25" si="2">IF(ISNUMBER(SEARCH("l015", A3)), 0.15, 0.95)</f>
        <v>0.15</v>
      </c>
      <c r="C3" s="5">
        <f t="shared" si="0"/>
        <v>0.15</v>
      </c>
      <c r="D3" s="5" t="str">
        <f t="shared" ref="D3:D23" si="3">IF(ISNUMBER(SEARCH("125", A3)), "125K m3", IF(ISNUMBER(SEARCH("180", A3)),"180K m3","-"))</f>
        <v>125K m3</v>
      </c>
      <c r="E3" s="5" t="str">
        <f t="shared" ref="E3:E23" si="4">IF(ISNUMBER(SEARCH("_pb", A3)), "Port", "SB")</f>
        <v>SB</v>
      </c>
      <c r="F3" s="5" t="str">
        <f t="shared" ref="F3:F23" si="5">IF(ISNUMBER(SEARCH("HWL",A3)),"HWL",IF(ISNUMBER(SEARCH("LWL",A3)),"LWL","MSL"))</f>
        <v>HWL</v>
      </c>
      <c r="H3" s="3">
        <f t="shared" si="1"/>
        <v>758.93728399999986</v>
      </c>
      <c r="I3" s="9" t="s">
        <v>84</v>
      </c>
      <c r="J3" s="9" t="s">
        <v>84</v>
      </c>
      <c r="L3" s="21">
        <f>fender!H3</f>
        <v>0</v>
      </c>
      <c r="M3" s="21">
        <f>fender!I3</f>
        <v>291.21924899999999</v>
      </c>
      <c r="N3" s="21">
        <f>fender!J3</f>
        <v>254.664243</v>
      </c>
      <c r="O3" s="21">
        <f>fender!K3</f>
        <v>124.707863</v>
      </c>
      <c r="P3" s="21">
        <f>fender!L3</f>
        <v>88.345928999999998</v>
      </c>
      <c r="Q3" s="21">
        <f>fender!M3</f>
        <v>0</v>
      </c>
      <c r="R3" s="21">
        <f>fender!N3</f>
        <v>0</v>
      </c>
      <c r="S3" s="21">
        <f>fender!O3</f>
        <v>0</v>
      </c>
    </row>
    <row r="4" spans="1:20" x14ac:dyDescent="0.25">
      <c r="A4" t="str">
        <f>fender!B4</f>
        <v>fsts_l015_hwl_180km3_l100_pb_vessel_statics_6dof</v>
      </c>
      <c r="B4" s="5">
        <f t="shared" si="2"/>
        <v>0.15</v>
      </c>
      <c r="C4" s="5">
        <f t="shared" si="0"/>
        <v>0.15</v>
      </c>
      <c r="D4" s="5" t="str">
        <f t="shared" si="3"/>
        <v>180K m3</v>
      </c>
      <c r="E4" s="5" t="str">
        <f t="shared" si="4"/>
        <v>Port</v>
      </c>
      <c r="F4" s="5" t="str">
        <f t="shared" si="5"/>
        <v>HWL</v>
      </c>
      <c r="G4" s="17"/>
      <c r="H4" s="3">
        <f t="shared" si="1"/>
        <v>1717.2255359999999</v>
      </c>
      <c r="I4" s="9" t="s">
        <v>84</v>
      </c>
      <c r="L4" s="21">
        <f>fender!H4</f>
        <v>0</v>
      </c>
      <c r="M4" s="21">
        <f>fender!I4</f>
        <v>714.18064400000003</v>
      </c>
      <c r="N4" s="21">
        <f>fender!J4</f>
        <v>671.81373499999995</v>
      </c>
      <c r="O4" s="21">
        <f>fender!K4</f>
        <v>218.70099999999999</v>
      </c>
      <c r="P4" s="21">
        <f>fender!L4</f>
        <v>112.530157</v>
      </c>
      <c r="Q4" s="21">
        <f>fender!M4</f>
        <v>0</v>
      </c>
      <c r="R4" s="21">
        <f>fender!N4</f>
        <v>0</v>
      </c>
      <c r="S4" s="21">
        <f>fender!O4</f>
        <v>0</v>
      </c>
    </row>
    <row r="5" spans="1:20" hidden="1" x14ac:dyDescent="0.25">
      <c r="A5" t="str">
        <f>fender!B5</f>
        <v>fsts_l015_hwl_180km3_l100_sb_vessel_statics_6dof</v>
      </c>
      <c r="B5" s="5">
        <f t="shared" si="2"/>
        <v>0.15</v>
      </c>
      <c r="C5" s="5">
        <f t="shared" si="0"/>
        <v>0.15</v>
      </c>
      <c r="D5" s="5" t="str">
        <f t="shared" si="3"/>
        <v>180K m3</v>
      </c>
      <c r="E5" s="5" t="str">
        <f t="shared" si="4"/>
        <v>SB</v>
      </c>
      <c r="F5" s="5" t="str">
        <f t="shared" si="5"/>
        <v>HWL</v>
      </c>
      <c r="G5" s="17"/>
      <c r="H5" s="3">
        <f t="shared" si="1"/>
        <v>1219.2688300000002</v>
      </c>
      <c r="I5" s="9" t="s">
        <v>84</v>
      </c>
      <c r="J5" s="9" t="s">
        <v>84</v>
      </c>
      <c r="L5" s="21">
        <f>fender!H5</f>
        <v>0</v>
      </c>
      <c r="M5" s="21">
        <f>fender!I5</f>
        <v>320.94877100000002</v>
      </c>
      <c r="N5" s="21">
        <f>fender!J5</f>
        <v>301.76537000000002</v>
      </c>
      <c r="O5" s="21">
        <f>fender!K5</f>
        <v>226.59848199999999</v>
      </c>
      <c r="P5" s="21">
        <f>fender!L5</f>
        <v>207.51639900000001</v>
      </c>
      <c r="Q5" s="21">
        <f>fender!M5</f>
        <v>162.439808</v>
      </c>
      <c r="R5" s="21">
        <f>fender!N5</f>
        <v>0</v>
      </c>
      <c r="S5" s="21">
        <f>fender!O5</f>
        <v>0</v>
      </c>
    </row>
    <row r="6" spans="1:20" hidden="1" x14ac:dyDescent="0.25">
      <c r="A6" t="str">
        <f>fender!B6</f>
        <v>fsts_l015_lwl_125km3_l100_pb_vessel_statics_6dof</v>
      </c>
      <c r="B6" s="20">
        <f t="shared" si="2"/>
        <v>0.15</v>
      </c>
      <c r="C6" s="20">
        <f t="shared" si="0"/>
        <v>0.15</v>
      </c>
      <c r="D6" s="20" t="str">
        <f t="shared" si="3"/>
        <v>125K m3</v>
      </c>
      <c r="E6" s="20" t="str">
        <f t="shared" si="4"/>
        <v>Port</v>
      </c>
      <c r="F6" s="20" t="str">
        <f t="shared" si="5"/>
        <v>LWL</v>
      </c>
      <c r="H6" s="3">
        <f t="shared" si="1"/>
        <v>432.68555600000002</v>
      </c>
      <c r="I6" s="9" t="s">
        <v>84</v>
      </c>
      <c r="J6" s="9" t="s">
        <v>84</v>
      </c>
      <c r="L6" s="21">
        <f>fender!H6</f>
        <v>0</v>
      </c>
      <c r="M6" s="21">
        <f>fender!I6</f>
        <v>236.09568400000001</v>
      </c>
      <c r="N6" s="21">
        <f>fender!J6</f>
        <v>179.844865</v>
      </c>
      <c r="O6" s="21">
        <f>fender!K6</f>
        <v>0</v>
      </c>
      <c r="P6" s="21">
        <f>fender!L6</f>
        <v>0</v>
      </c>
      <c r="Q6" s="21">
        <f>fender!M6</f>
        <v>16.745007000000001</v>
      </c>
      <c r="R6" s="21">
        <f>fender!N6</f>
        <v>0</v>
      </c>
      <c r="S6" s="21">
        <f>fender!O6</f>
        <v>0</v>
      </c>
    </row>
    <row r="7" spans="1:20" hidden="1" x14ac:dyDescent="0.25">
      <c r="A7" t="str">
        <f>fender!B7</f>
        <v>fsts_l015_lwl_125km3_l100_sb_vessel_statics_6dof</v>
      </c>
      <c r="B7" s="5">
        <f t="shared" si="2"/>
        <v>0.15</v>
      </c>
      <c r="C7" s="5">
        <f t="shared" si="0"/>
        <v>0.15</v>
      </c>
      <c r="D7" s="5" t="str">
        <f t="shared" si="3"/>
        <v>125K m3</v>
      </c>
      <c r="E7" s="5" t="str">
        <f t="shared" si="4"/>
        <v>SB</v>
      </c>
      <c r="F7" s="5" t="str">
        <f t="shared" si="5"/>
        <v>LWL</v>
      </c>
      <c r="H7" s="3">
        <f t="shared" si="1"/>
        <v>757.10254399999997</v>
      </c>
      <c r="I7" s="9" t="s">
        <v>84</v>
      </c>
      <c r="J7" s="9" t="s">
        <v>84</v>
      </c>
      <c r="L7" s="21">
        <f>fender!H7</f>
        <v>0</v>
      </c>
      <c r="M7" s="21">
        <f>fender!I7</f>
        <v>342.07178800000003</v>
      </c>
      <c r="N7" s="21">
        <f>fender!J7</f>
        <v>274.77168899999998</v>
      </c>
      <c r="O7" s="21">
        <f>fender!K7</f>
        <v>32.628830000000001</v>
      </c>
      <c r="P7" s="21">
        <f>fender!L7</f>
        <v>0</v>
      </c>
      <c r="Q7" s="21">
        <f>fender!M7</f>
        <v>107.63023699999999</v>
      </c>
      <c r="R7" s="21">
        <f>fender!N7</f>
        <v>0</v>
      </c>
      <c r="S7" s="21">
        <f>fender!O7</f>
        <v>0</v>
      </c>
    </row>
    <row r="8" spans="1:20" x14ac:dyDescent="0.25">
      <c r="A8" t="str">
        <f>fender!B8</f>
        <v>fsts_l015_lwl_180km3_l100_pb_vessel_statics_6dof</v>
      </c>
      <c r="B8" s="5">
        <f t="shared" si="2"/>
        <v>0.15</v>
      </c>
      <c r="C8" s="5">
        <f t="shared" si="0"/>
        <v>0.15</v>
      </c>
      <c r="D8" s="5" t="str">
        <f t="shared" si="3"/>
        <v>180K m3</v>
      </c>
      <c r="E8" s="5" t="str">
        <f t="shared" si="4"/>
        <v>Port</v>
      </c>
      <c r="F8" s="5" t="str">
        <f t="shared" si="5"/>
        <v>LWL</v>
      </c>
      <c r="G8" s="17"/>
      <c r="H8" s="3">
        <f t="shared" si="1"/>
        <v>1672.8666030000004</v>
      </c>
      <c r="I8" s="9" t="s">
        <v>84</v>
      </c>
      <c r="L8" s="21">
        <f>fender!H8</f>
        <v>0</v>
      </c>
      <c r="M8" s="21">
        <f>fender!I8</f>
        <v>678.47986100000003</v>
      </c>
      <c r="N8" s="21">
        <f>fender!J8</f>
        <v>563.63781600000004</v>
      </c>
      <c r="O8" s="21">
        <f>fender!K8</f>
        <v>159.780349</v>
      </c>
      <c r="P8" s="21">
        <f>fender!L8</f>
        <v>59.735408</v>
      </c>
      <c r="Q8" s="21">
        <f>fender!M8</f>
        <v>211.233169</v>
      </c>
      <c r="R8" s="21">
        <f>fender!N8</f>
        <v>0</v>
      </c>
      <c r="S8" s="21">
        <f>fender!O8</f>
        <v>0</v>
      </c>
    </row>
    <row r="9" spans="1:20" hidden="1" x14ac:dyDescent="0.25">
      <c r="A9" t="str">
        <f>fender!B9</f>
        <v>fsts_l015_lwl_180km3_l100_sb_vessel_statics_6dof</v>
      </c>
      <c r="B9" s="5">
        <f t="shared" si="2"/>
        <v>0.15</v>
      </c>
      <c r="C9" s="5">
        <f t="shared" si="0"/>
        <v>0.15</v>
      </c>
      <c r="D9" s="5" t="str">
        <f t="shared" si="3"/>
        <v>180K m3</v>
      </c>
      <c r="E9" s="5" t="str">
        <f t="shared" si="4"/>
        <v>SB</v>
      </c>
      <c r="F9" s="5" t="str">
        <f t="shared" si="5"/>
        <v>LWL</v>
      </c>
      <c r="G9" s="17"/>
      <c r="H9" s="3">
        <f t="shared" si="1"/>
        <v>1.2813810000000001</v>
      </c>
      <c r="I9" s="9" t="s">
        <v>84</v>
      </c>
      <c r="J9" s="9" t="s">
        <v>84</v>
      </c>
      <c r="L9" s="21">
        <f>fender!H9</f>
        <v>0</v>
      </c>
      <c r="M9" s="21">
        <f>fender!I9</f>
        <v>1.2813810000000001</v>
      </c>
      <c r="N9" s="21">
        <f>fender!J9</f>
        <v>0</v>
      </c>
      <c r="O9" s="21">
        <f>fender!K9</f>
        <v>0</v>
      </c>
      <c r="P9" s="21">
        <f>fender!L9</f>
        <v>0</v>
      </c>
      <c r="Q9" s="21">
        <f>fender!M9</f>
        <v>0</v>
      </c>
      <c r="R9" s="21">
        <f>fender!N9</f>
        <v>0</v>
      </c>
      <c r="S9" s="21">
        <f>fender!O9</f>
        <v>0</v>
      </c>
    </row>
    <row r="10" spans="1:20" hidden="1" x14ac:dyDescent="0.25">
      <c r="A10" t="str">
        <f>fender!B10</f>
        <v>fsts_l015_mwl_125km3_l100_pb_vessel_statics_6dof</v>
      </c>
      <c r="B10" s="20">
        <f t="shared" si="2"/>
        <v>0.15</v>
      </c>
      <c r="C10" s="20">
        <f t="shared" si="0"/>
        <v>0.15</v>
      </c>
      <c r="D10" s="20" t="str">
        <f t="shared" si="3"/>
        <v>125K m3</v>
      </c>
      <c r="E10" s="20" t="str">
        <f t="shared" si="4"/>
        <v>Port</v>
      </c>
      <c r="F10" s="20" t="str">
        <f t="shared" si="5"/>
        <v>MSL</v>
      </c>
      <c r="H10" s="3">
        <f t="shared" si="1"/>
        <v>463.82464300000004</v>
      </c>
      <c r="I10" s="9" t="s">
        <v>84</v>
      </c>
      <c r="J10" s="9" t="s">
        <v>84</v>
      </c>
      <c r="L10" s="21">
        <f>fender!H10</f>
        <v>0</v>
      </c>
      <c r="M10" s="21">
        <f>fender!I10</f>
        <v>217.447935</v>
      </c>
      <c r="N10" s="21">
        <f>fender!J10</f>
        <v>184.09982500000001</v>
      </c>
      <c r="O10" s="21">
        <f>fender!K10</f>
        <v>45.187522999999999</v>
      </c>
      <c r="P10" s="21">
        <f>fender!L10</f>
        <v>6.2941130000000003</v>
      </c>
      <c r="Q10" s="21">
        <f>fender!M10</f>
        <v>10.795247</v>
      </c>
      <c r="R10" s="21">
        <f>fender!N10</f>
        <v>0</v>
      </c>
      <c r="S10" s="21">
        <f>fender!O10</f>
        <v>0</v>
      </c>
    </row>
    <row r="11" spans="1:20" hidden="1" x14ac:dyDescent="0.25">
      <c r="A11" t="str">
        <f>fender!B11</f>
        <v>fsts_l015_mwl_125km3_l100_sb_vessel_statics_6dof</v>
      </c>
      <c r="B11" s="5">
        <f t="shared" si="2"/>
        <v>0.15</v>
      </c>
      <c r="C11" s="5">
        <f t="shared" si="0"/>
        <v>0.15</v>
      </c>
      <c r="D11" s="5" t="str">
        <f t="shared" si="3"/>
        <v>125K m3</v>
      </c>
      <c r="E11" s="5" t="str">
        <f t="shared" si="4"/>
        <v>SB</v>
      </c>
      <c r="F11" s="5" t="str">
        <f t="shared" si="5"/>
        <v>MSL</v>
      </c>
      <c r="H11" s="3">
        <f t="shared" si="1"/>
        <v>757.83444700000007</v>
      </c>
      <c r="I11" s="9" t="s">
        <v>84</v>
      </c>
      <c r="J11" s="9" t="s">
        <v>84</v>
      </c>
      <c r="L11" s="21">
        <f>fender!H11</f>
        <v>0</v>
      </c>
      <c r="M11" s="21">
        <f>fender!I11</f>
        <v>311.65759600000001</v>
      </c>
      <c r="N11" s="21">
        <f>fender!J11</f>
        <v>263.70566200000002</v>
      </c>
      <c r="O11" s="21">
        <f>fender!K11</f>
        <v>91.929354000000004</v>
      </c>
      <c r="P11" s="21">
        <f>fender!L11</f>
        <v>44.230682999999999</v>
      </c>
      <c r="Q11" s="21">
        <f>fender!M11</f>
        <v>46.311152</v>
      </c>
      <c r="R11" s="21">
        <f>fender!N11</f>
        <v>0</v>
      </c>
      <c r="S11" s="21">
        <f>fender!O11</f>
        <v>0</v>
      </c>
    </row>
    <row r="12" spans="1:20" x14ac:dyDescent="0.25">
      <c r="A12" t="str">
        <f>fender!B12</f>
        <v>fsts_l015_mwl_180km3_l100_pb_vessel_statics_6dof</v>
      </c>
      <c r="B12" s="5">
        <f t="shared" si="2"/>
        <v>0.15</v>
      </c>
      <c r="C12" s="5">
        <f t="shared" si="0"/>
        <v>0.15</v>
      </c>
      <c r="D12" s="5" t="str">
        <f t="shared" si="3"/>
        <v>180K m3</v>
      </c>
      <c r="E12" s="5" t="str">
        <f t="shared" si="4"/>
        <v>Port</v>
      </c>
      <c r="F12" s="5" t="str">
        <f t="shared" si="5"/>
        <v>MSL</v>
      </c>
      <c r="G12" s="17"/>
      <c r="H12" s="3">
        <f t="shared" si="1"/>
        <v>1336.794418</v>
      </c>
      <c r="I12" s="9" t="s">
        <v>84</v>
      </c>
      <c r="L12" s="21">
        <f>fender!H12</f>
        <v>0</v>
      </c>
      <c r="M12" s="21">
        <f>fender!I12</f>
        <v>756.64165400000002</v>
      </c>
      <c r="N12" s="21">
        <f>fender!J12</f>
        <v>580.15276400000005</v>
      </c>
      <c r="O12" s="21">
        <f>fender!K12</f>
        <v>0</v>
      </c>
      <c r="P12" s="21">
        <f>fender!L12</f>
        <v>0</v>
      </c>
      <c r="Q12" s="21">
        <f>fender!M12</f>
        <v>0</v>
      </c>
      <c r="R12" s="21">
        <f>fender!N12</f>
        <v>0</v>
      </c>
      <c r="S12" s="21">
        <f>fender!O12</f>
        <v>0</v>
      </c>
    </row>
    <row r="13" spans="1:20" hidden="1" x14ac:dyDescent="0.25">
      <c r="A13" t="str">
        <f>fender!B13</f>
        <v>fsts_l015_mwl_180km3_l100_sb_vessel_statics_6dof</v>
      </c>
      <c r="B13" s="5">
        <f t="shared" si="2"/>
        <v>0.15</v>
      </c>
      <c r="C13" s="5">
        <f t="shared" si="0"/>
        <v>0.15</v>
      </c>
      <c r="D13" s="5" t="str">
        <f t="shared" si="3"/>
        <v>180K m3</v>
      </c>
      <c r="E13" s="5" t="str">
        <f t="shared" si="4"/>
        <v>SB</v>
      </c>
      <c r="F13" s="5" t="str">
        <f t="shared" si="5"/>
        <v>MSL</v>
      </c>
      <c r="G13" s="17"/>
      <c r="H13" s="3">
        <f t="shared" si="1"/>
        <v>1181.065785</v>
      </c>
      <c r="I13" s="9" t="s">
        <v>84</v>
      </c>
      <c r="J13" s="9" t="s">
        <v>84</v>
      </c>
      <c r="L13" s="21">
        <f>fender!H13</f>
        <v>0</v>
      </c>
      <c r="M13" s="21">
        <f>fender!I13</f>
        <v>334.809123</v>
      </c>
      <c r="N13" s="21">
        <f>fender!J13</f>
        <v>302.02091200000001</v>
      </c>
      <c r="O13" s="21">
        <f>fender!K13</f>
        <v>178.482552</v>
      </c>
      <c r="P13" s="21">
        <f>fender!L13</f>
        <v>145.867513</v>
      </c>
      <c r="Q13" s="21">
        <f>fender!M13</f>
        <v>219.885685</v>
      </c>
      <c r="R13" s="21">
        <f>fender!N13</f>
        <v>0</v>
      </c>
      <c r="S13" s="21">
        <f>fender!O13</f>
        <v>0</v>
      </c>
    </row>
    <row r="14" spans="1:20" hidden="1" x14ac:dyDescent="0.25">
      <c r="A14" t="str">
        <f>fender!B14</f>
        <v>fsts_l095_hwl_125km3_l000_pb_vessel_statics_6dof</v>
      </c>
      <c r="B14" s="20">
        <f t="shared" si="2"/>
        <v>0.95</v>
      </c>
      <c r="C14" s="20">
        <f t="shared" si="0"/>
        <v>0.95</v>
      </c>
      <c r="D14" s="20" t="str">
        <f t="shared" si="3"/>
        <v>125K m3</v>
      </c>
      <c r="E14" s="20" t="str">
        <f t="shared" si="4"/>
        <v>Port</v>
      </c>
      <c r="F14" s="20" t="str">
        <f t="shared" si="5"/>
        <v>HWL</v>
      </c>
      <c r="H14" s="3">
        <f t="shared" si="1"/>
        <v>459.15591799999999</v>
      </c>
      <c r="I14" s="9" t="s">
        <v>84</v>
      </c>
      <c r="J14" s="9" t="s">
        <v>84</v>
      </c>
      <c r="L14" s="21">
        <f>fender!H14</f>
        <v>0</v>
      </c>
      <c r="M14" s="21">
        <f>fender!I14</f>
        <v>250.953407</v>
      </c>
      <c r="N14" s="21">
        <f>fender!J14</f>
        <v>182.34121300000001</v>
      </c>
      <c r="O14" s="21">
        <f>fender!K14</f>
        <v>0</v>
      </c>
      <c r="P14" s="21">
        <f>fender!L14</f>
        <v>0</v>
      </c>
      <c r="Q14" s="21">
        <f>fender!M14</f>
        <v>25.861298000000001</v>
      </c>
      <c r="R14" s="21">
        <f>fender!N14</f>
        <v>0</v>
      </c>
      <c r="S14" s="21">
        <f>fender!O14</f>
        <v>0</v>
      </c>
    </row>
    <row r="15" spans="1:20" hidden="1" x14ac:dyDescent="0.25">
      <c r="A15" t="str">
        <f>fender!B15</f>
        <v>fsts_l095_hwl_125km3_l000_sb_vessel_statics_6dof</v>
      </c>
      <c r="B15" s="5">
        <f t="shared" si="2"/>
        <v>0.95</v>
      </c>
      <c r="C15" s="5">
        <f t="shared" si="0"/>
        <v>0.95</v>
      </c>
      <c r="D15" s="5" t="str">
        <f t="shared" si="3"/>
        <v>125K m3</v>
      </c>
      <c r="E15" s="5" t="str">
        <f t="shared" si="4"/>
        <v>SB</v>
      </c>
      <c r="F15" s="5" t="str">
        <f t="shared" si="5"/>
        <v>HWL</v>
      </c>
      <c r="H15" s="3">
        <f t="shared" si="1"/>
        <v>770.28463800000009</v>
      </c>
      <c r="I15" s="9" t="s">
        <v>84</v>
      </c>
      <c r="J15" s="9" t="s">
        <v>84</v>
      </c>
      <c r="L15" s="21">
        <f>fender!H15</f>
        <v>0</v>
      </c>
      <c r="M15" s="21">
        <f>fender!I15</f>
        <v>350.44195200000001</v>
      </c>
      <c r="N15" s="21">
        <f>fender!J15</f>
        <v>274.48503299999999</v>
      </c>
      <c r="O15" s="21">
        <f>fender!K15</f>
        <v>1.7780659999999999</v>
      </c>
      <c r="P15" s="21">
        <f>fender!L15</f>
        <v>0</v>
      </c>
      <c r="Q15" s="21">
        <f>fender!M15</f>
        <v>143.579587</v>
      </c>
      <c r="R15" s="21">
        <f>fender!N15</f>
        <v>0</v>
      </c>
      <c r="S15" s="21">
        <f>fender!O15</f>
        <v>0</v>
      </c>
    </row>
    <row r="16" spans="1:20" x14ac:dyDescent="0.25">
      <c r="A16" t="str">
        <f>fender!B16</f>
        <v>fsts_l095_hwl_180km3_l000_pb_vessel_statics_6dof</v>
      </c>
      <c r="B16" s="5">
        <f t="shared" si="2"/>
        <v>0.95</v>
      </c>
      <c r="C16" s="5">
        <f t="shared" si="0"/>
        <v>0.95</v>
      </c>
      <c r="D16" s="5" t="str">
        <f t="shared" si="3"/>
        <v>180K m3</v>
      </c>
      <c r="E16" s="5" t="str">
        <f t="shared" si="4"/>
        <v>Port</v>
      </c>
      <c r="F16" s="5" t="str">
        <f t="shared" si="5"/>
        <v>HWL</v>
      </c>
      <c r="G16" s="17"/>
      <c r="H16" s="3">
        <f t="shared" si="1"/>
        <v>1463.8931700000003</v>
      </c>
      <c r="I16" s="9" t="s">
        <v>84</v>
      </c>
      <c r="L16" s="21">
        <f>fender!H16</f>
        <v>0</v>
      </c>
      <c r="M16" s="21">
        <f>fender!I16</f>
        <v>768.789129</v>
      </c>
      <c r="N16" s="21">
        <f>fender!J16</f>
        <v>601.13321800000006</v>
      </c>
      <c r="O16" s="21">
        <f>fender!K16</f>
        <v>23.832788999999998</v>
      </c>
      <c r="P16" s="21">
        <f>fender!L16</f>
        <v>0</v>
      </c>
      <c r="Q16" s="21">
        <f>fender!M16</f>
        <v>70.138034000000005</v>
      </c>
      <c r="R16" s="21">
        <f>fender!N16</f>
        <v>0</v>
      </c>
      <c r="S16" s="21">
        <f>fender!O16</f>
        <v>0</v>
      </c>
    </row>
    <row r="17" spans="1:19" hidden="1" x14ac:dyDescent="0.25">
      <c r="A17" t="str">
        <f>fender!B17</f>
        <v>fsts_l095_hwl_180km3_l000_sb_vessel_statics_6dof</v>
      </c>
      <c r="B17" s="5">
        <f t="shared" si="2"/>
        <v>0.95</v>
      </c>
      <c r="C17" s="5">
        <f t="shared" si="0"/>
        <v>0.95</v>
      </c>
      <c r="D17" s="5" t="str">
        <f t="shared" si="3"/>
        <v>180K m3</v>
      </c>
      <c r="E17" s="5" t="str">
        <f t="shared" si="4"/>
        <v>SB</v>
      </c>
      <c r="F17" s="5" t="str">
        <f t="shared" si="5"/>
        <v>HWL</v>
      </c>
      <c r="G17" s="17"/>
      <c r="H17" s="3">
        <f t="shared" si="1"/>
        <v>1251.9066850000002</v>
      </c>
      <c r="I17" s="9" t="s">
        <v>84</v>
      </c>
      <c r="J17" s="9" t="s">
        <v>84</v>
      </c>
      <c r="L17" s="21">
        <f>fender!H17</f>
        <v>0</v>
      </c>
      <c r="M17" s="21">
        <f>fender!I17</f>
        <v>379.57663200000002</v>
      </c>
      <c r="N17" s="21">
        <f>fender!J17</f>
        <v>324.05458700000003</v>
      </c>
      <c r="O17" s="21">
        <f>fender!K17</f>
        <v>116.66812299999999</v>
      </c>
      <c r="P17" s="21">
        <f>fender!L17</f>
        <v>61.437629999999999</v>
      </c>
      <c r="Q17" s="21">
        <f>fender!M17</f>
        <v>370.169713</v>
      </c>
      <c r="R17" s="21">
        <f>fender!N17</f>
        <v>0</v>
      </c>
      <c r="S17" s="21">
        <f>fender!O17</f>
        <v>0</v>
      </c>
    </row>
    <row r="18" spans="1:19" hidden="1" x14ac:dyDescent="0.25">
      <c r="A18" t="str">
        <f>fender!B18</f>
        <v>fsts_l095_lwl_125km3_l000_pb_vessel_statics_6dof</v>
      </c>
      <c r="B18" s="20">
        <f t="shared" si="2"/>
        <v>0.95</v>
      </c>
      <c r="C18" s="20">
        <f t="shared" si="0"/>
        <v>0.95</v>
      </c>
      <c r="D18" s="20" t="str">
        <f t="shared" si="3"/>
        <v>125K m3</v>
      </c>
      <c r="E18" s="20" t="str">
        <f t="shared" si="4"/>
        <v>Port</v>
      </c>
      <c r="F18" s="20" t="str">
        <f t="shared" si="5"/>
        <v>LWL</v>
      </c>
      <c r="H18" s="3">
        <f t="shared" si="1"/>
        <v>438.11776500000008</v>
      </c>
      <c r="I18" s="9" t="s">
        <v>84</v>
      </c>
      <c r="J18" s="9" t="s">
        <v>84</v>
      </c>
      <c r="L18" s="21">
        <f>fender!H18</f>
        <v>0</v>
      </c>
      <c r="M18" s="21">
        <f>fender!I18</f>
        <v>260.09545800000001</v>
      </c>
      <c r="N18" s="21">
        <f>fender!J18</f>
        <v>144.20360500000001</v>
      </c>
      <c r="O18" s="21">
        <f>fender!K18</f>
        <v>0</v>
      </c>
      <c r="P18" s="21">
        <f>fender!L18</f>
        <v>0</v>
      </c>
      <c r="Q18" s="21">
        <f>fender!M18</f>
        <v>33.818702000000002</v>
      </c>
      <c r="R18" s="21">
        <f>fender!N18</f>
        <v>0</v>
      </c>
      <c r="S18" s="21">
        <f>fender!O18</f>
        <v>0</v>
      </c>
    </row>
    <row r="19" spans="1:19" hidden="1" x14ac:dyDescent="0.25">
      <c r="A19" t="str">
        <f>fender!B19</f>
        <v>fsts_l095_lwl_125km3_l000_sb_vessel_statics_6dof</v>
      </c>
      <c r="B19" s="5">
        <f t="shared" si="2"/>
        <v>0.95</v>
      </c>
      <c r="C19" s="5">
        <f t="shared" si="0"/>
        <v>0.95</v>
      </c>
      <c r="D19" s="5" t="str">
        <f t="shared" si="3"/>
        <v>125K m3</v>
      </c>
      <c r="E19" s="5" t="str">
        <f t="shared" si="4"/>
        <v>SB</v>
      </c>
      <c r="F19" s="5" t="str">
        <f t="shared" si="5"/>
        <v>LWL</v>
      </c>
      <c r="H19" s="3">
        <f t="shared" si="1"/>
        <v>765.89446299999997</v>
      </c>
      <c r="I19" s="9" t="s">
        <v>84</v>
      </c>
      <c r="J19" s="9" t="s">
        <v>84</v>
      </c>
      <c r="L19" s="21">
        <f>fender!H19</f>
        <v>0</v>
      </c>
      <c r="M19" s="21">
        <f>fender!I19</f>
        <v>368.14872400000002</v>
      </c>
      <c r="N19" s="21">
        <f>fender!J19</f>
        <v>239.65706499999999</v>
      </c>
      <c r="O19" s="21">
        <f>fender!K19</f>
        <v>0</v>
      </c>
      <c r="P19" s="21">
        <f>fender!L19</f>
        <v>0</v>
      </c>
      <c r="Q19" s="21">
        <f>fender!M19</f>
        <v>158.088674</v>
      </c>
      <c r="R19" s="21">
        <f>fender!N19</f>
        <v>0</v>
      </c>
      <c r="S19" s="21">
        <f>fender!O19</f>
        <v>0</v>
      </c>
    </row>
    <row r="20" spans="1:19" x14ac:dyDescent="0.25">
      <c r="A20" t="str">
        <f>fender!B20</f>
        <v>fsts_l095_lwl_180km3_l000_pb_vessel_statics_6dof</v>
      </c>
      <c r="B20" s="5">
        <f t="shared" si="2"/>
        <v>0.95</v>
      </c>
      <c r="C20" s="5">
        <f t="shared" si="0"/>
        <v>0.95</v>
      </c>
      <c r="D20" s="5" t="str">
        <f t="shared" si="3"/>
        <v>180K m3</v>
      </c>
      <c r="E20" s="5" t="str">
        <f t="shared" si="4"/>
        <v>Port</v>
      </c>
      <c r="F20" s="5" t="str">
        <f t="shared" si="5"/>
        <v>LWL</v>
      </c>
      <c r="G20" s="17"/>
      <c r="H20" s="3">
        <f t="shared" si="1"/>
        <v>1353.0411720000002</v>
      </c>
      <c r="I20" s="9" t="s">
        <v>84</v>
      </c>
      <c r="L20" s="21">
        <f>fender!H20</f>
        <v>0</v>
      </c>
      <c r="M20" s="21">
        <f>fender!I20</f>
        <v>683.75570900000002</v>
      </c>
      <c r="N20" s="21">
        <f>fender!J20</f>
        <v>491.08880900000003</v>
      </c>
      <c r="O20" s="21">
        <f>fender!K20</f>
        <v>0</v>
      </c>
      <c r="P20" s="21">
        <f>fender!L20</f>
        <v>0</v>
      </c>
      <c r="Q20" s="21">
        <f>fender!M20</f>
        <v>178.196654</v>
      </c>
      <c r="R20" s="21">
        <f>fender!N20</f>
        <v>0</v>
      </c>
      <c r="S20" s="21">
        <f>fender!O20</f>
        <v>0</v>
      </c>
    </row>
    <row r="21" spans="1:19" hidden="1" x14ac:dyDescent="0.25">
      <c r="A21" t="str">
        <f>fender!B21</f>
        <v>fsts_l095_lwl_180km3_l000_sb_vessel_statics_6dof</v>
      </c>
      <c r="B21" s="5">
        <f t="shared" si="2"/>
        <v>0.95</v>
      </c>
      <c r="C21" s="5">
        <f t="shared" si="0"/>
        <v>0.95</v>
      </c>
      <c r="D21" s="5" t="str">
        <f t="shared" si="3"/>
        <v>180K m3</v>
      </c>
      <c r="E21" s="5" t="str">
        <f t="shared" si="4"/>
        <v>SB</v>
      </c>
      <c r="F21" s="5" t="str">
        <f t="shared" si="5"/>
        <v>LWL</v>
      </c>
      <c r="G21" s="17"/>
      <c r="H21" s="3">
        <f t="shared" si="1"/>
        <v>1268.0686430000001</v>
      </c>
      <c r="I21" s="9" t="s">
        <v>84</v>
      </c>
      <c r="J21" s="9" t="s">
        <v>84</v>
      </c>
      <c r="L21" s="21">
        <f>fender!H21</f>
        <v>0</v>
      </c>
      <c r="M21" s="21">
        <f>fender!I21</f>
        <v>416.93629299999998</v>
      </c>
      <c r="N21" s="21">
        <f>fender!J21</f>
        <v>328.09265599999998</v>
      </c>
      <c r="O21" s="21">
        <f>fender!K21</f>
        <v>1.7435149999999999</v>
      </c>
      <c r="P21" s="21">
        <f>fender!L21</f>
        <v>0</v>
      </c>
      <c r="Q21" s="21">
        <f>fender!M21</f>
        <v>521.29617900000005</v>
      </c>
      <c r="R21" s="21">
        <f>fender!N21</f>
        <v>0</v>
      </c>
      <c r="S21" s="21">
        <f>fender!O21</f>
        <v>0</v>
      </c>
    </row>
    <row r="22" spans="1:19" hidden="1" x14ac:dyDescent="0.25">
      <c r="A22" t="str">
        <f>fender!B22</f>
        <v>fsts_l095_mwl_125km3_l000_pb_vessel_statics_6dof</v>
      </c>
      <c r="B22" s="20">
        <f t="shared" si="2"/>
        <v>0.95</v>
      </c>
      <c r="C22" s="20">
        <f t="shared" si="0"/>
        <v>0.95</v>
      </c>
      <c r="D22" s="20" t="str">
        <f t="shared" si="3"/>
        <v>125K m3</v>
      </c>
      <c r="E22" s="20" t="str">
        <f t="shared" si="4"/>
        <v>Port</v>
      </c>
      <c r="F22" s="20" t="str">
        <f t="shared" si="5"/>
        <v>MSL</v>
      </c>
      <c r="H22" s="3">
        <f t="shared" si="1"/>
        <v>440.046179</v>
      </c>
      <c r="I22" s="9" t="s">
        <v>84</v>
      </c>
      <c r="J22" s="9" t="s">
        <v>84</v>
      </c>
      <c r="L22" s="21">
        <f>fender!H22</f>
        <v>0</v>
      </c>
      <c r="M22" s="21">
        <f>fender!I22</f>
        <v>249.13751600000001</v>
      </c>
      <c r="N22" s="21">
        <f>fender!J22</f>
        <v>154.78663599999999</v>
      </c>
      <c r="O22" s="21">
        <f>fender!K22</f>
        <v>0</v>
      </c>
      <c r="P22" s="21">
        <f>fender!L22</f>
        <v>0</v>
      </c>
      <c r="Q22" s="21">
        <f>fender!M22</f>
        <v>36.122027000000003</v>
      </c>
      <c r="R22" s="21">
        <f>fender!N22</f>
        <v>0</v>
      </c>
      <c r="S22" s="21">
        <f>fender!O22</f>
        <v>0</v>
      </c>
    </row>
    <row r="23" spans="1:19" hidden="1" x14ac:dyDescent="0.25">
      <c r="A23" t="str">
        <f>fender!B23</f>
        <v>fsts_l095_mwl_125km3_l000_sb_vessel_statics_6dof</v>
      </c>
      <c r="B23" s="5">
        <f t="shared" si="2"/>
        <v>0.95</v>
      </c>
      <c r="C23" s="5">
        <f t="shared" si="0"/>
        <v>0.95</v>
      </c>
      <c r="D23" s="5" t="str">
        <f t="shared" si="3"/>
        <v>125K m3</v>
      </c>
      <c r="E23" s="5" t="str">
        <f t="shared" si="4"/>
        <v>SB</v>
      </c>
      <c r="F23" s="5" t="str">
        <f t="shared" si="5"/>
        <v>MSL</v>
      </c>
      <c r="H23" s="3">
        <f t="shared" si="1"/>
        <v>766.63406300000008</v>
      </c>
      <c r="I23" s="9" t="s">
        <v>84</v>
      </c>
      <c r="J23" s="9" t="s">
        <v>84</v>
      </c>
      <c r="L23" s="21">
        <f>fender!H23</f>
        <v>0</v>
      </c>
      <c r="M23" s="21">
        <f>fender!I23</f>
        <v>356.06355300000001</v>
      </c>
      <c r="N23" s="21">
        <f>fender!J23</f>
        <v>250.468311</v>
      </c>
      <c r="O23" s="21">
        <f>fender!K23</f>
        <v>0</v>
      </c>
      <c r="P23" s="21">
        <f>fender!L23</f>
        <v>0</v>
      </c>
      <c r="Q23" s="21">
        <f>fender!M23</f>
        <v>160.10219900000001</v>
      </c>
      <c r="R23" s="21">
        <f>fender!N23</f>
        <v>0</v>
      </c>
      <c r="S23" s="21">
        <f>fender!O23</f>
        <v>0</v>
      </c>
    </row>
    <row r="24" spans="1:19" x14ac:dyDescent="0.25">
      <c r="A24" t="str">
        <f>fender!B24</f>
        <v>fsts_l095_mwl_180km3_l000_pb_vessel_statics_6dof</v>
      </c>
      <c r="B24" s="5">
        <f t="shared" si="2"/>
        <v>0.95</v>
      </c>
      <c r="C24" s="5">
        <f t="shared" ref="C24:C25" si="6">B24</f>
        <v>0.95</v>
      </c>
      <c r="D24" s="5" t="str">
        <f t="shared" ref="D24:D25" si="7">IF(ISNUMBER(SEARCH("125", A24)), "125K m3", IF(ISNUMBER(SEARCH("180", A24)),"180K m3","-"))</f>
        <v>180K m3</v>
      </c>
      <c r="E24" s="5" t="str">
        <f t="shared" ref="E24:E25" si="8">IF(ISNUMBER(SEARCH("_pb", A24)), "Port", "SB")</f>
        <v>Port</v>
      </c>
      <c r="F24" s="5" t="str">
        <f t="shared" ref="F24:F25" si="9">IF(ISNUMBER(SEARCH("HWL",A24)),"HWL",IF(ISNUMBER(SEARCH("LWL",A24)),"LWL","MSL"))</f>
        <v>MSL</v>
      </c>
      <c r="G24" s="17"/>
      <c r="H24" s="3">
        <f t="shared" si="1"/>
        <v>1392.0246169999998</v>
      </c>
      <c r="I24" s="9" t="s">
        <v>84</v>
      </c>
      <c r="L24" s="21">
        <f>fender!H24</f>
        <v>0</v>
      </c>
      <c r="M24" s="21">
        <f>fender!I24</f>
        <v>733.10047199999997</v>
      </c>
      <c r="N24" s="21">
        <f>fender!J24</f>
        <v>542.17740600000002</v>
      </c>
      <c r="O24" s="21">
        <f>fender!K24</f>
        <v>0</v>
      </c>
      <c r="P24" s="21">
        <f>fender!L24</f>
        <v>0</v>
      </c>
      <c r="Q24" s="21">
        <f>fender!M24</f>
        <v>116.74673900000001</v>
      </c>
      <c r="R24" s="21">
        <f>fender!N24</f>
        <v>0</v>
      </c>
      <c r="S24" s="21">
        <f>fender!O24</f>
        <v>0</v>
      </c>
    </row>
    <row r="25" spans="1:19" hidden="1" x14ac:dyDescent="0.25">
      <c r="A25" t="str">
        <f>fender!B25</f>
        <v>fsts_l095_mwl_180km3_l000_sb_vessel_statics_6dof</v>
      </c>
      <c r="B25" s="5">
        <f t="shared" si="2"/>
        <v>0.95</v>
      </c>
      <c r="C25" s="5">
        <f t="shared" si="6"/>
        <v>0.95</v>
      </c>
      <c r="D25" s="5" t="str">
        <f t="shared" si="7"/>
        <v>180K m3</v>
      </c>
      <c r="E25" s="5" t="str">
        <f t="shared" si="8"/>
        <v>SB</v>
      </c>
      <c r="F25" s="5" t="str">
        <f t="shared" si="9"/>
        <v>MSL</v>
      </c>
      <c r="G25" s="17"/>
      <c r="H25" s="3">
        <f t="shared" si="1"/>
        <v>1163.7874409999999</v>
      </c>
      <c r="I25" s="9" t="s">
        <v>84</v>
      </c>
      <c r="J25" s="9" t="s">
        <v>84</v>
      </c>
      <c r="L25" s="21">
        <f>fender!H25</f>
        <v>0</v>
      </c>
      <c r="M25" s="21">
        <f>fender!I25</f>
        <v>345.10854</v>
      </c>
      <c r="N25" s="21">
        <f>fender!J25</f>
        <v>281.91554500000001</v>
      </c>
      <c r="O25" s="21">
        <f>fender!K25</f>
        <v>53.477500999999997</v>
      </c>
      <c r="P25" s="21">
        <f>fender!L25</f>
        <v>0</v>
      </c>
      <c r="Q25" s="21">
        <f>fender!M25</f>
        <v>483.28585500000003</v>
      </c>
      <c r="R25" s="21">
        <f>fender!N25</f>
        <v>0</v>
      </c>
      <c r="S25" s="21">
        <f>fender!O25</f>
        <v>0</v>
      </c>
    </row>
  </sheetData>
  <autoFilter ref="A1:S25" xr:uid="{D2997BFF-E682-4090-833A-B658BA5F2A68}">
    <filterColumn colId="3">
      <filters>
        <filter val="180K m3"/>
      </filters>
    </filterColumn>
    <filterColumn colId="4">
      <filters>
        <filter val="Port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555F7-DA4C-4F89-A98D-B5AEDC96BF62}">
  <sheetPr filterMode="1"/>
  <dimension ref="A1:R25"/>
  <sheetViews>
    <sheetView workbookViewId="0">
      <selection activeCell="H27" sqref="H27"/>
    </sheetView>
  </sheetViews>
  <sheetFormatPr defaultRowHeight="15" x14ac:dyDescent="0.25"/>
  <cols>
    <col min="1" max="1" width="6.5703125" customWidth="1"/>
    <col min="7" max="7" width="3.28515625" style="8" customWidth="1"/>
    <col min="11" max="11" width="3.28515625" style="8" customWidth="1"/>
    <col min="12" max="12" width="9.28515625" bestFit="1" customWidth="1"/>
    <col min="13" max="14" width="9.5703125" bestFit="1" customWidth="1"/>
    <col min="15" max="17" width="9.28515625" bestFit="1" customWidth="1"/>
    <col min="18" max="18" width="3.28515625" style="8" customWidth="1"/>
  </cols>
  <sheetData>
    <row r="1" spans="1:18" x14ac:dyDescent="0.25">
      <c r="B1" s="4" t="s">
        <v>78</v>
      </c>
      <c r="C1" s="4" t="s">
        <v>79</v>
      </c>
      <c r="D1" s="4" t="s">
        <v>80</v>
      </c>
      <c r="E1" s="4" t="s">
        <v>81</v>
      </c>
      <c r="F1" s="4" t="s">
        <v>82</v>
      </c>
      <c r="G1" s="6"/>
      <c r="H1" t="s">
        <v>83</v>
      </c>
      <c r="I1" t="s">
        <v>86</v>
      </c>
      <c r="J1" t="s">
        <v>87</v>
      </c>
      <c r="K1" s="6"/>
      <c r="L1" t="str">
        <f>lngc!H1</f>
        <v>lngc_X</v>
      </c>
      <c r="M1" t="str">
        <f>lngc!I1</f>
        <v>lngc_Y</v>
      </c>
      <c r="N1" t="str">
        <f>lngc!J1</f>
        <v>lngc_Z</v>
      </c>
      <c r="O1" t="str">
        <f>lngc!K1</f>
        <v>lngc_R1</v>
      </c>
      <c r="P1" t="str">
        <f>lngc!L1</f>
        <v>lngc_R2</v>
      </c>
      <c r="Q1" t="str">
        <f>lngc!M1</f>
        <v>lngc_R3</v>
      </c>
      <c r="R1" s="6"/>
    </row>
    <row r="2" spans="1:18" hidden="1" x14ac:dyDescent="0.25">
      <c r="A2" t="str">
        <f>lngc!B2</f>
        <v>fsts_l015_hwl_125km3_l100_pb_vessel_statics_6dof</v>
      </c>
      <c r="B2" s="5">
        <f>IF(ISNUMBER(SEARCH("l015", A2)), 0.15, 0.95)</f>
        <v>0.15</v>
      </c>
      <c r="C2" s="5">
        <f t="shared" ref="C2:C23" si="0">B2</f>
        <v>0.15</v>
      </c>
      <c r="D2" s="5" t="str">
        <f>IF(ISNUMBER(SEARCH("125", A2)), "125K m3", IF(ISNUMBER(SEARCH("180", A2)),"180K m3","-"))</f>
        <v>125K m3</v>
      </c>
      <c r="E2" s="5" t="str">
        <f>IF(ISNUMBER(SEARCH("_pb", A2)), "Port", "SB")</f>
        <v>Port</v>
      </c>
      <c r="F2" s="5" t="str">
        <f>IF(ISNUMBER(SEARCH("HWL",A2)),"HWL",IF(ISNUMBER(SEARCH("LWL",A2)),"LWL","MSL"))</f>
        <v>HWL</v>
      </c>
      <c r="G2" s="7"/>
      <c r="H2" s="1">
        <f t="shared" ref="H2:H25" si="1">SUM(M2:Q2)</f>
        <v>115.61893899999998</v>
      </c>
      <c r="I2" s="9" t="s">
        <v>85</v>
      </c>
      <c r="K2" s="7"/>
      <c r="L2" s="2">
        <f>lngc!H2</f>
        <v>-179.584079</v>
      </c>
      <c r="M2" s="1">
        <f>lngc!I2</f>
        <v>-52.960683000000003</v>
      </c>
      <c r="N2" s="2">
        <f>lngc!J2</f>
        <v>-11.42</v>
      </c>
      <c r="O2" s="1">
        <f>lngc!K2</f>
        <v>0</v>
      </c>
      <c r="P2" s="1">
        <f>lngc!L2</f>
        <v>0</v>
      </c>
      <c r="Q2" s="1">
        <f>IF(lngc!M2&gt;=0,lngc!M2,lngc!M2+180)</f>
        <v>179.99962199999999</v>
      </c>
      <c r="R2" s="7"/>
    </row>
    <row r="3" spans="1:18" hidden="1" x14ac:dyDescent="0.25">
      <c r="A3" t="str">
        <f>lngc!B3</f>
        <v>fsts_l015_hwl_125km3_l100_sb_vessel_statics_6dof</v>
      </c>
      <c r="B3" s="5">
        <f t="shared" ref="B3:B25" si="2">IF(ISNUMBER(SEARCH("l015", A3)), 0.15, 0.95)</f>
        <v>0.15</v>
      </c>
      <c r="C3" s="5">
        <f t="shared" si="0"/>
        <v>0.15</v>
      </c>
      <c r="D3" s="5" t="str">
        <f t="shared" ref="D3:D23" si="3">IF(ISNUMBER(SEARCH("125", A3)), "125K m3", IF(ISNUMBER(SEARCH("180", A3)),"180K m3","-"))</f>
        <v>125K m3</v>
      </c>
      <c r="E3" s="5" t="str">
        <f t="shared" ref="E3:E23" si="4">IF(ISNUMBER(SEARCH("_pb", A3)), "Port", "SB")</f>
        <v>SB</v>
      </c>
      <c r="F3" s="5" t="str">
        <f t="shared" ref="F3:F23" si="5">IF(ISNUMBER(SEARCH("HWL",A3)),"HWL",IF(ISNUMBER(SEARCH("LWL",A3)),"LWL","MSL"))</f>
        <v>HWL</v>
      </c>
      <c r="H3" s="1">
        <f t="shared" si="1"/>
        <v>115.54070399999999</v>
      </c>
      <c r="I3" s="9" t="s">
        <v>85</v>
      </c>
      <c r="L3" s="2">
        <f>lngc!H3</f>
        <v>76.066845000000001</v>
      </c>
      <c r="M3" s="1">
        <f>lngc!I3</f>
        <v>-52.994024000000003</v>
      </c>
      <c r="N3" s="2">
        <f>lngc!J3</f>
        <v>-11.42</v>
      </c>
      <c r="O3" s="1">
        <f>lngc!K3</f>
        <v>0</v>
      </c>
      <c r="P3" s="1">
        <f>lngc!L3</f>
        <v>0</v>
      </c>
      <c r="Q3" s="1">
        <f>IF(lngc!M3&gt;=0,lngc!M3,lngc!M3+180)</f>
        <v>179.95472799999999</v>
      </c>
    </row>
    <row r="4" spans="1:18" x14ac:dyDescent="0.25">
      <c r="A4" t="str">
        <f>lngc!B4</f>
        <v>fsts_l015_hwl_180km3_l100_pb_vessel_statics_6dof</v>
      </c>
      <c r="B4" s="5">
        <f t="shared" si="2"/>
        <v>0.15</v>
      </c>
      <c r="C4" s="5">
        <f t="shared" si="0"/>
        <v>0.15</v>
      </c>
      <c r="D4" s="5" t="str">
        <f t="shared" si="3"/>
        <v>180K m3</v>
      </c>
      <c r="E4" s="5" t="str">
        <f t="shared" si="4"/>
        <v>Port</v>
      </c>
      <c r="F4" s="5" t="str">
        <f t="shared" si="5"/>
        <v>HWL</v>
      </c>
      <c r="H4" s="1">
        <f t="shared" si="1"/>
        <v>115.638852</v>
      </c>
      <c r="I4" s="9" t="s">
        <v>84</v>
      </c>
      <c r="L4" s="2">
        <f>lngc!H4</f>
        <v>-184.297505</v>
      </c>
      <c r="M4" s="1">
        <f>lngc!I4</f>
        <v>-52.674276999999996</v>
      </c>
      <c r="N4" s="2">
        <f>lngc!J4</f>
        <v>-11.54</v>
      </c>
      <c r="O4" s="1">
        <f>lngc!K4</f>
        <v>0</v>
      </c>
      <c r="P4" s="1">
        <f>lngc!L4</f>
        <v>0</v>
      </c>
      <c r="Q4" s="1">
        <f>IF(lngc!M4&gt;=0,lngc!M4,lngc!M4+180)</f>
        <v>179.853129</v>
      </c>
    </row>
    <row r="5" spans="1:18" hidden="1" x14ac:dyDescent="0.25">
      <c r="A5" t="str">
        <f>lngc!B5</f>
        <v>fsts_l015_hwl_180km3_l100_sb_vessel_statics_6dof</v>
      </c>
      <c r="B5" s="5">
        <f t="shared" si="2"/>
        <v>0.15</v>
      </c>
      <c r="C5" s="5">
        <f t="shared" si="0"/>
        <v>0.15</v>
      </c>
      <c r="D5" s="5" t="str">
        <f t="shared" si="3"/>
        <v>180K m3</v>
      </c>
      <c r="E5" s="5" t="str">
        <f t="shared" si="4"/>
        <v>SB</v>
      </c>
      <c r="F5" s="5" t="str">
        <f t="shared" si="5"/>
        <v>HWL</v>
      </c>
      <c r="H5" s="1">
        <f>SUM(M5:Q5)</f>
        <v>-64.587838000000005</v>
      </c>
      <c r="I5" s="9" t="s">
        <v>84</v>
      </c>
      <c r="L5" s="2">
        <f>lngc!H5</f>
        <v>110.63247200000001</v>
      </c>
      <c r="M5" s="1">
        <f>lngc!I5</f>
        <v>-53.065629000000001</v>
      </c>
      <c r="N5" s="2">
        <f>lngc!J5</f>
        <v>-11.54</v>
      </c>
      <c r="O5" s="1">
        <f>lngc!K5</f>
        <v>0</v>
      </c>
      <c r="P5" s="1">
        <f>lngc!L5</f>
        <v>0</v>
      </c>
      <c r="Q5" s="1">
        <f>IF(lngc!M5&gt;=0,lngc!M5,lngc!M5+180)</f>
        <v>1.7790999999988344E-2</v>
      </c>
    </row>
    <row r="6" spans="1:18" hidden="1" x14ac:dyDescent="0.25">
      <c r="A6" t="str">
        <f>lngc!B6</f>
        <v>fsts_l015_lwl_125km3_l100_pb_vessel_statics_6dof</v>
      </c>
      <c r="B6" s="5">
        <f t="shared" si="2"/>
        <v>0.15</v>
      </c>
      <c r="C6" s="5">
        <f t="shared" si="0"/>
        <v>0.15</v>
      </c>
      <c r="D6" s="5" t="str">
        <f t="shared" si="3"/>
        <v>125K m3</v>
      </c>
      <c r="E6" s="5" t="str">
        <f t="shared" si="4"/>
        <v>Port</v>
      </c>
      <c r="F6" s="5" t="str">
        <f t="shared" si="5"/>
        <v>LWL</v>
      </c>
      <c r="H6" s="1">
        <f t="shared" si="1"/>
        <v>115.43115700000001</v>
      </c>
      <c r="I6" s="9" t="s">
        <v>84</v>
      </c>
      <c r="L6" s="2">
        <f>lngc!H6</f>
        <v>-179.49991399999999</v>
      </c>
      <c r="M6" s="1">
        <f>lngc!I6</f>
        <v>-53.136536</v>
      </c>
      <c r="N6" s="2">
        <f>lngc!J6</f>
        <v>-11.42</v>
      </c>
      <c r="O6" s="1">
        <f>lngc!K6</f>
        <v>0</v>
      </c>
      <c r="P6" s="1">
        <f>lngc!L6</f>
        <v>0</v>
      </c>
      <c r="Q6" s="1">
        <f>IF(lngc!M6&gt;=0,lngc!M6,lngc!M6+180)</f>
        <v>179.98769300000001</v>
      </c>
    </row>
    <row r="7" spans="1:18" hidden="1" x14ac:dyDescent="0.25">
      <c r="A7" t="str">
        <f>lngc!B7</f>
        <v>fsts_l015_lwl_125km3_l100_sb_vessel_statics_6dof</v>
      </c>
      <c r="B7" s="5">
        <f t="shared" si="2"/>
        <v>0.15</v>
      </c>
      <c r="C7" s="5">
        <f t="shared" si="0"/>
        <v>0.15</v>
      </c>
      <c r="D7" s="5" t="str">
        <f t="shared" si="3"/>
        <v>125K m3</v>
      </c>
      <c r="E7" s="5" t="str">
        <f t="shared" si="4"/>
        <v>SB</v>
      </c>
      <c r="F7" s="5" t="str">
        <f t="shared" si="5"/>
        <v>LWL</v>
      </c>
      <c r="H7" s="1">
        <f t="shared" si="1"/>
        <v>115.24007699999999</v>
      </c>
      <c r="I7" s="9" t="s">
        <v>84</v>
      </c>
      <c r="L7" s="2">
        <f>lngc!H7</f>
        <v>76.161575999999997</v>
      </c>
      <c r="M7" s="1">
        <f>lngc!I7</f>
        <v>-53.267059000000003</v>
      </c>
      <c r="N7" s="2">
        <f>lngc!J7</f>
        <v>-11.42</v>
      </c>
      <c r="O7" s="1">
        <f>lngc!K7</f>
        <v>0</v>
      </c>
      <c r="P7" s="1">
        <f>lngc!L7</f>
        <v>0</v>
      </c>
      <c r="Q7" s="1">
        <f>IF(lngc!M7&gt;=0,lngc!M7,lngc!M7+180)</f>
        <v>179.92713599999999</v>
      </c>
    </row>
    <row r="8" spans="1:18" x14ac:dyDescent="0.25">
      <c r="A8" t="str">
        <f>lngc!B8</f>
        <v>fsts_l015_lwl_180km3_l100_pb_vessel_statics_6dof</v>
      </c>
      <c r="B8" s="5">
        <f t="shared" si="2"/>
        <v>0.15</v>
      </c>
      <c r="C8" s="5">
        <f t="shared" si="0"/>
        <v>0.15</v>
      </c>
      <c r="D8" s="5" t="str">
        <f t="shared" si="3"/>
        <v>180K m3</v>
      </c>
      <c r="E8" s="5" t="str">
        <f t="shared" si="4"/>
        <v>Port</v>
      </c>
      <c r="F8" s="5" t="str">
        <f t="shared" si="5"/>
        <v>LWL</v>
      </c>
      <c r="H8" s="1">
        <f t="shared" si="1"/>
        <v>115.43236899999999</v>
      </c>
      <c r="I8" s="9" t="s">
        <v>84</v>
      </c>
      <c r="L8" s="2">
        <f>lngc!H8</f>
        <v>-183.77107899999999</v>
      </c>
      <c r="M8" s="1">
        <f>lngc!I8</f>
        <v>-52.874366999999999</v>
      </c>
      <c r="N8" s="2">
        <f>lngc!J8</f>
        <v>-11.54</v>
      </c>
      <c r="O8" s="1">
        <f>lngc!K8</f>
        <v>0</v>
      </c>
      <c r="P8" s="1">
        <f>lngc!L8</f>
        <v>0</v>
      </c>
      <c r="Q8" s="1">
        <f>IF(lngc!M8&gt;=0,lngc!M8,lngc!M8+180)</f>
        <v>179.84673599999999</v>
      </c>
    </row>
    <row r="9" spans="1:18" hidden="1" x14ac:dyDescent="0.25">
      <c r="A9" t="str">
        <f>lngc!B9</f>
        <v>fsts_l015_lwl_180km3_l100_sb_vessel_statics_6dof</v>
      </c>
      <c r="B9" s="5">
        <f t="shared" si="2"/>
        <v>0.15</v>
      </c>
      <c r="C9" s="5">
        <f t="shared" si="0"/>
        <v>0.15</v>
      </c>
      <c r="D9" s="5" t="str">
        <f t="shared" si="3"/>
        <v>180K m3</v>
      </c>
      <c r="E9" s="5" t="str">
        <f t="shared" si="4"/>
        <v>SB</v>
      </c>
      <c r="F9" s="5" t="str">
        <f t="shared" si="5"/>
        <v>LWL</v>
      </c>
      <c r="H9" s="1">
        <f t="shared" si="1"/>
        <v>-64.609217000000015</v>
      </c>
      <c r="I9" s="9" t="s">
        <v>84</v>
      </c>
      <c r="L9" s="2">
        <f>lngc!H9</f>
        <v>110.99006799999999</v>
      </c>
      <c r="M9" s="1">
        <f>lngc!I9</f>
        <v>-53.212819000000003</v>
      </c>
      <c r="N9" s="2">
        <f>lngc!J9</f>
        <v>-11.54</v>
      </c>
      <c r="O9" s="1">
        <f>lngc!K9</f>
        <v>0</v>
      </c>
      <c r="P9" s="1">
        <f>lngc!L9</f>
        <v>0</v>
      </c>
      <c r="Q9" s="1">
        <f>IF(lngc!M9&gt;=0,lngc!M9,lngc!M9+180)</f>
        <v>0.14360199999998713</v>
      </c>
    </row>
    <row r="10" spans="1:18" hidden="1" x14ac:dyDescent="0.25">
      <c r="A10" t="str">
        <f>lngc!B10</f>
        <v>fsts_l015_mwl_125km3_l100_pb_vessel_statics_6dof</v>
      </c>
      <c r="B10" s="5">
        <f t="shared" si="2"/>
        <v>0.15</v>
      </c>
      <c r="C10" s="5">
        <f t="shared" si="0"/>
        <v>0.15</v>
      </c>
      <c r="D10" s="5" t="str">
        <f t="shared" si="3"/>
        <v>125K m3</v>
      </c>
      <c r="E10" s="5" t="str">
        <f t="shared" si="4"/>
        <v>Port</v>
      </c>
      <c r="F10" s="5" t="str">
        <f t="shared" si="5"/>
        <v>MSL</v>
      </c>
      <c r="H10" s="1">
        <f t="shared" si="1"/>
        <v>-64.564191999999991</v>
      </c>
      <c r="I10" s="9" t="s">
        <v>85</v>
      </c>
      <c r="L10" s="2">
        <f>lngc!H10</f>
        <v>-179.52276499999999</v>
      </c>
      <c r="M10" s="1">
        <f>lngc!I10</f>
        <v>-53.160282000000002</v>
      </c>
      <c r="N10" s="2">
        <f>lngc!J10</f>
        <v>-11.42</v>
      </c>
      <c r="O10" s="1">
        <f>lngc!K10</f>
        <v>0</v>
      </c>
      <c r="P10" s="1">
        <f>lngc!L10</f>
        <v>0</v>
      </c>
      <c r="Q10" s="1">
        <f>IF(lngc!M10&gt;=0,lngc!M10,lngc!M10+180)</f>
        <v>1.609E-2</v>
      </c>
    </row>
    <row r="11" spans="1:18" hidden="1" x14ac:dyDescent="0.25">
      <c r="A11" t="str">
        <f>lngc!B11</f>
        <v>fsts_l015_mwl_125km3_l100_sb_vessel_statics_6dof</v>
      </c>
      <c r="B11" s="5">
        <f t="shared" si="2"/>
        <v>0.15</v>
      </c>
      <c r="C11" s="5">
        <f t="shared" si="0"/>
        <v>0.15</v>
      </c>
      <c r="D11" s="5" t="str">
        <f t="shared" si="3"/>
        <v>125K m3</v>
      </c>
      <c r="E11" s="5" t="str">
        <f t="shared" si="4"/>
        <v>SB</v>
      </c>
      <c r="F11" s="5" t="str">
        <f t="shared" si="5"/>
        <v>MSL</v>
      </c>
      <c r="H11" s="1">
        <f t="shared" si="1"/>
        <v>115.35386799999999</v>
      </c>
      <c r="I11" s="9" t="s">
        <v>84</v>
      </c>
      <c r="L11" s="2">
        <f>lngc!H11</f>
        <v>76.122271999999995</v>
      </c>
      <c r="M11" s="1">
        <f>lngc!I11</f>
        <v>-53.177165000000002</v>
      </c>
      <c r="N11" s="2">
        <f>lngc!J11</f>
        <v>-11.42</v>
      </c>
      <c r="O11" s="1">
        <f>lngc!K11</f>
        <v>0</v>
      </c>
      <c r="P11" s="1">
        <f>lngc!L11</f>
        <v>0</v>
      </c>
      <c r="Q11" s="1">
        <f>IF(lngc!M11&gt;=0,lngc!M11,lngc!M11+180)</f>
        <v>179.951033</v>
      </c>
    </row>
    <row r="12" spans="1:18" x14ac:dyDescent="0.25">
      <c r="A12" t="str">
        <f>lngc!B12</f>
        <v>fsts_l015_mwl_180km3_l100_pb_vessel_statics_6dof</v>
      </c>
      <c r="B12" s="5">
        <f t="shared" si="2"/>
        <v>0.15</v>
      </c>
      <c r="C12" s="5">
        <f t="shared" si="0"/>
        <v>0.15</v>
      </c>
      <c r="D12" s="5" t="str">
        <f t="shared" si="3"/>
        <v>180K m3</v>
      </c>
      <c r="E12" s="5" t="str">
        <f t="shared" si="4"/>
        <v>Port</v>
      </c>
      <c r="F12" s="5" t="str">
        <f t="shared" si="5"/>
        <v>MSL</v>
      </c>
      <c r="H12" s="1">
        <f t="shared" si="1"/>
        <v>115.481674</v>
      </c>
      <c r="I12" s="9" t="s">
        <v>84</v>
      </c>
      <c r="L12" s="2">
        <f>lngc!H12</f>
        <v>-184.75512800000001</v>
      </c>
      <c r="M12" s="1">
        <f>lngc!I12</f>
        <v>-52.816955999999998</v>
      </c>
      <c r="N12" s="2">
        <f>lngc!J12</f>
        <v>-11.54</v>
      </c>
      <c r="O12" s="1">
        <f>lngc!K12</f>
        <v>0</v>
      </c>
      <c r="P12" s="1">
        <f>lngc!L12</f>
        <v>0</v>
      </c>
      <c r="Q12" s="1">
        <f>IF(lngc!M12&gt;=0,lngc!M12,lngc!M12+180)</f>
        <v>179.83862999999999</v>
      </c>
    </row>
    <row r="13" spans="1:18" hidden="1" x14ac:dyDescent="0.25">
      <c r="A13" t="str">
        <f>lngc!B13</f>
        <v>fsts_l015_mwl_180km3_l100_sb_vessel_statics_6dof</v>
      </c>
      <c r="B13" s="5">
        <f t="shared" si="2"/>
        <v>0.15</v>
      </c>
      <c r="C13" s="5">
        <f t="shared" si="0"/>
        <v>0.15</v>
      </c>
      <c r="D13" s="5" t="str">
        <f t="shared" si="3"/>
        <v>180K m3</v>
      </c>
      <c r="E13" s="5" t="str">
        <f t="shared" si="4"/>
        <v>SB</v>
      </c>
      <c r="F13" s="5" t="str">
        <f t="shared" si="5"/>
        <v>MSL</v>
      </c>
      <c r="H13" s="1">
        <f t="shared" si="1"/>
        <v>-64.500771999999998</v>
      </c>
      <c r="I13" s="9" t="s">
        <v>84</v>
      </c>
      <c r="L13" s="2">
        <f>lngc!H13</f>
        <v>110.884316</v>
      </c>
      <c r="M13" s="1">
        <f>lngc!I13</f>
        <v>-53.125036999999999</v>
      </c>
      <c r="N13" s="2">
        <f>lngc!J13</f>
        <v>-11.54</v>
      </c>
      <c r="O13" s="1">
        <f>lngc!K13</f>
        <v>0</v>
      </c>
      <c r="P13" s="1">
        <f>lngc!L13</f>
        <v>0</v>
      </c>
      <c r="Q13" s="1">
        <f>IF(lngc!M13&gt;=0,lngc!M13,lngc!M13+180)</f>
        <v>0.16426500000000033</v>
      </c>
    </row>
    <row r="14" spans="1:18" hidden="1" x14ac:dyDescent="0.25">
      <c r="A14" t="str">
        <f>lngc!B14</f>
        <v>fsts_l095_hwl_125km3_l000_pb_vessel_statics_6dof</v>
      </c>
      <c r="B14" s="5">
        <f t="shared" si="2"/>
        <v>0.95</v>
      </c>
      <c r="C14" s="5">
        <f t="shared" si="0"/>
        <v>0.95</v>
      </c>
      <c r="D14" s="5" t="str">
        <f t="shared" si="3"/>
        <v>125K m3</v>
      </c>
      <c r="E14" s="5" t="str">
        <f t="shared" si="4"/>
        <v>Port</v>
      </c>
      <c r="F14" s="5" t="str">
        <f t="shared" si="5"/>
        <v>HWL</v>
      </c>
      <c r="H14" s="1">
        <f t="shared" si="1"/>
        <v>117.62513899999999</v>
      </c>
      <c r="I14" s="9" t="s">
        <v>84</v>
      </c>
      <c r="L14" s="2">
        <f>lngc!H14</f>
        <v>-180.96696</v>
      </c>
      <c r="M14" s="1">
        <f>lngc!I14</f>
        <v>-52.622632000000003</v>
      </c>
      <c r="N14" s="2">
        <f>lngc!J14</f>
        <v>-9.5</v>
      </c>
      <c r="O14" s="1">
        <f>lngc!K14</f>
        <v>0</v>
      </c>
      <c r="P14" s="1">
        <f>lngc!L14</f>
        <v>0</v>
      </c>
      <c r="Q14" s="1">
        <f>IF(lngc!M14&gt;=0,lngc!M14,lngc!M14+180)</f>
        <v>179.747771</v>
      </c>
    </row>
    <row r="15" spans="1:18" hidden="1" x14ac:dyDescent="0.25">
      <c r="A15" t="str">
        <f>lngc!B15</f>
        <v>fsts_l095_hwl_125km3_l000_sb_vessel_statics_6dof</v>
      </c>
      <c r="B15" s="5">
        <f t="shared" si="2"/>
        <v>0.95</v>
      </c>
      <c r="C15" s="5">
        <f t="shared" si="0"/>
        <v>0.95</v>
      </c>
      <c r="D15" s="5" t="str">
        <f t="shared" si="3"/>
        <v>125K m3</v>
      </c>
      <c r="E15" s="5" t="str">
        <f t="shared" si="4"/>
        <v>SB</v>
      </c>
      <c r="F15" s="5" t="str">
        <f t="shared" si="5"/>
        <v>HWL</v>
      </c>
      <c r="H15" s="1">
        <f t="shared" si="1"/>
        <v>116.74149899999999</v>
      </c>
      <c r="I15" s="9" t="s">
        <v>84</v>
      </c>
      <c r="L15" s="2">
        <f>lngc!H15</f>
        <v>75.555774999999997</v>
      </c>
      <c r="M15" s="1">
        <f>lngc!I15</f>
        <v>-53.542827000000003</v>
      </c>
      <c r="N15" s="2">
        <f>lngc!J15</f>
        <v>-9.5</v>
      </c>
      <c r="O15" s="1">
        <f>lngc!K15</f>
        <v>0</v>
      </c>
      <c r="P15" s="1">
        <f>lngc!L15</f>
        <v>0</v>
      </c>
      <c r="Q15" s="1">
        <f>IF(lngc!M15&gt;=0,lngc!M15,lngc!M15+180)</f>
        <v>179.78432599999999</v>
      </c>
    </row>
    <row r="16" spans="1:18" x14ac:dyDescent="0.25">
      <c r="A16" t="str">
        <f>lngc!B16</f>
        <v>fsts_l095_hwl_180km3_l000_pb_vessel_statics_6dof</v>
      </c>
      <c r="B16" s="5">
        <f t="shared" si="2"/>
        <v>0.95</v>
      </c>
      <c r="C16" s="5">
        <f t="shared" si="0"/>
        <v>0.95</v>
      </c>
      <c r="D16" s="5" t="str">
        <f t="shared" si="3"/>
        <v>180K m3</v>
      </c>
      <c r="E16" s="5" t="str">
        <f t="shared" si="4"/>
        <v>Port</v>
      </c>
      <c r="F16" s="5" t="str">
        <f t="shared" si="5"/>
        <v>HWL</v>
      </c>
      <c r="H16" s="1">
        <f t="shared" si="1"/>
        <v>117.56613399999999</v>
      </c>
      <c r="I16" s="9" t="s">
        <v>84</v>
      </c>
      <c r="L16" s="2">
        <f>lngc!H16</f>
        <v>-188.03403800000001</v>
      </c>
      <c r="M16" s="1">
        <f>lngc!I16</f>
        <v>-52.912042999999997</v>
      </c>
      <c r="N16" s="2">
        <f>lngc!J16</f>
        <v>-9.5</v>
      </c>
      <c r="O16" s="1">
        <f>lngc!K16</f>
        <v>0</v>
      </c>
      <c r="P16" s="1">
        <f>lngc!L16</f>
        <v>0</v>
      </c>
      <c r="Q16" s="1">
        <f>IF(lngc!M16&gt;=0,lngc!M16,lngc!M16+180)</f>
        <v>179.97817699999999</v>
      </c>
    </row>
    <row r="17" spans="1:17" hidden="1" x14ac:dyDescent="0.25">
      <c r="A17" t="str">
        <f>lngc!B17</f>
        <v>fsts_l095_hwl_180km3_l000_sb_vessel_statics_6dof</v>
      </c>
      <c r="B17" s="5">
        <f t="shared" si="2"/>
        <v>0.95</v>
      </c>
      <c r="C17" s="5">
        <f t="shared" si="0"/>
        <v>0.95</v>
      </c>
      <c r="D17" s="5" t="str">
        <f t="shared" si="3"/>
        <v>180K m3</v>
      </c>
      <c r="E17" s="5" t="str">
        <f t="shared" si="4"/>
        <v>SB</v>
      </c>
      <c r="F17" s="5" t="str">
        <f t="shared" si="5"/>
        <v>HWL</v>
      </c>
      <c r="H17" s="1">
        <f t="shared" si="1"/>
        <v>116.64410599999999</v>
      </c>
      <c r="I17" s="9" t="s">
        <v>84</v>
      </c>
      <c r="L17" s="2">
        <f>lngc!H17</f>
        <v>110.090435</v>
      </c>
      <c r="M17" s="1">
        <f>lngc!I17</f>
        <v>-53.698416999999999</v>
      </c>
      <c r="N17" s="2">
        <f>lngc!J17</f>
        <v>-9.5</v>
      </c>
      <c r="O17" s="1">
        <f>lngc!K17</f>
        <v>0</v>
      </c>
      <c r="P17" s="1">
        <f>lngc!L17</f>
        <v>0</v>
      </c>
      <c r="Q17" s="1">
        <f>IF(lngc!M17&gt;=0,lngc!M17,lngc!M17+180)</f>
        <v>179.842523</v>
      </c>
    </row>
    <row r="18" spans="1:17" hidden="1" x14ac:dyDescent="0.25">
      <c r="A18" t="str">
        <f>lngc!B18</f>
        <v>fsts_l095_lwl_125km3_l000_pb_vessel_statics_6dof</v>
      </c>
      <c r="B18" s="5">
        <f t="shared" si="2"/>
        <v>0.95</v>
      </c>
      <c r="C18" s="5">
        <f t="shared" si="0"/>
        <v>0.95</v>
      </c>
      <c r="D18" s="5" t="str">
        <f t="shared" si="3"/>
        <v>125K m3</v>
      </c>
      <c r="E18" s="5" t="str">
        <f t="shared" si="4"/>
        <v>Port</v>
      </c>
      <c r="F18" s="5" t="str">
        <f t="shared" si="5"/>
        <v>LWL</v>
      </c>
      <c r="H18" s="1">
        <f t="shared" si="1"/>
        <v>117.97698299999999</v>
      </c>
      <c r="I18" s="9" t="s">
        <v>84</v>
      </c>
      <c r="L18" s="2">
        <f>lngc!H18</f>
        <v>-180.25660999999999</v>
      </c>
      <c r="M18" s="1">
        <f>lngc!I18</f>
        <v>-52.225774000000001</v>
      </c>
      <c r="N18" s="2">
        <f>lngc!J18</f>
        <v>-9.5</v>
      </c>
      <c r="O18" s="1">
        <f>lngc!K18</f>
        <v>0</v>
      </c>
      <c r="P18" s="1">
        <f>lngc!L18</f>
        <v>0</v>
      </c>
      <c r="Q18" s="1">
        <f>IF(lngc!M18&gt;=0,lngc!M18,lngc!M18+180)</f>
        <v>179.70275699999999</v>
      </c>
    </row>
    <row r="19" spans="1:17" hidden="1" x14ac:dyDescent="0.25">
      <c r="A19" t="str">
        <f>lngc!B19</f>
        <v>fsts_l095_lwl_125km3_l000_sb_vessel_statics_6dof</v>
      </c>
      <c r="B19" s="5">
        <f t="shared" si="2"/>
        <v>0.95</v>
      </c>
      <c r="C19" s="5">
        <f t="shared" si="0"/>
        <v>0.95</v>
      </c>
      <c r="D19" s="5" t="str">
        <f t="shared" si="3"/>
        <v>125K m3</v>
      </c>
      <c r="E19" s="5" t="str">
        <f t="shared" si="4"/>
        <v>SB</v>
      </c>
      <c r="F19" s="5" t="str">
        <f t="shared" si="5"/>
        <v>LWL</v>
      </c>
      <c r="H19" s="1">
        <f t="shared" si="1"/>
        <v>116.68407100000002</v>
      </c>
      <c r="I19" s="9" t="s">
        <v>84</v>
      </c>
      <c r="L19" s="2">
        <f>lngc!H19</f>
        <v>75.401347000000001</v>
      </c>
      <c r="M19" s="1">
        <f>lngc!I19</f>
        <v>-53.499360000000003</v>
      </c>
      <c r="N19" s="2">
        <f>lngc!J19</f>
        <v>-9.5</v>
      </c>
      <c r="O19" s="1">
        <f>lngc!K19</f>
        <v>0</v>
      </c>
      <c r="P19" s="1">
        <f>lngc!L19</f>
        <v>0</v>
      </c>
      <c r="Q19" s="1">
        <f>IF(lngc!M19&gt;=0,lngc!M19,lngc!M19+180)</f>
        <v>179.68343100000001</v>
      </c>
    </row>
    <row r="20" spans="1:17" x14ac:dyDescent="0.25">
      <c r="A20" t="str">
        <f>lngc!B20</f>
        <v>fsts_l095_lwl_180km3_l000_pb_vessel_statics_6dof</v>
      </c>
      <c r="B20" s="5">
        <f t="shared" si="2"/>
        <v>0.95</v>
      </c>
      <c r="C20" s="5">
        <f t="shared" si="0"/>
        <v>0.95</v>
      </c>
      <c r="D20" s="5" t="str">
        <f t="shared" si="3"/>
        <v>180K m3</v>
      </c>
      <c r="E20" s="5" t="str">
        <f t="shared" si="4"/>
        <v>Port</v>
      </c>
      <c r="F20" s="5" t="str">
        <f t="shared" si="5"/>
        <v>LWL</v>
      </c>
      <c r="H20" s="1">
        <f t="shared" si="1"/>
        <v>-61.983536000000001</v>
      </c>
      <c r="I20" s="9" t="s">
        <v>84</v>
      </c>
      <c r="L20" s="2">
        <f>lngc!H20</f>
        <v>-187.26436200000001</v>
      </c>
      <c r="M20" s="1">
        <f>lngc!I20</f>
        <v>-52.651789000000001</v>
      </c>
      <c r="N20" s="2">
        <f>lngc!J20</f>
        <v>-9.5</v>
      </c>
      <c r="O20" s="1">
        <f>lngc!K20</f>
        <v>0</v>
      </c>
      <c r="P20" s="1">
        <f>lngc!L20</f>
        <v>0</v>
      </c>
      <c r="Q20" s="1">
        <f>IF(lngc!M20&gt;=0,lngc!M20,lngc!M20+180)</f>
        <v>0.16825300000000001</v>
      </c>
    </row>
    <row r="21" spans="1:17" hidden="1" x14ac:dyDescent="0.25">
      <c r="A21" t="str">
        <f>lngc!B21</f>
        <v>fsts_l095_lwl_180km3_l000_sb_vessel_statics_6dof</v>
      </c>
      <c r="B21" s="5">
        <f t="shared" si="2"/>
        <v>0.95</v>
      </c>
      <c r="C21" s="5">
        <f t="shared" si="0"/>
        <v>0.95</v>
      </c>
      <c r="D21" s="5" t="str">
        <f t="shared" si="3"/>
        <v>180K m3</v>
      </c>
      <c r="E21" s="5" t="str">
        <f t="shared" si="4"/>
        <v>SB</v>
      </c>
      <c r="F21" s="5" t="str">
        <f t="shared" si="5"/>
        <v>LWL</v>
      </c>
      <c r="H21" s="1">
        <f t="shared" si="1"/>
        <v>116.933954</v>
      </c>
      <c r="I21" s="9" t="s">
        <v>84</v>
      </c>
      <c r="L21" s="2">
        <f>lngc!H21</f>
        <v>110.08880600000001</v>
      </c>
      <c r="M21" s="1">
        <f>lngc!I21</f>
        <v>-53.386676000000001</v>
      </c>
      <c r="N21" s="2">
        <f>lngc!J21</f>
        <v>-9.5</v>
      </c>
      <c r="O21" s="1">
        <f>lngc!K21</f>
        <v>0</v>
      </c>
      <c r="P21" s="1">
        <f>lngc!L21</f>
        <v>0</v>
      </c>
      <c r="Q21" s="1">
        <f>IF(lngc!M21&gt;=0,lngc!M21,lngc!M21+180)</f>
        <v>179.82062999999999</v>
      </c>
    </row>
    <row r="22" spans="1:17" hidden="1" x14ac:dyDescent="0.25">
      <c r="A22" t="str">
        <f>lngc!B22</f>
        <v>fsts_l095_mwl_125km3_l000_pb_vessel_statics_6dof</v>
      </c>
      <c r="B22" s="5">
        <f t="shared" si="2"/>
        <v>0.95</v>
      </c>
      <c r="C22" s="5">
        <f t="shared" si="0"/>
        <v>0.95</v>
      </c>
      <c r="D22" s="5" t="str">
        <f t="shared" si="3"/>
        <v>125K m3</v>
      </c>
      <c r="E22" s="5" t="str">
        <f t="shared" si="4"/>
        <v>Port</v>
      </c>
      <c r="F22" s="5" t="str">
        <f t="shared" si="5"/>
        <v>MSL</v>
      </c>
      <c r="H22" s="1">
        <f t="shared" si="1"/>
        <v>117.71349600000002</v>
      </c>
      <c r="I22" s="9" t="s">
        <v>84</v>
      </c>
      <c r="L22" s="2">
        <f>lngc!H22</f>
        <v>-180.103815</v>
      </c>
      <c r="M22" s="1">
        <f>lngc!I22</f>
        <v>-52.514682999999998</v>
      </c>
      <c r="N22" s="2">
        <f>lngc!J22</f>
        <v>-9.5</v>
      </c>
      <c r="O22" s="1">
        <f>lngc!K22</f>
        <v>0</v>
      </c>
      <c r="P22" s="1">
        <f>lngc!L22</f>
        <v>0</v>
      </c>
      <c r="Q22" s="1">
        <f>IF(lngc!M22&gt;=0,lngc!M22,lngc!M22+180)</f>
        <v>179.72817900000001</v>
      </c>
    </row>
    <row r="23" spans="1:17" hidden="1" x14ac:dyDescent="0.25">
      <c r="A23" t="str">
        <f>lngc!B23</f>
        <v>fsts_l095_mwl_125km3_l000_sb_vessel_statics_6dof</v>
      </c>
      <c r="B23" s="5">
        <f t="shared" si="2"/>
        <v>0.95</v>
      </c>
      <c r="C23" s="5">
        <f t="shared" si="0"/>
        <v>0.95</v>
      </c>
      <c r="D23" s="5" t="str">
        <f t="shared" si="3"/>
        <v>125K m3</v>
      </c>
      <c r="E23" s="5" t="str">
        <f t="shared" si="4"/>
        <v>SB</v>
      </c>
      <c r="F23" s="5" t="str">
        <f t="shared" si="5"/>
        <v>MSL</v>
      </c>
      <c r="H23" s="1">
        <f t="shared" si="1"/>
        <v>116.53570300000001</v>
      </c>
      <c r="I23" s="9" t="s">
        <v>84</v>
      </c>
      <c r="L23" s="2">
        <f>lngc!H23</f>
        <v>75.933835000000002</v>
      </c>
      <c r="M23" s="1">
        <f>lngc!I23</f>
        <v>-53.676074999999997</v>
      </c>
      <c r="N23" s="2">
        <f>lngc!J23</f>
        <v>-9.5</v>
      </c>
      <c r="O23" s="1">
        <f>lngc!K23</f>
        <v>0</v>
      </c>
      <c r="P23" s="1">
        <f>lngc!L23</f>
        <v>0</v>
      </c>
      <c r="Q23" s="1">
        <f>IF(lngc!M23&gt;=0,lngc!M23,lngc!M23+180)</f>
        <v>179.71177800000001</v>
      </c>
    </row>
    <row r="24" spans="1:17" x14ac:dyDescent="0.25">
      <c r="A24" t="str">
        <f>lngc!B24</f>
        <v>fsts_l095_mwl_180km3_l000_pb_vessel_statics_6dof</v>
      </c>
      <c r="B24" s="5">
        <f t="shared" si="2"/>
        <v>0.95</v>
      </c>
      <c r="C24" s="5">
        <f t="shared" ref="C24:C25" si="6">B24</f>
        <v>0.95</v>
      </c>
      <c r="D24" s="5" t="str">
        <f t="shared" ref="D24:D25" si="7">IF(ISNUMBER(SEARCH("125", A24)), "125K m3", IF(ISNUMBER(SEARCH("180", A24)),"180K m3","-"))</f>
        <v>180K m3</v>
      </c>
      <c r="E24" s="5" t="str">
        <f t="shared" ref="E24:E25" si="8">IF(ISNUMBER(SEARCH("_pb", A24)), "Port", "SB")</f>
        <v>Port</v>
      </c>
      <c r="F24" s="5" t="str">
        <f t="shared" ref="F24:F25" si="9">IF(ISNUMBER(SEARCH("HWL",A24)),"HWL",IF(ISNUMBER(SEARCH("LWL",A24)),"LWL","MSL"))</f>
        <v>MSL</v>
      </c>
      <c r="H24" s="1">
        <f t="shared" si="1"/>
        <v>-62.528086999999999</v>
      </c>
      <c r="I24" s="9" t="s">
        <v>84</v>
      </c>
      <c r="L24" s="2">
        <f>lngc!H24</f>
        <v>-188.54359199999999</v>
      </c>
      <c r="M24" s="1">
        <f>lngc!I24</f>
        <v>-53.237552000000001</v>
      </c>
      <c r="N24" s="2">
        <f>lngc!J24</f>
        <v>-9.5</v>
      </c>
      <c r="O24" s="1">
        <f>lngc!K24</f>
        <v>0</v>
      </c>
      <c r="P24" s="1">
        <f>lngc!L24</f>
        <v>0</v>
      </c>
      <c r="Q24" s="1">
        <f>IF(lngc!M24&gt;=0,lngc!M24,lngc!M24+180)</f>
        <v>0.20946500000000001</v>
      </c>
    </row>
    <row r="25" spans="1:17" hidden="1" x14ac:dyDescent="0.25">
      <c r="A25" t="str">
        <f>lngc!B25</f>
        <v>fsts_l095_mwl_180km3_l000_sb_vessel_statics_6dof</v>
      </c>
      <c r="B25" s="5">
        <f t="shared" si="2"/>
        <v>0.95</v>
      </c>
      <c r="C25" s="5">
        <f t="shared" si="6"/>
        <v>0.95</v>
      </c>
      <c r="D25" s="5" t="str">
        <f t="shared" si="7"/>
        <v>180K m3</v>
      </c>
      <c r="E25" s="5" t="str">
        <f t="shared" si="8"/>
        <v>SB</v>
      </c>
      <c r="F25" s="5" t="str">
        <f t="shared" si="9"/>
        <v>MSL</v>
      </c>
      <c r="H25" s="1">
        <f t="shared" si="1"/>
        <v>116.64472499999999</v>
      </c>
      <c r="I25" s="9" t="s">
        <v>84</v>
      </c>
      <c r="L25" s="2">
        <f>lngc!H25</f>
        <v>110.22806799999999</v>
      </c>
      <c r="M25" s="1">
        <f>lngc!I25</f>
        <v>-53.673031999999999</v>
      </c>
      <c r="N25" s="2">
        <f>lngc!J25</f>
        <v>-9.5</v>
      </c>
      <c r="O25" s="1">
        <f>lngc!K25</f>
        <v>0</v>
      </c>
      <c r="P25" s="1">
        <f>lngc!L25</f>
        <v>0</v>
      </c>
      <c r="Q25" s="1">
        <f>IF(lngc!M25&gt;=0,lngc!M25,lngc!M25+180)</f>
        <v>179.817757</v>
      </c>
    </row>
  </sheetData>
  <autoFilter ref="A1:F25" xr:uid="{5D3555F7-DA4C-4F89-A98D-B5AEDC96BF62}">
    <filterColumn colId="3">
      <filters>
        <filter val="180K m3"/>
      </filters>
    </filterColumn>
    <filterColumn colId="4">
      <filters>
        <filter val="Port"/>
      </filters>
    </filterColumn>
  </autoFilter>
  <conditionalFormatting sqref="I2:I25">
    <cfRule type="containsText" dxfId="4" priority="5" operator="containsText" text="N">
      <formula>NOT(ISERROR(SEARCH("N",I2)))</formula>
    </cfRule>
  </conditionalFormatting>
  <conditionalFormatting sqref="I29">
    <cfRule type="cellIs" dxfId="3" priority="4" operator="notBetween">
      <formula>-0.5</formula>
      <formula>0.5</formula>
    </cfRule>
  </conditionalFormatting>
  <conditionalFormatting sqref="M2:M25">
    <cfRule type="cellIs" dxfId="2" priority="3" operator="notBetween">
      <formula>-55</formula>
      <formula>-52</formula>
    </cfRule>
  </conditionalFormatting>
  <conditionalFormatting sqref="O2:O25">
    <cfRule type="cellIs" dxfId="1" priority="2" operator="notBetween">
      <formula>-0.5</formula>
      <formula>0.5</formula>
    </cfRule>
  </conditionalFormatting>
  <conditionalFormatting sqref="Q2:Q25">
    <cfRule type="cellIs" dxfId="0" priority="1" operator="notBetween">
      <formula>-0.5</formula>
      <formula>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mooring</vt:lpstr>
      <vt:lpstr>fender</vt:lpstr>
      <vt:lpstr>lngc</vt:lpstr>
      <vt:lpstr>mooring_summ</vt:lpstr>
      <vt:lpstr>fender_summ</vt:lpstr>
      <vt:lpstr>lngc_sum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Vamsee Achanta</dc:creator>
  <cp:lastModifiedBy>Vamsee Achanta</cp:lastModifiedBy>
  <dcterms:created xsi:type="dcterms:W3CDTF">2025-05-19T11:12:01Z</dcterms:created>
  <dcterms:modified xsi:type="dcterms:W3CDTF">2025-08-19T22:45:54Z</dcterms:modified>
</cp:coreProperties>
</file>