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f9c9cfd5dcd705/FDAS/Mktg/Publications/"/>
    </mc:Choice>
  </mc:AlternateContent>
  <xr:revisionPtr revIDLastSave="215" documentId="8_{29FC8E8C-AB43-4AEA-8666-23708238164F}" xr6:coauthVersionLast="47" xr6:coauthVersionMax="47" xr10:uidLastSave="{7E8D974B-9A12-4013-9EB2-0D98AAB266F4}"/>
  <bookViews>
    <workbookView minimized="1" xWindow="5004" yWindow="1248" windowWidth="16332" windowHeight="10008" tabRatio="599" xr2:uid="{00000000-000D-0000-FFFF-FFFF00000000}"/>
  </bookViews>
  <sheets>
    <sheet name="Rename" sheetId="12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57" i="12" l="1"/>
  <c r="AC57" i="12"/>
  <c r="AB57" i="12"/>
  <c r="AA57" i="12"/>
  <c r="Z57" i="12"/>
  <c r="Y57" i="12"/>
  <c r="X57" i="12"/>
  <c r="AB56" i="12"/>
  <c r="AC56" i="12" s="1"/>
  <c r="AD56" i="12" s="1"/>
  <c r="X56" i="12"/>
  <c r="Y56" i="12" s="1"/>
  <c r="Z56" i="12" s="1"/>
  <c r="AA56" i="12" s="1"/>
  <c r="AV16" i="12"/>
  <c r="AU23" i="12"/>
  <c r="AR21" i="12"/>
  <c r="AQ17" i="12"/>
  <c r="AN19" i="12"/>
  <c r="AM16" i="12"/>
  <c r="DD21" i="12"/>
  <c r="DC20" i="12"/>
  <c r="DA23" i="12"/>
  <c r="CZ17" i="12"/>
  <c r="B51" i="12" s="1"/>
  <c r="CW19" i="12"/>
  <c r="CV16" i="12"/>
  <c r="CK16" i="12"/>
  <c r="CJ19" i="12"/>
  <c r="BZ23" i="12"/>
  <c r="CA21" i="12"/>
  <c r="BW17" i="12"/>
  <c r="BX16" i="12"/>
  <c r="BT21" i="12"/>
  <c r="BS19" i="12"/>
  <c r="BP16" i="12"/>
  <c r="BO16" i="12"/>
  <c r="AG19" i="12"/>
  <c r="AD16" i="12"/>
  <c r="B50" i="12"/>
  <c r="DN23" i="12"/>
  <c r="DM23" i="12"/>
  <c r="DM26" i="12" s="1"/>
  <c r="DI20" i="12"/>
  <c r="DH20" i="12"/>
  <c r="DH26" i="12" s="1"/>
  <c r="DL21" i="12"/>
  <c r="DL26" i="12" s="1"/>
  <c r="DK21" i="12"/>
  <c r="DK26" i="12" s="1"/>
  <c r="CR17" i="12"/>
  <c r="CQ17" i="12"/>
  <c r="BH16" i="12"/>
  <c r="BG16" i="12"/>
  <c r="BA18" i="12"/>
  <c r="AZ18" i="12"/>
  <c r="AG27" i="12"/>
  <c r="AH27" i="12" s="1"/>
  <c r="AI27" i="12" s="1"/>
  <c r="AJ27" i="12" s="1"/>
  <c r="AK27" i="12" s="1"/>
  <c r="AL27" i="12" s="1"/>
  <c r="AM27" i="12" s="1"/>
  <c r="AN27" i="12" s="1"/>
  <c r="AO27" i="12" s="1"/>
  <c r="AP27" i="12" s="1"/>
  <c r="AQ27" i="12" s="1"/>
  <c r="AR27" i="12" s="1"/>
  <c r="AS27" i="12" s="1"/>
  <c r="AT27" i="12" s="1"/>
  <c r="AU27" i="12" s="1"/>
  <c r="AV27" i="12" s="1"/>
  <c r="AW27" i="12" s="1"/>
  <c r="AX27" i="12" s="1"/>
  <c r="AY27" i="12" s="1"/>
  <c r="AZ27" i="12" s="1"/>
  <c r="BA27" i="12" s="1"/>
  <c r="BB27" i="12" s="1"/>
  <c r="BC27" i="12" s="1"/>
  <c r="BD27" i="12" s="1"/>
  <c r="BE27" i="12" s="1"/>
  <c r="BF27" i="12" s="1"/>
  <c r="BH27" i="12" s="1"/>
  <c r="BJ27" i="12"/>
  <c r="BK27" i="12" s="1"/>
  <c r="BL27" i="12" s="1"/>
  <c r="BM27" i="12" s="1"/>
  <c r="BN27" i="12" s="1"/>
  <c r="BP27" i="12" s="1"/>
  <c r="BR27" i="12" s="1"/>
  <c r="BS27" i="12" s="1"/>
  <c r="BT27" i="12" s="1"/>
  <c r="BU27" i="12" s="1"/>
  <c r="BV27" i="12" s="1"/>
  <c r="BW27" i="12" s="1"/>
  <c r="CP19" i="12"/>
  <c r="CP26" i="12" s="1"/>
  <c r="CO19" i="12"/>
  <c r="CI23" i="12"/>
  <c r="CH23" i="12"/>
  <c r="DE30" i="12"/>
  <c r="DF30" i="12" s="1"/>
  <c r="DD30" i="12"/>
  <c r="CL30" i="12"/>
  <c r="CM30" i="12" s="1"/>
  <c r="CN30" i="12" s="1"/>
  <c r="CO30" i="12" s="1"/>
  <c r="CP30" i="12" s="1"/>
  <c r="CQ30" i="12" s="1"/>
  <c r="CR30" i="12" s="1"/>
  <c r="CS30" i="12" s="1"/>
  <c r="CT30" i="12" s="1"/>
  <c r="CU30" i="12" s="1"/>
  <c r="CV30" i="12" s="1"/>
  <c r="CW30" i="12" s="1"/>
  <c r="CX30" i="12" s="1"/>
  <c r="CY30" i="12" s="1"/>
  <c r="CZ30" i="12" s="1"/>
  <c r="DA30" i="12" s="1"/>
  <c r="DB30" i="12" s="1"/>
  <c r="DC30" i="12" s="1"/>
  <c r="DU26" i="12"/>
  <c r="DT26" i="12"/>
  <c r="DS26" i="12"/>
  <c r="DR26" i="12"/>
  <c r="DR3" i="12"/>
  <c r="DQ26" i="12"/>
  <c r="DP26" i="12"/>
  <c r="DO26" i="12"/>
  <c r="DN26" i="12"/>
  <c r="DN3" i="12"/>
  <c r="DJ26" i="12"/>
  <c r="DJ3" i="12"/>
  <c r="DF28" i="12"/>
  <c r="DG28" i="12" s="1"/>
  <c r="DI28" i="12" s="1"/>
  <c r="DK28" i="12" s="1"/>
  <c r="DL28" i="12" s="1"/>
  <c r="DM28" i="12" s="1"/>
  <c r="DN28" i="12" s="1"/>
  <c r="DO28" i="12" s="1"/>
  <c r="DP28" i="12" s="1"/>
  <c r="DQ28" i="12" s="1"/>
  <c r="DR28" i="12" s="1"/>
  <c r="DS28" i="12" s="1"/>
  <c r="DT28" i="12" s="1"/>
  <c r="DU28" i="12" s="1"/>
  <c r="DI26" i="12"/>
  <c r="DG26" i="12"/>
  <c r="DF26" i="12"/>
  <c r="DF3" i="12"/>
  <c r="DC28" i="12"/>
  <c r="DD28" i="12" s="1"/>
  <c r="DE28" i="12" s="1"/>
  <c r="DB28" i="12"/>
  <c r="DE26" i="12"/>
  <c r="DD26" i="12"/>
  <c r="DC26" i="12"/>
  <c r="DB26" i="12"/>
  <c r="DB3" i="12"/>
  <c r="CX28" i="12"/>
  <c r="CY28" i="12" s="1"/>
  <c r="CZ28" i="12" s="1"/>
  <c r="DA28" i="12" s="1"/>
  <c r="DA26" i="12"/>
  <c r="CZ26" i="12"/>
  <c r="CY26" i="12"/>
  <c r="CX26" i="12"/>
  <c r="CX3" i="12"/>
  <c r="CT28" i="12"/>
  <c r="CU28" i="12" s="1"/>
  <c r="CV28" i="12" s="1"/>
  <c r="CW28" i="12" s="1"/>
  <c r="CW26" i="12"/>
  <c r="CV26" i="12"/>
  <c r="CU26" i="12"/>
  <c r="CT26" i="12"/>
  <c r="CT3" i="12"/>
  <c r="CP29" i="12"/>
  <c r="CR29" i="12" s="1"/>
  <c r="CS29" i="12" s="1"/>
  <c r="CT29" i="12" s="1"/>
  <c r="CU29" i="12" s="1"/>
  <c r="CV29" i="12" s="1"/>
  <c r="CW29" i="12" s="1"/>
  <c r="CX29" i="12" s="1"/>
  <c r="CY29" i="12" s="1"/>
  <c r="CZ29" i="12" s="1"/>
  <c r="DA29" i="12" s="1"/>
  <c r="DB29" i="12" s="1"/>
  <c r="DC29" i="12" s="1"/>
  <c r="DD29" i="12" s="1"/>
  <c r="DE29" i="12" s="1"/>
  <c r="DF29" i="12" s="1"/>
  <c r="DG29" i="12" s="1"/>
  <c r="DH29" i="12" s="1"/>
  <c r="DI29" i="12" s="1"/>
  <c r="DJ29" i="12" s="1"/>
  <c r="DK29" i="12" s="1"/>
  <c r="DL29" i="12" s="1"/>
  <c r="DM29" i="12" s="1"/>
  <c r="DN29" i="12" s="1"/>
  <c r="DO29" i="12" s="1"/>
  <c r="DP29" i="12" s="1"/>
  <c r="DQ29" i="12" s="1"/>
  <c r="DR29" i="12" s="1"/>
  <c r="DS29" i="12" s="1"/>
  <c r="DT29" i="12" s="1"/>
  <c r="DU29" i="12" s="1"/>
  <c r="CQ28" i="12"/>
  <c r="CR28" i="12" s="1"/>
  <c r="CS28" i="12" s="1"/>
  <c r="CP28" i="12"/>
  <c r="CS26" i="12"/>
  <c r="CR26" i="12"/>
  <c r="CQ26" i="12"/>
  <c r="CP3" i="12"/>
  <c r="CM29" i="12"/>
  <c r="CN29" i="12" s="1"/>
  <c r="CL29" i="12"/>
  <c r="CM28" i="12"/>
  <c r="CN28" i="12" s="1"/>
  <c r="CO28" i="12" s="1"/>
  <c r="CL28" i="12"/>
  <c r="CO26" i="12"/>
  <c r="CN26" i="12"/>
  <c r="CM26" i="12"/>
  <c r="CL26" i="12"/>
  <c r="CL3" i="12"/>
  <c r="X44" i="12"/>
  <c r="Y44" i="12" s="1"/>
  <c r="Z44" i="12" s="1"/>
  <c r="AA44" i="12" s="1"/>
  <c r="AB44" i="12" s="1"/>
  <c r="AC44" i="12" s="1"/>
  <c r="AD44" i="12" s="1"/>
  <c r="DG30" i="12" l="1"/>
  <c r="DH30" i="12" s="1"/>
  <c r="DI30" i="12" s="1"/>
  <c r="DJ30" i="12" s="1"/>
  <c r="DL30" i="12" s="1"/>
  <c r="DN30" i="12" s="1"/>
  <c r="DO30" i="12" s="1"/>
  <c r="DP30" i="12" s="1"/>
  <c r="DQ30" i="12" s="1"/>
  <c r="DR30" i="12" s="1"/>
  <c r="DS30" i="12" s="1"/>
  <c r="DT30" i="12" s="1"/>
  <c r="DU30" i="12" s="1"/>
  <c r="DV30" i="12" s="1"/>
  <c r="CG21" i="12" l="1"/>
  <c r="CF21" i="12"/>
  <c r="CE17" i="12"/>
  <c r="CD17" i="12"/>
  <c r="BL19" i="12"/>
  <c r="BK19" i="12"/>
  <c r="BC21" i="12"/>
  <c r="BB21" i="12"/>
  <c r="BE23" i="12"/>
  <c r="BD23" i="12"/>
  <c r="AC31" i="12"/>
  <c r="AD31" i="12" s="1"/>
  <c r="AE31" i="12" s="1"/>
  <c r="AF31" i="12" s="1"/>
  <c r="AG31" i="12" s="1"/>
  <c r="AH31" i="12" s="1"/>
  <c r="AI31" i="12" s="1"/>
  <c r="AJ31" i="12" s="1"/>
  <c r="AK31" i="12" s="1"/>
  <c r="AL31" i="12" s="1"/>
  <c r="AM31" i="12" s="1"/>
  <c r="AN31" i="12" s="1"/>
  <c r="AO31" i="12" s="1"/>
  <c r="AP31" i="12" s="1"/>
  <c r="AQ31" i="12" s="1"/>
  <c r="AR31" i="12" s="1"/>
  <c r="AS31" i="12" s="1"/>
  <c r="AT31" i="12" s="1"/>
  <c r="AU31" i="12" s="1"/>
  <c r="AV31" i="12" s="1"/>
  <c r="AW31" i="12" s="1"/>
  <c r="AX31" i="12" s="1"/>
  <c r="AY31" i="12" s="1"/>
  <c r="AZ31" i="12" s="1"/>
  <c r="BA31" i="12" s="1"/>
  <c r="BB31" i="12" s="1"/>
  <c r="BC31" i="12" s="1"/>
  <c r="BE31" i="12" s="1"/>
  <c r="BG31" i="12" s="1"/>
  <c r="BH31" i="12" s="1"/>
  <c r="BI31" i="12" s="1"/>
  <c r="BJ31" i="12" s="1"/>
  <c r="BK31" i="12" s="1"/>
  <c r="BL31" i="12" s="1"/>
  <c r="BM31" i="12" s="1"/>
  <c r="BN31" i="12" s="1"/>
  <c r="BO31" i="12" s="1"/>
  <c r="BP31" i="12" s="1"/>
  <c r="BQ31" i="12" s="1"/>
  <c r="BR31" i="12" s="1"/>
  <c r="BS31" i="12" s="1"/>
  <c r="BT31" i="12" s="1"/>
  <c r="BU31" i="12" s="1"/>
  <c r="BV31" i="12" s="1"/>
  <c r="BW31" i="12" s="1"/>
  <c r="BX31" i="12" s="1"/>
  <c r="BY31" i="12" s="1"/>
  <c r="BZ31" i="12" s="1"/>
  <c r="CA31" i="12" s="1"/>
  <c r="CB31" i="12" s="1"/>
  <c r="CC31" i="12" s="1"/>
  <c r="CD31" i="12" s="1"/>
  <c r="CE31" i="12" s="1"/>
  <c r="CF31" i="12" s="1"/>
  <c r="CG31" i="12" s="1"/>
  <c r="CI31" i="12" s="1"/>
  <c r="CK31" i="12" s="1"/>
  <c r="CL31" i="12" s="1"/>
  <c r="Z30" i="12"/>
  <c r="AA30" i="12" s="1"/>
  <c r="AB30" i="12" s="1"/>
  <c r="AC30" i="12" s="1"/>
  <c r="AD30" i="12" s="1"/>
  <c r="AE30" i="12" s="1"/>
  <c r="AF30" i="12" s="1"/>
  <c r="AG30" i="12" s="1"/>
  <c r="AH30" i="12" s="1"/>
  <c r="AI30" i="12" s="1"/>
  <c r="AJ30" i="12" s="1"/>
  <c r="AK30" i="12" s="1"/>
  <c r="AL30" i="12" s="1"/>
  <c r="AM30" i="12" s="1"/>
  <c r="AN30" i="12" s="1"/>
  <c r="AO30" i="12" s="1"/>
  <c r="AP30" i="12" s="1"/>
  <c r="AQ30" i="12" s="1"/>
  <c r="AR30" i="12" s="1"/>
  <c r="AS30" i="12" s="1"/>
  <c r="AT30" i="12" s="1"/>
  <c r="AU30" i="12" s="1"/>
  <c r="AV30" i="12" s="1"/>
  <c r="AW30" i="12" s="1"/>
  <c r="AX30" i="12" s="1"/>
  <c r="AY30" i="12" s="1"/>
  <c r="AZ30" i="12" s="1"/>
  <c r="BA30" i="12" s="1"/>
  <c r="BC30" i="12" s="1"/>
  <c r="BE30" i="12" s="1"/>
  <c r="BF30" i="12" s="1"/>
  <c r="BG30" i="12" s="1"/>
  <c r="BH30" i="12" s="1"/>
  <c r="BI30" i="12" s="1"/>
  <c r="BJ30" i="12" s="1"/>
  <c r="BK30" i="12" s="1"/>
  <c r="BL30" i="12" s="1"/>
  <c r="BM30" i="12" s="1"/>
  <c r="BN30" i="12" s="1"/>
  <c r="BO30" i="12" s="1"/>
  <c r="BP30" i="12" s="1"/>
  <c r="BQ30" i="12" s="1"/>
  <c r="BR30" i="12" s="1"/>
  <c r="BS30" i="12" s="1"/>
  <c r="BT30" i="12" s="1"/>
  <c r="BU30" i="12" s="1"/>
  <c r="BV30" i="12" s="1"/>
  <c r="BW30" i="12" s="1"/>
  <c r="BX30" i="12" s="1"/>
  <c r="BY30" i="12" s="1"/>
  <c r="BZ30" i="12" s="1"/>
  <c r="CA30" i="12" s="1"/>
  <c r="CB30" i="12" s="1"/>
  <c r="CC30" i="12" s="1"/>
  <c r="CD30" i="12" s="1"/>
  <c r="CE30" i="12" s="1"/>
  <c r="CG30" i="12" s="1"/>
  <c r="CI30" i="12" s="1"/>
  <c r="CJ30" i="12" s="1"/>
  <c r="CK30" i="12" s="1"/>
  <c r="AK29" i="12"/>
  <c r="AL29" i="12" s="1"/>
  <c r="AM29" i="12" s="1"/>
  <c r="AN29" i="12" s="1"/>
  <c r="AO29" i="12" s="1"/>
  <c r="AP29" i="12" s="1"/>
  <c r="AQ29" i="12" s="1"/>
  <c r="AR29" i="12" s="1"/>
  <c r="AS29" i="12" s="1"/>
  <c r="AT29" i="12" s="1"/>
  <c r="AU29" i="12" s="1"/>
  <c r="AV29" i="12" s="1"/>
  <c r="AW29" i="12" s="1"/>
  <c r="AX29" i="12" s="1"/>
  <c r="AY29" i="12" s="1"/>
  <c r="AZ29" i="12" s="1"/>
  <c r="BA29" i="12" s="1"/>
  <c r="BB29" i="12" s="1"/>
  <c r="BC29" i="12" s="1"/>
  <c r="BD29" i="12" s="1"/>
  <c r="BE29" i="12" s="1"/>
  <c r="BF29" i="12" s="1"/>
  <c r="BG29" i="12" s="1"/>
  <c r="BH29" i="12" s="1"/>
  <c r="BI29" i="12" s="1"/>
  <c r="BJ29" i="12" s="1"/>
  <c r="BL29" i="12" s="1"/>
  <c r="BN29" i="12" s="1"/>
  <c r="BO29" i="12" s="1"/>
  <c r="BP29" i="12" s="1"/>
  <c r="BQ29" i="12" s="1"/>
  <c r="BR29" i="12" s="1"/>
  <c r="BS29" i="12" s="1"/>
  <c r="BT29" i="12" s="1"/>
  <c r="BU29" i="12" s="1"/>
  <c r="BV29" i="12" s="1"/>
  <c r="BW29" i="12" s="1"/>
  <c r="BX29" i="12" s="1"/>
  <c r="BY29" i="12" s="1"/>
  <c r="BZ29" i="12" s="1"/>
  <c r="CA29" i="12" s="1"/>
  <c r="CB29" i="12" s="1"/>
  <c r="CC29" i="12" s="1"/>
  <c r="CD29" i="12" s="1"/>
  <c r="CE29" i="12" s="1"/>
  <c r="CF29" i="12" s="1"/>
  <c r="CG29" i="12" s="1"/>
  <c r="CH29" i="12" s="1"/>
  <c r="CI29" i="12" s="1"/>
  <c r="CJ29" i="12" s="1"/>
  <c r="CK29" i="12" s="1"/>
  <c r="AJ29" i="12"/>
  <c r="X29" i="12"/>
  <c r="Y29" i="12" s="1"/>
  <c r="Z29" i="12" s="1"/>
  <c r="AA29" i="12" s="1"/>
  <c r="AB29" i="12" s="1"/>
  <c r="AC29" i="12" s="1"/>
  <c r="AD29" i="12" s="1"/>
  <c r="AE29" i="12" s="1"/>
  <c r="W29" i="12"/>
  <c r="AL28" i="12"/>
  <c r="AM28" i="12" s="1"/>
  <c r="AN28" i="12" s="1"/>
  <c r="AO28" i="12" s="1"/>
  <c r="AP28" i="12" s="1"/>
  <c r="AQ28" i="12" s="1"/>
  <c r="AR28" i="12" s="1"/>
  <c r="AS28" i="12" s="1"/>
  <c r="AT28" i="12" s="1"/>
  <c r="AU28" i="12" s="1"/>
  <c r="AV28" i="12" s="1"/>
  <c r="AW28" i="12" s="1"/>
  <c r="AX28" i="12" s="1"/>
  <c r="AY28" i="12" s="1"/>
  <c r="BA28" i="12" s="1"/>
  <c r="BC28" i="12" s="1"/>
  <c r="BD28" i="12" s="1"/>
  <c r="BE28" i="12" s="1"/>
  <c r="BF28" i="12" s="1"/>
  <c r="BG28" i="12" s="1"/>
  <c r="BH28" i="12" s="1"/>
  <c r="BI28" i="12" s="1"/>
  <c r="BJ28" i="12" s="1"/>
  <c r="BK28" i="12" s="1"/>
  <c r="BL28" i="12" s="1"/>
  <c r="BM28" i="12" s="1"/>
  <c r="BN28" i="12" s="1"/>
  <c r="BO28" i="12" s="1"/>
  <c r="BP28" i="12" s="1"/>
  <c r="BQ28" i="12" s="1"/>
  <c r="BR28" i="12" s="1"/>
  <c r="BS28" i="12" s="1"/>
  <c r="BT28" i="12" s="1"/>
  <c r="BU28" i="12" s="1"/>
  <c r="BV28" i="12" s="1"/>
  <c r="BW28" i="12" s="1"/>
  <c r="BX28" i="12" s="1"/>
  <c r="BY28" i="12" s="1"/>
  <c r="BZ28" i="12" s="1"/>
  <c r="CA28" i="12" s="1"/>
  <c r="CB28" i="12" s="1"/>
  <c r="CC28" i="12" s="1"/>
  <c r="CE28" i="12" s="1"/>
  <c r="CG28" i="12" s="1"/>
  <c r="CH28" i="12" s="1"/>
  <c r="CI28" i="12" s="1"/>
  <c r="CJ28" i="12" s="1"/>
  <c r="CK28" i="12" s="1"/>
  <c r="AK28" i="12"/>
  <c r="AC28" i="12"/>
  <c r="AD28" i="12" s="1"/>
  <c r="AE28" i="12" s="1"/>
  <c r="AF28" i="12" s="1"/>
  <c r="AG28" i="12" s="1"/>
  <c r="AH28" i="12" s="1"/>
  <c r="AI28" i="12" s="1"/>
  <c r="AJ28" i="12" s="1"/>
  <c r="U28" i="12"/>
  <c r="V28" i="12" s="1"/>
  <c r="W28" i="12" s="1"/>
  <c r="X28" i="12" s="1"/>
  <c r="Y28" i="12" s="1"/>
  <c r="Z28" i="12" s="1"/>
  <c r="AA28" i="12" s="1"/>
  <c r="AB28" i="12" s="1"/>
  <c r="W27" i="12"/>
  <c r="X27" i="12" s="1"/>
  <c r="Y27" i="12" s="1"/>
  <c r="Z27" i="12" s="1"/>
  <c r="AA27" i="12" s="1"/>
  <c r="AB27" i="12" s="1"/>
  <c r="U27" i="12"/>
  <c r="V27" i="12" s="1"/>
  <c r="T27" i="12"/>
  <c r="AL46" i="12"/>
  <c r="AK46" i="12"/>
  <c r="AJ46" i="12"/>
  <c r="AI46" i="12"/>
  <c r="AB23" i="12"/>
  <c r="AA23" i="12"/>
  <c r="Z22" i="12"/>
  <c r="Y21" i="12"/>
  <c r="X21" i="12"/>
  <c r="W20" i="12"/>
  <c r="V19" i="12"/>
  <c r="U19" i="12"/>
  <c r="AE16" i="12"/>
  <c r="AH19" i="12"/>
  <c r="I8" i="12"/>
  <c r="H8" i="12"/>
  <c r="CM31" i="12" l="1"/>
  <c r="C56" i="12"/>
  <c r="D56" i="12" s="1"/>
  <c r="E56" i="12" s="1"/>
  <c r="F56" i="12" s="1"/>
  <c r="G56" i="12" s="1"/>
  <c r="H56" i="12" s="1"/>
  <c r="I56" i="12" s="1"/>
  <c r="J56" i="12" s="1"/>
  <c r="K56" i="12" s="1"/>
  <c r="L56" i="12" s="1"/>
  <c r="M56" i="12" s="1"/>
  <c r="N56" i="12" s="1"/>
  <c r="O56" i="12" s="1"/>
  <c r="P56" i="12" s="1"/>
  <c r="Q56" i="12" s="1"/>
  <c r="R56" i="12" s="1"/>
  <c r="S56" i="12" s="1"/>
  <c r="T56" i="12" s="1"/>
  <c r="U56" i="12" s="1"/>
  <c r="V56" i="12" s="1"/>
  <c r="W56" i="12" s="1"/>
  <c r="CN31" i="12" l="1"/>
  <c r="C44" i="12"/>
  <c r="D44" i="12" s="1"/>
  <c r="E44" i="12" s="1"/>
  <c r="F44" i="12" s="1"/>
  <c r="G44" i="12" s="1"/>
  <c r="H44" i="12" s="1"/>
  <c r="I44" i="12" s="1"/>
  <c r="J44" i="12" s="1"/>
  <c r="K44" i="12" s="1"/>
  <c r="L44" i="12" s="1"/>
  <c r="M44" i="12" s="1"/>
  <c r="N44" i="12" s="1"/>
  <c r="O44" i="12" s="1"/>
  <c r="P44" i="12" s="1"/>
  <c r="Q44" i="12" s="1"/>
  <c r="R44" i="12" s="1"/>
  <c r="S44" i="12" s="1"/>
  <c r="T44" i="12" s="1"/>
  <c r="U44" i="12" s="1"/>
  <c r="V44" i="12" s="1"/>
  <c r="W44" i="12" s="1"/>
  <c r="CK26" i="12"/>
  <c r="CJ26" i="12"/>
  <c r="CI26" i="12"/>
  <c r="CH26" i="12"/>
  <c r="CG26" i="12"/>
  <c r="CF26" i="12"/>
  <c r="CE26" i="12"/>
  <c r="CD26" i="12"/>
  <c r="CC26" i="12"/>
  <c r="CB26" i="12"/>
  <c r="CA26" i="12"/>
  <c r="BZ26" i="12"/>
  <c r="BY26" i="12"/>
  <c r="BX26" i="12"/>
  <c r="BW26" i="12"/>
  <c r="BV26" i="12"/>
  <c r="BU26" i="12"/>
  <c r="BT26" i="12"/>
  <c r="BS26" i="12"/>
  <c r="BR26" i="12"/>
  <c r="BQ26" i="12"/>
  <c r="BP26" i="12"/>
  <c r="BO26" i="12"/>
  <c r="BN26" i="12"/>
  <c r="BM26" i="12"/>
  <c r="BL26" i="12"/>
  <c r="BK26" i="12"/>
  <c r="BJ26" i="12"/>
  <c r="BI26" i="12"/>
  <c r="BH26" i="12"/>
  <c r="BG26" i="12"/>
  <c r="BF26" i="12"/>
  <c r="BE26" i="12"/>
  <c r="BD26" i="12"/>
  <c r="BC26" i="12"/>
  <c r="BB26" i="12"/>
  <c r="BA26" i="12"/>
  <c r="AZ26" i="12"/>
  <c r="AY26" i="12"/>
  <c r="AX26" i="12"/>
  <c r="AW26" i="12"/>
  <c r="AV26" i="12"/>
  <c r="AU26" i="12"/>
  <c r="AT26" i="12"/>
  <c r="AS26" i="12"/>
  <c r="AR26" i="12"/>
  <c r="AQ26" i="12"/>
  <c r="AP26" i="12"/>
  <c r="AO26" i="12"/>
  <c r="AN26" i="12"/>
  <c r="AM26" i="12"/>
  <c r="AL26" i="12"/>
  <c r="AK26" i="12"/>
  <c r="Y30" i="12"/>
  <c r="AG29" i="12"/>
  <c r="AH29" i="12" s="1"/>
  <c r="R35" i="12"/>
  <c r="B36" i="12"/>
  <c r="R32" i="12" s="1"/>
  <c r="S32" i="12" s="1"/>
  <c r="T32" i="12" s="1"/>
  <c r="U32" i="12" s="1"/>
  <c r="V32" i="12" s="1"/>
  <c r="AJ26" i="12"/>
  <c r="AI26" i="12"/>
  <c r="AH26" i="12"/>
  <c r="AG26" i="12"/>
  <c r="AF26" i="12"/>
  <c r="AE26" i="12"/>
  <c r="AD26" i="12"/>
  <c r="AC26" i="12"/>
  <c r="S26" i="12"/>
  <c r="P26" i="12"/>
  <c r="P41" i="12" s="1"/>
  <c r="O26" i="12"/>
  <c r="O41" i="12" s="1"/>
  <c r="N26" i="12"/>
  <c r="N41" i="12" s="1"/>
  <c r="I26" i="12"/>
  <c r="I41" i="12" s="1"/>
  <c r="H26" i="12"/>
  <c r="H41" i="12" s="1"/>
  <c r="D26" i="12"/>
  <c r="D41" i="12" s="1"/>
  <c r="C26" i="12"/>
  <c r="C41" i="12" s="1"/>
  <c r="B26" i="12"/>
  <c r="B41" i="12" s="1"/>
  <c r="B42" i="12" s="1"/>
  <c r="CO31" i="12" l="1"/>
  <c r="C42" i="12"/>
  <c r="D42" i="12" s="1"/>
  <c r="W32" i="12"/>
  <c r="R33" i="12"/>
  <c r="AB26" i="12"/>
  <c r="Y26" i="12"/>
  <c r="V26" i="12"/>
  <c r="AA26" i="12"/>
  <c r="Z26" i="12"/>
  <c r="X26" i="12"/>
  <c r="W26" i="12"/>
  <c r="U26" i="12"/>
  <c r="T18" i="12"/>
  <c r="T26" i="12" s="1"/>
  <c r="R17" i="12"/>
  <c r="R26" i="12" s="1"/>
  <c r="Q16" i="12"/>
  <c r="Q26" i="12" s="1"/>
  <c r="Q41" i="12" s="1"/>
  <c r="E45" i="12" s="1"/>
  <c r="M11" i="12"/>
  <c r="M26" i="12" s="1"/>
  <c r="M41" i="12" s="1"/>
  <c r="L10" i="12"/>
  <c r="L26" i="12" s="1"/>
  <c r="L41" i="12" s="1"/>
  <c r="K9" i="12"/>
  <c r="K26" i="12" s="1"/>
  <c r="K41" i="12" s="1"/>
  <c r="J8" i="12"/>
  <c r="J26" i="12" s="1"/>
  <c r="J41" i="12" s="1"/>
  <c r="G7" i="12"/>
  <c r="G26" i="12" s="1"/>
  <c r="G41" i="12" s="1"/>
  <c r="F7" i="12"/>
  <c r="F26" i="12" s="1"/>
  <c r="F41" i="12" s="1"/>
  <c r="E7" i="12"/>
  <c r="F3" i="12"/>
  <c r="J3" i="12" s="1"/>
  <c r="N3" i="12" s="1"/>
  <c r="R3" i="12" s="1"/>
  <c r="V3" i="12" s="1"/>
  <c r="Z3" i="12" s="1"/>
  <c r="AD3" i="12" s="1"/>
  <c r="AH3" i="12" s="1"/>
  <c r="AL3" i="12" s="1"/>
  <c r="AP3" i="12" s="1"/>
  <c r="AT3" i="12" s="1"/>
  <c r="AX3" i="12" s="1"/>
  <c r="BB3" i="12" s="1"/>
  <c r="BF3" i="12" s="1"/>
  <c r="BJ3" i="12" s="1"/>
  <c r="BN3" i="12" s="1"/>
  <c r="BR3" i="12" s="1"/>
  <c r="BV3" i="12" s="1"/>
  <c r="BZ3" i="12" s="1"/>
  <c r="CD3" i="12" s="1"/>
  <c r="CH3" i="12" s="1"/>
  <c r="CP31" i="12" l="1"/>
  <c r="B52" i="12"/>
  <c r="T33" i="12"/>
  <c r="T41" i="12" s="1"/>
  <c r="S35" i="12"/>
  <c r="E26" i="12"/>
  <c r="E41" i="12" s="1"/>
  <c r="B45" i="12" s="1"/>
  <c r="B46" i="12" s="1"/>
  <c r="R41" i="12"/>
  <c r="D45" i="12"/>
  <c r="C45" i="12"/>
  <c r="C46" i="12" s="1"/>
  <c r="X32" i="12"/>
  <c r="S33" i="12"/>
  <c r="S41" i="12" s="1"/>
  <c r="CQ31" i="12" l="1"/>
  <c r="E42" i="12"/>
  <c r="F42" i="12" s="1"/>
  <c r="G42" i="12" s="1"/>
  <c r="H42" i="12" s="1"/>
  <c r="I42" i="12" s="1"/>
  <c r="J42" i="12" s="1"/>
  <c r="K42" i="12" s="1"/>
  <c r="L42" i="12" s="1"/>
  <c r="M42" i="12" s="1"/>
  <c r="N42" i="12" s="1"/>
  <c r="O42" i="12" s="1"/>
  <c r="P42" i="12" s="1"/>
  <c r="Q42" i="12" s="1"/>
  <c r="R42" i="12" s="1"/>
  <c r="S42" i="12" s="1"/>
  <c r="T42" i="12" s="1"/>
  <c r="T35" i="12"/>
  <c r="D46" i="12"/>
  <c r="E46" i="12" s="1"/>
  <c r="Y32" i="12"/>
  <c r="CR31" i="12" l="1"/>
  <c r="U35" i="12"/>
  <c r="F57" i="12" s="1"/>
  <c r="U33" i="12"/>
  <c r="U41" i="12" s="1"/>
  <c r="F45" i="12" s="1"/>
  <c r="Z32" i="12"/>
  <c r="CS31" i="12" l="1"/>
  <c r="F46" i="12"/>
  <c r="V35" i="12"/>
  <c r="V33" i="12"/>
  <c r="V41" i="12" s="1"/>
  <c r="U42" i="12"/>
  <c r="AA32" i="12"/>
  <c r="CT31" i="12" l="1"/>
  <c r="V42" i="12"/>
  <c r="W35" i="12"/>
  <c r="W33" i="12"/>
  <c r="W41" i="12" s="1"/>
  <c r="AB32" i="12"/>
  <c r="CU31" i="12" l="1"/>
  <c r="X35" i="12"/>
  <c r="X33" i="12"/>
  <c r="X41" i="12" s="1"/>
  <c r="W42" i="12"/>
  <c r="AC32" i="12"/>
  <c r="CV31" i="12" l="1"/>
  <c r="X42" i="12"/>
  <c r="Y35" i="12"/>
  <c r="G57" i="12" s="1"/>
  <c r="Y33" i="12"/>
  <c r="Y41" i="12" s="1"/>
  <c r="AD32" i="12"/>
  <c r="CW31" i="12" l="1"/>
  <c r="G45" i="12"/>
  <c r="Y42" i="12"/>
  <c r="Z35" i="12"/>
  <c r="Z33" i="12"/>
  <c r="Z41" i="12" s="1"/>
  <c r="AE32" i="12"/>
  <c r="CX31" i="12" l="1"/>
  <c r="G46" i="12"/>
  <c r="Z42" i="12"/>
  <c r="AA35" i="12"/>
  <c r="AA33" i="12"/>
  <c r="AA41" i="12" s="1"/>
  <c r="AF32" i="12"/>
  <c r="CY31" i="12" l="1"/>
  <c r="AA42" i="12"/>
  <c r="AB35" i="12"/>
  <c r="AB33" i="12"/>
  <c r="AB41" i="12" s="1"/>
  <c r="AG32" i="12"/>
  <c r="CZ31" i="12" l="1"/>
  <c r="AB42" i="12"/>
  <c r="AD27" i="12"/>
  <c r="AC35" i="12"/>
  <c r="H57" i="12" s="1"/>
  <c r="AC33" i="12"/>
  <c r="AC41" i="12" s="1"/>
  <c r="AH32" i="12"/>
  <c r="DA31" i="12" l="1"/>
  <c r="H45" i="12"/>
  <c r="AC42" i="12"/>
  <c r="AE27" i="12"/>
  <c r="AD35" i="12"/>
  <c r="AD33" i="12"/>
  <c r="AD41" i="12" s="1"/>
  <c r="AI32" i="12"/>
  <c r="DB31" i="12" l="1"/>
  <c r="H46" i="12"/>
  <c r="AD42" i="12"/>
  <c r="AE35" i="12"/>
  <c r="AE33" i="12"/>
  <c r="AE41" i="12" s="1"/>
  <c r="AJ32" i="12"/>
  <c r="DC31" i="12" l="1"/>
  <c r="AE42" i="12"/>
  <c r="AF35" i="12"/>
  <c r="AF33" i="12"/>
  <c r="AF41" i="12" s="1"/>
  <c r="AK32" i="12"/>
  <c r="DD31" i="12" l="1"/>
  <c r="AF42" i="12"/>
  <c r="AG35" i="12"/>
  <c r="I57" i="12" s="1"/>
  <c r="AG33" i="12"/>
  <c r="AG41" i="12" s="1"/>
  <c r="AL32" i="12"/>
  <c r="DE31" i="12" l="1"/>
  <c r="AG42" i="12"/>
  <c r="AH35" i="12"/>
  <c r="AH33" i="12"/>
  <c r="AH41" i="12" s="1"/>
  <c r="I45" i="12"/>
  <c r="AM32" i="12"/>
  <c r="DF31" i="12" l="1"/>
  <c r="I46" i="12"/>
  <c r="AH42" i="12"/>
  <c r="AI35" i="12"/>
  <c r="AI33" i="12"/>
  <c r="AI41" i="12" s="1"/>
  <c r="AN32" i="12"/>
  <c r="DG31" i="12" l="1"/>
  <c r="AI42" i="12"/>
  <c r="AJ35" i="12"/>
  <c r="AJ33" i="12"/>
  <c r="AJ41" i="12" s="1"/>
  <c r="AO32" i="12"/>
  <c r="DH31" i="12" l="1"/>
  <c r="AJ42" i="12"/>
  <c r="AK35" i="12"/>
  <c r="J57" i="12" s="1"/>
  <c r="AK33" i="12"/>
  <c r="AK41" i="12" s="1"/>
  <c r="AP32" i="12"/>
  <c r="DI31" i="12" l="1"/>
  <c r="J45" i="12"/>
  <c r="AK42" i="12"/>
  <c r="AL35" i="12"/>
  <c r="AL33" i="12"/>
  <c r="AL41" i="12" s="1"/>
  <c r="AQ32" i="12"/>
  <c r="DJ31" i="12" l="1"/>
  <c r="J46" i="12"/>
  <c r="AL42" i="12"/>
  <c r="AM35" i="12"/>
  <c r="AM33" i="12"/>
  <c r="AM41" i="12" s="1"/>
  <c r="AR32" i="12"/>
  <c r="DK31" i="12" l="1"/>
  <c r="AM42" i="12"/>
  <c r="AN35" i="12"/>
  <c r="AN33" i="12"/>
  <c r="AN41" i="12" s="1"/>
  <c r="AS32" i="12"/>
  <c r="DL31" i="12" l="1"/>
  <c r="AN42" i="12"/>
  <c r="AO35" i="12"/>
  <c r="K57" i="12" s="1"/>
  <c r="AO33" i="12"/>
  <c r="AO41" i="12" s="1"/>
  <c r="AT32" i="12"/>
  <c r="K45" i="12" l="1"/>
  <c r="AO42" i="12"/>
  <c r="AP35" i="12"/>
  <c r="AP33" i="12"/>
  <c r="AP41" i="12" s="1"/>
  <c r="AU32" i="12"/>
  <c r="DN31" i="12" l="1"/>
  <c r="K46" i="12"/>
  <c r="AP42" i="12"/>
  <c r="AQ35" i="12"/>
  <c r="AQ33" i="12"/>
  <c r="AQ41" i="12" s="1"/>
  <c r="AV32" i="12"/>
  <c r="AQ42" i="12" l="1"/>
  <c r="AR35" i="12"/>
  <c r="AR33" i="12"/>
  <c r="AR41" i="12" s="1"/>
  <c r="AW32" i="12"/>
  <c r="DP31" i="12" l="1"/>
  <c r="AR42" i="12"/>
  <c r="AS35" i="12"/>
  <c r="L57" i="12" s="1"/>
  <c r="AS33" i="12"/>
  <c r="AS41" i="12" s="1"/>
  <c r="AX32" i="12"/>
  <c r="DQ31" i="12" l="1"/>
  <c r="L45" i="12"/>
  <c r="AS42" i="12"/>
  <c r="AT35" i="12"/>
  <c r="AT33" i="12"/>
  <c r="AT41" i="12" s="1"/>
  <c r="AY32" i="12"/>
  <c r="DR31" i="12" l="1"/>
  <c r="L46" i="12"/>
  <c r="AT42" i="12"/>
  <c r="AU35" i="12"/>
  <c r="AU33" i="12"/>
  <c r="AU41" i="12" s="1"/>
  <c r="AZ32" i="12"/>
  <c r="DS31" i="12" l="1"/>
  <c r="AU42" i="12"/>
  <c r="AV35" i="12"/>
  <c r="AV33" i="12"/>
  <c r="AV41" i="12" s="1"/>
  <c r="BA32" i="12"/>
  <c r="DT31" i="12" l="1"/>
  <c r="AV42" i="12"/>
  <c r="AW35" i="12"/>
  <c r="M57" i="12" s="1"/>
  <c r="AW33" i="12"/>
  <c r="AW41" i="12" s="1"/>
  <c r="BB32" i="12"/>
  <c r="DU31" i="12" l="1"/>
  <c r="M45" i="12"/>
  <c r="AW42" i="12"/>
  <c r="AX35" i="12"/>
  <c r="AX33" i="12"/>
  <c r="AX41" i="12" s="1"/>
  <c r="BC32" i="12"/>
  <c r="M46" i="12" l="1"/>
  <c r="AX42" i="12"/>
  <c r="AY35" i="12"/>
  <c r="AY33" i="12"/>
  <c r="AY41" i="12" s="1"/>
  <c r="BD32" i="12"/>
  <c r="AY42" i="12" l="1"/>
  <c r="AZ35" i="12"/>
  <c r="AZ33" i="12"/>
  <c r="AZ41" i="12" s="1"/>
  <c r="BE32" i="12"/>
  <c r="AZ42" i="12" l="1"/>
  <c r="BA35" i="12"/>
  <c r="N57" i="12" s="1"/>
  <c r="BA33" i="12"/>
  <c r="BA41" i="12" s="1"/>
  <c r="BF32" i="12"/>
  <c r="N45" i="12" l="1"/>
  <c r="N46" i="12" s="1"/>
  <c r="BA42" i="12"/>
  <c r="BB35" i="12"/>
  <c r="BB33" i="12"/>
  <c r="BB41" i="12" s="1"/>
  <c r="BG32" i="12"/>
  <c r="BB42" i="12" l="1"/>
  <c r="BC35" i="12"/>
  <c r="BC33" i="12"/>
  <c r="BC41" i="12" s="1"/>
  <c r="BH32" i="12"/>
  <c r="BC42" i="12" l="1"/>
  <c r="BD35" i="12"/>
  <c r="BD33" i="12"/>
  <c r="BD41" i="12" s="1"/>
  <c r="BI32" i="12"/>
  <c r="BD42" i="12" l="1"/>
  <c r="BE35" i="12"/>
  <c r="O57" i="12" s="1"/>
  <c r="BE33" i="12"/>
  <c r="BE41" i="12" s="1"/>
  <c r="BJ32" i="12"/>
  <c r="O45" i="12" l="1"/>
  <c r="O46" i="12" s="1"/>
  <c r="BE42" i="12"/>
  <c r="BF35" i="12"/>
  <c r="BF33" i="12"/>
  <c r="BF41" i="12" s="1"/>
  <c r="BK32" i="12"/>
  <c r="BF42" i="12" l="1"/>
  <c r="BG35" i="12"/>
  <c r="BG33" i="12"/>
  <c r="BG41" i="12" s="1"/>
  <c r="BL32" i="12"/>
  <c r="BG42" i="12" l="1"/>
  <c r="BH35" i="12"/>
  <c r="BH33" i="12"/>
  <c r="BH41" i="12" s="1"/>
  <c r="BM32" i="12"/>
  <c r="BH42" i="12" l="1"/>
  <c r="BI35" i="12"/>
  <c r="P57" i="12" s="1"/>
  <c r="BI33" i="12"/>
  <c r="BI41" i="12" s="1"/>
  <c r="BN32" i="12"/>
  <c r="P45" i="12" l="1"/>
  <c r="P46" i="12" s="1"/>
  <c r="BI42" i="12"/>
  <c r="BJ35" i="12"/>
  <c r="BJ33" i="12"/>
  <c r="BJ41" i="12" s="1"/>
  <c r="BO32" i="12"/>
  <c r="BJ42" i="12" l="1"/>
  <c r="BK35" i="12"/>
  <c r="BK33" i="12"/>
  <c r="BK41" i="12" s="1"/>
  <c r="BP32" i="12"/>
  <c r="BK42" i="12" l="1"/>
  <c r="BL35" i="12"/>
  <c r="BL33" i="12"/>
  <c r="BL41" i="12" s="1"/>
  <c r="BQ32" i="12"/>
  <c r="BL42" i="12" l="1"/>
  <c r="BM35" i="12"/>
  <c r="Q57" i="12" s="1"/>
  <c r="BM33" i="12"/>
  <c r="BM41" i="12" s="1"/>
  <c r="BR32" i="12"/>
  <c r="Q45" i="12" l="1"/>
  <c r="Q46" i="12" s="1"/>
  <c r="BM42" i="12"/>
  <c r="BN35" i="12"/>
  <c r="BN33" i="12"/>
  <c r="BN41" i="12" s="1"/>
  <c r="BS32" i="12"/>
  <c r="BN42" i="12" l="1"/>
  <c r="BO35" i="12"/>
  <c r="BO33" i="12"/>
  <c r="BO41" i="12" s="1"/>
  <c r="BT32" i="12"/>
  <c r="BO42" i="12" l="1"/>
  <c r="BP35" i="12"/>
  <c r="BP33" i="12"/>
  <c r="BP41" i="12" s="1"/>
  <c r="BU32" i="12"/>
  <c r="BP42" i="12" l="1"/>
  <c r="BQ35" i="12"/>
  <c r="R57" i="12" s="1"/>
  <c r="BQ33" i="12"/>
  <c r="BQ41" i="12" s="1"/>
  <c r="BV32" i="12"/>
  <c r="R45" i="12" l="1"/>
  <c r="R46" i="12" s="1"/>
  <c r="BQ42" i="12"/>
  <c r="BR35" i="12"/>
  <c r="BR33" i="12"/>
  <c r="BR41" i="12" s="1"/>
  <c r="BW32" i="12"/>
  <c r="BR42" i="12" l="1"/>
  <c r="BS35" i="12"/>
  <c r="BS33" i="12"/>
  <c r="BS41" i="12" s="1"/>
  <c r="BX32" i="12"/>
  <c r="BS42" i="12" l="1"/>
  <c r="BT35" i="12"/>
  <c r="BT33" i="12"/>
  <c r="BT41" i="12" s="1"/>
  <c r="BY32" i="12"/>
  <c r="BT42" i="12" l="1"/>
  <c r="BU35" i="12"/>
  <c r="S57" i="12" s="1"/>
  <c r="BU33" i="12"/>
  <c r="BU41" i="12" s="1"/>
  <c r="BZ32" i="12"/>
  <c r="S45" i="12" l="1"/>
  <c r="S46" i="12" s="1"/>
  <c r="BU42" i="12"/>
  <c r="BV35" i="12"/>
  <c r="BV33" i="12"/>
  <c r="BV41" i="12" s="1"/>
  <c r="CA32" i="12"/>
  <c r="BV42" i="12" l="1"/>
  <c r="BX27" i="12"/>
  <c r="BW35" i="12"/>
  <c r="BW33" i="12"/>
  <c r="BW41" i="12" s="1"/>
  <c r="CB32" i="12"/>
  <c r="BW42" i="12" l="1"/>
  <c r="BY27" i="12"/>
  <c r="BX35" i="12"/>
  <c r="BX33" i="12"/>
  <c r="BX41" i="12" s="1"/>
  <c r="CC32" i="12"/>
  <c r="BX42" i="12" l="1"/>
  <c r="BY35" i="12"/>
  <c r="T57" i="12" s="1"/>
  <c r="BZ27" i="12"/>
  <c r="BY33" i="12"/>
  <c r="BY41" i="12" s="1"/>
  <c r="CD32" i="12"/>
  <c r="T45" i="12" l="1"/>
  <c r="T46" i="12" s="1"/>
  <c r="BY42" i="12"/>
  <c r="CA27" i="12"/>
  <c r="BZ35" i="12"/>
  <c r="BZ33" i="12"/>
  <c r="BZ41" i="12" s="1"/>
  <c r="CE32" i="12"/>
  <c r="BZ42" i="12" l="1"/>
  <c r="CA35" i="12"/>
  <c r="CB27" i="12"/>
  <c r="CC27" i="12" s="1"/>
  <c r="CD27" i="12" s="1"/>
  <c r="CE27" i="12" s="1"/>
  <c r="CF27" i="12" s="1"/>
  <c r="CG27" i="12" s="1"/>
  <c r="CH27" i="12" s="1"/>
  <c r="CI27" i="12" s="1"/>
  <c r="CJ27" i="12" s="1"/>
  <c r="CK27" i="12" s="1"/>
  <c r="CL27" i="12" s="1"/>
  <c r="CA33" i="12"/>
  <c r="CA41" i="12" s="1"/>
  <c r="CF32" i="12"/>
  <c r="CM27" i="12" l="1"/>
  <c r="CL35" i="12"/>
  <c r="CA42" i="12"/>
  <c r="CB35" i="12"/>
  <c r="CB33" i="12"/>
  <c r="CB41" i="12" s="1"/>
  <c r="CG32" i="12"/>
  <c r="CN27" i="12" l="1"/>
  <c r="CM35" i="12"/>
  <c r="CB42" i="12"/>
  <c r="CC35" i="12"/>
  <c r="U57" i="12" s="1"/>
  <c r="CC33" i="12"/>
  <c r="CC41" i="12" s="1"/>
  <c r="CH32" i="12"/>
  <c r="CO27" i="12" l="1"/>
  <c r="CN35" i="12"/>
  <c r="U45" i="12"/>
  <c r="U46" i="12" s="1"/>
  <c r="CC42" i="12"/>
  <c r="CD35" i="12"/>
  <c r="CD33" i="12"/>
  <c r="CD41" i="12" s="1"/>
  <c r="CI32" i="12"/>
  <c r="CP27" i="12" l="1"/>
  <c r="CO35" i="12"/>
  <c r="CD42" i="12"/>
  <c r="CE35" i="12"/>
  <c r="CE33" i="12"/>
  <c r="CE41" i="12" s="1"/>
  <c r="CJ32" i="12"/>
  <c r="CP35" i="12" l="1"/>
  <c r="CE42" i="12"/>
  <c r="CF35" i="12"/>
  <c r="CF33" i="12"/>
  <c r="CF41" i="12" s="1"/>
  <c r="CK32" i="12"/>
  <c r="CL32" i="12" s="1"/>
  <c r="CM32" i="12" l="1"/>
  <c r="CL33" i="12"/>
  <c r="CL41" i="12" s="1"/>
  <c r="CR27" i="12"/>
  <c r="CQ35" i="12"/>
  <c r="CF42" i="12"/>
  <c r="CG35" i="12"/>
  <c r="V57" i="12" s="1"/>
  <c r="CG33" i="12"/>
  <c r="CG41" i="12" s="1"/>
  <c r="CN32" i="12" l="1"/>
  <c r="CM33" i="12"/>
  <c r="CM41" i="12" s="1"/>
  <c r="CR35" i="12"/>
  <c r="V45" i="12"/>
  <c r="CG42" i="12"/>
  <c r="CH35" i="12"/>
  <c r="CH33" i="12"/>
  <c r="CH41" i="12" s="1"/>
  <c r="CO32" i="12" l="1"/>
  <c r="CN33" i="12"/>
  <c r="CN41" i="12" s="1"/>
  <c r="CT27" i="12"/>
  <c r="CS35" i="12"/>
  <c r="CH42" i="12"/>
  <c r="CI35" i="12"/>
  <c r="CI33" i="12"/>
  <c r="CI41" i="12" s="1"/>
  <c r="V46" i="12"/>
  <c r="CP32" i="12" l="1"/>
  <c r="CO33" i="12"/>
  <c r="CO41" i="12" s="1"/>
  <c r="X45" i="12" s="1"/>
  <c r="CU27" i="12"/>
  <c r="CT35" i="12"/>
  <c r="CI42" i="12"/>
  <c r="CJ35" i="12"/>
  <c r="CJ33" i="12"/>
  <c r="CJ41" i="12" s="1"/>
  <c r="CQ32" i="12" l="1"/>
  <c r="CP33" i="12"/>
  <c r="CP41" i="12" s="1"/>
  <c r="CV27" i="12"/>
  <c r="CU35" i="12"/>
  <c r="CJ42" i="12"/>
  <c r="CK35" i="12"/>
  <c r="W57" i="12" s="1"/>
  <c r="CK33" i="12"/>
  <c r="CK41" i="12" s="1"/>
  <c r="W45" i="12" s="1"/>
  <c r="CR32" i="12" l="1"/>
  <c r="CQ33" i="12"/>
  <c r="CQ41" i="12" s="1"/>
  <c r="CW27" i="12"/>
  <c r="CV35" i="12"/>
  <c r="W46" i="12"/>
  <c r="X46" i="12" s="1"/>
  <c r="CK42" i="12"/>
  <c r="CL42" i="12" s="1"/>
  <c r="CM42" i="12" s="1"/>
  <c r="CN42" i="12" s="1"/>
  <c r="CO42" i="12" s="1"/>
  <c r="CP42" i="12" s="1"/>
  <c r="CQ42" i="12" l="1"/>
  <c r="CS32" i="12"/>
  <c r="CR33" i="12"/>
  <c r="CR41" i="12" s="1"/>
  <c r="CX27" i="12"/>
  <c r="CW35" i="12"/>
  <c r="CR42" i="12" l="1"/>
  <c r="CT32" i="12"/>
  <c r="CS33" i="12"/>
  <c r="CS41" i="12" s="1"/>
  <c r="Y45" i="12" s="1"/>
  <c r="Y46" i="12" s="1"/>
  <c r="CY27" i="12"/>
  <c r="CX35" i="12"/>
  <c r="CU32" i="12" l="1"/>
  <c r="CT33" i="12"/>
  <c r="CT41" i="12" s="1"/>
  <c r="CS42" i="12"/>
  <c r="CZ27" i="12"/>
  <c r="CY35" i="12"/>
  <c r="CT42" i="12" l="1"/>
  <c r="CV32" i="12"/>
  <c r="CU33" i="12"/>
  <c r="CU41" i="12" s="1"/>
  <c r="DA27" i="12"/>
  <c r="CZ35" i="12"/>
  <c r="CU42" i="12" l="1"/>
  <c r="CW32" i="12"/>
  <c r="CV33" i="12"/>
  <c r="CV41" i="12" s="1"/>
  <c r="DB27" i="12"/>
  <c r="DA35" i="12"/>
  <c r="CV42" i="12" l="1"/>
  <c r="CX32" i="12"/>
  <c r="CW33" i="12"/>
  <c r="CW41" i="12" s="1"/>
  <c r="DC27" i="12"/>
  <c r="DB35" i="12"/>
  <c r="Z45" i="12" l="1"/>
  <c r="Z46" i="12" s="1"/>
  <c r="CW42" i="12"/>
  <c r="CY32" i="12"/>
  <c r="CX33" i="12"/>
  <c r="CX41" i="12" s="1"/>
  <c r="DD27" i="12"/>
  <c r="DC35" i="12"/>
  <c r="CX42" i="12" l="1"/>
  <c r="CZ32" i="12"/>
  <c r="CY33" i="12"/>
  <c r="CY41" i="12" s="1"/>
  <c r="DE27" i="12"/>
  <c r="DD35" i="12"/>
  <c r="CY42" i="12" l="1"/>
  <c r="DA32" i="12"/>
  <c r="CZ33" i="12"/>
  <c r="CZ41" i="12" s="1"/>
  <c r="DF27" i="12"/>
  <c r="DE35" i="12"/>
  <c r="CZ42" i="12" l="1"/>
  <c r="DB32" i="12"/>
  <c r="DA33" i="12"/>
  <c r="DA41" i="12" s="1"/>
  <c r="DG27" i="12"/>
  <c r="DF35" i="12"/>
  <c r="AA45" i="12" l="1"/>
  <c r="AA46" i="12" s="1"/>
  <c r="DA42" i="12"/>
  <c r="DC32" i="12"/>
  <c r="DB33" i="12"/>
  <c r="DB41" i="12" s="1"/>
  <c r="DH27" i="12"/>
  <c r="DG35" i="12"/>
  <c r="DB42" i="12" l="1"/>
  <c r="DD32" i="12"/>
  <c r="DC33" i="12"/>
  <c r="DC41" i="12" s="1"/>
  <c r="DI27" i="12"/>
  <c r="DH35" i="12"/>
  <c r="DC42" i="12" l="1"/>
  <c r="DE32" i="12"/>
  <c r="DD33" i="12"/>
  <c r="DD41" i="12" s="1"/>
  <c r="DJ27" i="12"/>
  <c r="DI35" i="12"/>
  <c r="DD42" i="12" l="1"/>
  <c r="DF32" i="12"/>
  <c r="DE33" i="12"/>
  <c r="DE41" i="12" s="1"/>
  <c r="DK27" i="12"/>
  <c r="DJ35" i="12"/>
  <c r="AB45" i="12" l="1"/>
  <c r="AB46" i="12" s="1"/>
  <c r="DE42" i="12"/>
  <c r="DG32" i="12"/>
  <c r="DF33" i="12"/>
  <c r="DF41" i="12" s="1"/>
  <c r="DL27" i="12"/>
  <c r="DK35" i="12"/>
  <c r="DF42" i="12" l="1"/>
  <c r="DH32" i="12"/>
  <c r="DG33" i="12"/>
  <c r="DG41" i="12" s="1"/>
  <c r="DM27" i="12"/>
  <c r="DL35" i="12"/>
  <c r="DG42" i="12" l="1"/>
  <c r="DI32" i="12"/>
  <c r="DH33" i="12"/>
  <c r="DH41" i="12" s="1"/>
  <c r="DN27" i="12"/>
  <c r="DM35" i="12"/>
  <c r="DH42" i="12" l="1"/>
  <c r="DJ32" i="12"/>
  <c r="DI33" i="12"/>
  <c r="DI41" i="12" s="1"/>
  <c r="DO27" i="12"/>
  <c r="DN35" i="12"/>
  <c r="AC45" i="12" l="1"/>
  <c r="AC46" i="12" s="1"/>
  <c r="DI42" i="12"/>
  <c r="DK32" i="12"/>
  <c r="DJ33" i="12"/>
  <c r="DJ41" i="12" s="1"/>
  <c r="DP27" i="12"/>
  <c r="DO35" i="12"/>
  <c r="DJ42" i="12" l="1"/>
  <c r="DL32" i="12"/>
  <c r="DK33" i="12"/>
  <c r="DK41" i="12" s="1"/>
  <c r="DQ27" i="12"/>
  <c r="DP35" i="12"/>
  <c r="DK42" i="12" l="1"/>
  <c r="DM32" i="12"/>
  <c r="DL33" i="12"/>
  <c r="DL41" i="12" s="1"/>
  <c r="DR27" i="12"/>
  <c r="DQ35" i="12"/>
  <c r="DL42" i="12" l="1"/>
  <c r="DN32" i="12"/>
  <c r="DM33" i="12"/>
  <c r="DM41" i="12" s="1"/>
  <c r="DS27" i="12"/>
  <c r="DR35" i="12"/>
  <c r="AD45" i="12" l="1"/>
  <c r="DM42" i="12"/>
  <c r="DO32" i="12"/>
  <c r="DN33" i="12"/>
  <c r="DN41" i="12" s="1"/>
  <c r="DT27" i="12"/>
  <c r="DS35" i="12"/>
  <c r="DN42" i="12" l="1"/>
  <c r="DP32" i="12"/>
  <c r="DO33" i="12"/>
  <c r="DO41" i="12" s="1"/>
  <c r="AD46" i="12"/>
  <c r="B49" i="12"/>
  <c r="B48" i="12"/>
  <c r="DU27" i="12"/>
  <c r="DT35" i="12"/>
  <c r="DO42" i="12" l="1"/>
  <c r="DQ32" i="12"/>
  <c r="DP33" i="12"/>
  <c r="DP41" i="12" s="1"/>
  <c r="DU35" i="12"/>
  <c r="DP42" i="12" l="1"/>
  <c r="DR32" i="12"/>
  <c r="DQ33" i="12"/>
  <c r="DQ41" i="12" s="1"/>
  <c r="DQ42" i="12" l="1"/>
  <c r="DS32" i="12"/>
  <c r="DR33" i="12"/>
  <c r="DR41" i="12" s="1"/>
  <c r="DR42" i="12" l="1"/>
  <c r="DT32" i="12"/>
  <c r="DS33" i="12"/>
  <c r="DS41" i="12" s="1"/>
  <c r="DS42" i="12" l="1"/>
  <c r="DU32" i="12"/>
  <c r="DU33" i="12" s="1"/>
  <c r="DU41" i="12" s="1"/>
  <c r="DT33" i="12"/>
  <c r="DT41" i="12" s="1"/>
  <c r="DT42" i="12" l="1"/>
  <c r="DU42" i="12" s="1"/>
</calcChain>
</file>

<file path=xl/sharedStrings.xml><?xml version="1.0" encoding="utf-8"?>
<sst xmlns="http://schemas.openxmlformats.org/spreadsheetml/2006/main" count="43" uniqueCount="39">
  <si>
    <t>Activity</t>
  </si>
  <si>
    <t>Year ---&gt;</t>
  </si>
  <si>
    <t>Install, Commission Facility</t>
  </si>
  <si>
    <t>Complete 1st Keeper</t>
  </si>
  <si>
    <t>Complete 2nd Keeper</t>
  </si>
  <si>
    <t>Drill 3rd Well</t>
  </si>
  <si>
    <t xml:space="preserve">Complete 3rd Well </t>
  </si>
  <si>
    <t xml:space="preserve">Drill 4th Well </t>
  </si>
  <si>
    <t>Complete 4th Well</t>
  </si>
  <si>
    <t>Pre-FEED and FEED</t>
  </si>
  <si>
    <t>FID (for APS deployment)</t>
  </si>
  <si>
    <t>Total</t>
  </si>
  <si>
    <t>Complete 5th Well</t>
  </si>
  <si>
    <t>Produce</t>
  </si>
  <si>
    <t>Drill 3rd Well to 14" Casing</t>
  </si>
  <si>
    <t>Drill 4th Well to 14" Casing</t>
  </si>
  <si>
    <t>Drill 5th Well to 14" Casing</t>
  </si>
  <si>
    <t xml:space="preserve">Drill 5th Well </t>
  </si>
  <si>
    <t>Oil Price</t>
  </si>
  <si>
    <t>IRR</t>
  </si>
  <si>
    <t>Discovery Well</t>
  </si>
  <si>
    <t>1st Appraisal Well and Sidetrack</t>
  </si>
  <si>
    <t>1st Keeper Well and Sidetrack</t>
  </si>
  <si>
    <t>2nd Keeper Well and Sidetrack</t>
  </si>
  <si>
    <t>Fab and Delivery</t>
  </si>
  <si>
    <t>OP Cost FrPS $/BBL</t>
  </si>
  <si>
    <t>Oil Price - OP Cost FrPS</t>
  </si>
  <si>
    <t>Rate per Well</t>
  </si>
  <si>
    <t>Revenue ($ MM)</t>
  </si>
  <si>
    <t>Cum Revenue ($MM)</t>
  </si>
  <si>
    <t>Cum Net Revenue ($MM)</t>
  </si>
  <si>
    <t>Example Frontier Production System Cost and Revenue</t>
  </si>
  <si>
    <t>Facility Cost with Installation</t>
  </si>
  <si>
    <t>Total Development Cost</t>
  </si>
  <si>
    <t>M</t>
  </si>
  <si>
    <t>Net Annual Revenue ($MM)</t>
  </si>
  <si>
    <t xml:space="preserve"> </t>
  </si>
  <si>
    <t xml:space="preserve">Drilling and Completion Cost </t>
  </si>
  <si>
    <t>NPV at 7% Discount Rate ($M)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</si>
</sst>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FF0000"/>
      <name val="Eras Medium ITC"/>
      <family val="2"/>
    </font>
    <font>
      <b/>
      <sz val="12"/>
      <color rgb="FF00B050"/>
      <name val="Eras Medium ITC"/>
      <family val="2"/>
    </font>
    <font>
      <sz val="14"/>
      <color theme="1"/>
      <name val="Eras Medium ITC"/>
      <family val="2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FF00"/>
      <name val="Calibri"/>
      <family val="2"/>
      <scheme val="minor"/>
    </font>
    <font>
      <b/>
      <sz val="18"/>
      <color rgb="FFFFFF0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36"/>
      <color theme="1"/>
      <name val="Eras Medium ITC"/>
      <family val="2"/>
    </font>
    <font>
      <b/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56">
    <xf numFmtId="0" fontId="0" fillId="0" borderId="0" xfId="0"/>
    <xf numFmtId="164" fontId="0" fillId="0" borderId="0" xfId="1" applyNumberFormat="1" applyFont="1"/>
    <xf numFmtId="0" fontId="0" fillId="0" borderId="1" xfId="0" applyBorder="1" applyAlignment="1">
      <alignment horizontal="center"/>
    </xf>
    <xf numFmtId="164" fontId="1" fillId="0" borderId="0" xfId="1" applyNumberFormat="1" applyFont="1"/>
    <xf numFmtId="0" fontId="1" fillId="9" borderId="1" xfId="0" applyFont="1" applyFill="1" applyBorder="1" applyAlignment="1">
      <alignment horizontal="center"/>
    </xf>
    <xf numFmtId="165" fontId="0" fillId="0" borderId="0" xfId="2" applyNumberFormat="1" applyFont="1"/>
    <xf numFmtId="165" fontId="0" fillId="0" borderId="0" xfId="0" applyNumberFormat="1"/>
    <xf numFmtId="0" fontId="0" fillId="9" borderId="1" xfId="0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4" fillId="0" borderId="0" xfId="0" applyFont="1"/>
    <xf numFmtId="9" fontId="4" fillId="0" borderId="0" xfId="0" applyNumberFormat="1" applyFont="1"/>
    <xf numFmtId="6" fontId="4" fillId="0" borderId="0" xfId="0" applyNumberFormat="1" applyFont="1"/>
    <xf numFmtId="0" fontId="5" fillId="0" borderId="0" xfId="0" applyFont="1" applyAlignment="1">
      <alignment wrapText="1"/>
    </xf>
    <xf numFmtId="164" fontId="5" fillId="0" borderId="0" xfId="1" applyNumberFormat="1" applyFont="1"/>
    <xf numFmtId="0" fontId="5" fillId="0" borderId="0" xfId="0" applyFont="1"/>
    <xf numFmtId="165" fontId="5" fillId="0" borderId="0" xfId="2" applyNumberFormat="1" applyFont="1"/>
    <xf numFmtId="0" fontId="6" fillId="0" borderId="0" xfId="0" applyFont="1"/>
    <xf numFmtId="0" fontId="7" fillId="0" borderId="1" xfId="0" applyFont="1" applyBorder="1"/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7" fillId="9" borderId="1" xfId="0" applyFont="1" applyFill="1" applyBorder="1"/>
    <xf numFmtId="0" fontId="9" fillId="9" borderId="1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9" fillId="0" borderId="0" xfId="0" applyFont="1"/>
    <xf numFmtId="0" fontId="7" fillId="4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3" fillId="0" borderId="0" xfId="0" applyFont="1"/>
    <xf numFmtId="0" fontId="14" fillId="0" borderId="1" xfId="0" applyFont="1" applyBorder="1" applyAlignment="1">
      <alignment horizontal="center" wrapText="1"/>
    </xf>
    <xf numFmtId="0" fontId="14" fillId="2" borderId="1" xfId="0" applyFont="1" applyFill="1" applyBorder="1" applyAlignment="1">
      <alignment wrapText="1"/>
    </xf>
    <xf numFmtId="0" fontId="14" fillId="3" borderId="0" xfId="0" applyFont="1" applyFill="1" applyAlignment="1">
      <alignment wrapText="1"/>
    </xf>
    <xf numFmtId="0" fontId="14" fillId="4" borderId="1" xfId="0" applyFont="1" applyFill="1" applyBorder="1" applyAlignment="1">
      <alignment wrapText="1"/>
    </xf>
    <xf numFmtId="0" fontId="14" fillId="5" borderId="1" xfId="0" applyFont="1" applyFill="1" applyBorder="1" applyAlignment="1">
      <alignment wrapText="1"/>
    </xf>
    <xf numFmtId="0" fontId="14" fillId="6" borderId="1" xfId="0" applyFont="1" applyFill="1" applyBorder="1" applyAlignment="1">
      <alignment wrapText="1"/>
    </xf>
    <xf numFmtId="0" fontId="15" fillId="7" borderId="1" xfId="0" applyFont="1" applyFill="1" applyBorder="1" applyAlignment="1">
      <alignment wrapText="1"/>
    </xf>
    <xf numFmtId="0" fontId="14" fillId="3" borderId="1" xfId="0" applyFont="1" applyFill="1" applyBorder="1" applyAlignment="1">
      <alignment wrapText="1"/>
    </xf>
    <xf numFmtId="0" fontId="15" fillId="8" borderId="0" xfId="0" applyFont="1" applyFill="1" applyAlignment="1">
      <alignment wrapText="1"/>
    </xf>
    <xf numFmtId="0" fontId="14" fillId="0" borderId="1" xfId="0" applyFont="1" applyBorder="1" applyAlignment="1">
      <alignment horizontal="right" wrapText="1"/>
    </xf>
    <xf numFmtId="166" fontId="0" fillId="0" borderId="0" xfId="0" applyNumberFormat="1"/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0000"/>
      <color rgb="FF000000"/>
      <color rgb="FF0000FF"/>
      <color rgb="FFAD13BD"/>
      <color rgb="FF66FF66"/>
      <color rgb="FF990033"/>
      <color rgb="FFFF7C8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Eras Medium ITC" panose="020B0602030504020804" pitchFamily="34" charset="0"/>
                <a:ea typeface="+mn-ea"/>
                <a:cs typeface="+mn-cs"/>
              </a:defRPr>
            </a:pPr>
            <a:r>
              <a:rPr lang="en-US" sz="2400" b="1">
                <a:latin typeface="Eras Medium ITC" panose="020B0602030504020804" pitchFamily="34" charset="0"/>
              </a:rPr>
              <a:t> FrPS</a:t>
            </a:r>
            <a:r>
              <a:rPr lang="en-US" sz="2400" b="1" baseline="0">
                <a:latin typeface="Eras Medium ITC" panose="020B0602030504020804" pitchFamily="34" charset="0"/>
              </a:rPr>
              <a:t> with 5 Wells</a:t>
            </a:r>
          </a:p>
          <a:p>
            <a:pPr>
              <a:defRPr sz="2400" b="1">
                <a:latin typeface="Eras Medium ITC" panose="020B0602030504020804" pitchFamily="34" charset="0"/>
              </a:defRPr>
            </a:pPr>
            <a:r>
              <a:rPr lang="en-US" sz="2400" b="1" baseline="0">
                <a:latin typeface="Eras Medium ITC" panose="020B0602030504020804" pitchFamily="34" charset="0"/>
              </a:rPr>
              <a:t>15,000 BPD and $65/bbl Oil Price </a:t>
            </a:r>
            <a:endParaRPr lang="en-US" sz="2400" b="1">
              <a:latin typeface="Eras Medium ITC" panose="020B06020305040208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Eras Medium ITC" panose="020B06020305040208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78929973146044"/>
          <c:y val="0.14519600307455804"/>
          <c:w val="0.86884941127866155"/>
          <c:h val="0.73962018919425998"/>
        </c:manualLayout>
      </c:layout>
      <c:lineChart>
        <c:grouping val="standard"/>
        <c:varyColors val="0"/>
        <c:ser>
          <c:idx val="1"/>
          <c:order val="1"/>
          <c:tx>
            <c:strRef>
              <c:f>Rename!$A$46</c:f>
              <c:strCache>
                <c:ptCount val="1"/>
                <c:pt idx="0">
                  <c:v>Cum Net Revenue ($MM)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Rename!$B$44:$AD$44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Rename!$B$46:$AD$46</c:f>
              <c:numCache>
                <c:formatCode>_("$"* #,##0_);_("$"* \(#,##0\);_("$"* "-"??_);_(@_)</c:formatCode>
                <c:ptCount val="29"/>
                <c:pt idx="0">
                  <c:v>-93.5</c:v>
                </c:pt>
                <c:pt idx="1">
                  <c:v>-778.5</c:v>
                </c:pt>
                <c:pt idx="2">
                  <c:v>-1353.5</c:v>
                </c:pt>
                <c:pt idx="3">
                  <c:v>-1444</c:v>
                </c:pt>
                <c:pt idx="4">
                  <c:v>-1338.2973852539062</c:v>
                </c:pt>
                <c:pt idx="5">
                  <c:v>-949.14800893391032</c:v>
                </c:pt>
                <c:pt idx="6">
                  <c:v>-340.53201590880826</c:v>
                </c:pt>
                <c:pt idx="7">
                  <c:v>266.5822558091711</c:v>
                </c:pt>
                <c:pt idx="8">
                  <c:v>1080.5215618420418</c:v>
                </c:pt>
                <c:pt idx="9">
                  <c:v>1755.2757839007616</c:v>
                </c:pt>
                <c:pt idx="10">
                  <c:v>2293.4500275481228</c:v>
                </c:pt>
                <c:pt idx="11">
                  <c:v>2719.7270401090855</c:v>
                </c:pt>
                <c:pt idx="12">
                  <c:v>3028.6951954951865</c:v>
                </c:pt>
                <c:pt idx="13">
                  <c:v>3441.864192692452</c:v>
                </c:pt>
                <c:pt idx="14">
                  <c:v>4132.096651324604</c:v>
                </c:pt>
                <c:pt idx="15">
                  <c:v>4745.9790743364119</c:v>
                </c:pt>
                <c:pt idx="16">
                  <c:v>5426.1565949445148</c:v>
                </c:pt>
                <c:pt idx="17">
                  <c:v>6160.1868150585269</c:v>
                </c:pt>
                <c:pt idx="18">
                  <c:v>6750.9585079841409</c:v>
                </c:pt>
                <c:pt idx="19">
                  <c:v>7237.3956716416797</c:v>
                </c:pt>
                <c:pt idx="20">
                  <c:v>7578.9862728388252</c:v>
                </c:pt>
                <c:pt idx="21">
                  <c:v>8222.8223360373886</c:v>
                </c:pt>
                <c:pt idx="22">
                  <c:v>8940.7998965921488</c:v>
                </c:pt>
                <c:pt idx="23">
                  <c:v>9616.6055903080451</c:v>
                </c:pt>
                <c:pt idx="24">
                  <c:v>10411.35217659213</c:v>
                </c:pt>
                <c:pt idx="25">
                  <c:v>11047.833752430521</c:v>
                </c:pt>
                <c:pt idx="26">
                  <c:v>11554.651986300918</c:v>
                </c:pt>
                <c:pt idx="27">
                  <c:v>11923.951558346424</c:v>
                </c:pt>
                <c:pt idx="28">
                  <c:v>12389.531018194471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E0-471E-B20C-0E4F3FC7D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932376"/>
        <c:axId val="6809336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Rename!$A$45</c15:sqref>
                        </c15:formulaRef>
                      </c:ext>
                    </c:extLst>
                    <c:strCache>
                      <c:ptCount val="1"/>
                      <c:pt idx="0">
                        <c:v>Net Annual Revenue ($MM)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Rename!$B$44:$AD$44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2022</c:v>
                      </c:pt>
                      <c:pt idx="1">
                        <c:v>2023</c:v>
                      </c:pt>
                      <c:pt idx="2">
                        <c:v>2024</c:v>
                      </c:pt>
                      <c:pt idx="3">
                        <c:v>2025</c:v>
                      </c:pt>
                      <c:pt idx="4">
                        <c:v>2026</c:v>
                      </c:pt>
                      <c:pt idx="5">
                        <c:v>2027</c:v>
                      </c:pt>
                      <c:pt idx="6">
                        <c:v>2028</c:v>
                      </c:pt>
                      <c:pt idx="7">
                        <c:v>2029</c:v>
                      </c:pt>
                      <c:pt idx="8">
                        <c:v>2030</c:v>
                      </c:pt>
                      <c:pt idx="9">
                        <c:v>2031</c:v>
                      </c:pt>
                      <c:pt idx="10">
                        <c:v>2032</c:v>
                      </c:pt>
                      <c:pt idx="11">
                        <c:v>2033</c:v>
                      </c:pt>
                      <c:pt idx="12">
                        <c:v>2034</c:v>
                      </c:pt>
                      <c:pt idx="13">
                        <c:v>2035</c:v>
                      </c:pt>
                      <c:pt idx="14">
                        <c:v>2036</c:v>
                      </c:pt>
                      <c:pt idx="15">
                        <c:v>2037</c:v>
                      </c:pt>
                      <c:pt idx="16">
                        <c:v>2038</c:v>
                      </c:pt>
                      <c:pt idx="17">
                        <c:v>2039</c:v>
                      </c:pt>
                      <c:pt idx="18">
                        <c:v>2040</c:v>
                      </c:pt>
                      <c:pt idx="19">
                        <c:v>2041</c:v>
                      </c:pt>
                      <c:pt idx="20">
                        <c:v>2042</c:v>
                      </c:pt>
                      <c:pt idx="21">
                        <c:v>2043</c:v>
                      </c:pt>
                      <c:pt idx="22">
                        <c:v>2044</c:v>
                      </c:pt>
                      <c:pt idx="23">
                        <c:v>2045</c:v>
                      </c:pt>
                      <c:pt idx="24">
                        <c:v>2046</c:v>
                      </c:pt>
                      <c:pt idx="25">
                        <c:v>2047</c:v>
                      </c:pt>
                      <c:pt idx="26">
                        <c:v>2048</c:v>
                      </c:pt>
                      <c:pt idx="27">
                        <c:v>2049</c:v>
                      </c:pt>
                      <c:pt idx="28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Rename!$B$45:$AD$45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29"/>
                      <c:pt idx="0">
                        <c:v>-93.5</c:v>
                      </c:pt>
                      <c:pt idx="1">
                        <c:v>-685</c:v>
                      </c:pt>
                      <c:pt idx="2">
                        <c:v>-575</c:v>
                      </c:pt>
                      <c:pt idx="3">
                        <c:v>-90.5</c:v>
                      </c:pt>
                      <c:pt idx="4">
                        <c:v>105.70261474609373</c:v>
                      </c:pt>
                      <c:pt idx="5">
                        <c:v>389.14937631999589</c:v>
                      </c:pt>
                      <c:pt idx="6">
                        <c:v>608.61599302510206</c:v>
                      </c:pt>
                      <c:pt idx="7">
                        <c:v>607.11427171797936</c:v>
                      </c:pt>
                      <c:pt idx="8">
                        <c:v>813.93930603287072</c:v>
                      </c:pt>
                      <c:pt idx="9">
                        <c:v>674.75422205871973</c:v>
                      </c:pt>
                      <c:pt idx="10">
                        <c:v>538.1742436473611</c:v>
                      </c:pt>
                      <c:pt idx="11">
                        <c:v>426.27701256096276</c:v>
                      </c:pt>
                      <c:pt idx="12">
                        <c:v>308.96815538610093</c:v>
                      </c:pt>
                      <c:pt idx="13">
                        <c:v>413.16899719726564</c:v>
                      </c:pt>
                      <c:pt idx="14">
                        <c:v>690.23245863215163</c:v>
                      </c:pt>
                      <c:pt idx="15">
                        <c:v>613.88242301180821</c:v>
                      </c:pt>
                      <c:pt idx="16">
                        <c:v>680.17752060810312</c:v>
                      </c:pt>
                      <c:pt idx="17">
                        <c:v>734.03022011401174</c:v>
                      </c:pt>
                      <c:pt idx="18">
                        <c:v>590.77169292561371</c:v>
                      </c:pt>
                      <c:pt idx="19">
                        <c:v>486.43716365753858</c:v>
                      </c:pt>
                      <c:pt idx="20">
                        <c:v>341.5906011971457</c:v>
                      </c:pt>
                      <c:pt idx="21">
                        <c:v>643.8360631985629</c:v>
                      </c:pt>
                      <c:pt idx="22">
                        <c:v>717.97756055476032</c:v>
                      </c:pt>
                      <c:pt idx="23">
                        <c:v>675.80569371589718</c:v>
                      </c:pt>
                      <c:pt idx="24">
                        <c:v>794.74658628408577</c:v>
                      </c:pt>
                      <c:pt idx="25">
                        <c:v>636.48157583839088</c:v>
                      </c:pt>
                      <c:pt idx="26">
                        <c:v>506.81823387039697</c:v>
                      </c:pt>
                      <c:pt idx="27">
                        <c:v>369.29957204550499</c:v>
                      </c:pt>
                      <c:pt idx="28">
                        <c:v>465.57945984804707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BE0-471E-B20C-0E4F3FC7D3EC}"/>
                  </c:ext>
                </c:extLst>
              </c15:ser>
            </c15:filteredLineSeries>
          </c:ext>
        </c:extLst>
      </c:lineChart>
      <c:catAx>
        <c:axId val="680932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Eras Medium ITC" panose="020B0602030504020804" pitchFamily="34" charset="0"/>
                    <a:ea typeface="+mn-ea"/>
                    <a:cs typeface="+mn-cs"/>
                  </a:defRPr>
                </a:pPr>
                <a:r>
                  <a:rPr lang="en-US" sz="1600" b="1">
                    <a:latin typeface="Eras Medium ITC" panose="020B0602030504020804" pitchFamily="34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Eras Medium ITC" panose="020B06020305040208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Eras Medium ITC" panose="020B0602030504020804" pitchFamily="34" charset="0"/>
                <a:ea typeface="+mn-ea"/>
                <a:cs typeface="+mn-cs"/>
              </a:defRPr>
            </a:pPr>
            <a:endParaRPr lang="en-US"/>
          </a:p>
        </c:txPr>
        <c:crossAx val="680933688"/>
        <c:crosses val="autoZero"/>
        <c:auto val="1"/>
        <c:lblAlgn val="ctr"/>
        <c:lblOffset val="100"/>
        <c:tickLblSkip val="2"/>
        <c:noMultiLvlLbl val="0"/>
      </c:catAx>
      <c:valAx>
        <c:axId val="680933688"/>
        <c:scaling>
          <c:orientation val="minMax"/>
          <c:min val="-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Eras Medium ITC" panose="020B0602030504020804" pitchFamily="34" charset="0"/>
                    <a:ea typeface="+mn-ea"/>
                    <a:cs typeface="+mn-cs"/>
                  </a:defRPr>
                </a:pPr>
                <a:r>
                  <a:rPr lang="en-US" sz="1600" b="1">
                    <a:latin typeface="Eras Medium ITC" panose="020B0602030504020804" pitchFamily="34" charset="0"/>
                  </a:rPr>
                  <a:t>Total Net</a:t>
                </a:r>
                <a:r>
                  <a:rPr lang="en-US" sz="1600" b="1" baseline="0">
                    <a:latin typeface="Eras Medium ITC" panose="020B0602030504020804" pitchFamily="34" charset="0"/>
                  </a:rPr>
                  <a:t> Revenue</a:t>
                </a:r>
                <a:endParaRPr lang="en-US" sz="1600" b="1">
                  <a:latin typeface="Eras Medium ITC" panose="020B0602030504020804" pitchFamily="34" charset="0"/>
                </a:endParaRPr>
              </a:p>
            </c:rich>
          </c:tx>
          <c:layout>
            <c:manualLayout>
              <c:xMode val="edge"/>
              <c:yMode val="edge"/>
              <c:x val="3.7544709152628385E-2"/>
              <c:y val="0.40749605088756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Eras Medium ITC" panose="020B06020305040208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Eras Medium ITC" panose="020B0602030504020804" pitchFamily="34" charset="0"/>
                <a:ea typeface="+mn-ea"/>
                <a:cs typeface="+mn-cs"/>
              </a:defRPr>
            </a:pPr>
            <a:endParaRPr lang="en-US"/>
          </a:p>
        </c:txPr>
        <c:crossAx val="680932376"/>
        <c:crosses val="autoZero"/>
        <c:crossBetween val="between"/>
        <c:majorUnit val="1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Eras Medium ITC" panose="020B06020305040208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Eras Medium ITC" panose="020B0602030504020804" pitchFamily="34" charset="0"/>
                <a:ea typeface="+mn-ea"/>
                <a:cs typeface="+mn-cs"/>
              </a:defRPr>
            </a:pPr>
            <a:r>
              <a:rPr lang="en-US" sz="2400" b="1" baseline="0">
                <a:latin typeface="Eras Medium ITC" panose="020B0602030504020804" pitchFamily="34" charset="0"/>
              </a:rPr>
              <a:t>Example 5 Well FrPS Production Profile</a:t>
            </a:r>
            <a:endParaRPr lang="en-US" sz="2400" b="1">
              <a:latin typeface="Eras Medium ITC" panose="020B06020305040208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Eras Medium ITC" panose="020B06020305040208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Eras Medium ITC" panose="020B06020305040208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Rename!$B$56:$AD$56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Rename!$B$57:$AD$57</c:f>
              <c:numCache>
                <c:formatCode>General</c:formatCode>
                <c:ptCount val="29"/>
                <c:pt idx="4" formatCode="_(* #,##0_);_(* \(#,##0\);_(* &quot;-&quot;??_);_(@_)">
                  <c:v>13744.900173611109</c:v>
                </c:pt>
                <c:pt idx="5" formatCode="_(* #,##0_);_(* \(#,##0\);_(* &quot;-&quot;??_);_(@_)">
                  <c:v>31936.802915833458</c:v>
                </c:pt>
                <c:pt idx="6" formatCode="_(* #,##0_);_(* \(#,##0\);_(* &quot;-&quot;??_);_(@_)">
                  <c:v>42307.1703911402</c:v>
                </c:pt>
                <c:pt idx="7" formatCode="_(* #,##0_);_(* \(#,##0\);_(* &quot;-&quot;??_);_(@_)">
                  <c:v>42220.151917599855</c:v>
                </c:pt>
                <c:pt idx="8" formatCode="_(* #,##0_);_(* \(#,##0\);_(* &quot;-&quot;??_);_(@_)">
                  <c:v>49511.186790257605</c:v>
                </c:pt>
                <c:pt idx="9" formatCode="_(* #,##0_);_(* \(#,##0\);_(* &quot;-&quot;??_);_(@_)">
                  <c:v>43792.798612702863</c:v>
                </c:pt>
                <c:pt idx="10" formatCode="_(* #,##0_);_(* \(#,##0\);_(* &quot;-&quot;??_);_(@_)">
                  <c:v>35878.559678247781</c:v>
                </c:pt>
                <c:pt idx="11" formatCode="_(* #,##0_);_(* \(#,##0\);_(* &quot;-&quot;??_);_(@_)">
                  <c:v>29394.582793623802</c:v>
                </c:pt>
                <c:pt idx="12" formatCode="_(* #,##0_);_(* \(#,##0\);_(* &quot;-&quot;??_);_(@_)">
                  <c:v>22597.024794211269</c:v>
                </c:pt>
                <c:pt idx="13" formatCode="_(* #,##0_);_(* \(#,##0\);_(* &quot;-&quot;??_);_(@_)">
                  <c:v>33328.63955945331</c:v>
                </c:pt>
                <c:pt idx="14" formatCode="_(* #,##0_);_(* \(#,##0\);_(* &quot;-&quot;??_);_(@_)">
                  <c:v>44689.697733284171</c:v>
                </c:pt>
                <c:pt idx="15" formatCode="_(* #,##0_);_(* \(#,##0\);_(* &quot;-&quot;??_);_(@_)">
                  <c:v>40265.532262019886</c:v>
                </c:pt>
                <c:pt idx="16" formatCode="_(* #,##0_);_(* \(#,##0\);_(* &quot;-&quot;??_);_(@_)">
                  <c:v>44107.056097818524</c:v>
                </c:pt>
                <c:pt idx="17" formatCode="_(* #,##0_);_(* \(#,##0\);_(* &quot;-&quot;??_);_(@_)">
                  <c:v>47227.594965320102</c:v>
                </c:pt>
                <c:pt idx="18" formatCode="_(* #,##0_);_(* \(#,##0\);_(* &quot;-&quot;??_);_(@_)">
                  <c:v>38926.362041177097</c:v>
                </c:pt>
                <c:pt idx="19" formatCode="_(* #,##0_);_(* \(#,##0\);_(* &quot;-&quot;??_);_(@_)">
                  <c:v>32880.612119805221</c:v>
                </c:pt>
                <c:pt idx="20" formatCode="_(* #,##0_);_(* \(#,##0\);_(* &quot;-&quot;??_);_(@_)">
                  <c:v>29180.970661865613</c:v>
                </c:pt>
                <c:pt idx="21" formatCode="_(* #,##0_);_(* \(#,##0\);_(* &quot;-&quot;??_);_(@_)">
                  <c:v>46694.831997598892</c:v>
                </c:pt>
                <c:pt idx="22" formatCode="_(* #,##0_);_(* \(#,##0\);_(* &quot;-&quot;??_);_(@_)">
                  <c:v>43950.604696784612</c:v>
                </c:pt>
                <c:pt idx="23" formatCode="_(* #,##0_);_(* \(#,##0\);_(* &quot;-&quot;??_);_(@_)">
                  <c:v>46200.532737412563</c:v>
                </c:pt>
                <c:pt idx="24" formatCode="_(* #,##0_);_(* \(#,##0\);_(* &quot;-&quot;??_);_(@_)">
                  <c:v>50745.854630397553</c:v>
                </c:pt>
                <c:pt idx="25" formatCode="_(* #,##0_);_(* \(#,##0\);_(* &quot;-&quot;??_);_(@_)">
                  <c:v>41575.058718724657</c:v>
                </c:pt>
                <c:pt idx="26" formatCode="_(* #,##0_);_(* \(#,##0\);_(* &quot;-&quot;??_);_(@_)">
                  <c:v>34061.609959171197</c:v>
                </c:pt>
                <c:pt idx="27" formatCode="_(* #,##0_);_(* \(#,##0\);_(* &quot;-&quot;??_);_(@_)">
                  <c:v>26092.978243981164</c:v>
                </c:pt>
                <c:pt idx="28" formatCode="_(* #,##0_);_(* \(#,##0\);_(* &quot;-&quot;??_);_(@_)">
                  <c:v>34018.801092165559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62-4454-9EB9-0F24FD8E14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3150392"/>
        <c:axId val="473148424"/>
      </c:lineChart>
      <c:catAx>
        <c:axId val="473150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Eras Medium ITC" panose="020B0602030504020804" pitchFamily="34" charset="0"/>
                    <a:ea typeface="+mn-ea"/>
                    <a:cs typeface="+mn-cs"/>
                  </a:defRPr>
                </a:pPr>
                <a:r>
                  <a:rPr lang="en-US" sz="1800" b="1">
                    <a:latin typeface="Eras Medium ITC" panose="020B0602030504020804" pitchFamily="34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Eras Medium ITC" panose="020B06020305040208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Eras Medium ITC" panose="020B0602030504020804" pitchFamily="34" charset="0"/>
                <a:ea typeface="+mn-ea"/>
                <a:cs typeface="+mn-cs"/>
              </a:defRPr>
            </a:pPr>
            <a:endParaRPr lang="en-US"/>
          </a:p>
        </c:txPr>
        <c:crossAx val="473148424"/>
        <c:crosses val="autoZero"/>
        <c:auto val="1"/>
        <c:lblAlgn val="ctr"/>
        <c:lblOffset val="100"/>
        <c:tickLblSkip val="2"/>
        <c:noMultiLvlLbl val="0"/>
      </c:catAx>
      <c:valAx>
        <c:axId val="473148424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Eras Medium ITC" panose="020B0602030504020804" pitchFamily="34" charset="0"/>
                    <a:ea typeface="+mn-ea"/>
                    <a:cs typeface="+mn-cs"/>
                  </a:defRPr>
                </a:pPr>
                <a:r>
                  <a:rPr lang="en-US" sz="1600" b="1">
                    <a:latin typeface="Eras Medium ITC" panose="020B0602030504020804" pitchFamily="34" charset="0"/>
                  </a:rPr>
                  <a:t>Production</a:t>
                </a:r>
                <a:r>
                  <a:rPr lang="en-US" sz="1600" b="1" baseline="0">
                    <a:latin typeface="Eras Medium ITC" panose="020B0602030504020804" pitchFamily="34" charset="0"/>
                  </a:rPr>
                  <a:t> Rate bbls/d</a:t>
                </a:r>
                <a:endParaRPr lang="en-US" sz="1600" b="1">
                  <a:latin typeface="Eras Medium ITC" panose="020B06020305040208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Eras Medium ITC" panose="020B06020305040208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Eras Medium ITC" panose="020B0602030504020804" pitchFamily="34" charset="0"/>
                <a:ea typeface="+mn-ea"/>
                <a:cs typeface="+mn-cs"/>
              </a:defRPr>
            </a:pPr>
            <a:endParaRPr lang="en-US"/>
          </a:p>
        </c:txPr>
        <c:crossAx val="473150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Example</a:t>
            </a:r>
            <a:r>
              <a:rPr lang="en-US" sz="2800" baseline="0"/>
              <a:t> Well Production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Rename!$R$27:$DU$27</c:f>
              <c:numCache>
                <c:formatCode>_(* #,##0_);_(* \(#,##0\);_(* "-"??_);_(@_)</c:formatCode>
                <c:ptCount val="108"/>
                <c:pt idx="1">
                  <c:v>9000</c:v>
                </c:pt>
                <c:pt idx="2">
                  <c:v>8562.5</c:v>
                </c:pt>
                <c:pt idx="3">
                  <c:v>8146.2673611111104</c:v>
                </c:pt>
                <c:pt idx="4">
                  <c:v>7750.2682532793197</c:v>
                </c:pt>
                <c:pt idx="5">
                  <c:v>7373.5191020782413</c:v>
                </c:pt>
                <c:pt idx="6">
                  <c:v>7015.0841457272154</c:v>
                </c:pt>
                <c:pt idx="7">
                  <c:v>6674.0731108654754</c:v>
                </c:pt>
                <c:pt idx="8">
                  <c:v>6349.6390013095142</c:v>
                </c:pt>
                <c:pt idx="9">
                  <c:v>6040.9759943014124</c:v>
                </c:pt>
                <c:pt idx="10">
                  <c:v>5747.3174390228714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15000</c:v>
                </c:pt>
                <c:pt idx="15">
                  <c:v>14270.833333333332</c:v>
                </c:pt>
                <c:pt idx="16">
                  <c:v>13577.112268518516</c:v>
                </c:pt>
                <c:pt idx="17">
                  <c:v>12917.113755465532</c:v>
                </c:pt>
                <c:pt idx="18">
                  <c:v>12289.198503463735</c:v>
                </c:pt>
                <c:pt idx="19">
                  <c:v>11691.806909545357</c:v>
                </c:pt>
                <c:pt idx="20">
                  <c:v>11123.45518477579</c:v>
                </c:pt>
                <c:pt idx="21">
                  <c:v>10582.731668849188</c:v>
                </c:pt>
                <c:pt idx="22">
                  <c:v>10068.293323835685</c:v>
                </c:pt>
                <c:pt idx="23">
                  <c:v>9578.8623983714497</c:v>
                </c:pt>
                <c:pt idx="24">
                  <c:v>9113.2232540061705</c:v>
                </c:pt>
                <c:pt idx="25">
                  <c:v>8670.219345825315</c:v>
                </c:pt>
                <c:pt idx="26">
                  <c:v>8248.7503498476945</c:v>
                </c:pt>
                <c:pt idx="27">
                  <c:v>7847.7694300634312</c:v>
                </c:pt>
                <c:pt idx="28">
                  <c:v>7466.280638324236</c:v>
                </c:pt>
                <c:pt idx="29">
                  <c:v>7103.3364406279188</c:v>
                </c:pt>
                <c:pt idx="30">
                  <c:v>6758.0353636529499</c:v>
                </c:pt>
                <c:pt idx="31">
                  <c:v>6429.5197556975982</c:v>
                </c:pt>
                <c:pt idx="32">
                  <c:v>6116.9736564622981</c:v>
                </c:pt>
                <c:pt idx="33">
                  <c:v>5819.6207703842692</c:v>
                </c:pt>
                <c:pt idx="34">
                  <c:v>5536.7225384905896</c:v>
                </c:pt>
                <c:pt idx="35">
                  <c:v>5267.5763039806297</c:v>
                </c:pt>
                <c:pt idx="36">
                  <c:v>5011.5135669815709</c:v>
                </c:pt>
                <c:pt idx="37">
                  <c:v>4767.8983241421884</c:v>
                </c:pt>
                <c:pt idx="38">
                  <c:v>4536.1254889408319</c:v>
                </c:pt>
                <c:pt idx="39">
                  <c:v>4315.6193887839854</c:v>
                </c:pt>
                <c:pt idx="40">
                  <c:v>4105.8323351625413</c:v>
                </c:pt>
                <c:pt idx="41">
                  <c:v>0</c:v>
                </c:pt>
                <c:pt idx="42">
                  <c:v>0</c:v>
                </c:pt>
                <c:pt idx="43">
                  <c:v>5000</c:v>
                </c:pt>
                <c:pt idx="44">
                  <c:v>4756.9444444444443</c:v>
                </c:pt>
                <c:pt idx="45">
                  <c:v>4525.7040895061727</c:v>
                </c:pt>
                <c:pt idx="46">
                  <c:v>4305.7045851551784</c:v>
                </c:pt>
                <c:pt idx="47">
                  <c:v>4096.3995011545794</c:v>
                </c:pt>
                <c:pt idx="48">
                  <c:v>3897.2689698484537</c:v>
                </c:pt>
                <c:pt idx="49">
                  <c:v>0</c:v>
                </c:pt>
                <c:pt idx="50">
                  <c:v>0</c:v>
                </c:pt>
                <c:pt idx="51">
                  <c:v>17500</c:v>
                </c:pt>
                <c:pt idx="52">
                  <c:v>16649.305555555555</c:v>
                </c:pt>
                <c:pt idx="53">
                  <c:v>15839.964313271603</c:v>
                </c:pt>
                <c:pt idx="54">
                  <c:v>15069.966048043121</c:v>
                </c:pt>
                <c:pt idx="55">
                  <c:v>14337.398254041023</c:v>
                </c:pt>
                <c:pt idx="56">
                  <c:v>13640.441394469584</c:v>
                </c:pt>
                <c:pt idx="57">
                  <c:v>12977.364382238424</c:v>
                </c:pt>
                <c:pt idx="58">
                  <c:v>12665.907637064702</c:v>
                </c:pt>
                <c:pt idx="59">
                  <c:v>12361.925853775148</c:v>
                </c:pt>
                <c:pt idx="60">
                  <c:v>12065.239633284544</c:v>
                </c:pt>
                <c:pt idx="61">
                  <c:v>11775.673882085714</c:v>
                </c:pt>
                <c:pt idx="62">
                  <c:v>11493.057708915656</c:v>
                </c:pt>
                <c:pt idx="63">
                  <c:v>10934.367403621145</c:v>
                </c:pt>
                <c:pt idx="64">
                  <c:v>10402.835654834005</c:v>
                </c:pt>
                <c:pt idx="65">
                  <c:v>9897.1422549462404</c:v>
                </c:pt>
                <c:pt idx="66">
                  <c:v>9416.0311731085749</c:v>
                </c:pt>
                <c:pt idx="67">
                  <c:v>8958.3074355269073</c:v>
                </c:pt>
                <c:pt idx="68">
                  <c:v>8522.8341574110163</c:v>
                </c:pt>
                <c:pt idx="69">
                  <c:v>8108.5297192035359</c:v>
                </c:pt>
                <c:pt idx="70">
                  <c:v>7714.3650800755859</c:v>
                </c:pt>
                <c:pt idx="71">
                  <c:v>7339.3612220163559</c:v>
                </c:pt>
                <c:pt idx="72">
                  <c:v>6982.5867181683379</c:v>
                </c:pt>
                <c:pt idx="73">
                  <c:v>6643.1554193684879</c:v>
                </c:pt>
                <c:pt idx="74">
                  <c:v>6320.2242531491856</c:v>
                </c:pt>
                <c:pt idx="75">
                  <c:v>6012.9911297322114</c:v>
                </c:pt>
                <c:pt idx="76">
                  <c:v>5720.6929498146728</c:v>
                </c:pt>
                <c:pt idx="77">
                  <c:v>0</c:v>
                </c:pt>
                <c:pt idx="78">
                  <c:v>0</c:v>
                </c:pt>
                <c:pt idx="79">
                  <c:v>15000</c:v>
                </c:pt>
                <c:pt idx="80">
                  <c:v>14270.833333333332</c:v>
                </c:pt>
                <c:pt idx="81">
                  <c:v>13577.112268518516</c:v>
                </c:pt>
                <c:pt idx="82">
                  <c:v>12917.113755465532</c:v>
                </c:pt>
                <c:pt idx="83">
                  <c:v>12289.198503463735</c:v>
                </c:pt>
                <c:pt idx="84">
                  <c:v>11691.806909545357</c:v>
                </c:pt>
                <c:pt idx="85">
                  <c:v>11123.45518477579</c:v>
                </c:pt>
                <c:pt idx="86">
                  <c:v>10582.731668849188</c:v>
                </c:pt>
                <c:pt idx="87">
                  <c:v>10068.293323835685</c:v>
                </c:pt>
                <c:pt idx="88">
                  <c:v>9578.8623983714497</c:v>
                </c:pt>
                <c:pt idx="89">
                  <c:v>9113.2232540061705</c:v>
                </c:pt>
                <c:pt idx="90">
                  <c:v>8670.219345825315</c:v>
                </c:pt>
                <c:pt idx="91">
                  <c:v>8248.7503498476945</c:v>
                </c:pt>
                <c:pt idx="92">
                  <c:v>7847.7694300634312</c:v>
                </c:pt>
                <c:pt idx="93">
                  <c:v>7466.280638324236</c:v>
                </c:pt>
                <c:pt idx="94">
                  <c:v>7103.3364406279188</c:v>
                </c:pt>
                <c:pt idx="95">
                  <c:v>6758.0353636529499</c:v>
                </c:pt>
                <c:pt idx="96">
                  <c:v>6429.5197556975982</c:v>
                </c:pt>
                <c:pt idx="97">
                  <c:v>6116.9736564622981</c:v>
                </c:pt>
                <c:pt idx="98">
                  <c:v>5819.6207703842692</c:v>
                </c:pt>
                <c:pt idx="99">
                  <c:v>5536.7225384905896</c:v>
                </c:pt>
                <c:pt idx="100">
                  <c:v>5267.5763039806297</c:v>
                </c:pt>
                <c:pt idx="101">
                  <c:v>5011.5135669815709</c:v>
                </c:pt>
                <c:pt idx="102">
                  <c:v>4767.8983241421884</c:v>
                </c:pt>
                <c:pt idx="103">
                  <c:v>4536.1254889408319</c:v>
                </c:pt>
                <c:pt idx="104">
                  <c:v>4315.6193887839854</c:v>
                </c:pt>
                <c:pt idx="105">
                  <c:v>4105.8323351625413</c:v>
                </c:pt>
                <c:pt idx="106">
                  <c:v>3906.2432633143621</c:v>
                </c:pt>
                <c:pt idx="107">
                  <c:v>3716.3564380143584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1-4A53-8FA0-20CE6DF3F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566136"/>
        <c:axId val="7885697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Rename!$R$28:$DU$28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08"/>
                      <c:pt idx="2">
                        <c:v>15000</c:v>
                      </c:pt>
                      <c:pt idx="3">
                        <c:v>14270.833333333332</c:v>
                      </c:pt>
                      <c:pt idx="4">
                        <c:v>13577.112268518516</c:v>
                      </c:pt>
                      <c:pt idx="5">
                        <c:v>12917.113755465532</c:v>
                      </c:pt>
                      <c:pt idx="6">
                        <c:v>12289.198503463735</c:v>
                      </c:pt>
                      <c:pt idx="7">
                        <c:v>11691.806909545357</c:v>
                      </c:pt>
                      <c:pt idx="8">
                        <c:v>11123.45518477579</c:v>
                      </c:pt>
                      <c:pt idx="9">
                        <c:v>10582.731668849188</c:v>
                      </c:pt>
                      <c:pt idx="10">
                        <c:v>10068.293323835685</c:v>
                      </c:pt>
                      <c:pt idx="11">
                        <c:v>9578.8623983714497</c:v>
                      </c:pt>
                      <c:pt idx="12">
                        <c:v>9113.2232540061705</c:v>
                      </c:pt>
                      <c:pt idx="13">
                        <c:v>8670.219345825315</c:v>
                      </c:pt>
                      <c:pt idx="14">
                        <c:v>8248.7503498476945</c:v>
                      </c:pt>
                      <c:pt idx="15">
                        <c:v>7847.7694300634312</c:v>
                      </c:pt>
                      <c:pt idx="16">
                        <c:v>7466.280638324236</c:v>
                      </c:pt>
                      <c:pt idx="17">
                        <c:v>7103.3364406279188</c:v>
                      </c:pt>
                      <c:pt idx="18">
                        <c:v>6758.0353636529499</c:v>
                      </c:pt>
                      <c:pt idx="19">
                        <c:v>6429.5197556975982</c:v>
                      </c:pt>
                      <c:pt idx="20">
                        <c:v>6116.9736564622981</c:v>
                      </c:pt>
                      <c:pt idx="21">
                        <c:v>5819.6207703842692</c:v>
                      </c:pt>
                      <c:pt idx="22">
                        <c:v>5536.7225384905896</c:v>
                      </c:pt>
                      <c:pt idx="23">
                        <c:v>5267.5763039806297</c:v>
                      </c:pt>
                      <c:pt idx="24">
                        <c:v>5011.5135669815709</c:v>
                      </c:pt>
                      <c:pt idx="25">
                        <c:v>4767.8983241421884</c:v>
                      </c:pt>
                      <c:pt idx="26">
                        <c:v>4536.1254889408319</c:v>
                      </c:pt>
                      <c:pt idx="27">
                        <c:v>4315.6193887839854</c:v>
                      </c:pt>
                      <c:pt idx="28">
                        <c:v>4105.8323351625413</c:v>
                      </c:pt>
                      <c:pt idx="29">
                        <c:v>3906.2432633143621</c:v>
                      </c:pt>
                      <c:pt idx="30">
                        <c:v>3716.3564380143584</c:v>
                      </c:pt>
                      <c:pt idx="31">
                        <c:v>3535.7002222775491</c:v>
                      </c:pt>
                      <c:pt idx="32">
                        <c:v>3363.8259059168349</c:v>
                      </c:pt>
                      <c:pt idx="33">
                        <c:v>3200.3065910458777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15000</c:v>
                      </c:pt>
                      <c:pt idx="37">
                        <c:v>14270.833333333332</c:v>
                      </c:pt>
                      <c:pt idx="38">
                        <c:v>13577.112268518516</c:v>
                      </c:pt>
                      <c:pt idx="39">
                        <c:v>12917.113755465532</c:v>
                      </c:pt>
                      <c:pt idx="40">
                        <c:v>12289.198503463735</c:v>
                      </c:pt>
                      <c:pt idx="41">
                        <c:v>11691.806909545357</c:v>
                      </c:pt>
                      <c:pt idx="42">
                        <c:v>11123.45518477579</c:v>
                      </c:pt>
                      <c:pt idx="43">
                        <c:v>10582.731668849188</c:v>
                      </c:pt>
                      <c:pt idx="44">
                        <c:v>10068.293323835685</c:v>
                      </c:pt>
                      <c:pt idx="45">
                        <c:v>9578.8623983714497</c:v>
                      </c:pt>
                      <c:pt idx="46">
                        <c:v>9113.2232540061705</c:v>
                      </c:pt>
                      <c:pt idx="47">
                        <c:v>8670.219345825315</c:v>
                      </c:pt>
                      <c:pt idx="48">
                        <c:v>8248.7503498476945</c:v>
                      </c:pt>
                      <c:pt idx="49">
                        <c:v>7847.7694300634312</c:v>
                      </c:pt>
                      <c:pt idx="50">
                        <c:v>7466.280638324236</c:v>
                      </c:pt>
                      <c:pt idx="51">
                        <c:v>7103.3364406279188</c:v>
                      </c:pt>
                      <c:pt idx="52">
                        <c:v>6758.0353636529499</c:v>
                      </c:pt>
                      <c:pt idx="53">
                        <c:v>6429.5197556975982</c:v>
                      </c:pt>
                      <c:pt idx="54">
                        <c:v>6116.9736564622981</c:v>
                      </c:pt>
                      <c:pt idx="55">
                        <c:v>5819.6207703842692</c:v>
                      </c:pt>
                      <c:pt idx="56">
                        <c:v>5536.7225384905896</c:v>
                      </c:pt>
                      <c:pt idx="57">
                        <c:v>5267.5763039806297</c:v>
                      </c:pt>
                      <c:pt idx="58">
                        <c:v>5011.5135669815709</c:v>
                      </c:pt>
                      <c:pt idx="59">
                        <c:v>4767.8983241421884</c:v>
                      </c:pt>
                      <c:pt idx="60">
                        <c:v>4536.1254889408319</c:v>
                      </c:pt>
                      <c:pt idx="61">
                        <c:v>4315.6193887839854</c:v>
                      </c:pt>
                      <c:pt idx="62">
                        <c:v>4105.8323351625413</c:v>
                      </c:pt>
                      <c:pt idx="63">
                        <c:v>3906.2432633143621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15000</c:v>
                      </c:pt>
                      <c:pt idx="67">
                        <c:v>14270.833333333332</c:v>
                      </c:pt>
                      <c:pt idx="68">
                        <c:v>13577.112268518516</c:v>
                      </c:pt>
                      <c:pt idx="69">
                        <c:v>12917.113755465532</c:v>
                      </c:pt>
                      <c:pt idx="70">
                        <c:v>12289.198503463735</c:v>
                      </c:pt>
                      <c:pt idx="71">
                        <c:v>11691.806909545357</c:v>
                      </c:pt>
                      <c:pt idx="72">
                        <c:v>11123.45518477579</c:v>
                      </c:pt>
                      <c:pt idx="73">
                        <c:v>10582.731668849188</c:v>
                      </c:pt>
                      <c:pt idx="74">
                        <c:v>10068.293323835685</c:v>
                      </c:pt>
                      <c:pt idx="75">
                        <c:v>9578.8623983714497</c:v>
                      </c:pt>
                      <c:pt idx="76">
                        <c:v>9113.2232540061705</c:v>
                      </c:pt>
                      <c:pt idx="77">
                        <c:v>8670.219345825315</c:v>
                      </c:pt>
                      <c:pt idx="78">
                        <c:v>8248.7503498476945</c:v>
                      </c:pt>
                      <c:pt idx="79">
                        <c:v>7847.7694300634312</c:v>
                      </c:pt>
                      <c:pt idx="80">
                        <c:v>7466.280638324236</c:v>
                      </c:pt>
                      <c:pt idx="81">
                        <c:v>7103.3364406279188</c:v>
                      </c:pt>
                      <c:pt idx="82">
                        <c:v>6758.0353636529499</c:v>
                      </c:pt>
                      <c:pt idx="83">
                        <c:v>6429.5197556975982</c:v>
                      </c:pt>
                      <c:pt idx="84">
                        <c:v>6116.9736564622981</c:v>
                      </c:pt>
                      <c:pt idx="85">
                        <c:v>5819.6207703842692</c:v>
                      </c:pt>
                      <c:pt idx="86">
                        <c:v>5536.7225384905896</c:v>
                      </c:pt>
                      <c:pt idx="87">
                        <c:v>5267.5763039806297</c:v>
                      </c:pt>
                      <c:pt idx="88">
                        <c:v>5011.5135669815709</c:v>
                      </c:pt>
                      <c:pt idx="89">
                        <c:v>4767.8983241421884</c:v>
                      </c:pt>
                      <c:pt idx="90">
                        <c:v>4536.1254889408319</c:v>
                      </c:pt>
                      <c:pt idx="91">
                        <c:v>4315.6193887839854</c:v>
                      </c:pt>
                      <c:pt idx="92">
                        <c:v>4105.8323351625413</c:v>
                      </c:pt>
                      <c:pt idx="93">
                        <c:v>3906.2432633143621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15000</c:v>
                      </c:pt>
                      <c:pt idx="97">
                        <c:v>14270.833333333332</c:v>
                      </c:pt>
                      <c:pt idx="98">
                        <c:v>13577.112268518516</c:v>
                      </c:pt>
                      <c:pt idx="99">
                        <c:v>12917.113755465532</c:v>
                      </c:pt>
                      <c:pt idx="100">
                        <c:v>12289.198503463735</c:v>
                      </c:pt>
                      <c:pt idx="101">
                        <c:v>11691.806909545357</c:v>
                      </c:pt>
                      <c:pt idx="102">
                        <c:v>11123.45518477579</c:v>
                      </c:pt>
                      <c:pt idx="103">
                        <c:v>10582.731668849188</c:v>
                      </c:pt>
                      <c:pt idx="104">
                        <c:v>10068.293323835685</c:v>
                      </c:pt>
                      <c:pt idx="105">
                        <c:v>9578.8623983714497</c:v>
                      </c:pt>
                      <c:pt idx="106">
                        <c:v>9113.2232540061705</c:v>
                      </c:pt>
                      <c:pt idx="107">
                        <c:v>8670.219345825315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291-4A53-8FA0-20CE6DF3F33F}"/>
                  </c:ext>
                </c:extLst>
              </c15:ser>
            </c15:filteredLineSeries>
          </c:ext>
        </c:extLst>
      </c:lineChart>
      <c:catAx>
        <c:axId val="788566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Quarters</a:t>
                </a:r>
              </a:p>
            </c:rich>
          </c:tx>
          <c:layout>
            <c:manualLayout>
              <c:xMode val="edge"/>
              <c:yMode val="edge"/>
              <c:x val="0.51365908534859517"/>
              <c:y val="0.951120371921594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569744"/>
        <c:crosses val="autoZero"/>
        <c:auto val="1"/>
        <c:lblAlgn val="ctr"/>
        <c:lblOffset val="100"/>
        <c:tickLblSkip val="8"/>
        <c:tickMarkSkip val="4"/>
        <c:noMultiLvlLbl val="0"/>
      </c:catAx>
      <c:valAx>
        <c:axId val="7885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Well</a:t>
                </a:r>
                <a:r>
                  <a:rPr lang="en-US" sz="1800" b="1" baseline="0"/>
                  <a:t> Rate BPD</a:t>
                </a:r>
              </a:p>
              <a:p>
                <a:pPr>
                  <a:defRPr sz="1800" b="1"/>
                </a:pP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56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 b="1"/>
              <a:t>IRR Versus Oil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712191561161236E-2"/>
          <c:y val="9.729338842975209E-2"/>
          <c:w val="0.90632075245913413"/>
          <c:h val="0.81552010802368713"/>
        </c:manualLayout>
      </c:layout>
      <c:lineChart>
        <c:grouping val="standard"/>
        <c:varyColors val="0"/>
        <c:ser>
          <c:idx val="0"/>
          <c:order val="0"/>
          <c:tx>
            <c:strRef>
              <c:f>Rename!$L$48</c:f>
              <c:strCache>
                <c:ptCount val="1"/>
                <c:pt idx="0">
                  <c:v>IRR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Rename!$K$49:$K$52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cat>
          <c:val>
            <c:numRef>
              <c:f>Rename!$L$49:$L$52</c:f>
              <c:numCache>
                <c:formatCode>General</c:formatCode>
                <c:ptCount val="4"/>
                <c:pt idx="0">
                  <c:v>18</c:v>
                </c:pt>
                <c:pt idx="1">
                  <c:v>22</c:v>
                </c:pt>
                <c:pt idx="2">
                  <c:v>25</c:v>
                </c:pt>
                <c:pt idx="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5A-41B1-98E2-381DDF5D16C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98745488"/>
        <c:axId val="598750408"/>
      </c:lineChart>
      <c:catAx>
        <c:axId val="59874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Oil</a:t>
                </a:r>
                <a:r>
                  <a:rPr lang="en-US" sz="2000" b="1" baseline="0"/>
                  <a:t> Price $/BBL</a:t>
                </a:r>
                <a:endParaRPr lang="en-US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50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98750408"/>
        <c:scaling>
          <c:orientation val="minMax"/>
          <c:max val="30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IRR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45488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Eras Medium ITC" panose="020B0602030504020804" pitchFamily="34" charset="0"/>
                <a:ea typeface="+mn-ea"/>
                <a:cs typeface="+mn-cs"/>
              </a:defRPr>
            </a:pPr>
            <a:r>
              <a:rPr lang="en-US" sz="2400" b="1">
                <a:latin typeface="Eras Medium ITC" panose="020B0602030504020804" pitchFamily="34" charset="0"/>
              </a:rPr>
              <a:t> FrPS</a:t>
            </a:r>
            <a:r>
              <a:rPr lang="en-US" sz="2400" b="1" baseline="0">
                <a:latin typeface="Eras Medium ITC" panose="020B0602030504020804" pitchFamily="34" charset="0"/>
              </a:rPr>
              <a:t> with 5 Wells</a:t>
            </a:r>
          </a:p>
          <a:p>
            <a:pPr>
              <a:defRPr sz="2400" b="1">
                <a:latin typeface="Eras Medium ITC" panose="020B0602030504020804" pitchFamily="34" charset="0"/>
              </a:defRPr>
            </a:pPr>
            <a:r>
              <a:rPr lang="en-US" sz="2400" b="1" baseline="0">
                <a:latin typeface="Eras Medium ITC" panose="020B0602030504020804" pitchFamily="34" charset="0"/>
              </a:rPr>
              <a:t>15,000 BPD and $65/bbl Oil Price </a:t>
            </a:r>
            <a:endParaRPr lang="en-US" sz="2400" b="1">
              <a:latin typeface="Eras Medium ITC" panose="020B06020305040208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Eras Medium ITC" panose="020B06020305040208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78929973146044"/>
          <c:y val="0.14519600307455804"/>
          <c:w val="0.86884941127866155"/>
          <c:h val="0.7396201891942599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Rename!$A$46</c:f>
              <c:strCache>
                <c:ptCount val="1"/>
                <c:pt idx="0">
                  <c:v>Cum Net Revenue ($MM)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Rename!$B$44:$AD$44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Rename!$B$46:$AD$46</c:f>
              <c:numCache>
                <c:formatCode>_("$"* #,##0_);_("$"* \(#,##0\);_("$"* "-"??_);_(@_)</c:formatCode>
                <c:ptCount val="29"/>
                <c:pt idx="0">
                  <c:v>-93.5</c:v>
                </c:pt>
                <c:pt idx="1">
                  <c:v>-778.5</c:v>
                </c:pt>
                <c:pt idx="2">
                  <c:v>-1353.5</c:v>
                </c:pt>
                <c:pt idx="3">
                  <c:v>-1444</c:v>
                </c:pt>
                <c:pt idx="4">
                  <c:v>-1338.2973852539062</c:v>
                </c:pt>
                <c:pt idx="5">
                  <c:v>-949.14800893391032</c:v>
                </c:pt>
                <c:pt idx="6">
                  <c:v>-340.53201590880826</c:v>
                </c:pt>
                <c:pt idx="7">
                  <c:v>266.5822558091711</c:v>
                </c:pt>
                <c:pt idx="8">
                  <c:v>1080.5215618420418</c:v>
                </c:pt>
                <c:pt idx="9">
                  <c:v>1755.2757839007616</c:v>
                </c:pt>
                <c:pt idx="10">
                  <c:v>2293.4500275481228</c:v>
                </c:pt>
                <c:pt idx="11">
                  <c:v>2719.7270401090855</c:v>
                </c:pt>
                <c:pt idx="12">
                  <c:v>3028.6951954951865</c:v>
                </c:pt>
                <c:pt idx="13">
                  <c:v>3441.864192692452</c:v>
                </c:pt>
                <c:pt idx="14">
                  <c:v>4132.096651324604</c:v>
                </c:pt>
                <c:pt idx="15">
                  <c:v>4745.9790743364119</c:v>
                </c:pt>
                <c:pt idx="16">
                  <c:v>5426.1565949445148</c:v>
                </c:pt>
                <c:pt idx="17">
                  <c:v>6160.1868150585269</c:v>
                </c:pt>
                <c:pt idx="18">
                  <c:v>6750.9585079841409</c:v>
                </c:pt>
                <c:pt idx="19">
                  <c:v>7237.3956716416797</c:v>
                </c:pt>
                <c:pt idx="20">
                  <c:v>7578.9862728388252</c:v>
                </c:pt>
                <c:pt idx="21">
                  <c:v>8222.8223360373886</c:v>
                </c:pt>
                <c:pt idx="22">
                  <c:v>8940.7998965921488</c:v>
                </c:pt>
                <c:pt idx="23">
                  <c:v>9616.6055903080451</c:v>
                </c:pt>
                <c:pt idx="24">
                  <c:v>10411.35217659213</c:v>
                </c:pt>
                <c:pt idx="25">
                  <c:v>11047.833752430521</c:v>
                </c:pt>
                <c:pt idx="26">
                  <c:v>11554.651986300918</c:v>
                </c:pt>
                <c:pt idx="27">
                  <c:v>11923.951558346424</c:v>
                </c:pt>
                <c:pt idx="28">
                  <c:v>12389.531018194471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1-4F25-9056-ACB1AEA10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0932376"/>
        <c:axId val="6809336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Rename!$A$45</c15:sqref>
                        </c15:formulaRef>
                      </c:ext>
                    </c:extLst>
                    <c:strCache>
                      <c:ptCount val="1"/>
                      <c:pt idx="0">
                        <c:v>Net Annual Revenue ($MM)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Rename!$B$44:$AD$44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2022</c:v>
                      </c:pt>
                      <c:pt idx="1">
                        <c:v>2023</c:v>
                      </c:pt>
                      <c:pt idx="2">
                        <c:v>2024</c:v>
                      </c:pt>
                      <c:pt idx="3">
                        <c:v>2025</c:v>
                      </c:pt>
                      <c:pt idx="4">
                        <c:v>2026</c:v>
                      </c:pt>
                      <c:pt idx="5">
                        <c:v>2027</c:v>
                      </c:pt>
                      <c:pt idx="6">
                        <c:v>2028</c:v>
                      </c:pt>
                      <c:pt idx="7">
                        <c:v>2029</c:v>
                      </c:pt>
                      <c:pt idx="8">
                        <c:v>2030</c:v>
                      </c:pt>
                      <c:pt idx="9">
                        <c:v>2031</c:v>
                      </c:pt>
                      <c:pt idx="10">
                        <c:v>2032</c:v>
                      </c:pt>
                      <c:pt idx="11">
                        <c:v>2033</c:v>
                      </c:pt>
                      <c:pt idx="12">
                        <c:v>2034</c:v>
                      </c:pt>
                      <c:pt idx="13">
                        <c:v>2035</c:v>
                      </c:pt>
                      <c:pt idx="14">
                        <c:v>2036</c:v>
                      </c:pt>
                      <c:pt idx="15">
                        <c:v>2037</c:v>
                      </c:pt>
                      <c:pt idx="16">
                        <c:v>2038</c:v>
                      </c:pt>
                      <c:pt idx="17">
                        <c:v>2039</c:v>
                      </c:pt>
                      <c:pt idx="18">
                        <c:v>2040</c:v>
                      </c:pt>
                      <c:pt idx="19">
                        <c:v>2041</c:v>
                      </c:pt>
                      <c:pt idx="20">
                        <c:v>2042</c:v>
                      </c:pt>
                      <c:pt idx="21">
                        <c:v>2043</c:v>
                      </c:pt>
                      <c:pt idx="22">
                        <c:v>2044</c:v>
                      </c:pt>
                      <c:pt idx="23">
                        <c:v>2045</c:v>
                      </c:pt>
                      <c:pt idx="24">
                        <c:v>2046</c:v>
                      </c:pt>
                      <c:pt idx="25">
                        <c:v>2047</c:v>
                      </c:pt>
                      <c:pt idx="26">
                        <c:v>2048</c:v>
                      </c:pt>
                      <c:pt idx="27">
                        <c:v>2049</c:v>
                      </c:pt>
                      <c:pt idx="28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Rename!$B$45:$AD$45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29"/>
                      <c:pt idx="0">
                        <c:v>-93.5</c:v>
                      </c:pt>
                      <c:pt idx="1">
                        <c:v>-685</c:v>
                      </c:pt>
                      <c:pt idx="2">
                        <c:v>-575</c:v>
                      </c:pt>
                      <c:pt idx="3">
                        <c:v>-90.5</c:v>
                      </c:pt>
                      <c:pt idx="4">
                        <c:v>105.70261474609373</c:v>
                      </c:pt>
                      <c:pt idx="5">
                        <c:v>389.14937631999589</c:v>
                      </c:pt>
                      <c:pt idx="6">
                        <c:v>608.61599302510206</c:v>
                      </c:pt>
                      <c:pt idx="7">
                        <c:v>607.11427171797936</c:v>
                      </c:pt>
                      <c:pt idx="8">
                        <c:v>813.93930603287072</c:v>
                      </c:pt>
                      <c:pt idx="9">
                        <c:v>674.75422205871973</c:v>
                      </c:pt>
                      <c:pt idx="10">
                        <c:v>538.1742436473611</c:v>
                      </c:pt>
                      <c:pt idx="11">
                        <c:v>426.27701256096276</c:v>
                      </c:pt>
                      <c:pt idx="12">
                        <c:v>308.96815538610093</c:v>
                      </c:pt>
                      <c:pt idx="13">
                        <c:v>413.16899719726564</c:v>
                      </c:pt>
                      <c:pt idx="14">
                        <c:v>690.23245863215163</c:v>
                      </c:pt>
                      <c:pt idx="15">
                        <c:v>613.88242301180821</c:v>
                      </c:pt>
                      <c:pt idx="16">
                        <c:v>680.17752060810312</c:v>
                      </c:pt>
                      <c:pt idx="17">
                        <c:v>734.03022011401174</c:v>
                      </c:pt>
                      <c:pt idx="18">
                        <c:v>590.77169292561371</c:v>
                      </c:pt>
                      <c:pt idx="19">
                        <c:v>486.43716365753858</c:v>
                      </c:pt>
                      <c:pt idx="20">
                        <c:v>341.5906011971457</c:v>
                      </c:pt>
                      <c:pt idx="21">
                        <c:v>643.8360631985629</c:v>
                      </c:pt>
                      <c:pt idx="22">
                        <c:v>717.97756055476032</c:v>
                      </c:pt>
                      <c:pt idx="23">
                        <c:v>675.80569371589718</c:v>
                      </c:pt>
                      <c:pt idx="24">
                        <c:v>794.74658628408577</c:v>
                      </c:pt>
                      <c:pt idx="25">
                        <c:v>636.48157583839088</c:v>
                      </c:pt>
                      <c:pt idx="26">
                        <c:v>506.81823387039697</c:v>
                      </c:pt>
                      <c:pt idx="27">
                        <c:v>369.29957204550499</c:v>
                      </c:pt>
                      <c:pt idx="28">
                        <c:v>465.57945984804707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3E1-4F25-9056-ACB1AEA10060}"/>
                  </c:ext>
                </c:extLst>
              </c15:ser>
            </c15:filteredBarSeries>
          </c:ext>
        </c:extLst>
      </c:barChart>
      <c:catAx>
        <c:axId val="680932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Eras Medium ITC" panose="020B0602030504020804" pitchFamily="34" charset="0"/>
                    <a:ea typeface="+mn-ea"/>
                    <a:cs typeface="+mn-cs"/>
                  </a:defRPr>
                </a:pPr>
                <a:r>
                  <a:rPr lang="en-US" sz="1600" b="1">
                    <a:latin typeface="Eras Medium ITC" panose="020B0602030504020804" pitchFamily="34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Eras Medium ITC" panose="020B06020305040208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Eras Medium ITC" panose="020B0602030504020804" pitchFamily="34" charset="0"/>
                <a:ea typeface="+mn-ea"/>
                <a:cs typeface="+mn-cs"/>
              </a:defRPr>
            </a:pPr>
            <a:endParaRPr lang="en-US"/>
          </a:p>
        </c:txPr>
        <c:crossAx val="680933688"/>
        <c:crosses val="autoZero"/>
        <c:auto val="1"/>
        <c:lblAlgn val="ctr"/>
        <c:lblOffset val="100"/>
        <c:tickLblSkip val="2"/>
        <c:noMultiLvlLbl val="0"/>
      </c:catAx>
      <c:valAx>
        <c:axId val="680933688"/>
        <c:scaling>
          <c:orientation val="minMax"/>
          <c:min val="-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Eras Medium ITC" panose="020B0602030504020804" pitchFamily="34" charset="0"/>
                    <a:ea typeface="+mn-ea"/>
                    <a:cs typeface="+mn-cs"/>
                  </a:defRPr>
                </a:pPr>
                <a:r>
                  <a:rPr lang="en-US" sz="1600" b="1">
                    <a:latin typeface="Eras Medium ITC" panose="020B0602030504020804" pitchFamily="34" charset="0"/>
                  </a:rPr>
                  <a:t>Total Net</a:t>
                </a:r>
                <a:r>
                  <a:rPr lang="en-US" sz="1600" b="1" baseline="0">
                    <a:latin typeface="Eras Medium ITC" panose="020B0602030504020804" pitchFamily="34" charset="0"/>
                  </a:rPr>
                  <a:t> Revenue</a:t>
                </a:r>
                <a:endParaRPr lang="en-US" sz="1600" b="1">
                  <a:latin typeface="Eras Medium ITC" panose="020B0602030504020804" pitchFamily="34" charset="0"/>
                </a:endParaRPr>
              </a:p>
            </c:rich>
          </c:tx>
          <c:layout>
            <c:manualLayout>
              <c:xMode val="edge"/>
              <c:yMode val="edge"/>
              <c:x val="3.7544709152628385E-2"/>
              <c:y val="0.40749605088756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Eras Medium ITC" panose="020B06020305040208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Eras Medium ITC" panose="020B0602030504020804" pitchFamily="34" charset="0"/>
                <a:ea typeface="+mn-ea"/>
                <a:cs typeface="+mn-cs"/>
              </a:defRPr>
            </a:pPr>
            <a:endParaRPr lang="en-US"/>
          </a:p>
        </c:txPr>
        <c:crossAx val="680932376"/>
        <c:crosses val="autoZero"/>
        <c:crossBetween val="between"/>
        <c:majorUnit val="1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Eras Medium ITC" panose="020B06020305040208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296544</xdr:colOff>
      <xdr:row>12</xdr:row>
      <xdr:rowOff>266700</xdr:rowOff>
    </xdr:from>
    <xdr:to>
      <xdr:col>18</xdr:col>
      <xdr:colOff>381000</xdr:colOff>
      <xdr:row>14</xdr:row>
      <xdr:rowOff>163195</xdr:rowOff>
    </xdr:to>
    <xdr:sp macro="" textlink="">
      <xdr:nvSpPr>
        <xdr:cNvPr id="15" name="Star: 5 Points 14">
          <a:extLst>
            <a:ext uri="{FF2B5EF4-FFF2-40B4-BE49-F238E27FC236}">
              <a16:creationId xmlns:a16="http://schemas.microsoft.com/office/drawing/2014/main" id="{949984BC-95A3-439F-8727-CF1226DFE543}"/>
            </a:ext>
          </a:extLst>
        </xdr:cNvPr>
        <xdr:cNvSpPr/>
      </xdr:nvSpPr>
      <xdr:spPr>
        <a:xfrm>
          <a:off x="14482444" y="4330700"/>
          <a:ext cx="732156" cy="556895"/>
        </a:xfrm>
        <a:prstGeom prst="star5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396240</xdr:colOff>
      <xdr:row>176</xdr:row>
      <xdr:rowOff>86360</xdr:rowOff>
    </xdr:from>
    <xdr:to>
      <xdr:col>23</xdr:col>
      <xdr:colOff>144780</xdr:colOff>
      <xdr:row>212</xdr:row>
      <xdr:rowOff>111760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EE553F-A960-4C2A-AACA-220301186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297180</xdr:colOff>
      <xdr:row>97</xdr:row>
      <xdr:rowOff>128268</xdr:rowOff>
    </xdr:from>
    <xdr:to>
      <xdr:col>21</xdr:col>
      <xdr:colOff>401320</xdr:colOff>
      <xdr:row>136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79B7F0-1870-499C-9543-5D4D6564D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521968</xdr:colOff>
      <xdr:row>57</xdr:row>
      <xdr:rowOff>142240</xdr:rowOff>
    </xdr:from>
    <xdr:to>
      <xdr:col>19</xdr:col>
      <xdr:colOff>134620</xdr:colOff>
      <xdr:row>94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3BA4BF-6710-48FE-ADD6-CF41FAC06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355600</xdr:colOff>
      <xdr:row>137</xdr:row>
      <xdr:rowOff>142240</xdr:rowOff>
    </xdr:from>
    <xdr:to>
      <xdr:col>23</xdr:col>
      <xdr:colOff>10160</xdr:colOff>
      <xdr:row>172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BAA1C8-1130-4EA9-AD40-113936B00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640080</xdr:colOff>
      <xdr:row>216</xdr:row>
      <xdr:rowOff>152400</xdr:rowOff>
    </xdr:from>
    <xdr:to>
      <xdr:col>23</xdr:col>
      <xdr:colOff>388620</xdr:colOff>
      <xdr:row>252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4E8280-5A98-488E-891E-727F43D69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70CAC-061C-4B38-9072-314C11D86E1B}">
  <dimension ref="A2:DV57"/>
  <sheetViews>
    <sheetView tabSelected="1" topLeftCell="A47" zoomScale="70" zoomScaleNormal="70" workbookViewId="0">
      <pane xSplit="1" topLeftCell="B1" activePane="topRight" state="frozen"/>
      <selection activeCell="A4" sqref="A4"/>
      <selection pane="topRight" activeCell="A48" sqref="A48:C52"/>
    </sheetView>
  </sheetViews>
  <sheetFormatPr defaultRowHeight="14.4" x14ac:dyDescent="0.3"/>
  <cols>
    <col min="1" max="1" width="55.33203125" customWidth="1"/>
    <col min="2" max="2" width="11.88671875" customWidth="1"/>
    <col min="3" max="89" width="9.6640625" customWidth="1"/>
    <col min="93" max="125" width="9.6640625" customWidth="1"/>
  </cols>
  <sheetData>
    <row r="2" spans="1:125" ht="45" customHeight="1" x14ac:dyDescent="0.8">
      <c r="A2" s="40" t="s">
        <v>31</v>
      </c>
    </row>
    <row r="3" spans="1:125" ht="26.25" customHeight="1" x14ac:dyDescent="0.5">
      <c r="A3" s="50" t="s">
        <v>1</v>
      </c>
      <c r="B3" s="52">
        <v>2022</v>
      </c>
      <c r="C3" s="52"/>
      <c r="D3" s="52"/>
      <c r="E3" s="52"/>
      <c r="F3" s="52">
        <f>B3+1</f>
        <v>2023</v>
      </c>
      <c r="G3" s="52"/>
      <c r="H3" s="52"/>
      <c r="I3" s="52"/>
      <c r="J3" s="52">
        <f>F3+1</f>
        <v>2024</v>
      </c>
      <c r="K3" s="52"/>
      <c r="L3" s="52"/>
      <c r="M3" s="52"/>
      <c r="N3" s="52">
        <f>J3+1</f>
        <v>2025</v>
      </c>
      <c r="O3" s="52"/>
      <c r="P3" s="52"/>
      <c r="Q3" s="52"/>
      <c r="R3" s="52">
        <f>N3+1</f>
        <v>2026</v>
      </c>
      <c r="S3" s="52"/>
      <c r="T3" s="52"/>
      <c r="U3" s="52"/>
      <c r="V3" s="52">
        <f>R3+1</f>
        <v>2027</v>
      </c>
      <c r="W3" s="52"/>
      <c r="X3" s="52"/>
      <c r="Y3" s="52"/>
      <c r="Z3" s="52">
        <f>V3+1</f>
        <v>2028</v>
      </c>
      <c r="AA3" s="52"/>
      <c r="AB3" s="52"/>
      <c r="AC3" s="52"/>
      <c r="AD3" s="52">
        <f>Z3+1</f>
        <v>2029</v>
      </c>
      <c r="AE3" s="52"/>
      <c r="AF3" s="52"/>
      <c r="AG3" s="52"/>
      <c r="AH3" s="53">
        <f>AD3+1</f>
        <v>2030</v>
      </c>
      <c r="AI3" s="54"/>
      <c r="AJ3" s="54"/>
      <c r="AK3" s="55"/>
      <c r="AL3" s="53">
        <f>AH3+1</f>
        <v>2031</v>
      </c>
      <c r="AM3" s="54"/>
      <c r="AN3" s="54"/>
      <c r="AO3" s="55"/>
      <c r="AP3" s="53">
        <f>AL3+1</f>
        <v>2032</v>
      </c>
      <c r="AQ3" s="54"/>
      <c r="AR3" s="54"/>
      <c r="AS3" s="55"/>
      <c r="AT3" s="53">
        <f>AP3+1</f>
        <v>2033</v>
      </c>
      <c r="AU3" s="54"/>
      <c r="AV3" s="54"/>
      <c r="AW3" s="55"/>
      <c r="AX3" s="53">
        <f>AT3+1</f>
        <v>2034</v>
      </c>
      <c r="AY3" s="54"/>
      <c r="AZ3" s="54"/>
      <c r="BA3" s="55"/>
      <c r="BB3" s="53">
        <f>AX3+1</f>
        <v>2035</v>
      </c>
      <c r="BC3" s="54"/>
      <c r="BD3" s="54"/>
      <c r="BE3" s="55"/>
      <c r="BF3" s="53">
        <f>BB3+1</f>
        <v>2036</v>
      </c>
      <c r="BG3" s="54"/>
      <c r="BH3" s="54"/>
      <c r="BI3" s="55"/>
      <c r="BJ3" s="53">
        <f>BF3+1</f>
        <v>2037</v>
      </c>
      <c r="BK3" s="54"/>
      <c r="BL3" s="54"/>
      <c r="BM3" s="55"/>
      <c r="BN3" s="53">
        <f>BJ3+1</f>
        <v>2038</v>
      </c>
      <c r="BO3" s="54"/>
      <c r="BP3" s="54"/>
      <c r="BQ3" s="55"/>
      <c r="BR3" s="53">
        <f>BN3+1</f>
        <v>2039</v>
      </c>
      <c r="BS3" s="54"/>
      <c r="BT3" s="54"/>
      <c r="BU3" s="55"/>
      <c r="BV3" s="53">
        <f>BR3+1</f>
        <v>2040</v>
      </c>
      <c r="BW3" s="54"/>
      <c r="BX3" s="54"/>
      <c r="BY3" s="55"/>
      <c r="BZ3" s="53">
        <f>BV3+1</f>
        <v>2041</v>
      </c>
      <c r="CA3" s="54"/>
      <c r="CB3" s="54"/>
      <c r="CC3" s="55"/>
      <c r="CD3" s="53">
        <f>BZ3+1</f>
        <v>2042</v>
      </c>
      <c r="CE3" s="54"/>
      <c r="CF3" s="54"/>
      <c r="CG3" s="55"/>
      <c r="CH3" s="53">
        <f>CD3+1</f>
        <v>2043</v>
      </c>
      <c r="CI3" s="54"/>
      <c r="CJ3" s="54"/>
      <c r="CK3" s="55"/>
      <c r="CL3" s="53">
        <f>CH3+1</f>
        <v>2044</v>
      </c>
      <c r="CM3" s="54"/>
      <c r="CN3" s="54"/>
      <c r="CO3" s="55"/>
      <c r="CP3" s="53">
        <f>CL3+1</f>
        <v>2045</v>
      </c>
      <c r="CQ3" s="54"/>
      <c r="CR3" s="54"/>
      <c r="CS3" s="55"/>
      <c r="CT3" s="53">
        <f>CP3+1</f>
        <v>2046</v>
      </c>
      <c r="CU3" s="54"/>
      <c r="CV3" s="54"/>
      <c r="CW3" s="55"/>
      <c r="CX3" s="53">
        <f>CT3+1</f>
        <v>2047</v>
      </c>
      <c r="CY3" s="54"/>
      <c r="CZ3" s="54"/>
      <c r="DA3" s="55"/>
      <c r="DB3" s="53">
        <f>CX3+1</f>
        <v>2048</v>
      </c>
      <c r="DC3" s="54"/>
      <c r="DD3" s="54"/>
      <c r="DE3" s="55"/>
      <c r="DF3" s="53">
        <f>DB3+1</f>
        <v>2049</v>
      </c>
      <c r="DG3" s="54"/>
      <c r="DH3" s="54"/>
      <c r="DI3" s="55"/>
      <c r="DJ3" s="53">
        <f>DF3+1</f>
        <v>2050</v>
      </c>
      <c r="DK3" s="54"/>
      <c r="DL3" s="54"/>
      <c r="DM3" s="55"/>
      <c r="DN3" s="53">
        <f>DJ3+1</f>
        <v>2051</v>
      </c>
      <c r="DO3" s="54"/>
      <c r="DP3" s="54"/>
      <c r="DQ3" s="55"/>
      <c r="DR3" s="53">
        <f>DN3+1</f>
        <v>2052</v>
      </c>
      <c r="DS3" s="54"/>
      <c r="DT3" s="54"/>
      <c r="DU3" s="55"/>
    </row>
    <row r="4" spans="1:125" ht="26.25" customHeight="1" x14ac:dyDescent="0.5">
      <c r="A4" s="41" t="s">
        <v>0</v>
      </c>
      <c r="B4" s="17">
        <v>1</v>
      </c>
      <c r="C4" s="17">
        <v>2</v>
      </c>
      <c r="D4" s="17">
        <v>3</v>
      </c>
      <c r="E4" s="17">
        <v>4</v>
      </c>
      <c r="F4" s="17">
        <v>1</v>
      </c>
      <c r="G4" s="17">
        <v>2</v>
      </c>
      <c r="H4" s="17">
        <v>3</v>
      </c>
      <c r="I4" s="17">
        <v>4</v>
      </c>
      <c r="J4" s="17">
        <v>1</v>
      </c>
      <c r="K4" s="17">
        <v>2</v>
      </c>
      <c r="L4" s="17">
        <v>3</v>
      </c>
      <c r="M4" s="17">
        <v>4</v>
      </c>
      <c r="N4" s="17">
        <v>1</v>
      </c>
      <c r="O4" s="17">
        <v>2</v>
      </c>
      <c r="P4" s="17">
        <v>3</v>
      </c>
      <c r="Q4" s="17">
        <v>4</v>
      </c>
      <c r="R4" s="17">
        <v>1</v>
      </c>
      <c r="S4" s="17">
        <v>2</v>
      </c>
      <c r="T4" s="17">
        <v>3</v>
      </c>
      <c r="U4" s="17">
        <v>4</v>
      </c>
      <c r="V4" s="17">
        <v>1</v>
      </c>
      <c r="W4" s="17">
        <v>2</v>
      </c>
      <c r="X4" s="17">
        <v>3</v>
      </c>
      <c r="Y4" s="17">
        <v>4</v>
      </c>
      <c r="Z4" s="17">
        <v>1</v>
      </c>
      <c r="AA4" s="17">
        <v>2</v>
      </c>
      <c r="AB4" s="17">
        <v>3</v>
      </c>
      <c r="AC4" s="17">
        <v>4</v>
      </c>
      <c r="AD4" s="17">
        <v>1</v>
      </c>
      <c r="AE4" s="17">
        <v>2</v>
      </c>
      <c r="AF4" s="17">
        <v>3</v>
      </c>
      <c r="AG4" s="17">
        <v>4</v>
      </c>
      <c r="AH4" s="17">
        <v>1</v>
      </c>
      <c r="AI4" s="17">
        <v>2</v>
      </c>
      <c r="AJ4" s="17">
        <v>3</v>
      </c>
      <c r="AK4" s="17">
        <v>4</v>
      </c>
      <c r="AL4" s="17">
        <v>1</v>
      </c>
      <c r="AM4" s="17">
        <v>2</v>
      </c>
      <c r="AN4" s="17">
        <v>3</v>
      </c>
      <c r="AO4" s="17">
        <v>4</v>
      </c>
      <c r="AP4" s="17">
        <v>1</v>
      </c>
      <c r="AQ4" s="17">
        <v>2</v>
      </c>
      <c r="AR4" s="17">
        <v>3</v>
      </c>
      <c r="AS4" s="17">
        <v>4</v>
      </c>
      <c r="AT4" s="17">
        <v>1</v>
      </c>
      <c r="AU4" s="17">
        <v>2</v>
      </c>
      <c r="AV4" s="17">
        <v>3</v>
      </c>
      <c r="AW4" s="17">
        <v>4</v>
      </c>
      <c r="AX4" s="17">
        <v>1</v>
      </c>
      <c r="AY4" s="17">
        <v>2</v>
      </c>
      <c r="AZ4" s="17">
        <v>3</v>
      </c>
      <c r="BA4" s="17">
        <v>4</v>
      </c>
      <c r="BB4" s="17">
        <v>1</v>
      </c>
      <c r="BC4" s="17">
        <v>2</v>
      </c>
      <c r="BD4" s="17">
        <v>3</v>
      </c>
      <c r="BE4" s="17">
        <v>4</v>
      </c>
      <c r="BF4" s="17">
        <v>1</v>
      </c>
      <c r="BG4" s="17">
        <v>2</v>
      </c>
      <c r="BH4" s="17">
        <v>3</v>
      </c>
      <c r="BI4" s="17">
        <v>4</v>
      </c>
      <c r="BJ4" s="17">
        <v>1</v>
      </c>
      <c r="BK4" s="17">
        <v>2</v>
      </c>
      <c r="BL4" s="17">
        <v>3</v>
      </c>
      <c r="BM4" s="17">
        <v>4</v>
      </c>
      <c r="BN4" s="17">
        <v>1</v>
      </c>
      <c r="BO4" s="17">
        <v>2</v>
      </c>
      <c r="BP4" s="17">
        <v>3</v>
      </c>
      <c r="BQ4" s="17">
        <v>4</v>
      </c>
      <c r="BR4" s="17">
        <v>1</v>
      </c>
      <c r="BS4" s="17">
        <v>2</v>
      </c>
      <c r="BT4" s="17">
        <v>3</v>
      </c>
      <c r="BU4" s="17">
        <v>4</v>
      </c>
      <c r="BV4" s="17">
        <v>1</v>
      </c>
      <c r="BW4" s="17">
        <v>2</v>
      </c>
      <c r="BX4" s="17">
        <v>3</v>
      </c>
      <c r="BY4" s="17">
        <v>4</v>
      </c>
      <c r="BZ4" s="17">
        <v>1</v>
      </c>
      <c r="CA4" s="17">
        <v>2</v>
      </c>
      <c r="CB4" s="17">
        <v>3</v>
      </c>
      <c r="CC4" s="17">
        <v>4</v>
      </c>
      <c r="CD4" s="17">
        <v>1</v>
      </c>
      <c r="CE4" s="17">
        <v>2</v>
      </c>
      <c r="CF4" s="17">
        <v>3</v>
      </c>
      <c r="CG4" s="17">
        <v>4</v>
      </c>
      <c r="CH4" s="17">
        <v>1</v>
      </c>
      <c r="CI4" s="17">
        <v>2</v>
      </c>
      <c r="CJ4" s="17">
        <v>3</v>
      </c>
      <c r="CK4" s="17">
        <v>4</v>
      </c>
      <c r="CL4" s="17">
        <v>1</v>
      </c>
      <c r="CM4" s="17">
        <v>2</v>
      </c>
      <c r="CN4" s="17">
        <v>3</v>
      </c>
      <c r="CO4" s="17">
        <v>4</v>
      </c>
      <c r="CP4" s="17">
        <v>1</v>
      </c>
      <c r="CQ4" s="17">
        <v>2</v>
      </c>
      <c r="CR4" s="17">
        <v>3</v>
      </c>
      <c r="CS4" s="17">
        <v>4</v>
      </c>
      <c r="CT4" s="17">
        <v>1</v>
      </c>
      <c r="CU4" s="17">
        <v>2</v>
      </c>
      <c r="CV4" s="17">
        <v>3</v>
      </c>
      <c r="CW4" s="17">
        <v>4</v>
      </c>
      <c r="CX4" s="17">
        <v>1</v>
      </c>
      <c r="CY4" s="17">
        <v>2</v>
      </c>
      <c r="CZ4" s="17">
        <v>3</v>
      </c>
      <c r="DA4" s="17">
        <v>4</v>
      </c>
      <c r="DB4" s="17">
        <v>1</v>
      </c>
      <c r="DC4" s="17">
        <v>2</v>
      </c>
      <c r="DD4" s="17">
        <v>3</v>
      </c>
      <c r="DE4" s="17">
        <v>4</v>
      </c>
      <c r="DF4" s="17">
        <v>1</v>
      </c>
      <c r="DG4" s="17">
        <v>2</v>
      </c>
      <c r="DH4" s="17">
        <v>3</v>
      </c>
      <c r="DI4" s="17">
        <v>4</v>
      </c>
      <c r="DJ4" s="17">
        <v>1</v>
      </c>
      <c r="DK4" s="17">
        <v>2</v>
      </c>
      <c r="DL4" s="17">
        <v>3</v>
      </c>
      <c r="DM4" s="17">
        <v>4</v>
      </c>
      <c r="DN4" s="17">
        <v>1</v>
      </c>
      <c r="DO4" s="17">
        <v>2</v>
      </c>
      <c r="DP4" s="17">
        <v>3</v>
      </c>
      <c r="DQ4" s="17">
        <v>4</v>
      </c>
      <c r="DR4" s="17">
        <v>1</v>
      </c>
      <c r="DS4" s="17">
        <v>2</v>
      </c>
      <c r="DT4" s="17">
        <v>3</v>
      </c>
      <c r="DU4" s="17">
        <v>4</v>
      </c>
    </row>
    <row r="5" spans="1:125" ht="26.25" customHeight="1" x14ac:dyDescent="0.5">
      <c r="A5" s="42" t="s">
        <v>20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9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</row>
    <row r="6" spans="1:125" ht="26.25" customHeight="1" x14ac:dyDescent="0.5">
      <c r="A6" s="42" t="s">
        <v>21</v>
      </c>
      <c r="B6" s="20"/>
      <c r="C6" s="21"/>
      <c r="D6" s="21"/>
      <c r="E6" s="21"/>
      <c r="F6" s="22"/>
      <c r="G6" s="17"/>
      <c r="H6" s="17"/>
      <c r="I6" s="17"/>
      <c r="J6" s="17"/>
      <c r="K6" s="17"/>
      <c r="L6" s="18"/>
      <c r="M6" s="18"/>
      <c r="N6" s="18"/>
      <c r="O6" s="18"/>
      <c r="P6" s="18"/>
      <c r="Q6" s="18"/>
      <c r="R6" s="18"/>
      <c r="S6" s="18"/>
      <c r="T6" s="18"/>
      <c r="U6" s="23"/>
      <c r="V6" s="23"/>
      <c r="W6" s="23"/>
      <c r="X6" s="24"/>
      <c r="Y6" s="23"/>
      <c r="Z6" s="23"/>
      <c r="AA6" s="23"/>
      <c r="AB6" s="23"/>
      <c r="AC6" s="23"/>
      <c r="AD6" s="23"/>
      <c r="AE6" s="23"/>
      <c r="AF6" s="18"/>
      <c r="AG6" s="18"/>
      <c r="AH6" s="18"/>
      <c r="AI6" s="18"/>
      <c r="AJ6" s="18"/>
      <c r="AK6" s="18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</row>
    <row r="7" spans="1:125" ht="26.25" customHeight="1" x14ac:dyDescent="0.5">
      <c r="A7" s="43" t="s">
        <v>22</v>
      </c>
      <c r="B7" s="21"/>
      <c r="C7" s="25"/>
      <c r="D7" s="20"/>
      <c r="E7" s="26">
        <f>0.85*90</f>
        <v>76.5</v>
      </c>
      <c r="F7" s="26">
        <f>0.85*90</f>
        <v>76.5</v>
      </c>
      <c r="G7" s="26">
        <f>0.85*30</f>
        <v>25.5</v>
      </c>
      <c r="H7" s="25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23"/>
      <c r="V7" s="21"/>
      <c r="W7" s="21"/>
      <c r="X7" s="27"/>
      <c r="Y7" s="21"/>
      <c r="Z7" s="21"/>
      <c r="AA7" s="21"/>
      <c r="AB7" s="21"/>
      <c r="AC7" s="21"/>
      <c r="AD7" s="23"/>
      <c r="AE7" s="23"/>
      <c r="AF7" s="18"/>
      <c r="AG7" s="18"/>
      <c r="AH7" s="18"/>
      <c r="AI7" s="18"/>
      <c r="AJ7" s="18"/>
      <c r="AK7" s="18"/>
      <c r="AL7" s="2"/>
      <c r="AM7" s="2"/>
      <c r="AN7" s="2"/>
      <c r="AO7" s="2"/>
      <c r="AP7" s="2"/>
      <c r="AQ7" s="2"/>
      <c r="AR7" s="2"/>
      <c r="AS7" s="2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</row>
    <row r="8" spans="1:125" ht="26.25" customHeight="1" x14ac:dyDescent="0.5">
      <c r="A8" s="43" t="s">
        <v>23</v>
      </c>
      <c r="B8" s="21"/>
      <c r="C8" s="21"/>
      <c r="D8" s="21"/>
      <c r="E8" s="21"/>
      <c r="F8" s="21"/>
      <c r="G8" s="25"/>
      <c r="H8" s="26">
        <f>0.85*90</f>
        <v>76.5</v>
      </c>
      <c r="I8" s="26">
        <f>0.85*90</f>
        <v>76.5</v>
      </c>
      <c r="J8" s="26">
        <f>0.85*30</f>
        <v>25.5</v>
      </c>
      <c r="K8" s="28"/>
      <c r="L8" s="18"/>
      <c r="M8" s="18"/>
      <c r="N8" s="18"/>
      <c r="O8" s="18"/>
      <c r="P8" s="18"/>
      <c r="Q8" s="18"/>
      <c r="R8" s="18"/>
      <c r="S8" s="18"/>
      <c r="T8" s="18"/>
      <c r="U8" s="23"/>
      <c r="V8" s="21"/>
      <c r="W8" s="21"/>
      <c r="X8" s="29"/>
      <c r="Y8" s="21"/>
      <c r="Z8" s="21"/>
      <c r="AA8" s="21"/>
      <c r="AB8" s="21"/>
      <c r="AC8" s="21"/>
      <c r="AD8" s="29"/>
      <c r="AE8" s="23"/>
      <c r="AF8" s="18"/>
      <c r="AG8" s="18"/>
      <c r="AH8" s="18"/>
      <c r="AI8" s="18"/>
      <c r="AJ8" s="18"/>
      <c r="AK8" s="18"/>
      <c r="AL8" s="2"/>
      <c r="AM8" s="2"/>
      <c r="AN8" s="2"/>
      <c r="AO8" s="2"/>
      <c r="AP8" s="2"/>
      <c r="AQ8" s="2"/>
      <c r="AR8" s="2"/>
      <c r="AS8" s="2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</row>
    <row r="9" spans="1:125" ht="26.25" customHeight="1" x14ac:dyDescent="0.5">
      <c r="A9" s="43" t="s">
        <v>14</v>
      </c>
      <c r="B9" s="21"/>
      <c r="C9" s="21"/>
      <c r="D9" s="21"/>
      <c r="E9" s="21"/>
      <c r="F9" s="25"/>
      <c r="G9" s="21"/>
      <c r="H9" s="21"/>
      <c r="I9" s="29"/>
      <c r="J9" s="30"/>
      <c r="K9" s="26">
        <f>0.85*90</f>
        <v>76.5</v>
      </c>
      <c r="L9" s="21"/>
      <c r="M9" s="18"/>
      <c r="N9" s="18"/>
      <c r="O9" s="18"/>
      <c r="P9" s="18"/>
      <c r="Q9" s="18"/>
      <c r="R9" s="18"/>
      <c r="S9" s="18"/>
      <c r="T9" s="18"/>
      <c r="U9" s="23"/>
      <c r="V9" s="21"/>
      <c r="W9" s="21"/>
      <c r="X9" s="29"/>
      <c r="Y9" s="21"/>
      <c r="Z9" s="21"/>
      <c r="AA9" s="21"/>
      <c r="AB9" s="21"/>
      <c r="AC9" s="21"/>
      <c r="AD9" s="29"/>
      <c r="AE9" s="23"/>
      <c r="AF9" s="18"/>
      <c r="AG9" s="18"/>
      <c r="AH9" s="18"/>
      <c r="AI9" s="18"/>
      <c r="AJ9" s="18"/>
      <c r="AK9" s="18"/>
      <c r="AL9" s="2"/>
      <c r="AM9" s="2"/>
      <c r="AN9" s="2"/>
      <c r="AO9" s="2"/>
      <c r="AP9" s="2"/>
      <c r="AQ9" s="2"/>
      <c r="AR9" s="2"/>
      <c r="AS9" s="2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</row>
    <row r="10" spans="1:125" ht="26.25" customHeight="1" x14ac:dyDescent="0.5">
      <c r="A10" s="43" t="s">
        <v>15</v>
      </c>
      <c r="B10" s="21"/>
      <c r="C10" s="21"/>
      <c r="D10" s="21"/>
      <c r="E10" s="21"/>
      <c r="F10" s="25"/>
      <c r="G10" s="21"/>
      <c r="H10" s="21"/>
      <c r="I10" s="29"/>
      <c r="J10" s="30"/>
      <c r="K10" s="28"/>
      <c r="L10" s="26">
        <f>0.85*90</f>
        <v>76.5</v>
      </c>
      <c r="M10" s="31"/>
      <c r="N10" s="21"/>
      <c r="O10" s="18"/>
      <c r="P10" s="18"/>
      <c r="Q10" s="18"/>
      <c r="R10" s="18"/>
      <c r="S10" s="18"/>
      <c r="T10" s="18"/>
      <c r="U10" s="23"/>
      <c r="V10" s="21"/>
      <c r="W10" s="21"/>
      <c r="X10" s="29"/>
      <c r="Y10" s="21"/>
      <c r="Z10" s="21"/>
      <c r="AA10" s="21"/>
      <c r="AB10" s="21"/>
      <c r="AC10" s="21"/>
      <c r="AD10" s="29"/>
      <c r="AE10" s="23"/>
      <c r="AF10" s="18"/>
      <c r="AG10" s="18"/>
      <c r="AH10" s="18"/>
      <c r="AI10" s="18"/>
      <c r="AJ10" s="18"/>
      <c r="AK10" s="18"/>
      <c r="AL10" s="2"/>
      <c r="AM10" s="2"/>
      <c r="AN10" s="2"/>
      <c r="AO10" s="2"/>
      <c r="AP10" s="2"/>
      <c r="AQ10" s="2"/>
      <c r="AR10" s="2"/>
      <c r="AS10" s="2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</row>
    <row r="11" spans="1:125" ht="26.25" customHeight="1" x14ac:dyDescent="0.5">
      <c r="A11" s="43" t="s">
        <v>16</v>
      </c>
      <c r="B11" s="21"/>
      <c r="C11" s="21"/>
      <c r="D11" s="21"/>
      <c r="E11" s="21"/>
      <c r="F11" s="25"/>
      <c r="G11" s="21"/>
      <c r="H11" s="21"/>
      <c r="I11" s="21"/>
      <c r="J11" s="30"/>
      <c r="K11" s="28"/>
      <c r="L11" s="18"/>
      <c r="M11" s="26">
        <f>0.85*90</f>
        <v>76.5</v>
      </c>
      <c r="N11" s="18"/>
      <c r="O11" s="31"/>
      <c r="P11" s="21"/>
      <c r="Q11" s="18"/>
      <c r="R11" s="21"/>
      <c r="S11" s="21"/>
      <c r="T11" s="18"/>
      <c r="U11" s="23"/>
      <c r="V11" s="21"/>
      <c r="W11" s="21"/>
      <c r="X11" s="29"/>
      <c r="Y11" s="21"/>
      <c r="Z11" s="21"/>
      <c r="AA11" s="21"/>
      <c r="AB11" s="21"/>
      <c r="AC11" s="21"/>
      <c r="AD11" s="21"/>
      <c r="AE11" s="23"/>
      <c r="AF11" s="18"/>
      <c r="AG11" s="18"/>
      <c r="AH11" s="18"/>
      <c r="AI11" s="18"/>
      <c r="AJ11" s="18"/>
      <c r="AK11" s="18"/>
      <c r="AL11" s="2"/>
      <c r="AM11" s="2"/>
      <c r="AN11" s="2"/>
      <c r="AO11" s="2"/>
      <c r="AP11" s="2"/>
      <c r="AQ11" s="2"/>
      <c r="AR11" s="2"/>
      <c r="AS11" s="2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</row>
    <row r="12" spans="1:125" ht="26.25" customHeight="1" x14ac:dyDescent="0.5">
      <c r="A12" s="44" t="s">
        <v>9</v>
      </c>
      <c r="B12" s="32">
        <v>2</v>
      </c>
      <c r="C12" s="32">
        <v>5</v>
      </c>
      <c r="D12" s="32">
        <v>5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2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2"/>
      <c r="AM12" s="2"/>
      <c r="AN12" s="2"/>
      <c r="AO12" s="2"/>
      <c r="AP12" s="2"/>
      <c r="AQ12" s="2"/>
      <c r="AR12" s="2"/>
      <c r="AS12" s="2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</row>
    <row r="13" spans="1:125" ht="26.25" customHeight="1" x14ac:dyDescent="0.5">
      <c r="A13" s="44" t="s">
        <v>10</v>
      </c>
      <c r="B13" s="21"/>
      <c r="C13" s="21"/>
      <c r="D13" s="33"/>
      <c r="E13" s="32">
        <v>5</v>
      </c>
      <c r="F13" s="32">
        <v>5</v>
      </c>
      <c r="G13" s="33"/>
      <c r="H13" s="33"/>
      <c r="I13" s="33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28"/>
      <c r="Y13" s="18"/>
      <c r="Z13" s="18"/>
      <c r="AA13" s="18"/>
      <c r="AB13" s="18"/>
      <c r="AC13" s="18"/>
      <c r="AD13" s="18"/>
      <c r="AE13" s="23"/>
      <c r="AF13" s="23"/>
      <c r="AG13" s="23"/>
      <c r="AH13" s="23"/>
      <c r="AI13" s="23"/>
      <c r="AJ13" s="23"/>
      <c r="AK13" s="23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</row>
    <row r="14" spans="1:125" ht="26.25" customHeight="1" x14ac:dyDescent="0.5">
      <c r="A14" s="45" t="s">
        <v>24</v>
      </c>
      <c r="B14" s="18"/>
      <c r="C14" s="21"/>
      <c r="D14" s="21"/>
      <c r="E14" s="21"/>
      <c r="F14" s="34">
        <v>125</v>
      </c>
      <c r="G14" s="34">
        <v>100</v>
      </c>
      <c r="H14" s="34">
        <v>100</v>
      </c>
      <c r="I14" s="34">
        <v>100</v>
      </c>
      <c r="J14" s="34">
        <v>100</v>
      </c>
      <c r="K14" s="34">
        <v>100</v>
      </c>
      <c r="L14" s="34">
        <v>100</v>
      </c>
      <c r="M14" s="21"/>
      <c r="N14" s="21"/>
      <c r="O14" s="21"/>
      <c r="P14" s="23"/>
      <c r="Q14" s="23"/>
      <c r="R14" s="21"/>
      <c r="S14" s="18"/>
      <c r="T14" s="18"/>
      <c r="U14" s="18"/>
      <c r="V14" s="18"/>
      <c r="W14" s="21"/>
      <c r="X14" s="29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</row>
    <row r="15" spans="1:125" ht="26.25" customHeight="1" x14ac:dyDescent="0.5">
      <c r="A15" s="46" t="s">
        <v>2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35">
        <v>20</v>
      </c>
      <c r="N15" s="35">
        <v>20</v>
      </c>
      <c r="O15" s="35">
        <v>20</v>
      </c>
      <c r="P15" s="35">
        <v>10</v>
      </c>
      <c r="Q15" s="21"/>
      <c r="R15" s="21"/>
      <c r="S15" s="21"/>
      <c r="T15" s="21"/>
      <c r="U15" s="21"/>
      <c r="V15" s="21"/>
      <c r="W15" s="23"/>
      <c r="X15" s="29"/>
      <c r="Y15" s="21"/>
      <c r="Z15" s="21"/>
      <c r="AA15" s="21"/>
      <c r="AB15" s="21"/>
      <c r="AC15" s="18"/>
      <c r="AD15" s="21"/>
      <c r="AE15" s="21"/>
      <c r="AF15" s="21"/>
      <c r="AG15" s="21"/>
      <c r="AH15" s="23"/>
      <c r="AI15" s="23"/>
      <c r="AJ15" s="23"/>
      <c r="AK15" s="23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</row>
    <row r="16" spans="1:125" ht="26.25" customHeight="1" x14ac:dyDescent="0.5">
      <c r="A16" s="47" t="s">
        <v>3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36">
        <f>0.45*90</f>
        <v>40.5</v>
      </c>
      <c r="R16" s="36">
        <v>5</v>
      </c>
      <c r="S16" s="18"/>
      <c r="T16" s="18"/>
      <c r="U16" s="18"/>
      <c r="V16" s="18"/>
      <c r="W16" s="18"/>
      <c r="X16" s="18"/>
      <c r="Y16" s="23"/>
      <c r="Z16" s="23"/>
      <c r="AA16" s="23"/>
      <c r="AB16" s="21"/>
      <c r="AC16" s="18"/>
      <c r="AD16" s="26">
        <f>0.45*90</f>
        <v>40.5</v>
      </c>
      <c r="AE16" s="36">
        <f>0.45*90</f>
        <v>40.5</v>
      </c>
      <c r="AF16" s="23"/>
      <c r="AG16" s="23"/>
      <c r="AH16" s="21"/>
      <c r="AI16" s="21"/>
      <c r="AJ16" s="21"/>
      <c r="AK16" s="21"/>
      <c r="AL16" s="4"/>
      <c r="AM16" s="36">
        <f>0.45*90</f>
        <v>40.5</v>
      </c>
      <c r="AN16" s="4"/>
      <c r="AO16" s="4"/>
      <c r="AP16" s="4"/>
      <c r="AQ16" s="4"/>
      <c r="AR16" s="4"/>
      <c r="AS16" s="4"/>
      <c r="AT16" s="4"/>
      <c r="AU16" s="4"/>
      <c r="AV16" s="36">
        <f>0.45*90</f>
        <v>40.5</v>
      </c>
      <c r="AW16" s="4"/>
      <c r="AX16" s="4"/>
      <c r="AY16" s="7"/>
      <c r="AZ16" s="7"/>
      <c r="BA16" s="7"/>
      <c r="BB16" s="7"/>
      <c r="BC16" s="4"/>
      <c r="BD16" s="4"/>
      <c r="BE16" s="7"/>
      <c r="BF16" s="7"/>
      <c r="BG16" s="26">
        <f>0.45*90</f>
        <v>40.5</v>
      </c>
      <c r="BH16" s="36">
        <f>0.45*90</f>
        <v>40.5</v>
      </c>
      <c r="BI16" s="7"/>
      <c r="BJ16" s="7"/>
      <c r="BK16" s="7"/>
      <c r="BL16" s="7"/>
      <c r="BM16" s="4"/>
      <c r="BN16" s="4"/>
      <c r="BO16" s="26">
        <f>0.45*90</f>
        <v>40.5</v>
      </c>
      <c r="BP16" s="36">
        <f>0.45*90</f>
        <v>40.5</v>
      </c>
      <c r="BQ16" s="4"/>
      <c r="BR16" s="4"/>
      <c r="BS16" s="4"/>
      <c r="BT16" s="4"/>
      <c r="BU16" s="4"/>
      <c r="BV16" s="4"/>
      <c r="BW16" s="4"/>
      <c r="BX16" s="36">
        <f>0.45*90</f>
        <v>40.5</v>
      </c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36">
        <f>0.45*90</f>
        <v>40.5</v>
      </c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36">
        <f>0.45*90</f>
        <v>40.5</v>
      </c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</row>
    <row r="17" spans="1:126" ht="26.25" customHeight="1" x14ac:dyDescent="0.5">
      <c r="A17" s="47" t="s">
        <v>4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33"/>
      <c r="R17" s="36">
        <f>0.45*90</f>
        <v>40.5</v>
      </c>
      <c r="S17" s="36">
        <v>5</v>
      </c>
      <c r="T17" s="18"/>
      <c r="U17" s="18"/>
      <c r="V17" s="18"/>
      <c r="W17" s="18"/>
      <c r="X17" s="18"/>
      <c r="Y17" s="23"/>
      <c r="Z17" s="23"/>
      <c r="AA17" s="23"/>
      <c r="AB17" s="23"/>
      <c r="AC17" s="18"/>
      <c r="AD17" s="18"/>
      <c r="AE17" s="23"/>
      <c r="AF17" s="23"/>
      <c r="AG17" s="23"/>
      <c r="AH17" s="23"/>
      <c r="AI17" s="23"/>
      <c r="AJ17" s="23"/>
      <c r="AK17" s="23"/>
      <c r="AL17" s="7"/>
      <c r="AM17" s="7"/>
      <c r="AN17" s="7"/>
      <c r="AO17" s="7"/>
      <c r="AP17" s="7"/>
      <c r="AQ17" s="36">
        <f>0.45*90</f>
        <v>40.5</v>
      </c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36">
        <f>0.45*90</f>
        <v>40.5</v>
      </c>
      <c r="BX17" s="7"/>
      <c r="BY17" s="7"/>
      <c r="BZ17" s="7"/>
      <c r="CA17" s="7"/>
      <c r="CB17" s="7"/>
      <c r="CC17" s="7"/>
      <c r="CD17" s="26">
        <f>0.45*90</f>
        <v>40.5</v>
      </c>
      <c r="CE17" s="36">
        <f>0.45*90</f>
        <v>40.5</v>
      </c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26">
        <f>0.45*90</f>
        <v>40.5</v>
      </c>
      <c r="CR17" s="36">
        <f>0.45*90</f>
        <v>40.5</v>
      </c>
      <c r="CS17" s="7"/>
      <c r="CT17" s="7"/>
      <c r="CU17" s="7"/>
      <c r="CV17" s="7"/>
      <c r="CW17" s="7"/>
      <c r="CX17" s="7"/>
      <c r="CY17" s="7"/>
      <c r="CZ17" s="36">
        <f>0.45*90</f>
        <v>40.5</v>
      </c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</row>
    <row r="18" spans="1:126" ht="26.25" customHeight="1" x14ac:dyDescent="0.5">
      <c r="A18" s="48" t="s">
        <v>5</v>
      </c>
      <c r="B18" s="18"/>
      <c r="C18" s="18"/>
      <c r="D18" s="18"/>
      <c r="E18" s="18"/>
      <c r="F18" s="18"/>
      <c r="G18" s="18"/>
      <c r="H18" s="18"/>
      <c r="I18" s="18"/>
      <c r="J18" s="25"/>
      <c r="K18" s="33"/>
      <c r="L18" s="33"/>
      <c r="M18" s="18"/>
      <c r="N18" s="18"/>
      <c r="O18" s="18"/>
      <c r="P18" s="18"/>
      <c r="Q18" s="20"/>
      <c r="R18" s="37"/>
      <c r="S18" s="20"/>
      <c r="T18" s="26">
        <f>0.45*90</f>
        <v>40.5</v>
      </c>
      <c r="U18" s="18"/>
      <c r="V18" s="23"/>
      <c r="W18" s="23"/>
      <c r="X18" s="18"/>
      <c r="Y18" s="23"/>
      <c r="Z18" s="23"/>
      <c r="AA18" s="23"/>
      <c r="AB18" s="23"/>
      <c r="AC18" s="18"/>
      <c r="AD18" s="18"/>
      <c r="AE18" s="23"/>
      <c r="AF18" s="18"/>
      <c r="AG18" s="23"/>
      <c r="AH18" s="23"/>
      <c r="AI18" s="23"/>
      <c r="AJ18" s="23"/>
      <c r="AK18" s="21"/>
      <c r="AL18" s="7"/>
      <c r="AM18" s="7"/>
      <c r="AN18" s="7"/>
      <c r="AO18" s="4"/>
      <c r="AP18" s="7"/>
      <c r="AQ18" s="7"/>
      <c r="AR18" s="7"/>
      <c r="AS18" s="4"/>
      <c r="AT18" s="7"/>
      <c r="AU18" s="7"/>
      <c r="AV18" s="7"/>
      <c r="AW18" s="4"/>
      <c r="AX18" s="7"/>
      <c r="AY18" s="7"/>
      <c r="AZ18" s="26">
        <f>0.45*90</f>
        <v>40.5</v>
      </c>
      <c r="BA18" s="36">
        <f>0.45*90</f>
        <v>40.5</v>
      </c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4"/>
      <c r="BN18" s="7"/>
      <c r="BO18" s="7"/>
      <c r="BP18" s="7"/>
      <c r="BQ18" s="4"/>
      <c r="BR18" s="7"/>
      <c r="BS18" s="7"/>
      <c r="BT18" s="7"/>
      <c r="BU18" s="4"/>
      <c r="BV18" s="7"/>
      <c r="BW18" s="7"/>
      <c r="BX18" s="7"/>
      <c r="BY18" s="4"/>
      <c r="BZ18" s="7"/>
      <c r="CA18" s="7"/>
      <c r="CB18" s="7"/>
      <c r="CC18" s="4"/>
      <c r="CD18" s="7"/>
      <c r="CE18" s="7"/>
      <c r="CF18" s="7"/>
      <c r="CG18" s="4"/>
      <c r="CH18" s="7"/>
      <c r="CI18" s="7"/>
      <c r="CJ18" s="7"/>
      <c r="CK18" s="4"/>
      <c r="CL18" s="7"/>
      <c r="CM18" s="7"/>
      <c r="CN18" s="7"/>
      <c r="CO18" s="4"/>
      <c r="CP18" s="7"/>
      <c r="CQ18" s="7"/>
      <c r="CR18" s="7"/>
      <c r="CS18" s="4"/>
      <c r="CT18" s="7"/>
      <c r="CU18" s="7"/>
      <c r="CV18" s="7"/>
      <c r="CW18" s="4"/>
      <c r="CX18" s="7"/>
      <c r="CY18" s="7"/>
      <c r="CZ18" s="7"/>
      <c r="DA18" s="4"/>
      <c r="DB18" s="7"/>
      <c r="DC18" s="7"/>
      <c r="DD18" s="7"/>
      <c r="DE18" s="4"/>
      <c r="DF18" s="7"/>
      <c r="DG18" s="7"/>
      <c r="DH18" s="7"/>
      <c r="DI18" s="4"/>
      <c r="DJ18" s="7"/>
      <c r="DK18" s="7"/>
      <c r="DL18" s="7"/>
      <c r="DM18" s="4"/>
      <c r="DN18" s="7"/>
      <c r="DO18" s="7"/>
      <c r="DP18" s="7"/>
      <c r="DQ18" s="4"/>
      <c r="DR18" s="7"/>
      <c r="DS18" s="7"/>
      <c r="DT18" s="7"/>
      <c r="DU18" s="4"/>
    </row>
    <row r="19" spans="1:126" ht="26.25" customHeight="1" x14ac:dyDescent="0.5">
      <c r="A19" s="47" t="s">
        <v>6</v>
      </c>
      <c r="B19" s="18"/>
      <c r="C19" s="18"/>
      <c r="D19" s="18"/>
      <c r="E19" s="18"/>
      <c r="F19" s="18"/>
      <c r="G19" s="18"/>
      <c r="H19" s="18"/>
      <c r="I19" s="18"/>
      <c r="J19" s="33"/>
      <c r="K19" s="25"/>
      <c r="L19" s="33"/>
      <c r="M19" s="18"/>
      <c r="N19" s="18"/>
      <c r="O19" s="18"/>
      <c r="P19" s="18"/>
      <c r="Q19" s="21"/>
      <c r="R19" s="21"/>
      <c r="S19" s="21"/>
      <c r="T19" s="21"/>
      <c r="U19" s="36">
        <f>0.45*90</f>
        <v>40.5</v>
      </c>
      <c r="V19" s="36">
        <f>0.45*90</f>
        <v>40.5</v>
      </c>
      <c r="W19" s="18"/>
      <c r="X19" s="23"/>
      <c r="Y19" s="23"/>
      <c r="Z19" s="23"/>
      <c r="AA19" s="23"/>
      <c r="AB19" s="23"/>
      <c r="AC19" s="21"/>
      <c r="AD19" s="38"/>
      <c r="AE19" s="38"/>
      <c r="AF19" s="18"/>
      <c r="AG19" s="26">
        <f>0.45*90</f>
        <v>40.5</v>
      </c>
      <c r="AH19" s="36">
        <f>0.45*90</f>
        <v>40.5</v>
      </c>
      <c r="AI19" s="23"/>
      <c r="AJ19" s="23"/>
      <c r="AK19" s="23"/>
      <c r="AL19" s="7"/>
      <c r="AM19" s="7"/>
      <c r="AN19" s="36">
        <f>0.45*90</f>
        <v>40.5</v>
      </c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26">
        <f>0.45*90</f>
        <v>40.5</v>
      </c>
      <c r="BL19" s="36">
        <f>0.45*90</f>
        <v>40.5</v>
      </c>
      <c r="BM19" s="7"/>
      <c r="BN19" s="7"/>
      <c r="BO19" s="7"/>
      <c r="BP19" s="7"/>
      <c r="BQ19" s="7"/>
      <c r="BR19" s="7"/>
      <c r="BS19" s="36">
        <f>0.45*90</f>
        <v>40.5</v>
      </c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36">
        <f>0.45*90</f>
        <v>40.5</v>
      </c>
      <c r="CK19" s="7"/>
      <c r="CL19" s="7"/>
      <c r="CM19" s="7"/>
      <c r="CN19" s="7"/>
      <c r="CO19" s="26">
        <f>0.45*90</f>
        <v>40.5</v>
      </c>
      <c r="CP19" s="36">
        <f>0.45*90</f>
        <v>40.5</v>
      </c>
      <c r="CQ19" s="7"/>
      <c r="CR19" s="7"/>
      <c r="CS19" s="7"/>
      <c r="CT19" s="7"/>
      <c r="CU19" s="7"/>
      <c r="CV19" s="7"/>
      <c r="CW19" s="36">
        <f>0.45*90</f>
        <v>40.5</v>
      </c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</row>
    <row r="20" spans="1:126" ht="26.25" customHeight="1" x14ac:dyDescent="0.5">
      <c r="A20" s="48" t="s">
        <v>7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21"/>
      <c r="R20" s="21"/>
      <c r="S20" s="21"/>
      <c r="T20" s="21"/>
      <c r="U20" s="21"/>
      <c r="V20" s="23"/>
      <c r="W20" s="26">
        <f>0.45*90</f>
        <v>40.5</v>
      </c>
      <c r="X20" s="18"/>
      <c r="Y20" s="23"/>
      <c r="Z20" s="18"/>
      <c r="AA20" s="23"/>
      <c r="AB20" s="23"/>
      <c r="AC20" s="23"/>
      <c r="AD20" s="23"/>
      <c r="AE20" s="23"/>
      <c r="AF20" s="18"/>
      <c r="AG20" s="38"/>
      <c r="AH20" s="38"/>
      <c r="AI20" s="23"/>
      <c r="AJ20" s="23"/>
      <c r="AK20" s="23"/>
      <c r="AL20" s="8"/>
      <c r="AM20" s="7"/>
      <c r="AN20" s="7"/>
      <c r="AO20" s="7"/>
      <c r="AP20" s="8"/>
      <c r="AQ20" s="7"/>
      <c r="AR20" s="7"/>
      <c r="AS20" s="7"/>
      <c r="AT20" s="8"/>
      <c r="AU20" s="7"/>
      <c r="AV20" s="7"/>
      <c r="AW20" s="7"/>
      <c r="AX20" s="8"/>
      <c r="AY20" s="7"/>
      <c r="AZ20" s="7"/>
      <c r="BA20" s="7"/>
      <c r="BB20" s="8"/>
      <c r="BC20" s="7"/>
      <c r="BD20" s="7"/>
      <c r="BE20" s="7"/>
      <c r="BF20" s="8"/>
      <c r="BG20" s="7"/>
      <c r="BH20" s="7"/>
      <c r="BI20" s="7"/>
      <c r="BJ20" s="8"/>
      <c r="BK20" s="7"/>
      <c r="BL20" s="7"/>
      <c r="BM20" s="7"/>
      <c r="BN20" s="8"/>
      <c r="BO20" s="7"/>
      <c r="BP20" s="7"/>
      <c r="BQ20" s="7"/>
      <c r="BR20" s="8"/>
      <c r="BS20" s="7"/>
      <c r="BT20" s="7"/>
      <c r="BU20" s="7"/>
      <c r="BV20" s="8"/>
      <c r="BW20" s="7"/>
      <c r="BX20" s="7"/>
      <c r="BY20" s="7"/>
      <c r="BZ20" s="8"/>
      <c r="CA20" s="7"/>
      <c r="CB20" s="7"/>
      <c r="CC20" s="7"/>
      <c r="CD20" s="8"/>
      <c r="CE20" s="7"/>
      <c r="CF20" s="7"/>
      <c r="CG20" s="7"/>
      <c r="CH20" s="8"/>
      <c r="CI20" s="7"/>
      <c r="CJ20" s="7"/>
      <c r="CK20" s="7"/>
      <c r="CL20" s="8"/>
      <c r="CM20" s="7"/>
      <c r="CN20" s="7"/>
      <c r="CO20" s="7"/>
      <c r="CP20" s="8"/>
      <c r="CQ20" s="7"/>
      <c r="CR20" s="7"/>
      <c r="CS20" s="7"/>
      <c r="CT20" s="8"/>
      <c r="CU20" s="7"/>
      <c r="CV20" s="7"/>
      <c r="CW20" s="7"/>
      <c r="CX20" s="8"/>
      <c r="CY20" s="7"/>
      <c r="CZ20" s="7"/>
      <c r="DA20" s="7"/>
      <c r="DB20" s="8"/>
      <c r="DC20" s="36">
        <f>0.45*90</f>
        <v>40.5</v>
      </c>
      <c r="DD20" s="7"/>
      <c r="DE20" s="7"/>
      <c r="DF20" s="8"/>
      <c r="DG20" s="7"/>
      <c r="DH20" s="26">
        <f>0.45*90</f>
        <v>40.5</v>
      </c>
      <c r="DI20" s="36">
        <f>0.45*90</f>
        <v>40.5</v>
      </c>
      <c r="DJ20" s="8"/>
      <c r="DK20" s="7"/>
      <c r="DL20" s="7"/>
      <c r="DM20" s="7"/>
      <c r="DN20" s="8"/>
      <c r="DO20" s="7"/>
      <c r="DP20" s="7"/>
      <c r="DQ20" s="7"/>
      <c r="DR20" s="8"/>
      <c r="DS20" s="7"/>
      <c r="DT20" s="7"/>
      <c r="DU20" s="7"/>
    </row>
    <row r="21" spans="1:126" ht="26.25" customHeight="1" x14ac:dyDescent="0.5">
      <c r="A21" s="47" t="s">
        <v>8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20"/>
      <c r="V21" s="20"/>
      <c r="W21" s="21"/>
      <c r="X21" s="36">
        <f>0.45*90</f>
        <v>40.5</v>
      </c>
      <c r="Y21" s="36">
        <f>0.45*90</f>
        <v>40.5</v>
      </c>
      <c r="Z21" s="21"/>
      <c r="AA21" s="21"/>
      <c r="AB21" s="23"/>
      <c r="AC21" s="18"/>
      <c r="AD21" s="18"/>
      <c r="AE21" s="23"/>
      <c r="AF21" s="23"/>
      <c r="AG21" s="23"/>
      <c r="AH21" s="23"/>
      <c r="AI21" s="23"/>
      <c r="AJ21" s="23"/>
      <c r="AK21" s="23"/>
      <c r="AL21" s="7"/>
      <c r="AM21" s="7"/>
      <c r="AN21" s="7"/>
      <c r="AO21" s="7"/>
      <c r="AP21" s="7"/>
      <c r="AQ21" s="7"/>
      <c r="AR21" s="36">
        <f>0.45*90</f>
        <v>40.5</v>
      </c>
      <c r="AS21" s="7"/>
      <c r="AT21" s="7"/>
      <c r="AU21" s="7"/>
      <c r="AV21" s="7"/>
      <c r="AW21" s="7"/>
      <c r="AX21" s="7"/>
      <c r="AY21" s="7"/>
      <c r="AZ21" s="7"/>
      <c r="BA21" s="7"/>
      <c r="BB21" s="26">
        <f>0.45*90</f>
        <v>40.5</v>
      </c>
      <c r="BC21" s="36">
        <f>0.45*90</f>
        <v>40.5</v>
      </c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36">
        <f>0.45*90</f>
        <v>40.5</v>
      </c>
      <c r="BU21" s="7"/>
      <c r="BV21" s="7"/>
      <c r="BW21" s="7"/>
      <c r="BX21" s="7"/>
      <c r="BY21" s="7"/>
      <c r="BZ21" s="7"/>
      <c r="CA21" s="36">
        <f>0.45*90</f>
        <v>40.5</v>
      </c>
      <c r="CB21" s="7"/>
      <c r="CC21" s="7"/>
      <c r="CD21" s="7"/>
      <c r="CE21" s="7"/>
      <c r="CF21" s="26">
        <f>0.45*90</f>
        <v>40.5</v>
      </c>
      <c r="CG21" s="36">
        <f>0.45*90</f>
        <v>40.5</v>
      </c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36">
        <f>0.45*90</f>
        <v>40.5</v>
      </c>
      <c r="DE21" s="7"/>
      <c r="DF21" s="7"/>
      <c r="DG21" s="7"/>
      <c r="DH21" s="7"/>
      <c r="DI21" s="7"/>
      <c r="DJ21" s="7"/>
      <c r="DK21" s="26">
        <f>0.45*90</f>
        <v>40.5</v>
      </c>
      <c r="DL21" s="36">
        <f>0.45*90</f>
        <v>40.5</v>
      </c>
      <c r="DM21" s="7"/>
      <c r="DN21" s="7"/>
      <c r="DO21" s="7"/>
      <c r="DP21" s="7"/>
      <c r="DQ21" s="7"/>
      <c r="DR21" s="7"/>
      <c r="DS21" s="7"/>
      <c r="DT21" s="7"/>
      <c r="DU21" s="7"/>
    </row>
    <row r="22" spans="1:126" ht="26.25" customHeight="1" x14ac:dyDescent="0.5">
      <c r="A22" s="48" t="s">
        <v>17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20"/>
      <c r="V22" s="20"/>
      <c r="W22" s="21"/>
      <c r="X22" s="21"/>
      <c r="Y22" s="21"/>
      <c r="Z22" s="26">
        <f>0.45*90</f>
        <v>40.5</v>
      </c>
      <c r="AA22" s="21"/>
      <c r="AB22" s="21"/>
      <c r="AC22" s="25"/>
      <c r="AD22" s="18"/>
      <c r="AE22" s="23"/>
      <c r="AF22" s="23"/>
      <c r="AG22" s="23"/>
      <c r="AH22" s="23"/>
      <c r="AI22" s="23"/>
      <c r="AJ22" s="23"/>
      <c r="AK22" s="23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</row>
    <row r="23" spans="1:126" ht="26.25" customHeight="1" x14ac:dyDescent="0.5">
      <c r="A23" s="47" t="s">
        <v>12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23"/>
      <c r="X23" s="23"/>
      <c r="Y23" s="23"/>
      <c r="Z23" s="23"/>
      <c r="AA23" s="36">
        <f>0.45*90</f>
        <v>40.5</v>
      </c>
      <c r="AB23" s="36">
        <f>0.45*90</f>
        <v>40.5</v>
      </c>
      <c r="AC23" s="30"/>
      <c r="AD23" s="18"/>
      <c r="AE23" s="23"/>
      <c r="AF23" s="23"/>
      <c r="AG23" s="23"/>
      <c r="AH23" s="23"/>
      <c r="AI23" s="23"/>
      <c r="AJ23" s="23"/>
      <c r="AK23" s="23"/>
      <c r="AL23" s="7"/>
      <c r="AM23" s="7"/>
      <c r="AN23" s="7"/>
      <c r="AO23" s="7"/>
      <c r="AP23" s="7"/>
      <c r="AQ23" s="7"/>
      <c r="AR23" s="7"/>
      <c r="AS23" s="7"/>
      <c r="AT23" s="7"/>
      <c r="AU23" s="36">
        <f>0.45*90</f>
        <v>40.5</v>
      </c>
      <c r="AV23" s="7"/>
      <c r="AW23" s="7"/>
      <c r="AX23" s="7"/>
      <c r="AY23" s="7"/>
      <c r="AZ23" s="7"/>
      <c r="BA23" s="7"/>
      <c r="BB23" s="7"/>
      <c r="BC23" s="7"/>
      <c r="BD23" s="26">
        <f>0.45*90</f>
        <v>40.5</v>
      </c>
      <c r="BE23" s="36">
        <f>0.45*90</f>
        <v>40.5</v>
      </c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36">
        <f>0.45*90</f>
        <v>40.5</v>
      </c>
      <c r="CA23" s="7"/>
      <c r="CB23" s="7"/>
      <c r="CC23" s="7"/>
      <c r="CD23" s="7"/>
      <c r="CE23" s="7"/>
      <c r="CF23" s="7"/>
      <c r="CG23" s="7"/>
      <c r="CH23" s="26">
        <f>0.45*90</f>
        <v>40.5</v>
      </c>
      <c r="CI23" s="36">
        <f>0.45*90</f>
        <v>40.5</v>
      </c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36">
        <f>0.45*90</f>
        <v>40.5</v>
      </c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26">
        <f>0.45*90</f>
        <v>40.5</v>
      </c>
      <c r="DN23" s="36">
        <f>0.45*90</f>
        <v>40.5</v>
      </c>
      <c r="DO23" s="7"/>
      <c r="DP23" s="7"/>
      <c r="DQ23" s="7"/>
      <c r="DR23" s="7"/>
      <c r="DS23" s="7"/>
      <c r="DT23" s="7"/>
      <c r="DU23" s="7"/>
    </row>
    <row r="24" spans="1:126" ht="26.25" customHeight="1" x14ac:dyDescent="0.5">
      <c r="A24" s="49" t="s">
        <v>13</v>
      </c>
      <c r="B24" s="33"/>
      <c r="C24" s="18"/>
      <c r="D24" s="18"/>
      <c r="E24" s="33"/>
      <c r="F24" s="33"/>
      <c r="G24" s="33"/>
      <c r="H24" s="33"/>
      <c r="I24" s="33"/>
      <c r="J24" s="33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33"/>
      <c r="V24" s="33"/>
      <c r="W24" s="33"/>
      <c r="X24" s="39"/>
      <c r="Y24" s="33"/>
      <c r="Z24" s="33"/>
      <c r="AA24" s="33"/>
      <c r="AB24" s="25"/>
      <c r="AC24" s="25"/>
      <c r="AD24" s="25"/>
      <c r="AE24" s="21"/>
      <c r="AF24" s="21"/>
      <c r="AG24" s="21"/>
      <c r="AH24" s="21"/>
      <c r="AI24" s="21"/>
      <c r="AJ24" s="21"/>
      <c r="AK24" s="21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</row>
    <row r="26" spans="1:126" x14ac:dyDescent="0.3">
      <c r="A26" t="s">
        <v>11</v>
      </c>
      <c r="B26">
        <f>SUM(B5:B25)</f>
        <v>2</v>
      </c>
      <c r="C26">
        <f t="shared" ref="C26:AJ26" si="0">SUM(C5:C25)</f>
        <v>5</v>
      </c>
      <c r="D26">
        <f t="shared" si="0"/>
        <v>5</v>
      </c>
      <c r="E26">
        <f t="shared" si="0"/>
        <v>81.5</v>
      </c>
      <c r="F26">
        <f t="shared" si="0"/>
        <v>206.5</v>
      </c>
      <c r="G26">
        <f t="shared" si="0"/>
        <v>125.5</v>
      </c>
      <c r="H26">
        <f t="shared" si="0"/>
        <v>176.5</v>
      </c>
      <c r="I26">
        <f t="shared" si="0"/>
        <v>176.5</v>
      </c>
      <c r="J26">
        <f t="shared" si="0"/>
        <v>125.5</v>
      </c>
      <c r="K26">
        <f t="shared" si="0"/>
        <v>176.5</v>
      </c>
      <c r="L26">
        <f t="shared" si="0"/>
        <v>176.5</v>
      </c>
      <c r="M26">
        <f t="shared" si="0"/>
        <v>96.5</v>
      </c>
      <c r="N26">
        <f t="shared" si="0"/>
        <v>20</v>
      </c>
      <c r="O26">
        <f t="shared" si="0"/>
        <v>20</v>
      </c>
      <c r="P26">
        <f t="shared" si="0"/>
        <v>10</v>
      </c>
      <c r="Q26">
        <f t="shared" si="0"/>
        <v>40.5</v>
      </c>
      <c r="R26">
        <f t="shared" si="0"/>
        <v>45.5</v>
      </c>
      <c r="S26">
        <f t="shared" si="0"/>
        <v>5</v>
      </c>
      <c r="T26">
        <f t="shared" si="0"/>
        <v>40.5</v>
      </c>
      <c r="U26">
        <f t="shared" si="0"/>
        <v>40.5</v>
      </c>
      <c r="V26">
        <f t="shared" si="0"/>
        <v>40.5</v>
      </c>
      <c r="W26">
        <f t="shared" si="0"/>
        <v>40.5</v>
      </c>
      <c r="X26">
        <f t="shared" si="0"/>
        <v>40.5</v>
      </c>
      <c r="Y26">
        <f t="shared" si="0"/>
        <v>40.5</v>
      </c>
      <c r="Z26">
        <f t="shared" si="0"/>
        <v>40.5</v>
      </c>
      <c r="AA26">
        <f t="shared" si="0"/>
        <v>40.5</v>
      </c>
      <c r="AB26">
        <f t="shared" si="0"/>
        <v>40.5</v>
      </c>
      <c r="AC26">
        <f t="shared" si="0"/>
        <v>0</v>
      </c>
      <c r="AD26">
        <f t="shared" si="0"/>
        <v>40.5</v>
      </c>
      <c r="AE26">
        <f t="shared" si="0"/>
        <v>40.5</v>
      </c>
      <c r="AF26">
        <f t="shared" si="0"/>
        <v>0</v>
      </c>
      <c r="AG26">
        <f t="shared" si="0"/>
        <v>40.5</v>
      </c>
      <c r="AH26">
        <f t="shared" si="0"/>
        <v>40.5</v>
      </c>
      <c r="AI26">
        <f t="shared" si="0"/>
        <v>0</v>
      </c>
      <c r="AJ26">
        <f t="shared" si="0"/>
        <v>0</v>
      </c>
      <c r="AK26">
        <f t="shared" ref="AK26" si="1">SUM(AK5:AK25)</f>
        <v>0</v>
      </c>
      <c r="AL26">
        <f t="shared" ref="AL26" si="2">SUM(AL5:AL25)</f>
        <v>0</v>
      </c>
      <c r="AM26">
        <f t="shared" ref="AM26" si="3">SUM(AM5:AM25)</f>
        <v>40.5</v>
      </c>
      <c r="AN26">
        <f t="shared" ref="AN26" si="4">SUM(AN5:AN25)</f>
        <v>40.5</v>
      </c>
      <c r="AO26">
        <f t="shared" ref="AO26" si="5">SUM(AO5:AO25)</f>
        <v>0</v>
      </c>
      <c r="AP26">
        <f t="shared" ref="AP26" si="6">SUM(AP5:AP25)</f>
        <v>0</v>
      </c>
      <c r="AQ26">
        <f t="shared" ref="AQ26" si="7">SUM(AQ5:AQ25)</f>
        <v>40.5</v>
      </c>
      <c r="AR26">
        <f t="shared" ref="AR26" si="8">SUM(AR5:AR25)</f>
        <v>40.5</v>
      </c>
      <c r="AS26">
        <f t="shared" ref="AS26" si="9">SUM(AS5:AS25)</f>
        <v>0</v>
      </c>
      <c r="AT26">
        <f t="shared" ref="AT26" si="10">SUM(AT5:AT25)</f>
        <v>0</v>
      </c>
      <c r="AU26">
        <f t="shared" ref="AU26" si="11">SUM(AU5:AU25)</f>
        <v>40.5</v>
      </c>
      <c r="AV26">
        <f t="shared" ref="AV26" si="12">SUM(AV5:AV25)</f>
        <v>40.5</v>
      </c>
      <c r="AW26">
        <f t="shared" ref="AW26" si="13">SUM(AW5:AW25)</f>
        <v>0</v>
      </c>
      <c r="AX26">
        <f t="shared" ref="AX26" si="14">SUM(AX5:AX25)</f>
        <v>0</v>
      </c>
      <c r="AY26">
        <f t="shared" ref="AY26" si="15">SUM(AY5:AY25)</f>
        <v>0</v>
      </c>
      <c r="AZ26">
        <f t="shared" ref="AZ26" si="16">SUM(AZ5:AZ25)</f>
        <v>40.5</v>
      </c>
      <c r="BA26">
        <f t="shared" ref="BA26" si="17">SUM(BA5:BA25)</f>
        <v>40.5</v>
      </c>
      <c r="BB26">
        <f t="shared" ref="BB26" si="18">SUM(BB5:BB25)</f>
        <v>40.5</v>
      </c>
      <c r="BC26">
        <f t="shared" ref="BC26" si="19">SUM(BC5:BC25)</f>
        <v>40.5</v>
      </c>
      <c r="BD26">
        <f t="shared" ref="BD26" si="20">SUM(BD5:BD25)</f>
        <v>40.5</v>
      </c>
      <c r="BE26">
        <f t="shared" ref="BE26" si="21">SUM(BE5:BE25)</f>
        <v>40.5</v>
      </c>
      <c r="BF26">
        <f t="shared" ref="BF26" si="22">SUM(BF5:BF25)</f>
        <v>0</v>
      </c>
      <c r="BG26">
        <f t="shared" ref="BG26" si="23">SUM(BG5:BG25)</f>
        <v>40.5</v>
      </c>
      <c r="BH26">
        <f t="shared" ref="BH26" si="24">SUM(BH5:BH25)</f>
        <v>40.5</v>
      </c>
      <c r="BI26">
        <f t="shared" ref="BI26" si="25">SUM(BI5:BI25)</f>
        <v>0</v>
      </c>
      <c r="BJ26">
        <f t="shared" ref="BJ26" si="26">SUM(BJ5:BJ25)</f>
        <v>0</v>
      </c>
      <c r="BK26">
        <f t="shared" ref="BK26" si="27">SUM(BK5:BK25)</f>
        <v>40.5</v>
      </c>
      <c r="BL26">
        <f t="shared" ref="BL26" si="28">SUM(BL5:BL25)</f>
        <v>40.5</v>
      </c>
      <c r="BM26">
        <f t="shared" ref="BM26" si="29">SUM(BM5:BM25)</f>
        <v>0</v>
      </c>
      <c r="BN26">
        <f t="shared" ref="BN26" si="30">SUM(BN5:BN25)</f>
        <v>0</v>
      </c>
      <c r="BO26">
        <f t="shared" ref="BO26" si="31">SUM(BO5:BO25)</f>
        <v>40.5</v>
      </c>
      <c r="BP26">
        <f t="shared" ref="BP26" si="32">SUM(BP5:BP25)</f>
        <v>40.5</v>
      </c>
      <c r="BQ26">
        <f t="shared" ref="BQ26" si="33">SUM(BQ5:BQ25)</f>
        <v>0</v>
      </c>
      <c r="BR26">
        <f t="shared" ref="BR26" si="34">SUM(BR5:BR25)</f>
        <v>0</v>
      </c>
      <c r="BS26">
        <f t="shared" ref="BS26" si="35">SUM(BS5:BS25)</f>
        <v>40.5</v>
      </c>
      <c r="BT26">
        <f t="shared" ref="BT26" si="36">SUM(BT5:BT25)</f>
        <v>40.5</v>
      </c>
      <c r="BU26">
        <f t="shared" ref="BU26" si="37">SUM(BU5:BU25)</f>
        <v>0</v>
      </c>
      <c r="BV26">
        <f t="shared" ref="BV26" si="38">SUM(BV5:BV25)</f>
        <v>0</v>
      </c>
      <c r="BW26">
        <f t="shared" ref="BW26" si="39">SUM(BW5:BW25)</f>
        <v>40.5</v>
      </c>
      <c r="BX26">
        <f t="shared" ref="BX26" si="40">SUM(BX5:BX25)</f>
        <v>40.5</v>
      </c>
      <c r="BY26">
        <f t="shared" ref="BY26" si="41">SUM(BY5:BY25)</f>
        <v>0</v>
      </c>
      <c r="BZ26">
        <f t="shared" ref="BZ26" si="42">SUM(BZ5:BZ25)</f>
        <v>40.5</v>
      </c>
      <c r="CA26">
        <f t="shared" ref="CA26" si="43">SUM(CA5:CA25)</f>
        <v>40.5</v>
      </c>
      <c r="CB26">
        <f t="shared" ref="CB26" si="44">SUM(CB5:CB25)</f>
        <v>0</v>
      </c>
      <c r="CC26">
        <f t="shared" ref="CC26" si="45">SUM(CC5:CC25)</f>
        <v>0</v>
      </c>
      <c r="CD26">
        <f t="shared" ref="CD26" si="46">SUM(CD5:CD25)</f>
        <v>40.5</v>
      </c>
      <c r="CE26">
        <f t="shared" ref="CE26" si="47">SUM(CE5:CE25)</f>
        <v>40.5</v>
      </c>
      <c r="CF26">
        <f t="shared" ref="CF26" si="48">SUM(CF5:CF25)</f>
        <v>40.5</v>
      </c>
      <c r="CG26">
        <f t="shared" ref="CG26" si="49">SUM(CG5:CG25)</f>
        <v>40.5</v>
      </c>
      <c r="CH26">
        <f t="shared" ref="CH26" si="50">SUM(CH5:CH25)</f>
        <v>40.5</v>
      </c>
      <c r="CI26">
        <f t="shared" ref="CI26" si="51">SUM(CI5:CI25)</f>
        <v>40.5</v>
      </c>
      <c r="CJ26">
        <f t="shared" ref="CJ26" si="52">SUM(CJ5:CJ25)</f>
        <v>40.5</v>
      </c>
      <c r="CK26">
        <f t="shared" ref="CK26:CN26" si="53">SUM(CK5:CK25)</f>
        <v>40.5</v>
      </c>
      <c r="CL26">
        <f t="shared" si="53"/>
        <v>0</v>
      </c>
      <c r="CM26">
        <f t="shared" si="53"/>
        <v>0</v>
      </c>
      <c r="CN26">
        <f t="shared" si="53"/>
        <v>0</v>
      </c>
      <c r="CO26">
        <f t="shared" ref="CO26:DU26" si="54">SUM(CO5:CO25)</f>
        <v>40.5</v>
      </c>
      <c r="CP26">
        <f t="shared" si="54"/>
        <v>40.5</v>
      </c>
      <c r="CQ26">
        <f t="shared" si="54"/>
        <v>40.5</v>
      </c>
      <c r="CR26">
        <f t="shared" si="54"/>
        <v>40.5</v>
      </c>
      <c r="CS26">
        <f t="shared" si="54"/>
        <v>0</v>
      </c>
      <c r="CT26">
        <f t="shared" si="54"/>
        <v>0</v>
      </c>
      <c r="CU26">
        <f t="shared" si="54"/>
        <v>0</v>
      </c>
      <c r="CV26">
        <f t="shared" si="54"/>
        <v>40.5</v>
      </c>
      <c r="CW26">
        <f t="shared" si="54"/>
        <v>40.5</v>
      </c>
      <c r="CX26">
        <f t="shared" si="54"/>
        <v>0</v>
      </c>
      <c r="CY26">
        <f t="shared" si="54"/>
        <v>0</v>
      </c>
      <c r="CZ26">
        <f t="shared" si="54"/>
        <v>40.5</v>
      </c>
      <c r="DA26">
        <f t="shared" si="54"/>
        <v>40.5</v>
      </c>
      <c r="DB26">
        <f t="shared" si="54"/>
        <v>0</v>
      </c>
      <c r="DC26">
        <f t="shared" si="54"/>
        <v>40.5</v>
      </c>
      <c r="DD26">
        <f t="shared" si="54"/>
        <v>40.5</v>
      </c>
      <c r="DE26">
        <f t="shared" si="54"/>
        <v>0</v>
      </c>
      <c r="DF26">
        <f t="shared" si="54"/>
        <v>0</v>
      </c>
      <c r="DG26">
        <f t="shared" si="54"/>
        <v>0</v>
      </c>
      <c r="DH26">
        <f t="shared" si="54"/>
        <v>40.5</v>
      </c>
      <c r="DI26">
        <f t="shared" si="54"/>
        <v>40.5</v>
      </c>
      <c r="DJ26">
        <f t="shared" si="54"/>
        <v>0</v>
      </c>
      <c r="DK26">
        <f t="shared" si="54"/>
        <v>40.5</v>
      </c>
      <c r="DL26">
        <f t="shared" si="54"/>
        <v>40.5</v>
      </c>
      <c r="DM26">
        <f t="shared" si="54"/>
        <v>40.5</v>
      </c>
      <c r="DN26">
        <f t="shared" si="54"/>
        <v>40.5</v>
      </c>
      <c r="DO26">
        <f t="shared" si="54"/>
        <v>0</v>
      </c>
      <c r="DP26">
        <f t="shared" si="54"/>
        <v>0</v>
      </c>
      <c r="DQ26">
        <f t="shared" si="54"/>
        <v>0</v>
      </c>
      <c r="DR26">
        <f t="shared" si="54"/>
        <v>0</v>
      </c>
      <c r="DS26">
        <f t="shared" si="54"/>
        <v>0</v>
      </c>
      <c r="DT26">
        <f t="shared" si="54"/>
        <v>0</v>
      </c>
      <c r="DU26">
        <f t="shared" si="54"/>
        <v>0</v>
      </c>
    </row>
    <row r="27" spans="1:126" x14ac:dyDescent="0.3">
      <c r="A27">
        <v>1</v>
      </c>
      <c r="R27" s="5"/>
      <c r="S27" s="5">
        <v>9000</v>
      </c>
      <c r="T27" s="5">
        <f>S27*$AL$46</f>
        <v>8562.5</v>
      </c>
      <c r="U27" s="5">
        <f t="shared" ref="U27:AB27" si="55">T27*$AL$46</f>
        <v>8146.2673611111104</v>
      </c>
      <c r="V27" s="5">
        <f t="shared" si="55"/>
        <v>7750.2682532793197</v>
      </c>
      <c r="W27" s="5">
        <f t="shared" si="55"/>
        <v>7373.5191020782413</v>
      </c>
      <c r="X27" s="5">
        <f t="shared" si="55"/>
        <v>7015.0841457272154</v>
      </c>
      <c r="Y27" s="5">
        <f t="shared" si="55"/>
        <v>6674.0731108654754</v>
      </c>
      <c r="Z27" s="5">
        <f t="shared" si="55"/>
        <v>6349.6390013095142</v>
      </c>
      <c r="AA27" s="5">
        <f t="shared" si="55"/>
        <v>6040.9759943014124</v>
      </c>
      <c r="AB27" s="5">
        <f t="shared" si="55"/>
        <v>5747.3174390228714</v>
      </c>
      <c r="AC27" s="5">
        <v>0</v>
      </c>
      <c r="AD27" s="5">
        <f t="shared" ref="AD27:AH29" si="56">AC27*0.976</f>
        <v>0</v>
      </c>
      <c r="AE27" s="5">
        <f t="shared" si="56"/>
        <v>0</v>
      </c>
      <c r="AF27" s="5">
        <v>15000</v>
      </c>
      <c r="AG27" s="5">
        <f t="shared" ref="AG27:BH27" si="57">AF27*$AL$46</f>
        <v>14270.833333333332</v>
      </c>
      <c r="AH27" s="5">
        <f t="shared" si="57"/>
        <v>13577.112268518516</v>
      </c>
      <c r="AI27" s="5">
        <f t="shared" si="57"/>
        <v>12917.113755465532</v>
      </c>
      <c r="AJ27" s="5">
        <f t="shared" si="57"/>
        <v>12289.198503463735</v>
      </c>
      <c r="AK27" s="5">
        <f t="shared" si="57"/>
        <v>11691.806909545357</v>
      </c>
      <c r="AL27" s="5">
        <f t="shared" si="57"/>
        <v>11123.45518477579</v>
      </c>
      <c r="AM27" s="5">
        <f t="shared" si="57"/>
        <v>10582.731668849188</v>
      </c>
      <c r="AN27" s="5">
        <f t="shared" si="57"/>
        <v>10068.293323835685</v>
      </c>
      <c r="AO27" s="5">
        <f t="shared" si="57"/>
        <v>9578.8623983714497</v>
      </c>
      <c r="AP27" s="5">
        <f t="shared" si="57"/>
        <v>9113.2232540061705</v>
      </c>
      <c r="AQ27" s="5">
        <f t="shared" si="57"/>
        <v>8670.219345825315</v>
      </c>
      <c r="AR27" s="5">
        <f t="shared" si="57"/>
        <v>8248.7503498476945</v>
      </c>
      <c r="AS27" s="5">
        <f t="shared" si="57"/>
        <v>7847.7694300634312</v>
      </c>
      <c r="AT27" s="5">
        <f t="shared" si="57"/>
        <v>7466.280638324236</v>
      </c>
      <c r="AU27" s="5">
        <f t="shared" si="57"/>
        <v>7103.3364406279188</v>
      </c>
      <c r="AV27" s="5">
        <f t="shared" si="57"/>
        <v>6758.0353636529499</v>
      </c>
      <c r="AW27" s="5">
        <f t="shared" si="57"/>
        <v>6429.5197556975982</v>
      </c>
      <c r="AX27" s="5">
        <f t="shared" si="57"/>
        <v>6116.9736564622981</v>
      </c>
      <c r="AY27" s="5">
        <f t="shared" si="57"/>
        <v>5819.6207703842692</v>
      </c>
      <c r="AZ27" s="5">
        <f t="shared" si="57"/>
        <v>5536.7225384905896</v>
      </c>
      <c r="BA27" s="5">
        <f t="shared" si="57"/>
        <v>5267.5763039806297</v>
      </c>
      <c r="BB27" s="5">
        <f t="shared" si="57"/>
        <v>5011.5135669815709</v>
      </c>
      <c r="BC27" s="5">
        <f t="shared" si="57"/>
        <v>4767.8983241421884</v>
      </c>
      <c r="BD27" s="5">
        <f t="shared" si="57"/>
        <v>4536.1254889408319</v>
      </c>
      <c r="BE27" s="5">
        <f t="shared" si="57"/>
        <v>4315.6193887839854</v>
      </c>
      <c r="BF27" s="5">
        <f t="shared" si="57"/>
        <v>4105.8323351625413</v>
      </c>
      <c r="BG27" s="5">
        <v>0</v>
      </c>
      <c r="BH27" s="5">
        <f t="shared" si="57"/>
        <v>0</v>
      </c>
      <c r="BI27" s="5">
        <v>5000</v>
      </c>
      <c r="BJ27" s="5">
        <f t="shared" ref="BJ27:BP27" si="58">BI27*$AL$46</f>
        <v>4756.9444444444443</v>
      </c>
      <c r="BK27" s="5">
        <f t="shared" si="58"/>
        <v>4525.7040895061727</v>
      </c>
      <c r="BL27" s="5">
        <f t="shared" si="58"/>
        <v>4305.7045851551784</v>
      </c>
      <c r="BM27" s="5">
        <f t="shared" si="58"/>
        <v>4096.3995011545794</v>
      </c>
      <c r="BN27" s="5">
        <f t="shared" si="58"/>
        <v>3897.2689698484537</v>
      </c>
      <c r="BO27" s="5">
        <v>0</v>
      </c>
      <c r="BP27" s="5">
        <f t="shared" si="58"/>
        <v>0</v>
      </c>
      <c r="BQ27" s="5">
        <v>17500</v>
      </c>
      <c r="BR27" s="5">
        <f t="shared" ref="BQ27:BW27" si="59">BQ27*$AL$46</f>
        <v>16649.305555555555</v>
      </c>
      <c r="BS27" s="5">
        <f t="shared" si="59"/>
        <v>15839.964313271603</v>
      </c>
      <c r="BT27" s="5">
        <f t="shared" si="59"/>
        <v>15069.966048043121</v>
      </c>
      <c r="BU27" s="5">
        <f t="shared" si="59"/>
        <v>14337.398254041023</v>
      </c>
      <c r="BV27" s="5">
        <f t="shared" si="59"/>
        <v>13640.441394469584</v>
      </c>
      <c r="BW27" s="5">
        <f t="shared" si="59"/>
        <v>12977.364382238424</v>
      </c>
      <c r="BX27" s="5">
        <f t="shared" ref="BX27:CB27" si="60">BW27*0.976</f>
        <v>12665.907637064702</v>
      </c>
      <c r="BY27" s="5">
        <f t="shared" si="60"/>
        <v>12361.925853775148</v>
      </c>
      <c r="BZ27" s="5">
        <f t="shared" si="60"/>
        <v>12065.239633284544</v>
      </c>
      <c r="CA27" s="5">
        <f t="shared" si="60"/>
        <v>11775.673882085714</v>
      </c>
      <c r="CB27" s="5">
        <f t="shared" si="60"/>
        <v>11493.057708915656</v>
      </c>
      <c r="CC27" s="5">
        <f t="shared" ref="CC27:DE27" si="61">CB27*$AL$46</f>
        <v>10934.367403621145</v>
      </c>
      <c r="CD27" s="5">
        <f t="shared" si="61"/>
        <v>10402.835654834005</v>
      </c>
      <c r="CE27" s="5">
        <f t="shared" si="61"/>
        <v>9897.1422549462404</v>
      </c>
      <c r="CF27" s="5">
        <f t="shared" si="61"/>
        <v>9416.0311731085749</v>
      </c>
      <c r="CG27" s="5">
        <f t="shared" si="61"/>
        <v>8958.3074355269073</v>
      </c>
      <c r="CH27" s="5">
        <f t="shared" si="61"/>
        <v>8522.8341574110163</v>
      </c>
      <c r="CI27" s="5">
        <f t="shared" si="61"/>
        <v>8108.5297192035359</v>
      </c>
      <c r="CJ27" s="5">
        <f t="shared" si="61"/>
        <v>7714.3650800755859</v>
      </c>
      <c r="CK27" s="5">
        <f t="shared" si="61"/>
        <v>7339.3612220163559</v>
      </c>
      <c r="CL27" s="5">
        <f t="shared" si="61"/>
        <v>6982.5867181683379</v>
      </c>
      <c r="CM27" s="5">
        <f t="shared" si="61"/>
        <v>6643.1554193684879</v>
      </c>
      <c r="CN27" s="5">
        <f t="shared" si="61"/>
        <v>6320.2242531491856</v>
      </c>
      <c r="CO27" s="5">
        <f t="shared" si="61"/>
        <v>6012.9911297322114</v>
      </c>
      <c r="CP27" s="5">
        <f t="shared" si="61"/>
        <v>5720.6929498146728</v>
      </c>
      <c r="CQ27" s="5">
        <v>0</v>
      </c>
      <c r="CR27" s="5">
        <f t="shared" si="61"/>
        <v>0</v>
      </c>
      <c r="CS27" s="5">
        <v>15000</v>
      </c>
      <c r="CT27" s="5">
        <f t="shared" si="61"/>
        <v>14270.833333333332</v>
      </c>
      <c r="CU27" s="5">
        <f t="shared" si="61"/>
        <v>13577.112268518516</v>
      </c>
      <c r="CV27" s="5">
        <f t="shared" si="61"/>
        <v>12917.113755465532</v>
      </c>
      <c r="CW27" s="5">
        <f t="shared" si="61"/>
        <v>12289.198503463735</v>
      </c>
      <c r="CX27" s="5">
        <f t="shared" si="61"/>
        <v>11691.806909545357</v>
      </c>
      <c r="CY27" s="5">
        <f t="shared" si="61"/>
        <v>11123.45518477579</v>
      </c>
      <c r="CZ27" s="5">
        <f t="shared" si="61"/>
        <v>10582.731668849188</v>
      </c>
      <c r="DA27" s="5">
        <f t="shared" si="61"/>
        <v>10068.293323835685</v>
      </c>
      <c r="DB27" s="5">
        <f t="shared" si="61"/>
        <v>9578.8623983714497</v>
      </c>
      <c r="DC27" s="5">
        <f t="shared" si="61"/>
        <v>9113.2232540061705</v>
      </c>
      <c r="DD27" s="5">
        <f t="shared" si="61"/>
        <v>8670.219345825315</v>
      </c>
      <c r="DE27" s="5">
        <f t="shared" si="61"/>
        <v>8248.7503498476945</v>
      </c>
      <c r="DF27" s="5">
        <f t="shared" ref="CL27:DU30" si="62">DE27*$AL$46</f>
        <v>7847.7694300634312</v>
      </c>
      <c r="DG27" s="5">
        <f t="shared" si="62"/>
        <v>7466.280638324236</v>
      </c>
      <c r="DH27" s="5">
        <f t="shared" si="62"/>
        <v>7103.3364406279188</v>
      </c>
      <c r="DI27" s="5">
        <f t="shared" si="62"/>
        <v>6758.0353636529499</v>
      </c>
      <c r="DJ27" s="5">
        <f t="shared" si="62"/>
        <v>6429.5197556975982</v>
      </c>
      <c r="DK27" s="5">
        <f t="shared" si="62"/>
        <v>6116.9736564622981</v>
      </c>
      <c r="DL27" s="5">
        <f t="shared" si="62"/>
        <v>5819.6207703842692</v>
      </c>
      <c r="DM27" s="5">
        <f t="shared" si="62"/>
        <v>5536.7225384905896</v>
      </c>
      <c r="DN27" s="5">
        <f t="shared" si="62"/>
        <v>5267.5763039806297</v>
      </c>
      <c r="DO27" s="5">
        <f t="shared" si="62"/>
        <v>5011.5135669815709</v>
      </c>
      <c r="DP27" s="5">
        <f t="shared" si="62"/>
        <v>4767.8983241421884</v>
      </c>
      <c r="DQ27" s="5">
        <f t="shared" si="62"/>
        <v>4536.1254889408319</v>
      </c>
      <c r="DR27" s="5">
        <f t="shared" si="62"/>
        <v>4315.6193887839854</v>
      </c>
      <c r="DS27" s="5">
        <f t="shared" si="62"/>
        <v>4105.8323351625413</v>
      </c>
      <c r="DT27" s="5">
        <f t="shared" si="62"/>
        <v>3906.2432633143621</v>
      </c>
      <c r="DU27" s="5">
        <f t="shared" si="62"/>
        <v>3716.3564380143584</v>
      </c>
    </row>
    <row r="28" spans="1:126" x14ac:dyDescent="0.3">
      <c r="A28">
        <v>2</v>
      </c>
      <c r="R28" s="5"/>
      <c r="S28" s="5"/>
      <c r="T28" s="5">
        <v>15000</v>
      </c>
      <c r="U28" s="5">
        <f t="shared" ref="U28:CF31" si="63">T28*$AL$46</f>
        <v>14270.833333333332</v>
      </c>
      <c r="V28" s="5">
        <f t="shared" si="63"/>
        <v>13577.112268518516</v>
      </c>
      <c r="W28" s="5">
        <f t="shared" si="63"/>
        <v>12917.113755465532</v>
      </c>
      <c r="X28" s="5">
        <f t="shared" si="63"/>
        <v>12289.198503463735</v>
      </c>
      <c r="Y28" s="5">
        <f t="shared" si="63"/>
        <v>11691.806909545357</v>
      </c>
      <c r="Z28" s="5">
        <f t="shared" si="63"/>
        <v>11123.45518477579</v>
      </c>
      <c r="AA28" s="5">
        <f t="shared" si="63"/>
        <v>10582.731668849188</v>
      </c>
      <c r="AB28" s="5">
        <f t="shared" si="63"/>
        <v>10068.293323835685</v>
      </c>
      <c r="AC28" s="5">
        <f t="shared" si="63"/>
        <v>9578.8623983714497</v>
      </c>
      <c r="AD28" s="5">
        <f t="shared" si="63"/>
        <v>9113.2232540061705</v>
      </c>
      <c r="AE28" s="5">
        <f t="shared" si="63"/>
        <v>8670.219345825315</v>
      </c>
      <c r="AF28" s="5">
        <f t="shared" si="63"/>
        <v>8248.7503498476945</v>
      </c>
      <c r="AG28" s="5">
        <f t="shared" si="63"/>
        <v>7847.7694300634312</v>
      </c>
      <c r="AH28" s="5">
        <f t="shared" si="63"/>
        <v>7466.280638324236</v>
      </c>
      <c r="AI28" s="5">
        <f t="shared" si="63"/>
        <v>7103.3364406279188</v>
      </c>
      <c r="AJ28" s="5">
        <f t="shared" si="63"/>
        <v>6758.0353636529499</v>
      </c>
      <c r="AK28" s="5">
        <f t="shared" si="63"/>
        <v>6429.5197556975982</v>
      </c>
      <c r="AL28" s="5">
        <f t="shared" si="63"/>
        <v>6116.9736564622981</v>
      </c>
      <c r="AM28" s="5">
        <f t="shared" si="63"/>
        <v>5819.6207703842692</v>
      </c>
      <c r="AN28" s="5">
        <f t="shared" si="63"/>
        <v>5536.7225384905896</v>
      </c>
      <c r="AO28" s="5">
        <f t="shared" si="63"/>
        <v>5267.5763039806297</v>
      </c>
      <c r="AP28" s="5">
        <f t="shared" si="63"/>
        <v>5011.5135669815709</v>
      </c>
      <c r="AQ28" s="5">
        <f t="shared" si="63"/>
        <v>4767.8983241421884</v>
      </c>
      <c r="AR28" s="5">
        <f t="shared" si="63"/>
        <v>4536.1254889408319</v>
      </c>
      <c r="AS28" s="5">
        <f t="shared" si="63"/>
        <v>4315.6193887839854</v>
      </c>
      <c r="AT28" s="5">
        <f t="shared" si="63"/>
        <v>4105.8323351625413</v>
      </c>
      <c r="AU28" s="5">
        <f t="shared" si="63"/>
        <v>3906.2432633143621</v>
      </c>
      <c r="AV28" s="5">
        <f t="shared" si="63"/>
        <v>3716.3564380143584</v>
      </c>
      <c r="AW28" s="5">
        <f t="shared" si="63"/>
        <v>3535.7002222775491</v>
      </c>
      <c r="AX28" s="5">
        <f t="shared" si="63"/>
        <v>3363.8259059168349</v>
      </c>
      <c r="AY28" s="5">
        <f t="shared" si="63"/>
        <v>3200.3065910458777</v>
      </c>
      <c r="AZ28" s="5">
        <v>0</v>
      </c>
      <c r="BA28" s="5">
        <f t="shared" si="63"/>
        <v>0</v>
      </c>
      <c r="BB28" s="5">
        <v>15000</v>
      </c>
      <c r="BC28" s="5">
        <f t="shared" si="63"/>
        <v>14270.833333333332</v>
      </c>
      <c r="BD28" s="5">
        <f t="shared" si="63"/>
        <v>13577.112268518516</v>
      </c>
      <c r="BE28" s="5">
        <f t="shared" si="63"/>
        <v>12917.113755465532</v>
      </c>
      <c r="BF28" s="5">
        <f t="shared" si="63"/>
        <v>12289.198503463735</v>
      </c>
      <c r="BG28" s="5">
        <f t="shared" si="63"/>
        <v>11691.806909545357</v>
      </c>
      <c r="BH28" s="5">
        <f t="shared" si="63"/>
        <v>11123.45518477579</v>
      </c>
      <c r="BI28" s="5">
        <f t="shared" si="63"/>
        <v>10582.731668849188</v>
      </c>
      <c r="BJ28" s="5">
        <f t="shared" si="63"/>
        <v>10068.293323835685</v>
      </c>
      <c r="BK28" s="5">
        <f t="shared" si="63"/>
        <v>9578.8623983714497</v>
      </c>
      <c r="BL28" s="5">
        <f t="shared" si="63"/>
        <v>9113.2232540061705</v>
      </c>
      <c r="BM28" s="5">
        <f t="shared" si="63"/>
        <v>8670.219345825315</v>
      </c>
      <c r="BN28" s="5">
        <f t="shared" si="63"/>
        <v>8248.7503498476945</v>
      </c>
      <c r="BO28" s="5">
        <f t="shared" si="63"/>
        <v>7847.7694300634312</v>
      </c>
      <c r="BP28" s="5">
        <f t="shared" si="63"/>
        <v>7466.280638324236</v>
      </c>
      <c r="BQ28" s="5">
        <f t="shared" si="63"/>
        <v>7103.3364406279188</v>
      </c>
      <c r="BR28" s="5">
        <f t="shared" si="63"/>
        <v>6758.0353636529499</v>
      </c>
      <c r="BS28" s="5">
        <f t="shared" si="63"/>
        <v>6429.5197556975982</v>
      </c>
      <c r="BT28" s="5">
        <f t="shared" si="63"/>
        <v>6116.9736564622981</v>
      </c>
      <c r="BU28" s="5">
        <f t="shared" si="63"/>
        <v>5819.6207703842692</v>
      </c>
      <c r="BV28" s="5">
        <f t="shared" si="63"/>
        <v>5536.7225384905896</v>
      </c>
      <c r="BW28" s="5">
        <f t="shared" si="63"/>
        <v>5267.5763039806297</v>
      </c>
      <c r="BX28" s="5">
        <f t="shared" si="63"/>
        <v>5011.5135669815709</v>
      </c>
      <c r="BY28" s="5">
        <f t="shared" si="63"/>
        <v>4767.8983241421884</v>
      </c>
      <c r="BZ28" s="5">
        <f t="shared" si="63"/>
        <v>4536.1254889408319</v>
      </c>
      <c r="CA28" s="5">
        <f t="shared" si="63"/>
        <v>4315.6193887839854</v>
      </c>
      <c r="CB28" s="5">
        <f t="shared" si="63"/>
        <v>4105.8323351625413</v>
      </c>
      <c r="CC28" s="5">
        <f t="shared" si="63"/>
        <v>3906.2432633143621</v>
      </c>
      <c r="CD28" s="5">
        <v>0</v>
      </c>
      <c r="CE28" s="5">
        <f t="shared" si="63"/>
        <v>0</v>
      </c>
      <c r="CF28" s="5">
        <v>15000</v>
      </c>
      <c r="CG28" s="5">
        <f t="shared" ref="CG28:CV31" si="64">CF28*$AL$46</f>
        <v>14270.833333333332</v>
      </c>
      <c r="CH28" s="5">
        <f t="shared" si="64"/>
        <v>13577.112268518516</v>
      </c>
      <c r="CI28" s="5">
        <f t="shared" si="64"/>
        <v>12917.113755465532</v>
      </c>
      <c r="CJ28" s="5">
        <f t="shared" si="64"/>
        <v>12289.198503463735</v>
      </c>
      <c r="CK28" s="5">
        <f t="shared" si="64"/>
        <v>11691.806909545357</v>
      </c>
      <c r="CL28" s="5">
        <f t="shared" ref="CL28:DU28" si="65">CK28*$AL$46</f>
        <v>11123.45518477579</v>
      </c>
      <c r="CM28" s="5">
        <f t="shared" si="65"/>
        <v>10582.731668849188</v>
      </c>
      <c r="CN28" s="5">
        <f t="shared" si="65"/>
        <v>10068.293323835685</v>
      </c>
      <c r="CO28" s="5">
        <f t="shared" si="65"/>
        <v>9578.8623983714497</v>
      </c>
      <c r="CP28" s="5">
        <f t="shared" si="65"/>
        <v>9113.2232540061705</v>
      </c>
      <c r="CQ28" s="5">
        <f t="shared" si="65"/>
        <v>8670.219345825315</v>
      </c>
      <c r="CR28" s="5">
        <f t="shared" si="65"/>
        <v>8248.7503498476945</v>
      </c>
      <c r="CS28" s="5">
        <f t="shared" si="65"/>
        <v>7847.7694300634312</v>
      </c>
      <c r="CT28" s="5">
        <f t="shared" si="65"/>
        <v>7466.280638324236</v>
      </c>
      <c r="CU28" s="5">
        <f t="shared" si="65"/>
        <v>7103.3364406279188</v>
      </c>
      <c r="CV28" s="5">
        <f t="shared" si="65"/>
        <v>6758.0353636529499</v>
      </c>
      <c r="CW28" s="5">
        <f t="shared" si="65"/>
        <v>6429.5197556975982</v>
      </c>
      <c r="CX28" s="5">
        <f t="shared" si="65"/>
        <v>6116.9736564622981</v>
      </c>
      <c r="CY28" s="5">
        <f t="shared" si="65"/>
        <v>5819.6207703842692</v>
      </c>
      <c r="CZ28" s="5">
        <f t="shared" si="65"/>
        <v>5536.7225384905896</v>
      </c>
      <c r="DA28" s="5">
        <f t="shared" si="65"/>
        <v>5267.5763039806297</v>
      </c>
      <c r="DB28" s="5">
        <f t="shared" si="65"/>
        <v>5011.5135669815709</v>
      </c>
      <c r="DC28" s="5">
        <f t="shared" si="65"/>
        <v>4767.8983241421884</v>
      </c>
      <c r="DD28" s="5">
        <f t="shared" si="65"/>
        <v>4536.1254889408319</v>
      </c>
      <c r="DE28" s="5">
        <f t="shared" si="65"/>
        <v>4315.6193887839854</v>
      </c>
      <c r="DF28" s="5">
        <f t="shared" si="65"/>
        <v>4105.8323351625413</v>
      </c>
      <c r="DG28" s="5">
        <f t="shared" si="65"/>
        <v>3906.2432633143621</v>
      </c>
      <c r="DH28" s="5">
        <v>0</v>
      </c>
      <c r="DI28" s="5">
        <f t="shared" si="65"/>
        <v>0</v>
      </c>
      <c r="DJ28" s="5">
        <v>15000</v>
      </c>
      <c r="DK28" s="5">
        <f t="shared" si="65"/>
        <v>14270.833333333332</v>
      </c>
      <c r="DL28" s="5">
        <f t="shared" si="65"/>
        <v>13577.112268518516</v>
      </c>
      <c r="DM28" s="5">
        <f t="shared" si="65"/>
        <v>12917.113755465532</v>
      </c>
      <c r="DN28" s="5">
        <f t="shared" si="65"/>
        <v>12289.198503463735</v>
      </c>
      <c r="DO28" s="5">
        <f t="shared" si="65"/>
        <v>11691.806909545357</v>
      </c>
      <c r="DP28" s="5">
        <f t="shared" si="65"/>
        <v>11123.45518477579</v>
      </c>
      <c r="DQ28" s="5">
        <f t="shared" si="65"/>
        <v>10582.731668849188</v>
      </c>
      <c r="DR28" s="5">
        <f t="shared" si="65"/>
        <v>10068.293323835685</v>
      </c>
      <c r="DS28" s="5">
        <f t="shared" si="65"/>
        <v>9578.8623983714497</v>
      </c>
      <c r="DT28" s="5">
        <f t="shared" si="65"/>
        <v>9113.2232540061705</v>
      </c>
      <c r="DU28" s="5">
        <f t="shared" si="65"/>
        <v>8670.219345825315</v>
      </c>
    </row>
    <row r="29" spans="1:126" x14ac:dyDescent="0.3">
      <c r="A29">
        <v>3</v>
      </c>
      <c r="R29" s="5"/>
      <c r="S29" s="5"/>
      <c r="T29" s="5"/>
      <c r="U29" s="5"/>
      <c r="V29" s="5">
        <v>9000</v>
      </c>
      <c r="W29" s="5">
        <f t="shared" si="63"/>
        <v>8562.5</v>
      </c>
      <c r="X29" s="5">
        <f t="shared" si="63"/>
        <v>8146.2673611111104</v>
      </c>
      <c r="Y29" s="5">
        <f t="shared" si="63"/>
        <v>7750.2682532793197</v>
      </c>
      <c r="Z29" s="5">
        <f t="shared" si="63"/>
        <v>7373.5191020782413</v>
      </c>
      <c r="AA29" s="5">
        <f t="shared" si="63"/>
        <v>7015.0841457272154</v>
      </c>
      <c r="AB29" s="5">
        <f t="shared" si="63"/>
        <v>6674.0731108654754</v>
      </c>
      <c r="AC29" s="5">
        <f t="shared" si="63"/>
        <v>6349.6390013095142</v>
      </c>
      <c r="AD29" s="5">
        <f t="shared" si="63"/>
        <v>6040.9759943014124</v>
      </c>
      <c r="AE29" s="5">
        <f t="shared" si="63"/>
        <v>5747.3174390228714</v>
      </c>
      <c r="AF29" s="5">
        <v>0</v>
      </c>
      <c r="AG29" s="5">
        <f t="shared" si="56"/>
        <v>0</v>
      </c>
      <c r="AH29" s="5">
        <f t="shared" si="56"/>
        <v>0</v>
      </c>
      <c r="AI29" s="5">
        <v>15000</v>
      </c>
      <c r="AJ29" s="5">
        <f t="shared" si="63"/>
        <v>14270.833333333332</v>
      </c>
      <c r="AK29" s="5">
        <f t="shared" si="63"/>
        <v>13577.112268518516</v>
      </c>
      <c r="AL29" s="5">
        <f t="shared" si="63"/>
        <v>12917.113755465532</v>
      </c>
      <c r="AM29" s="5">
        <f t="shared" si="63"/>
        <v>12289.198503463735</v>
      </c>
      <c r="AN29" s="5">
        <f t="shared" si="63"/>
        <v>11691.806909545357</v>
      </c>
      <c r="AO29" s="5">
        <f t="shared" si="63"/>
        <v>11123.45518477579</v>
      </c>
      <c r="AP29" s="5">
        <f t="shared" si="63"/>
        <v>10582.731668849188</v>
      </c>
      <c r="AQ29" s="5">
        <f t="shared" si="63"/>
        <v>10068.293323835685</v>
      </c>
      <c r="AR29" s="5">
        <f t="shared" si="63"/>
        <v>9578.8623983714497</v>
      </c>
      <c r="AS29" s="5">
        <f t="shared" si="63"/>
        <v>9113.2232540061705</v>
      </c>
      <c r="AT29" s="5">
        <f t="shared" si="63"/>
        <v>8670.219345825315</v>
      </c>
      <c r="AU29" s="5">
        <f t="shared" si="63"/>
        <v>8248.7503498476945</v>
      </c>
      <c r="AV29" s="5">
        <f t="shared" si="63"/>
        <v>7847.7694300634312</v>
      </c>
      <c r="AW29" s="5">
        <f t="shared" si="63"/>
        <v>7466.280638324236</v>
      </c>
      <c r="AX29" s="5">
        <f t="shared" si="63"/>
        <v>7103.3364406279188</v>
      </c>
      <c r="AY29" s="5">
        <f t="shared" si="63"/>
        <v>6758.0353636529499</v>
      </c>
      <c r="AZ29" s="5">
        <f t="shared" si="63"/>
        <v>6429.5197556975982</v>
      </c>
      <c r="BA29" s="5">
        <f t="shared" si="63"/>
        <v>6116.9736564622981</v>
      </c>
      <c r="BB29" s="5">
        <f t="shared" si="63"/>
        <v>5819.6207703842692</v>
      </c>
      <c r="BC29" s="5">
        <f t="shared" si="63"/>
        <v>5536.7225384905896</v>
      </c>
      <c r="BD29" s="5">
        <f t="shared" si="63"/>
        <v>5267.5763039806297</v>
      </c>
      <c r="BE29" s="5">
        <f t="shared" si="63"/>
        <v>5011.5135669815709</v>
      </c>
      <c r="BF29" s="5">
        <f t="shared" si="63"/>
        <v>4767.8983241421884</v>
      </c>
      <c r="BG29" s="5">
        <f t="shared" si="63"/>
        <v>4536.1254889408319</v>
      </c>
      <c r="BH29" s="5">
        <f t="shared" si="63"/>
        <v>4315.6193887839854</v>
      </c>
      <c r="BI29" s="5">
        <f t="shared" si="63"/>
        <v>4105.8323351625413</v>
      </c>
      <c r="BJ29" s="5">
        <f t="shared" si="63"/>
        <v>3906.2432633143621</v>
      </c>
      <c r="BK29" s="5">
        <v>0</v>
      </c>
      <c r="BL29" s="5">
        <f t="shared" si="63"/>
        <v>0</v>
      </c>
      <c r="BM29" s="5">
        <v>15000</v>
      </c>
      <c r="BN29" s="5">
        <f t="shared" si="63"/>
        <v>14270.833333333332</v>
      </c>
      <c r="BO29" s="5">
        <f t="shared" si="63"/>
        <v>13577.112268518516</v>
      </c>
      <c r="BP29" s="5">
        <f t="shared" si="63"/>
        <v>12917.113755465532</v>
      </c>
      <c r="BQ29" s="5">
        <f t="shared" si="63"/>
        <v>12289.198503463735</v>
      </c>
      <c r="BR29" s="5">
        <f t="shared" si="63"/>
        <v>11691.806909545357</v>
      </c>
      <c r="BS29" s="5">
        <f t="shared" si="63"/>
        <v>11123.45518477579</v>
      </c>
      <c r="BT29" s="5">
        <f t="shared" si="63"/>
        <v>10582.731668849188</v>
      </c>
      <c r="BU29" s="5">
        <f t="shared" si="63"/>
        <v>10068.293323835685</v>
      </c>
      <c r="BV29" s="5">
        <f t="shared" si="63"/>
        <v>9578.8623983714497</v>
      </c>
      <c r="BW29" s="5">
        <f t="shared" si="63"/>
        <v>9113.2232540061705</v>
      </c>
      <c r="BX29" s="5">
        <f t="shared" si="63"/>
        <v>8670.219345825315</v>
      </c>
      <c r="BY29" s="5">
        <f t="shared" si="63"/>
        <v>8248.7503498476945</v>
      </c>
      <c r="BZ29" s="5">
        <f t="shared" si="63"/>
        <v>7847.7694300634312</v>
      </c>
      <c r="CA29" s="5">
        <f t="shared" si="63"/>
        <v>7466.280638324236</v>
      </c>
      <c r="CB29" s="5">
        <f t="shared" si="63"/>
        <v>7103.3364406279188</v>
      </c>
      <c r="CC29" s="5">
        <f t="shared" si="63"/>
        <v>6758.0353636529499</v>
      </c>
      <c r="CD29" s="5">
        <f t="shared" si="63"/>
        <v>6429.5197556975982</v>
      </c>
      <c r="CE29" s="5">
        <f t="shared" si="63"/>
        <v>6116.9736564622981</v>
      </c>
      <c r="CF29" s="5">
        <f t="shared" si="63"/>
        <v>5819.6207703842692</v>
      </c>
      <c r="CG29" s="5">
        <f t="shared" si="64"/>
        <v>5536.7225384905896</v>
      </c>
      <c r="CH29" s="5">
        <f t="shared" si="64"/>
        <v>5267.5763039806297</v>
      </c>
      <c r="CI29" s="5">
        <f t="shared" si="64"/>
        <v>5011.5135669815709</v>
      </c>
      <c r="CJ29" s="5">
        <f t="shared" si="64"/>
        <v>4767.8983241421884</v>
      </c>
      <c r="CK29" s="5">
        <f t="shared" si="64"/>
        <v>4536.1254889408319</v>
      </c>
      <c r="CL29" s="5">
        <f t="shared" si="62"/>
        <v>4315.6193887839854</v>
      </c>
      <c r="CM29" s="5">
        <f t="shared" si="62"/>
        <v>4105.8323351625413</v>
      </c>
      <c r="CN29" s="5">
        <f t="shared" si="62"/>
        <v>3906.2432633143621</v>
      </c>
      <c r="CO29" s="5">
        <v>0</v>
      </c>
      <c r="CP29" s="5">
        <f t="shared" si="62"/>
        <v>0</v>
      </c>
      <c r="CQ29" s="5">
        <v>18000</v>
      </c>
      <c r="CR29" s="5">
        <f t="shared" si="62"/>
        <v>17125</v>
      </c>
      <c r="CS29" s="5">
        <f t="shared" si="62"/>
        <v>16292.534722222221</v>
      </c>
      <c r="CT29" s="5">
        <f t="shared" si="62"/>
        <v>15500.536506558639</v>
      </c>
      <c r="CU29" s="5">
        <f t="shared" si="62"/>
        <v>14747.038204156483</v>
      </c>
      <c r="CV29" s="5">
        <f t="shared" si="62"/>
        <v>14030.168291454431</v>
      </c>
      <c r="CW29" s="5">
        <f t="shared" si="62"/>
        <v>13348.146221730951</v>
      </c>
      <c r="CX29" s="5">
        <f t="shared" si="62"/>
        <v>12699.278002619028</v>
      </c>
      <c r="CY29" s="5">
        <f t="shared" si="62"/>
        <v>12081.951988602825</v>
      </c>
      <c r="CZ29" s="5">
        <f t="shared" si="62"/>
        <v>11494.634878045743</v>
      </c>
      <c r="DA29" s="5">
        <f t="shared" si="62"/>
        <v>10935.867904807408</v>
      </c>
      <c r="DB29" s="5">
        <f t="shared" si="62"/>
        <v>10404.26321499038</v>
      </c>
      <c r="DC29" s="5">
        <f t="shared" si="62"/>
        <v>9898.5004198172355</v>
      </c>
      <c r="DD29" s="5">
        <f t="shared" si="62"/>
        <v>9417.3233160761192</v>
      </c>
      <c r="DE29" s="5">
        <f t="shared" si="62"/>
        <v>8959.5367659890853</v>
      </c>
      <c r="DF29" s="5">
        <f t="shared" si="62"/>
        <v>8524.0037287535051</v>
      </c>
      <c r="DG29" s="5">
        <f t="shared" si="62"/>
        <v>8109.6424363835431</v>
      </c>
      <c r="DH29" s="5">
        <f t="shared" si="62"/>
        <v>7715.4237068371203</v>
      </c>
      <c r="DI29" s="5">
        <f t="shared" si="62"/>
        <v>7340.3683877547601</v>
      </c>
      <c r="DJ29" s="5">
        <f t="shared" si="62"/>
        <v>6983.5449244611254</v>
      </c>
      <c r="DK29" s="5">
        <f t="shared" si="62"/>
        <v>6644.0670461887094</v>
      </c>
      <c r="DL29" s="5">
        <f t="shared" si="62"/>
        <v>6321.0915647767579</v>
      </c>
      <c r="DM29" s="5">
        <f t="shared" si="62"/>
        <v>6013.8162803778878</v>
      </c>
      <c r="DN29" s="5">
        <f t="shared" si="62"/>
        <v>5721.4779889706288</v>
      </c>
      <c r="DO29" s="5">
        <f t="shared" si="62"/>
        <v>5443.3505867290005</v>
      </c>
      <c r="DP29" s="5">
        <f t="shared" si="62"/>
        <v>5178.743266540785</v>
      </c>
      <c r="DQ29" s="5">
        <f t="shared" si="62"/>
        <v>4926.9988021950521</v>
      </c>
      <c r="DR29" s="5">
        <f t="shared" si="62"/>
        <v>4687.4919159772371</v>
      </c>
      <c r="DS29" s="5">
        <f t="shared" si="62"/>
        <v>4459.6277256172325</v>
      </c>
      <c r="DT29" s="5">
        <f t="shared" si="62"/>
        <v>4242.8402667330611</v>
      </c>
      <c r="DU29" s="5">
        <f t="shared" si="62"/>
        <v>4036.5910871002038</v>
      </c>
    </row>
    <row r="30" spans="1:126" x14ac:dyDescent="0.3">
      <c r="A30">
        <v>4</v>
      </c>
      <c r="R30" s="5"/>
      <c r="S30" s="5"/>
      <c r="T30" s="5"/>
      <c r="U30" s="5"/>
      <c r="V30" s="5"/>
      <c r="W30" s="5"/>
      <c r="X30" s="5"/>
      <c r="Y30" s="5">
        <f>$B$38</f>
        <v>15000</v>
      </c>
      <c r="Z30" s="5">
        <f t="shared" si="63"/>
        <v>14270.833333333332</v>
      </c>
      <c r="AA30" s="5">
        <f t="shared" si="63"/>
        <v>13577.112268518516</v>
      </c>
      <c r="AB30" s="5">
        <f t="shared" si="63"/>
        <v>12917.113755465532</v>
      </c>
      <c r="AC30" s="5">
        <f t="shared" si="63"/>
        <v>12289.198503463735</v>
      </c>
      <c r="AD30" s="5">
        <f t="shared" si="63"/>
        <v>11691.806909545357</v>
      </c>
      <c r="AE30" s="5">
        <f t="shared" si="63"/>
        <v>11123.45518477579</v>
      </c>
      <c r="AF30" s="5">
        <f t="shared" si="63"/>
        <v>10582.731668849188</v>
      </c>
      <c r="AG30" s="5">
        <f t="shared" si="63"/>
        <v>10068.293323835685</v>
      </c>
      <c r="AH30" s="5">
        <f t="shared" si="63"/>
        <v>9578.8623983714497</v>
      </c>
      <c r="AI30" s="5">
        <f t="shared" si="63"/>
        <v>9113.2232540061705</v>
      </c>
      <c r="AJ30" s="5">
        <f t="shared" si="63"/>
        <v>8670.219345825315</v>
      </c>
      <c r="AK30" s="5">
        <f t="shared" si="63"/>
        <v>8248.7503498476945</v>
      </c>
      <c r="AL30" s="5">
        <f t="shared" si="63"/>
        <v>7847.7694300634312</v>
      </c>
      <c r="AM30" s="5">
        <f t="shared" si="63"/>
        <v>7466.280638324236</v>
      </c>
      <c r="AN30" s="5">
        <f t="shared" si="63"/>
        <v>7103.3364406279188</v>
      </c>
      <c r="AO30" s="5">
        <f t="shared" si="63"/>
        <v>6758.0353636529499</v>
      </c>
      <c r="AP30" s="5">
        <f t="shared" si="63"/>
        <v>6429.5197556975982</v>
      </c>
      <c r="AQ30" s="5">
        <f t="shared" si="63"/>
        <v>6116.9736564622981</v>
      </c>
      <c r="AR30" s="5">
        <f t="shared" si="63"/>
        <v>5819.6207703842692</v>
      </c>
      <c r="AS30" s="5">
        <f t="shared" si="63"/>
        <v>5536.7225384905896</v>
      </c>
      <c r="AT30" s="5">
        <f t="shared" si="63"/>
        <v>5267.5763039806297</v>
      </c>
      <c r="AU30" s="5">
        <f t="shared" si="63"/>
        <v>5011.5135669815709</v>
      </c>
      <c r="AV30" s="5">
        <f t="shared" si="63"/>
        <v>4767.8983241421884</v>
      </c>
      <c r="AW30" s="5">
        <f t="shared" si="63"/>
        <v>4536.1254889408319</v>
      </c>
      <c r="AX30" s="5">
        <f t="shared" si="63"/>
        <v>4315.6193887839854</v>
      </c>
      <c r="AY30" s="5">
        <f t="shared" si="63"/>
        <v>4105.8323351625413</v>
      </c>
      <c r="AZ30" s="5">
        <f t="shared" si="63"/>
        <v>3906.2432633143621</v>
      </c>
      <c r="BA30" s="5">
        <f t="shared" si="63"/>
        <v>3716.3564380143584</v>
      </c>
      <c r="BB30" s="5">
        <v>0</v>
      </c>
      <c r="BC30" s="5">
        <f t="shared" si="63"/>
        <v>0</v>
      </c>
      <c r="BD30" s="5">
        <v>15000</v>
      </c>
      <c r="BE30" s="5">
        <f t="shared" si="63"/>
        <v>14270.833333333332</v>
      </c>
      <c r="BF30" s="5">
        <f t="shared" si="63"/>
        <v>13577.112268518516</v>
      </c>
      <c r="BG30" s="5">
        <f t="shared" si="63"/>
        <v>12917.113755465532</v>
      </c>
      <c r="BH30" s="5">
        <f t="shared" si="63"/>
        <v>12289.198503463735</v>
      </c>
      <c r="BI30" s="5">
        <f t="shared" si="63"/>
        <v>11691.806909545357</v>
      </c>
      <c r="BJ30" s="5">
        <f t="shared" si="63"/>
        <v>11123.45518477579</v>
      </c>
      <c r="BK30" s="5">
        <f t="shared" si="63"/>
        <v>10582.731668849188</v>
      </c>
      <c r="BL30" s="5">
        <f t="shared" si="63"/>
        <v>10068.293323835685</v>
      </c>
      <c r="BM30" s="5">
        <f t="shared" si="63"/>
        <v>9578.8623983714497</v>
      </c>
      <c r="BN30" s="5">
        <f t="shared" si="63"/>
        <v>9113.2232540061705</v>
      </c>
      <c r="BO30" s="5">
        <f t="shared" si="63"/>
        <v>8670.219345825315</v>
      </c>
      <c r="BP30" s="5">
        <f t="shared" si="63"/>
        <v>8248.7503498476945</v>
      </c>
      <c r="BQ30" s="5">
        <f t="shared" si="63"/>
        <v>7847.7694300634312</v>
      </c>
      <c r="BR30" s="5">
        <f t="shared" si="63"/>
        <v>7466.280638324236</v>
      </c>
      <c r="BS30" s="5">
        <f t="shared" si="63"/>
        <v>7103.3364406279188</v>
      </c>
      <c r="BT30" s="5">
        <f t="shared" si="63"/>
        <v>6758.0353636529499</v>
      </c>
      <c r="BU30" s="5">
        <f t="shared" si="63"/>
        <v>6429.5197556975982</v>
      </c>
      <c r="BV30" s="5">
        <f t="shared" si="63"/>
        <v>6116.9736564622981</v>
      </c>
      <c r="BW30" s="5">
        <f t="shared" si="63"/>
        <v>5819.6207703842692</v>
      </c>
      <c r="BX30" s="5">
        <f t="shared" si="63"/>
        <v>5536.7225384905896</v>
      </c>
      <c r="BY30" s="5">
        <f t="shared" si="63"/>
        <v>5267.5763039806297</v>
      </c>
      <c r="BZ30" s="5">
        <f t="shared" si="63"/>
        <v>5011.5135669815709</v>
      </c>
      <c r="CA30" s="5">
        <f t="shared" si="63"/>
        <v>4767.8983241421884</v>
      </c>
      <c r="CB30" s="5">
        <f t="shared" si="63"/>
        <v>4536.1254889408319</v>
      </c>
      <c r="CC30" s="5">
        <f t="shared" si="63"/>
        <v>4315.6193887839854</v>
      </c>
      <c r="CD30" s="5">
        <f t="shared" si="63"/>
        <v>4105.8323351625413</v>
      </c>
      <c r="CE30" s="5">
        <f t="shared" si="63"/>
        <v>3906.2432633143621</v>
      </c>
      <c r="CF30" s="5">
        <v>0</v>
      </c>
      <c r="CG30" s="5">
        <f t="shared" si="64"/>
        <v>0</v>
      </c>
      <c r="CH30" s="5">
        <v>15000</v>
      </c>
      <c r="CI30" s="5">
        <f t="shared" si="64"/>
        <v>14270.833333333332</v>
      </c>
      <c r="CJ30" s="5">
        <f t="shared" si="64"/>
        <v>13577.112268518516</v>
      </c>
      <c r="CK30" s="5">
        <f t="shared" si="64"/>
        <v>12917.113755465532</v>
      </c>
      <c r="CL30" s="5">
        <f t="shared" si="64"/>
        <v>12289.198503463735</v>
      </c>
      <c r="CM30" s="5">
        <f t="shared" si="64"/>
        <v>11691.806909545357</v>
      </c>
      <c r="CN30" s="5">
        <f t="shared" si="64"/>
        <v>11123.45518477579</v>
      </c>
      <c r="CO30" s="5">
        <f t="shared" si="64"/>
        <v>10582.731668849188</v>
      </c>
      <c r="CP30" s="5">
        <f t="shared" si="64"/>
        <v>10068.293323835685</v>
      </c>
      <c r="CQ30" s="5">
        <f t="shared" si="64"/>
        <v>9578.8623983714497</v>
      </c>
      <c r="CR30" s="5">
        <f t="shared" si="64"/>
        <v>9113.2232540061705</v>
      </c>
      <c r="CS30" s="5">
        <f t="shared" si="64"/>
        <v>8670.219345825315</v>
      </c>
      <c r="CT30" s="5">
        <f t="shared" si="64"/>
        <v>8248.7503498476945</v>
      </c>
      <c r="CU30" s="5">
        <f t="shared" si="64"/>
        <v>7847.7694300634312</v>
      </c>
      <c r="CV30" s="5">
        <f t="shared" si="64"/>
        <v>7466.280638324236</v>
      </c>
      <c r="CW30" s="5">
        <f t="shared" si="62"/>
        <v>7103.3364406279188</v>
      </c>
      <c r="CX30" s="5">
        <f t="shared" si="62"/>
        <v>6758.0353636529499</v>
      </c>
      <c r="CY30" s="5">
        <f t="shared" si="62"/>
        <v>6429.5197556975982</v>
      </c>
      <c r="CZ30" s="5">
        <f t="shared" si="62"/>
        <v>6116.9736564622981</v>
      </c>
      <c r="DA30" s="5">
        <f t="shared" si="62"/>
        <v>5819.6207703842692</v>
      </c>
      <c r="DB30" s="5">
        <f t="shared" si="62"/>
        <v>5536.7225384905896</v>
      </c>
      <c r="DC30" s="5">
        <f t="shared" si="62"/>
        <v>5267.5763039806297</v>
      </c>
      <c r="DD30" s="5">
        <f t="shared" si="62"/>
        <v>5011.5135669815709</v>
      </c>
      <c r="DE30" s="5">
        <f t="shared" si="62"/>
        <v>4767.8983241421884</v>
      </c>
      <c r="DF30" s="5">
        <f t="shared" si="62"/>
        <v>4536.1254889408319</v>
      </c>
      <c r="DG30" s="5">
        <f t="shared" si="62"/>
        <v>4315.6193887839854</v>
      </c>
      <c r="DH30" s="5">
        <f t="shared" si="62"/>
        <v>4105.8323351625413</v>
      </c>
      <c r="DI30" s="5">
        <f t="shared" si="62"/>
        <v>3906.2432633143621</v>
      </c>
      <c r="DJ30" s="5">
        <f t="shared" si="62"/>
        <v>3716.3564380143584</v>
      </c>
      <c r="DK30" s="5">
        <v>0</v>
      </c>
      <c r="DL30" s="5">
        <f t="shared" si="62"/>
        <v>0</v>
      </c>
      <c r="DM30" s="5">
        <v>15000</v>
      </c>
      <c r="DN30" s="5">
        <f t="shared" si="62"/>
        <v>14270.833333333332</v>
      </c>
      <c r="DO30" s="5">
        <f t="shared" si="62"/>
        <v>13577.112268518516</v>
      </c>
      <c r="DP30" s="5">
        <f t="shared" si="62"/>
        <v>12917.113755465532</v>
      </c>
      <c r="DQ30" s="5">
        <f t="shared" si="62"/>
        <v>12289.198503463735</v>
      </c>
      <c r="DR30" s="5">
        <f t="shared" si="62"/>
        <v>11691.806909545357</v>
      </c>
      <c r="DS30" s="5">
        <f t="shared" si="62"/>
        <v>11123.45518477579</v>
      </c>
      <c r="DT30" s="5">
        <f t="shared" si="62"/>
        <v>10582.731668849188</v>
      </c>
      <c r="DU30" s="5">
        <f t="shared" si="62"/>
        <v>10068.293323835685</v>
      </c>
      <c r="DV30" s="5">
        <f t="shared" ref="DV30" si="66">DU30*$AL$46</f>
        <v>9578.8623983714497</v>
      </c>
    </row>
    <row r="31" spans="1:126" x14ac:dyDescent="0.3">
      <c r="A31">
        <v>5</v>
      </c>
      <c r="R31" s="5"/>
      <c r="S31" s="5"/>
      <c r="T31" s="5"/>
      <c r="U31" s="5"/>
      <c r="V31" s="5"/>
      <c r="W31" s="5"/>
      <c r="X31" s="5"/>
      <c r="Y31" s="5"/>
      <c r="Z31" s="5"/>
      <c r="AA31" s="5"/>
      <c r="AB31" s="5">
        <v>15000</v>
      </c>
      <c r="AC31" s="5">
        <f t="shared" si="63"/>
        <v>14270.833333333332</v>
      </c>
      <c r="AD31" s="5">
        <f t="shared" si="63"/>
        <v>13577.112268518516</v>
      </c>
      <c r="AE31" s="5">
        <f t="shared" si="63"/>
        <v>12917.113755465532</v>
      </c>
      <c r="AF31" s="5">
        <f t="shared" si="63"/>
        <v>12289.198503463735</v>
      </c>
      <c r="AG31" s="5">
        <f t="shared" si="63"/>
        <v>11691.806909545357</v>
      </c>
      <c r="AH31" s="5">
        <f t="shared" si="63"/>
        <v>11123.45518477579</v>
      </c>
      <c r="AI31" s="5">
        <f t="shared" si="63"/>
        <v>10582.731668849188</v>
      </c>
      <c r="AJ31" s="5">
        <f t="shared" si="63"/>
        <v>10068.293323835685</v>
      </c>
      <c r="AK31" s="5">
        <f t="shared" si="63"/>
        <v>9578.8623983714497</v>
      </c>
      <c r="AL31" s="5">
        <f t="shared" si="63"/>
        <v>9113.2232540061705</v>
      </c>
      <c r="AM31" s="5">
        <f t="shared" si="63"/>
        <v>8670.219345825315</v>
      </c>
      <c r="AN31" s="5">
        <f t="shared" si="63"/>
        <v>8248.7503498476945</v>
      </c>
      <c r="AO31" s="5">
        <f t="shared" si="63"/>
        <v>7847.7694300634312</v>
      </c>
      <c r="AP31" s="5">
        <f t="shared" si="63"/>
        <v>7466.280638324236</v>
      </c>
      <c r="AQ31" s="5">
        <f t="shared" si="63"/>
        <v>7103.3364406279188</v>
      </c>
      <c r="AR31" s="5">
        <f t="shared" si="63"/>
        <v>6758.0353636529499</v>
      </c>
      <c r="AS31" s="5">
        <f t="shared" si="63"/>
        <v>6429.5197556975982</v>
      </c>
      <c r="AT31" s="5">
        <f t="shared" si="63"/>
        <v>6116.9736564622981</v>
      </c>
      <c r="AU31" s="5">
        <f t="shared" si="63"/>
        <v>5819.6207703842692</v>
      </c>
      <c r="AV31" s="5">
        <f t="shared" si="63"/>
        <v>5536.7225384905896</v>
      </c>
      <c r="AW31" s="5">
        <f t="shared" si="63"/>
        <v>5267.5763039806297</v>
      </c>
      <c r="AX31" s="5">
        <f t="shared" si="63"/>
        <v>5011.5135669815709</v>
      </c>
      <c r="AY31" s="5">
        <f t="shared" si="63"/>
        <v>4767.8983241421884</v>
      </c>
      <c r="AZ31" s="5">
        <f t="shared" si="63"/>
        <v>4536.1254889408319</v>
      </c>
      <c r="BA31" s="5">
        <f t="shared" si="63"/>
        <v>4315.6193887839854</v>
      </c>
      <c r="BB31" s="5">
        <f t="shared" si="63"/>
        <v>4105.8323351625413</v>
      </c>
      <c r="BC31" s="5">
        <f t="shared" si="63"/>
        <v>3906.2432633143621</v>
      </c>
      <c r="BD31" s="5">
        <v>0</v>
      </c>
      <c r="BE31" s="5">
        <f t="shared" si="63"/>
        <v>0</v>
      </c>
      <c r="BF31" s="5">
        <v>15000</v>
      </c>
      <c r="BG31" s="5">
        <f t="shared" si="63"/>
        <v>14270.833333333332</v>
      </c>
      <c r="BH31" s="5">
        <f t="shared" si="63"/>
        <v>13577.112268518516</v>
      </c>
      <c r="BI31" s="5">
        <f t="shared" si="63"/>
        <v>12917.113755465532</v>
      </c>
      <c r="BJ31" s="5">
        <f t="shared" si="63"/>
        <v>12289.198503463735</v>
      </c>
      <c r="BK31" s="5">
        <f t="shared" si="63"/>
        <v>11691.806909545357</v>
      </c>
      <c r="BL31" s="5">
        <f t="shared" si="63"/>
        <v>11123.45518477579</v>
      </c>
      <c r="BM31" s="5">
        <f t="shared" si="63"/>
        <v>10582.731668849188</v>
      </c>
      <c r="BN31" s="5">
        <f t="shared" si="63"/>
        <v>10068.293323835685</v>
      </c>
      <c r="BO31" s="5">
        <f t="shared" si="63"/>
        <v>9578.8623983714497</v>
      </c>
      <c r="BP31" s="5">
        <f t="shared" si="63"/>
        <v>9113.2232540061705</v>
      </c>
      <c r="BQ31" s="5">
        <f t="shared" si="63"/>
        <v>8670.219345825315</v>
      </c>
      <c r="BR31" s="5">
        <f t="shared" si="63"/>
        <v>8248.7503498476945</v>
      </c>
      <c r="BS31" s="5">
        <f t="shared" si="63"/>
        <v>7847.7694300634312</v>
      </c>
      <c r="BT31" s="5">
        <f t="shared" si="63"/>
        <v>7466.280638324236</v>
      </c>
      <c r="BU31" s="5">
        <f t="shared" si="63"/>
        <v>7103.3364406279188</v>
      </c>
      <c r="BV31" s="5">
        <f t="shared" si="63"/>
        <v>6758.0353636529499</v>
      </c>
      <c r="BW31" s="5">
        <f t="shared" si="63"/>
        <v>6429.5197556975982</v>
      </c>
      <c r="BX31" s="5">
        <f t="shared" si="63"/>
        <v>6116.9736564622981</v>
      </c>
      <c r="BY31" s="5">
        <f t="shared" si="63"/>
        <v>5819.6207703842692</v>
      </c>
      <c r="BZ31" s="5">
        <f t="shared" si="63"/>
        <v>5536.7225384905896</v>
      </c>
      <c r="CA31" s="5">
        <f t="shared" si="63"/>
        <v>5267.5763039806297</v>
      </c>
      <c r="CB31" s="5">
        <f t="shared" si="63"/>
        <v>5011.5135669815709</v>
      </c>
      <c r="CC31" s="5">
        <f t="shared" si="63"/>
        <v>4767.8983241421884</v>
      </c>
      <c r="CD31" s="5">
        <f t="shared" si="63"/>
        <v>4536.1254889408319</v>
      </c>
      <c r="CE31" s="5">
        <f t="shared" si="63"/>
        <v>4315.6193887839854</v>
      </c>
      <c r="CF31" s="5">
        <f t="shared" si="63"/>
        <v>4105.8323351625413</v>
      </c>
      <c r="CG31" s="5">
        <f t="shared" si="64"/>
        <v>3906.2432633143621</v>
      </c>
      <c r="CH31" s="5">
        <v>0</v>
      </c>
      <c r="CI31" s="5">
        <f t="shared" si="64"/>
        <v>0</v>
      </c>
      <c r="CJ31" s="5">
        <v>15000</v>
      </c>
      <c r="CK31" s="5">
        <f t="shared" si="64"/>
        <v>14270.833333333332</v>
      </c>
      <c r="CL31" s="5">
        <f t="shared" ref="CL31:DU31" si="67">CK31*$AL$46</f>
        <v>13577.112268518516</v>
      </c>
      <c r="CM31" s="5">
        <f t="shared" si="67"/>
        <v>12917.113755465532</v>
      </c>
      <c r="CN31" s="5">
        <f t="shared" si="67"/>
        <v>12289.198503463735</v>
      </c>
      <c r="CO31" s="5">
        <f t="shared" si="67"/>
        <v>11691.806909545357</v>
      </c>
      <c r="CP31" s="5">
        <f t="shared" si="67"/>
        <v>11123.45518477579</v>
      </c>
      <c r="CQ31" s="5">
        <f t="shared" si="67"/>
        <v>10582.731668849188</v>
      </c>
      <c r="CR31" s="5">
        <f t="shared" si="67"/>
        <v>10068.293323835685</v>
      </c>
      <c r="CS31" s="5">
        <f t="shared" si="67"/>
        <v>9578.8623983714497</v>
      </c>
      <c r="CT31" s="5">
        <f t="shared" si="67"/>
        <v>9113.2232540061705</v>
      </c>
      <c r="CU31" s="5">
        <f t="shared" si="67"/>
        <v>8670.219345825315</v>
      </c>
      <c r="CV31" s="5">
        <f t="shared" si="67"/>
        <v>8248.7503498476945</v>
      </c>
      <c r="CW31" s="5">
        <f t="shared" si="67"/>
        <v>7847.7694300634312</v>
      </c>
      <c r="CX31" s="5">
        <f t="shared" si="67"/>
        <v>7466.280638324236</v>
      </c>
      <c r="CY31" s="5">
        <f t="shared" si="67"/>
        <v>7103.3364406279188</v>
      </c>
      <c r="CZ31" s="5">
        <f t="shared" si="67"/>
        <v>6758.0353636529499</v>
      </c>
      <c r="DA31" s="5">
        <f t="shared" si="67"/>
        <v>6429.5197556975982</v>
      </c>
      <c r="DB31" s="5">
        <f t="shared" si="67"/>
        <v>6116.9736564622981</v>
      </c>
      <c r="DC31" s="5">
        <f t="shared" si="67"/>
        <v>5819.6207703842692</v>
      </c>
      <c r="DD31" s="5">
        <f t="shared" si="67"/>
        <v>5536.7225384905896</v>
      </c>
      <c r="DE31" s="5">
        <f t="shared" si="67"/>
        <v>5267.5763039806297</v>
      </c>
      <c r="DF31" s="5">
        <f t="shared" si="67"/>
        <v>5011.5135669815709</v>
      </c>
      <c r="DG31" s="5">
        <f t="shared" si="67"/>
        <v>4767.8983241421884</v>
      </c>
      <c r="DH31" s="5">
        <f t="shared" si="67"/>
        <v>4536.1254889408319</v>
      </c>
      <c r="DI31" s="5">
        <f t="shared" si="67"/>
        <v>4315.6193887839854</v>
      </c>
      <c r="DJ31" s="5">
        <f t="shared" si="67"/>
        <v>4105.8323351625413</v>
      </c>
      <c r="DK31" s="5">
        <f t="shared" si="67"/>
        <v>3906.2432633143621</v>
      </c>
      <c r="DL31" s="5">
        <f t="shared" si="67"/>
        <v>3716.3564380143584</v>
      </c>
      <c r="DM31" s="5">
        <v>0</v>
      </c>
      <c r="DN31" s="5">
        <f t="shared" si="67"/>
        <v>0</v>
      </c>
      <c r="DO31" s="5">
        <v>15000</v>
      </c>
      <c r="DP31" s="5">
        <f t="shared" si="67"/>
        <v>14270.833333333332</v>
      </c>
      <c r="DQ31" s="5">
        <f t="shared" si="67"/>
        <v>13577.112268518516</v>
      </c>
      <c r="DR31" s="5">
        <f t="shared" si="67"/>
        <v>12917.113755465532</v>
      </c>
      <c r="DS31" s="5">
        <f t="shared" si="67"/>
        <v>12289.198503463735</v>
      </c>
      <c r="DT31" s="5">
        <f t="shared" si="67"/>
        <v>11691.806909545357</v>
      </c>
      <c r="DU31" s="5">
        <f t="shared" si="67"/>
        <v>11123.45518477579</v>
      </c>
    </row>
    <row r="32" spans="1:126" x14ac:dyDescent="0.3">
      <c r="A32" t="s">
        <v>36</v>
      </c>
      <c r="R32" s="5">
        <f>B36</f>
        <v>59</v>
      </c>
      <c r="S32" s="5">
        <f t="shared" ref="S32:CB32" si="68">R32</f>
        <v>59</v>
      </c>
      <c r="T32" s="5">
        <f t="shared" si="68"/>
        <v>59</v>
      </c>
      <c r="U32" s="5">
        <f t="shared" si="68"/>
        <v>59</v>
      </c>
      <c r="V32" s="5">
        <f t="shared" si="68"/>
        <v>59</v>
      </c>
      <c r="W32" s="5">
        <f t="shared" si="68"/>
        <v>59</v>
      </c>
      <c r="X32" s="5">
        <f t="shared" si="68"/>
        <v>59</v>
      </c>
      <c r="Y32" s="5">
        <f t="shared" si="68"/>
        <v>59</v>
      </c>
      <c r="Z32" s="5">
        <f t="shared" si="68"/>
        <v>59</v>
      </c>
      <c r="AA32" s="5">
        <f t="shared" si="68"/>
        <v>59</v>
      </c>
      <c r="AB32" s="5">
        <f t="shared" si="68"/>
        <v>59</v>
      </c>
      <c r="AC32" s="5">
        <f t="shared" si="68"/>
        <v>59</v>
      </c>
      <c r="AD32" s="5">
        <f t="shared" si="68"/>
        <v>59</v>
      </c>
      <c r="AE32" s="5">
        <f t="shared" si="68"/>
        <v>59</v>
      </c>
      <c r="AF32" s="5">
        <f t="shared" si="68"/>
        <v>59</v>
      </c>
      <c r="AG32" s="5">
        <f t="shared" si="68"/>
        <v>59</v>
      </c>
      <c r="AH32" s="5">
        <f t="shared" si="68"/>
        <v>59</v>
      </c>
      <c r="AI32" s="5">
        <f t="shared" si="68"/>
        <v>59</v>
      </c>
      <c r="AJ32" s="5">
        <f t="shared" si="68"/>
        <v>59</v>
      </c>
      <c r="AK32" s="5">
        <f t="shared" si="68"/>
        <v>59</v>
      </c>
      <c r="AL32" s="5">
        <f t="shared" si="68"/>
        <v>59</v>
      </c>
      <c r="AM32" s="5">
        <f t="shared" si="68"/>
        <v>59</v>
      </c>
      <c r="AN32" s="5">
        <f t="shared" si="68"/>
        <v>59</v>
      </c>
      <c r="AO32" s="5">
        <f t="shared" si="68"/>
        <v>59</v>
      </c>
      <c r="AP32" s="5">
        <f t="shared" si="68"/>
        <v>59</v>
      </c>
      <c r="AQ32" s="5">
        <f t="shared" si="68"/>
        <v>59</v>
      </c>
      <c r="AR32" s="5">
        <f t="shared" si="68"/>
        <v>59</v>
      </c>
      <c r="AS32" s="5">
        <f t="shared" si="68"/>
        <v>59</v>
      </c>
      <c r="AT32" s="5">
        <f t="shared" si="68"/>
        <v>59</v>
      </c>
      <c r="AU32" s="5">
        <f t="shared" si="68"/>
        <v>59</v>
      </c>
      <c r="AV32" s="5">
        <f t="shared" si="68"/>
        <v>59</v>
      </c>
      <c r="AW32" s="5">
        <f t="shared" si="68"/>
        <v>59</v>
      </c>
      <c r="AX32" s="5">
        <f t="shared" si="68"/>
        <v>59</v>
      </c>
      <c r="AY32" s="5">
        <f t="shared" si="68"/>
        <v>59</v>
      </c>
      <c r="AZ32" s="5">
        <f t="shared" si="68"/>
        <v>59</v>
      </c>
      <c r="BA32" s="5">
        <f t="shared" si="68"/>
        <v>59</v>
      </c>
      <c r="BB32" s="5">
        <f t="shared" si="68"/>
        <v>59</v>
      </c>
      <c r="BC32" s="5">
        <f t="shared" si="68"/>
        <v>59</v>
      </c>
      <c r="BD32" s="5">
        <f t="shared" si="68"/>
        <v>59</v>
      </c>
      <c r="BE32" s="5">
        <f t="shared" si="68"/>
        <v>59</v>
      </c>
      <c r="BF32" s="5">
        <f t="shared" si="68"/>
        <v>59</v>
      </c>
      <c r="BG32" s="5">
        <f t="shared" si="68"/>
        <v>59</v>
      </c>
      <c r="BH32" s="5">
        <f t="shared" si="68"/>
        <v>59</v>
      </c>
      <c r="BI32" s="5">
        <f t="shared" si="68"/>
        <v>59</v>
      </c>
      <c r="BJ32" s="5">
        <f t="shared" si="68"/>
        <v>59</v>
      </c>
      <c r="BK32" s="5">
        <f t="shared" si="68"/>
        <v>59</v>
      </c>
      <c r="BL32" s="5">
        <f t="shared" si="68"/>
        <v>59</v>
      </c>
      <c r="BM32" s="5">
        <f t="shared" si="68"/>
        <v>59</v>
      </c>
      <c r="BN32" s="5">
        <f t="shared" si="68"/>
        <v>59</v>
      </c>
      <c r="BO32" s="5">
        <f t="shared" si="68"/>
        <v>59</v>
      </c>
      <c r="BP32" s="5">
        <f t="shared" si="68"/>
        <v>59</v>
      </c>
      <c r="BQ32" s="5">
        <f t="shared" si="68"/>
        <v>59</v>
      </c>
      <c r="BR32" s="5">
        <f t="shared" si="68"/>
        <v>59</v>
      </c>
      <c r="BS32" s="5">
        <f t="shared" si="68"/>
        <v>59</v>
      </c>
      <c r="BT32" s="5">
        <f t="shared" si="68"/>
        <v>59</v>
      </c>
      <c r="BU32" s="5">
        <f t="shared" si="68"/>
        <v>59</v>
      </c>
      <c r="BV32" s="5">
        <f t="shared" si="68"/>
        <v>59</v>
      </c>
      <c r="BW32" s="5">
        <f t="shared" si="68"/>
        <v>59</v>
      </c>
      <c r="BX32" s="5">
        <f t="shared" si="68"/>
        <v>59</v>
      </c>
      <c r="BY32" s="5">
        <f t="shared" si="68"/>
        <v>59</v>
      </c>
      <c r="BZ32" s="5">
        <f t="shared" si="68"/>
        <v>59</v>
      </c>
      <c r="CA32" s="5">
        <f t="shared" si="68"/>
        <v>59</v>
      </c>
      <c r="CB32" s="5">
        <f t="shared" si="68"/>
        <v>59</v>
      </c>
      <c r="CC32" s="5">
        <f t="shared" ref="CC32" si="69">CB32</f>
        <v>59</v>
      </c>
      <c r="CD32" s="5">
        <f t="shared" ref="CD32" si="70">CC32</f>
        <v>59</v>
      </c>
      <c r="CE32" s="5">
        <f t="shared" ref="CE32" si="71">CD32</f>
        <v>59</v>
      </c>
      <c r="CF32" s="5">
        <f t="shared" ref="CF32" si="72">CE32</f>
        <v>59</v>
      </c>
      <c r="CG32" s="5">
        <f t="shared" ref="CG32" si="73">CF32</f>
        <v>59</v>
      </c>
      <c r="CH32" s="5">
        <f t="shared" ref="CH32" si="74">CG32</f>
        <v>59</v>
      </c>
      <c r="CI32" s="5">
        <f t="shared" ref="CI32" si="75">CH32</f>
        <v>59</v>
      </c>
      <c r="CJ32" s="5">
        <f t="shared" ref="CJ32" si="76">CI32</f>
        <v>59</v>
      </c>
      <c r="CK32" s="5">
        <f t="shared" ref="CK32" si="77">CJ32</f>
        <v>59</v>
      </c>
      <c r="CL32" s="5">
        <f t="shared" ref="CL32" si="78">CK32</f>
        <v>59</v>
      </c>
      <c r="CM32" s="5">
        <f t="shared" ref="CM32" si="79">CL32</f>
        <v>59</v>
      </c>
      <c r="CN32" s="5">
        <f t="shared" ref="CN32" si="80">CM32</f>
        <v>59</v>
      </c>
      <c r="CO32" s="5">
        <f t="shared" ref="CO32" si="81">CN32</f>
        <v>59</v>
      </c>
      <c r="CP32" s="5">
        <f t="shared" ref="CP32" si="82">CO32</f>
        <v>59</v>
      </c>
      <c r="CQ32" s="5">
        <f t="shared" ref="CQ32" si="83">CP32</f>
        <v>59</v>
      </c>
      <c r="CR32" s="5">
        <f t="shared" ref="CR32" si="84">CQ32</f>
        <v>59</v>
      </c>
      <c r="CS32" s="5">
        <f t="shared" ref="CS32" si="85">CR32</f>
        <v>59</v>
      </c>
      <c r="CT32" s="5">
        <f t="shared" ref="CT32" si="86">CS32</f>
        <v>59</v>
      </c>
      <c r="CU32" s="5">
        <f t="shared" ref="CU32" si="87">CT32</f>
        <v>59</v>
      </c>
      <c r="CV32" s="5">
        <f t="shared" ref="CV32" si="88">CU32</f>
        <v>59</v>
      </c>
      <c r="CW32" s="5">
        <f t="shared" ref="CW32" si="89">CV32</f>
        <v>59</v>
      </c>
      <c r="CX32" s="5">
        <f t="shared" ref="CX32" si="90">CW32</f>
        <v>59</v>
      </c>
      <c r="CY32" s="5">
        <f t="shared" ref="CY32" si="91">CX32</f>
        <v>59</v>
      </c>
      <c r="CZ32" s="5">
        <f t="shared" ref="CZ32" si="92">CY32</f>
        <v>59</v>
      </c>
      <c r="DA32" s="5">
        <f t="shared" ref="DA32" si="93">CZ32</f>
        <v>59</v>
      </c>
      <c r="DB32" s="5">
        <f t="shared" ref="DB32" si="94">DA32</f>
        <v>59</v>
      </c>
      <c r="DC32" s="5">
        <f t="shared" ref="DC32" si="95">DB32</f>
        <v>59</v>
      </c>
      <c r="DD32" s="5">
        <f t="shared" ref="DD32" si="96">DC32</f>
        <v>59</v>
      </c>
      <c r="DE32" s="5">
        <f t="shared" ref="DE32" si="97">DD32</f>
        <v>59</v>
      </c>
      <c r="DF32" s="5">
        <f t="shared" ref="DF32" si="98">DE32</f>
        <v>59</v>
      </c>
      <c r="DG32" s="5">
        <f t="shared" ref="DG32" si="99">DF32</f>
        <v>59</v>
      </c>
      <c r="DH32" s="5">
        <f t="shared" ref="DH32" si="100">DG32</f>
        <v>59</v>
      </c>
      <c r="DI32" s="5">
        <f t="shared" ref="DI32" si="101">DH32</f>
        <v>59</v>
      </c>
      <c r="DJ32" s="5">
        <f t="shared" ref="DJ32" si="102">DI32</f>
        <v>59</v>
      </c>
      <c r="DK32" s="5">
        <f t="shared" ref="DK32" si="103">DJ32</f>
        <v>59</v>
      </c>
      <c r="DL32" s="5">
        <f t="shared" ref="DL32" si="104">DK32</f>
        <v>59</v>
      </c>
      <c r="DM32" s="5">
        <f t="shared" ref="DM32" si="105">DL32</f>
        <v>59</v>
      </c>
      <c r="DN32" s="5">
        <f t="shared" ref="DN32" si="106">DM32</f>
        <v>59</v>
      </c>
      <c r="DO32" s="5">
        <f t="shared" ref="DO32" si="107">DN32</f>
        <v>59</v>
      </c>
      <c r="DP32" s="5">
        <f t="shared" ref="DP32" si="108">DO32</f>
        <v>59</v>
      </c>
      <c r="DQ32" s="5">
        <f t="shared" ref="DQ32" si="109">DP32</f>
        <v>59</v>
      </c>
      <c r="DR32" s="5">
        <f t="shared" ref="DR32" si="110">DQ32</f>
        <v>59</v>
      </c>
      <c r="DS32" s="5">
        <f t="shared" ref="DS32" si="111">DR32</f>
        <v>59</v>
      </c>
      <c r="DT32" s="5">
        <f t="shared" ref="DT32" si="112">DS32</f>
        <v>59</v>
      </c>
      <c r="DU32" s="5">
        <f t="shared" ref="DU32" si="113">DT32</f>
        <v>59</v>
      </c>
    </row>
    <row r="33" spans="1:125" x14ac:dyDescent="0.3">
      <c r="R33" s="3">
        <f t="shared" ref="R33:BX33" si="114">(SUM(R27:R31)*90*(R32)/1000000)*0.8125</f>
        <v>0</v>
      </c>
      <c r="S33" s="3">
        <f t="shared" si="114"/>
        <v>38.829374999999999</v>
      </c>
      <c r="T33" s="3">
        <f t="shared" si="114"/>
        <v>101.65746093749999</v>
      </c>
      <c r="U33" s="3">
        <f t="shared" si="114"/>
        <v>96.71577880859374</v>
      </c>
      <c r="V33" s="3">
        <f t="shared" si="114"/>
        <v>130.84369233873156</v>
      </c>
      <c r="W33" s="3">
        <f t="shared" si="114"/>
        <v>124.48323507226542</v>
      </c>
      <c r="X33" s="3">
        <f t="shared" si="114"/>
        <v>118.43196670069698</v>
      </c>
      <c r="Y33" s="3">
        <f t="shared" si="114"/>
        <v>177.39048220830196</v>
      </c>
      <c r="Z33" s="3">
        <f t="shared" si="114"/>
        <v>168.76733376762061</v>
      </c>
      <c r="AA33" s="3">
        <f t="shared" si="114"/>
        <v>160.5633661539168</v>
      </c>
      <c r="AB33" s="3">
        <f t="shared" si="114"/>
        <v>217.47382752143471</v>
      </c>
      <c r="AC33" s="3">
        <f t="shared" si="114"/>
        <v>183.3114655821299</v>
      </c>
      <c r="AD33" s="3">
        <f t="shared" si="114"/>
        <v>174.40049156077635</v>
      </c>
      <c r="AE33" s="3">
        <f t="shared" si="114"/>
        <v>165.92268988768308</v>
      </c>
      <c r="AF33" s="3">
        <f t="shared" si="114"/>
        <v>198.98191102779674</v>
      </c>
      <c r="AG33" s="3">
        <f t="shared" si="114"/>
        <v>189.30917924172323</v>
      </c>
      <c r="AH33" s="3">
        <f t="shared" si="114"/>
        <v>180.10664969525058</v>
      </c>
      <c r="AI33" s="3">
        <f t="shared" si="114"/>
        <v>236.06709033506482</v>
      </c>
      <c r="AJ33" s="3">
        <f t="shared" si="114"/>
        <v>224.59160677711023</v>
      </c>
      <c r="AK33" s="3">
        <f t="shared" si="114"/>
        <v>213.67395922544512</v>
      </c>
      <c r="AL33" s="3">
        <f t="shared" si="114"/>
        <v>203.28703065198599</v>
      </c>
      <c r="AM33" s="3">
        <f t="shared" si="114"/>
        <v>193.40502221751441</v>
      </c>
      <c r="AN33" s="3">
        <f t="shared" si="114"/>
        <v>184.00338919305187</v>
      </c>
      <c r="AO33" s="3">
        <f t="shared" si="114"/>
        <v>175.0587799961674</v>
      </c>
      <c r="AP33" s="3">
        <f t="shared" si="114"/>
        <v>166.54897819079815</v>
      </c>
      <c r="AQ33" s="3">
        <f t="shared" si="114"/>
        <v>158.45284730652324</v>
      </c>
      <c r="AR33" s="3">
        <f t="shared" si="114"/>
        <v>150.75027834023388</v>
      </c>
      <c r="AS33" s="3">
        <f t="shared" si="114"/>
        <v>143.42213980980583</v>
      </c>
      <c r="AT33" s="3">
        <f t="shared" si="114"/>
        <v>136.45023023571807</v>
      </c>
      <c r="AU33" s="3">
        <f t="shared" si="114"/>
        <v>129.8172329325929</v>
      </c>
      <c r="AV33" s="3">
        <f t="shared" si="114"/>
        <v>123.50667299836962</v>
      </c>
      <c r="AW33" s="3">
        <f t="shared" si="114"/>
        <v>117.50287639428215</v>
      </c>
      <c r="AX33" s="3">
        <f t="shared" si="114"/>
        <v>111.79093101400456</v>
      </c>
      <c r="AY33" s="3">
        <f t="shared" si="114"/>
        <v>106.35664964526822</v>
      </c>
      <c r="AZ33" s="3">
        <f t="shared" si="114"/>
        <v>88.050401283499156</v>
      </c>
      <c r="BA33" s="3">
        <f t="shared" si="114"/>
        <v>83.770173443329057</v>
      </c>
      <c r="BB33" s="3">
        <f t="shared" si="114"/>
        <v>129.15930058778963</v>
      </c>
      <c r="BC33" s="3">
        <f t="shared" si="114"/>
        <v>122.88072347588317</v>
      </c>
      <c r="BD33" s="3">
        <f t="shared" si="114"/>
        <v>165.58922466632509</v>
      </c>
      <c r="BE33" s="3">
        <f t="shared" si="114"/>
        <v>157.53974846726769</v>
      </c>
      <c r="BF33" s="3">
        <f t="shared" si="114"/>
        <v>214.59719125010878</v>
      </c>
      <c r="BG33" s="3">
        <f t="shared" si="114"/>
        <v>187.31238506295546</v>
      </c>
      <c r="BH33" s="3">
        <f t="shared" si="114"/>
        <v>178.20692190017289</v>
      </c>
      <c r="BI33" s="3">
        <f t="shared" si="114"/>
        <v>191.11596041891445</v>
      </c>
      <c r="BJ33" s="3">
        <f t="shared" si="114"/>
        <v>181.82560123188389</v>
      </c>
      <c r="BK33" s="3">
        <f t="shared" si="114"/>
        <v>156.953101420298</v>
      </c>
      <c r="BL33" s="3">
        <f t="shared" si="114"/>
        <v>149.32343676792237</v>
      </c>
      <c r="BM33" s="3">
        <f t="shared" si="114"/>
        <v>206.78028359170392</v>
      </c>
      <c r="BN33" s="3">
        <f t="shared" si="114"/>
        <v>196.72846425044054</v>
      </c>
      <c r="BO33" s="3">
        <f t="shared" si="114"/>
        <v>171.16835602843841</v>
      </c>
      <c r="BP33" s="3">
        <f t="shared" si="114"/>
        <v>162.84767205483374</v>
      </c>
      <c r="BQ33" s="3">
        <f t="shared" si="114"/>
        <v>230.43302827439044</v>
      </c>
      <c r="BR33" s="3">
        <f t="shared" si="114"/>
        <v>219.23142273327426</v>
      </c>
      <c r="BS33" s="3">
        <f t="shared" si="114"/>
        <v>208.57433968374005</v>
      </c>
      <c r="BT33" s="3">
        <f t="shared" si="114"/>
        <v>198.43530928244712</v>
      </c>
      <c r="BU33" s="3">
        <f t="shared" si="114"/>
        <v>188.78914841455034</v>
      </c>
      <c r="BV33" s="3">
        <f t="shared" si="114"/>
        <v>179.61189814439859</v>
      </c>
      <c r="BW33" s="3">
        <f t="shared" si="114"/>
        <v>170.88076420682364</v>
      </c>
      <c r="BX33" s="3">
        <f t="shared" si="114"/>
        <v>163.95201721845214</v>
      </c>
      <c r="BY33" s="3">
        <f t="shared" ref="BY33:CB33" si="115">(SUM(BY27:BY31)*90*(BY32)/1000000)*0.8125</f>
        <v>157.3270133559393</v>
      </c>
      <c r="BZ33" s="3">
        <f t="shared" si="115"/>
        <v>150.99178103157749</v>
      </c>
      <c r="CA33" s="3">
        <f t="shared" si="115"/>
        <v>144.93300878318598</v>
      </c>
      <c r="CB33" s="3">
        <f t="shared" si="115"/>
        <v>139.13801364184917</v>
      </c>
      <c r="CC33" s="3">
        <f t="shared" ref="CC33:CK33" si="116">(SUM(CC27:CC31)*90*(CC32)/1000000)*0.8125</f>
        <v>132.37436020092596</v>
      </c>
      <c r="CD33" s="3">
        <f t="shared" si="116"/>
        <v>109.90574016167824</v>
      </c>
      <c r="CE33" s="3">
        <f t="shared" si="116"/>
        <v>104.56310001493001</v>
      </c>
      <c r="CF33" s="3">
        <f t="shared" si="116"/>
        <v>148.1620412347238</v>
      </c>
      <c r="CG33" s="3">
        <f t="shared" si="116"/>
        <v>140.95971978581366</v>
      </c>
      <c r="CH33" s="3">
        <f t="shared" si="116"/>
        <v>182.78938087785619</v>
      </c>
      <c r="CI33" s="3">
        <f t="shared" si="116"/>
        <v>173.9037859740715</v>
      </c>
      <c r="CJ33" s="3">
        <f t="shared" si="116"/>
        <v>230.16575471144301</v>
      </c>
      <c r="CK33" s="3">
        <f t="shared" si="116"/>
        <v>218.97714163519225</v>
      </c>
      <c r="CL33" s="3">
        <f t="shared" ref="CL33:DU33" si="117">(SUM(CL27:CL31)*90*(CL32)/1000000)*0.8125</f>
        <v>208.33241947237042</v>
      </c>
      <c r="CM33" s="3">
        <f t="shared" si="117"/>
        <v>198.2051490813524</v>
      </c>
      <c r="CN33" s="3">
        <f t="shared" si="117"/>
        <v>188.57017655656438</v>
      </c>
      <c r="CO33" s="3">
        <f t="shared" si="117"/>
        <v>163.36981544447318</v>
      </c>
      <c r="CP33" s="3">
        <f t="shared" si="117"/>
        <v>155.4282271937002</v>
      </c>
      <c r="CQ33" s="3">
        <f t="shared" si="117"/>
        <v>202.05000499391011</v>
      </c>
      <c r="CR33" s="3">
        <f t="shared" si="117"/>
        <v>192.22812975115059</v>
      </c>
      <c r="CS33" s="3">
        <f t="shared" si="117"/>
        <v>247.59933177713634</v>
      </c>
      <c r="CT33" s="3">
        <f t="shared" si="117"/>
        <v>235.56325314908108</v>
      </c>
      <c r="CU33" s="3">
        <f t="shared" si="117"/>
        <v>224.1122616765563</v>
      </c>
      <c r="CV33" s="3">
        <f t="shared" si="117"/>
        <v>213.21791562283477</v>
      </c>
      <c r="CW33" s="3">
        <f t="shared" si="117"/>
        <v>202.85315583561365</v>
      </c>
      <c r="CX33" s="3">
        <f t="shared" si="117"/>
        <v>192.99223853804907</v>
      </c>
      <c r="CY33" s="3">
        <f t="shared" si="117"/>
        <v>183.6106713868939</v>
      </c>
      <c r="CZ33" s="3">
        <f t="shared" si="117"/>
        <v>174.6851526389199</v>
      </c>
      <c r="DA33" s="3">
        <f t="shared" si="117"/>
        <v>166.19351327452793</v>
      </c>
      <c r="DB33" s="3">
        <f t="shared" si="117"/>
        <v>158.11466193479393</v>
      </c>
      <c r="DC33" s="3">
        <f t="shared" si="117"/>
        <v>150.42853253518587</v>
      </c>
      <c r="DD33" s="3">
        <f t="shared" si="117"/>
        <v>143.11603442583655</v>
      </c>
      <c r="DE33" s="3">
        <f t="shared" si="117"/>
        <v>136.15900497458063</v>
      </c>
      <c r="DF33" s="3">
        <f t="shared" si="117"/>
        <v>129.54016445498294</v>
      </c>
      <c r="DG33" s="3">
        <f t="shared" si="117"/>
        <v>123.24307312731015</v>
      </c>
      <c r="DH33" s="3">
        <f t="shared" si="117"/>
        <v>101.21833509858546</v>
      </c>
      <c r="DI33" s="3">
        <f t="shared" si="117"/>
        <v>96.297999364626449</v>
      </c>
      <c r="DJ33" s="3">
        <f t="shared" si="117"/>
        <v>156.33247161773485</v>
      </c>
      <c r="DK33" s="3">
        <f t="shared" si="117"/>
        <v>133.47863982316181</v>
      </c>
      <c r="DL33" s="3">
        <f t="shared" si="117"/>
        <v>126.99009483175811</v>
      </c>
      <c r="DM33" s="3">
        <f t="shared" si="117"/>
        <v>170.27825357539228</v>
      </c>
      <c r="DN33" s="3">
        <f t="shared" si="117"/>
        <v>162.00083847103295</v>
      </c>
      <c r="DO33" s="3">
        <f t="shared" si="117"/>
        <v>218.84142271202433</v>
      </c>
      <c r="DP33" s="3">
        <f t="shared" si="117"/>
        <v>208.20329799685646</v>
      </c>
      <c r="DQ33" s="3">
        <f t="shared" si="117"/>
        <v>198.08230434423149</v>
      </c>
      <c r="DR33" s="3">
        <f t="shared" si="117"/>
        <v>188.45330343860917</v>
      </c>
      <c r="DS33" s="3">
        <f t="shared" si="117"/>
        <v>179.29237896589896</v>
      </c>
      <c r="DT33" s="3">
        <f t="shared" si="117"/>
        <v>170.57677721061219</v>
      </c>
      <c r="DU33" s="3">
        <f t="shared" si="117"/>
        <v>162.28485054065186</v>
      </c>
    </row>
    <row r="34" spans="1:125" ht="15.6" x14ac:dyDescent="0.3">
      <c r="A34" s="12" t="s">
        <v>18</v>
      </c>
      <c r="B34" s="13">
        <v>65</v>
      </c>
    </row>
    <row r="35" spans="1:125" ht="15.6" x14ac:dyDescent="0.3">
      <c r="A35" s="14" t="s">
        <v>25</v>
      </c>
      <c r="B35" s="13">
        <v>6</v>
      </c>
      <c r="R35" s="6">
        <f>SUM(R27:R31)</f>
        <v>0</v>
      </c>
      <c r="S35" s="6">
        <f t="shared" ref="S35:CD35" si="118">SUM(S27:S31)</f>
        <v>9000</v>
      </c>
      <c r="T35" s="6">
        <f t="shared" si="118"/>
        <v>23562.5</v>
      </c>
      <c r="U35" s="6">
        <f t="shared" si="118"/>
        <v>22417.100694444442</v>
      </c>
      <c r="V35" s="6">
        <f t="shared" si="118"/>
        <v>30327.380521797837</v>
      </c>
      <c r="W35" s="6">
        <f t="shared" si="118"/>
        <v>28853.132857543773</v>
      </c>
      <c r="X35" s="6">
        <f t="shared" si="118"/>
        <v>27450.55001030206</v>
      </c>
      <c r="Y35" s="6">
        <f t="shared" si="118"/>
        <v>41116.148273690153</v>
      </c>
      <c r="Z35" s="6">
        <f t="shared" si="118"/>
        <v>39117.446621496878</v>
      </c>
      <c r="AA35" s="6">
        <f t="shared" si="118"/>
        <v>37215.904077396328</v>
      </c>
      <c r="AB35" s="6">
        <f t="shared" si="118"/>
        <v>50406.797629189561</v>
      </c>
      <c r="AC35" s="6">
        <f t="shared" si="118"/>
        <v>42488.533236478033</v>
      </c>
      <c r="AD35" s="6">
        <f t="shared" si="118"/>
        <v>40423.11842637146</v>
      </c>
      <c r="AE35" s="6">
        <f t="shared" si="118"/>
        <v>38458.10572508951</v>
      </c>
      <c r="AF35" s="6">
        <f t="shared" si="118"/>
        <v>46120.680522160619</v>
      </c>
      <c r="AG35" s="6">
        <f t="shared" si="118"/>
        <v>43878.702996777807</v>
      </c>
      <c r="AH35" s="6">
        <f t="shared" si="118"/>
        <v>41745.710489989993</v>
      </c>
      <c r="AI35" s="6">
        <f t="shared" si="118"/>
        <v>54716.405118948809</v>
      </c>
      <c r="AJ35" s="6">
        <f t="shared" si="118"/>
        <v>52056.579870111018</v>
      </c>
      <c r="AK35" s="6">
        <f t="shared" si="118"/>
        <v>49526.051681980614</v>
      </c>
      <c r="AL35" s="6">
        <f t="shared" si="118"/>
        <v>47118.535280773227</v>
      </c>
      <c r="AM35" s="6">
        <f t="shared" si="118"/>
        <v>44828.050926846743</v>
      </c>
      <c r="AN35" s="6">
        <f t="shared" si="118"/>
        <v>42648.909562347246</v>
      </c>
      <c r="AO35" s="6">
        <f t="shared" si="118"/>
        <v>40575.698680844253</v>
      </c>
      <c r="AP35" s="6">
        <f t="shared" si="118"/>
        <v>38603.268883858764</v>
      </c>
      <c r="AQ35" s="6">
        <f t="shared" si="118"/>
        <v>36726.721090893407</v>
      </c>
      <c r="AR35" s="6">
        <f t="shared" si="118"/>
        <v>34941.394371197195</v>
      </c>
      <c r="AS35" s="6">
        <f t="shared" si="118"/>
        <v>33242.854367041771</v>
      </c>
      <c r="AT35" s="6">
        <f t="shared" si="118"/>
        <v>31626.88227975502</v>
      </c>
      <c r="AU35" s="6">
        <f t="shared" si="118"/>
        <v>30089.46439115582</v>
      </c>
      <c r="AV35" s="6">
        <f t="shared" si="118"/>
        <v>28626.78209436352</v>
      </c>
      <c r="AW35" s="6">
        <f t="shared" si="118"/>
        <v>27235.202409220841</v>
      </c>
      <c r="AX35" s="6">
        <f t="shared" si="118"/>
        <v>25911.268958772605</v>
      </c>
      <c r="AY35" s="6">
        <f t="shared" si="118"/>
        <v>24651.693384387825</v>
      </c>
      <c r="AZ35" s="6">
        <f t="shared" si="118"/>
        <v>20408.61104644338</v>
      </c>
      <c r="BA35" s="6">
        <f t="shared" si="118"/>
        <v>19416.525787241269</v>
      </c>
      <c r="BB35" s="6">
        <f t="shared" si="118"/>
        <v>29936.966672528382</v>
      </c>
      <c r="BC35" s="6">
        <f t="shared" si="118"/>
        <v>28481.697459280473</v>
      </c>
      <c r="BD35" s="6">
        <f t="shared" si="118"/>
        <v>38380.814061439974</v>
      </c>
      <c r="BE35" s="6">
        <f t="shared" si="118"/>
        <v>36515.080044564427</v>
      </c>
      <c r="BF35" s="6">
        <f t="shared" si="118"/>
        <v>49740.041431286983</v>
      </c>
      <c r="BG35" s="6">
        <f t="shared" si="118"/>
        <v>43415.879487285056</v>
      </c>
      <c r="BH35" s="6">
        <f t="shared" si="118"/>
        <v>41305.385345542025</v>
      </c>
      <c r="BI35" s="6">
        <f t="shared" si="118"/>
        <v>44297.484669022619</v>
      </c>
      <c r="BJ35" s="6">
        <f t="shared" si="118"/>
        <v>42144.134719834015</v>
      </c>
      <c r="BK35" s="6">
        <f t="shared" si="118"/>
        <v>36379.105066272168</v>
      </c>
      <c r="BL35" s="6">
        <f t="shared" si="118"/>
        <v>34610.676347772824</v>
      </c>
      <c r="BM35" s="6">
        <f t="shared" si="118"/>
        <v>47928.212914200529</v>
      </c>
      <c r="BN35" s="6">
        <f t="shared" si="118"/>
        <v>45598.369230871336</v>
      </c>
      <c r="BO35" s="6">
        <f t="shared" si="118"/>
        <v>39673.96344277871</v>
      </c>
      <c r="BP35" s="6">
        <f t="shared" si="118"/>
        <v>37745.367997643632</v>
      </c>
      <c r="BQ35" s="6">
        <f t="shared" si="118"/>
        <v>53410.523719980403</v>
      </c>
      <c r="BR35" s="6">
        <f t="shared" si="118"/>
        <v>50814.178816925792</v>
      </c>
      <c r="BS35" s="6">
        <f t="shared" si="118"/>
        <v>48344.045124436343</v>
      </c>
      <c r="BT35" s="6">
        <f t="shared" si="118"/>
        <v>45993.987375331795</v>
      </c>
      <c r="BU35" s="6">
        <f t="shared" si="118"/>
        <v>43758.168544586493</v>
      </c>
      <c r="BV35" s="6">
        <f t="shared" si="118"/>
        <v>41631.035351446873</v>
      </c>
      <c r="BW35" s="6">
        <f t="shared" si="118"/>
        <v>39607.30446630709</v>
      </c>
      <c r="BX35" s="6">
        <f t="shared" si="118"/>
        <v>38001.336744824483</v>
      </c>
      <c r="BY35" s="6">
        <f t="shared" si="118"/>
        <v>36465.771602129927</v>
      </c>
      <c r="BZ35" s="6">
        <f t="shared" si="118"/>
        <v>34997.37065776097</v>
      </c>
      <c r="CA35" s="6">
        <f t="shared" si="118"/>
        <v>33593.048537316754</v>
      </c>
      <c r="CB35" s="6">
        <f t="shared" si="118"/>
        <v>32249.865540628518</v>
      </c>
      <c r="CC35" s="6">
        <f t="shared" si="118"/>
        <v>30682.163743514633</v>
      </c>
      <c r="CD35" s="6">
        <f t="shared" si="118"/>
        <v>25474.313234634974</v>
      </c>
      <c r="CE35" s="6">
        <f t="shared" ref="CE35:CK35" si="119">SUM(CE27:CE31)</f>
        <v>24235.978563506884</v>
      </c>
      <c r="CF35" s="6">
        <f t="shared" si="119"/>
        <v>34341.484278655385</v>
      </c>
      <c r="CG35" s="6">
        <f t="shared" si="119"/>
        <v>32672.106570665193</v>
      </c>
      <c r="CH35" s="6">
        <f t="shared" si="119"/>
        <v>42367.522729910168</v>
      </c>
      <c r="CI35" s="6">
        <f t="shared" si="119"/>
        <v>40307.990374983972</v>
      </c>
      <c r="CJ35" s="6">
        <f t="shared" si="119"/>
        <v>53348.574176200025</v>
      </c>
      <c r="CK35" s="6">
        <f t="shared" si="119"/>
        <v>50755.240709301404</v>
      </c>
      <c r="CL35" s="6">
        <f t="shared" ref="CL35:DU35" si="120">SUM(CL27:CL31)</f>
        <v>48287.972063710367</v>
      </c>
      <c r="CM35" s="6">
        <f t="shared" si="120"/>
        <v>45940.640088391112</v>
      </c>
      <c r="CN35" s="6">
        <f t="shared" si="120"/>
        <v>43707.414528538757</v>
      </c>
      <c r="CO35" s="6">
        <f t="shared" si="120"/>
        <v>37866.392106498206</v>
      </c>
      <c r="CP35" s="6">
        <f t="shared" si="120"/>
        <v>36025.664712432321</v>
      </c>
      <c r="CQ35" s="6">
        <f t="shared" si="120"/>
        <v>46831.813413045951</v>
      </c>
      <c r="CR35" s="6">
        <f t="shared" si="120"/>
        <v>44555.266927689554</v>
      </c>
      <c r="CS35" s="6">
        <f t="shared" si="120"/>
        <v>57389.385896482418</v>
      </c>
      <c r="CT35" s="6">
        <f t="shared" si="120"/>
        <v>54599.624082070077</v>
      </c>
      <c r="CU35" s="6">
        <f t="shared" si="120"/>
        <v>51945.47568919167</v>
      </c>
      <c r="CV35" s="6">
        <f t="shared" si="120"/>
        <v>49420.348398744842</v>
      </c>
      <c r="CW35" s="6">
        <f t="shared" si="120"/>
        <v>47017.970351583637</v>
      </c>
      <c r="CX35" s="6">
        <f t="shared" si="120"/>
        <v>44732.374570603868</v>
      </c>
      <c r="CY35" s="6">
        <f t="shared" si="120"/>
        <v>42557.884140088405</v>
      </c>
      <c r="CZ35" s="6">
        <f t="shared" si="120"/>
        <v>40489.098105500772</v>
      </c>
      <c r="DA35" s="6">
        <f t="shared" si="120"/>
        <v>38520.878058705595</v>
      </c>
      <c r="DB35" s="6">
        <f t="shared" si="120"/>
        <v>36648.335375296287</v>
      </c>
      <c r="DC35" s="6">
        <f t="shared" si="120"/>
        <v>34866.819072330494</v>
      </c>
      <c r="DD35" s="6">
        <f t="shared" si="120"/>
        <v>33171.904256314425</v>
      </c>
      <c r="DE35" s="6">
        <f t="shared" si="120"/>
        <v>31559.381132743583</v>
      </c>
      <c r="DF35" s="6">
        <f t="shared" si="120"/>
        <v>30025.24454990188</v>
      </c>
      <c r="DG35" s="6">
        <f t="shared" si="120"/>
        <v>28565.684050948315</v>
      </c>
      <c r="DH35" s="6">
        <f t="shared" si="120"/>
        <v>23460.717971568411</v>
      </c>
      <c r="DI35" s="6">
        <f t="shared" si="120"/>
        <v>22320.266403506059</v>
      </c>
      <c r="DJ35" s="6">
        <f t="shared" si="120"/>
        <v>36235.253453335623</v>
      </c>
      <c r="DK35" s="6">
        <f t="shared" si="120"/>
        <v>30938.117299298701</v>
      </c>
      <c r="DL35" s="6">
        <f t="shared" si="120"/>
        <v>29434.181041693901</v>
      </c>
      <c r="DM35" s="6">
        <f t="shared" si="120"/>
        <v>39467.65257433401</v>
      </c>
      <c r="DN35" s="6">
        <f t="shared" si="120"/>
        <v>37549.086129748328</v>
      </c>
      <c r="DO35" s="6">
        <f t="shared" si="120"/>
        <v>50723.783331774444</v>
      </c>
      <c r="DP35" s="6">
        <f t="shared" si="120"/>
        <v>48258.043864257619</v>
      </c>
      <c r="DQ35" s="6">
        <f t="shared" si="120"/>
        <v>45912.166731967322</v>
      </c>
      <c r="DR35" s="6">
        <f t="shared" si="120"/>
        <v>43680.325293607799</v>
      </c>
      <c r="DS35" s="6">
        <f t="shared" si="120"/>
        <v>41556.976147390749</v>
      </c>
      <c r="DT35" s="6">
        <f t="shared" si="120"/>
        <v>39536.845362448141</v>
      </c>
      <c r="DU35" s="6">
        <f t="shared" si="120"/>
        <v>37614.915379551356</v>
      </c>
    </row>
    <row r="36" spans="1:125" ht="15.6" x14ac:dyDescent="0.3">
      <c r="A36" s="12" t="s">
        <v>26</v>
      </c>
      <c r="B36" s="13">
        <f>B34-6</f>
        <v>59</v>
      </c>
    </row>
    <row r="37" spans="1:125" ht="15.6" x14ac:dyDescent="0.3">
      <c r="A37" s="14"/>
      <c r="B37" s="14"/>
    </row>
    <row r="38" spans="1:125" ht="15.6" x14ac:dyDescent="0.3">
      <c r="A38" s="12" t="s">
        <v>27</v>
      </c>
      <c r="B38" s="15">
        <v>15000</v>
      </c>
    </row>
    <row r="41" spans="1:125" ht="18" x14ac:dyDescent="0.35">
      <c r="A41" s="16" t="s">
        <v>28</v>
      </c>
      <c r="B41" s="1">
        <f>-B26+B33</f>
        <v>-2</v>
      </c>
      <c r="C41" s="1">
        <f t="shared" ref="C41:BN41" si="121">-C26+C33</f>
        <v>-5</v>
      </c>
      <c r="D41" s="1">
        <f t="shared" si="121"/>
        <v>-5</v>
      </c>
      <c r="E41" s="1">
        <f t="shared" si="121"/>
        <v>-81.5</v>
      </c>
      <c r="F41" s="1">
        <f t="shared" si="121"/>
        <v>-206.5</v>
      </c>
      <c r="G41" s="1">
        <f t="shared" si="121"/>
        <v>-125.5</v>
      </c>
      <c r="H41" s="1">
        <f t="shared" si="121"/>
        <v>-176.5</v>
      </c>
      <c r="I41" s="1">
        <f t="shared" si="121"/>
        <v>-176.5</v>
      </c>
      <c r="J41" s="1">
        <f t="shared" si="121"/>
        <v>-125.5</v>
      </c>
      <c r="K41" s="1">
        <f t="shared" si="121"/>
        <v>-176.5</v>
      </c>
      <c r="L41" s="1">
        <f t="shared" si="121"/>
        <v>-176.5</v>
      </c>
      <c r="M41" s="1">
        <f t="shared" si="121"/>
        <v>-96.5</v>
      </c>
      <c r="N41" s="1">
        <f t="shared" si="121"/>
        <v>-20</v>
      </c>
      <c r="O41" s="1">
        <f t="shared" si="121"/>
        <v>-20</v>
      </c>
      <c r="P41" s="1">
        <f t="shared" si="121"/>
        <v>-10</v>
      </c>
      <c r="Q41" s="1">
        <f t="shared" si="121"/>
        <v>-40.5</v>
      </c>
      <c r="R41" s="1">
        <f t="shared" si="121"/>
        <v>-45.5</v>
      </c>
      <c r="S41" s="1">
        <f t="shared" si="121"/>
        <v>33.829374999999999</v>
      </c>
      <c r="T41" s="1">
        <f t="shared" si="121"/>
        <v>61.157460937499991</v>
      </c>
      <c r="U41" s="1">
        <f t="shared" si="121"/>
        <v>56.21577880859374</v>
      </c>
      <c r="V41" s="1">
        <f t="shared" si="121"/>
        <v>90.343692338731557</v>
      </c>
      <c r="W41" s="1">
        <f t="shared" si="121"/>
        <v>83.983235072265416</v>
      </c>
      <c r="X41" s="1">
        <f t="shared" si="121"/>
        <v>77.931966700696975</v>
      </c>
      <c r="Y41" s="1">
        <f t="shared" si="121"/>
        <v>136.89048220830196</v>
      </c>
      <c r="Z41" s="1">
        <f t="shared" si="121"/>
        <v>128.26733376762061</v>
      </c>
      <c r="AA41" s="1">
        <f t="shared" si="121"/>
        <v>120.0633661539168</v>
      </c>
      <c r="AB41" s="1">
        <f t="shared" si="121"/>
        <v>176.97382752143471</v>
      </c>
      <c r="AC41" s="1">
        <f t="shared" si="121"/>
        <v>183.3114655821299</v>
      </c>
      <c r="AD41" s="1">
        <f t="shared" si="121"/>
        <v>133.90049156077635</v>
      </c>
      <c r="AE41" s="1">
        <f t="shared" si="121"/>
        <v>125.42268988768308</v>
      </c>
      <c r="AF41" s="1">
        <f t="shared" si="121"/>
        <v>198.98191102779674</v>
      </c>
      <c r="AG41" s="1">
        <f t="shared" si="121"/>
        <v>148.80917924172323</v>
      </c>
      <c r="AH41" s="1">
        <f t="shared" si="121"/>
        <v>139.60664969525058</v>
      </c>
      <c r="AI41" s="1">
        <f t="shared" si="121"/>
        <v>236.06709033506482</v>
      </c>
      <c r="AJ41" s="1">
        <f t="shared" si="121"/>
        <v>224.59160677711023</v>
      </c>
      <c r="AK41" s="1">
        <f t="shared" si="121"/>
        <v>213.67395922544512</v>
      </c>
      <c r="AL41" s="1">
        <f t="shared" si="121"/>
        <v>203.28703065198599</v>
      </c>
      <c r="AM41" s="1">
        <f t="shared" si="121"/>
        <v>152.90502221751441</v>
      </c>
      <c r="AN41" s="1">
        <f t="shared" si="121"/>
        <v>143.50338919305187</v>
      </c>
      <c r="AO41" s="1">
        <f t="shared" si="121"/>
        <v>175.0587799961674</v>
      </c>
      <c r="AP41" s="1">
        <f t="shared" si="121"/>
        <v>166.54897819079815</v>
      </c>
      <c r="AQ41" s="1">
        <f t="shared" si="121"/>
        <v>117.95284730652324</v>
      </c>
      <c r="AR41" s="1">
        <f t="shared" si="121"/>
        <v>110.25027834023388</v>
      </c>
      <c r="AS41" s="1">
        <f t="shared" si="121"/>
        <v>143.42213980980583</v>
      </c>
      <c r="AT41" s="1">
        <f t="shared" si="121"/>
        <v>136.45023023571807</v>
      </c>
      <c r="AU41" s="1">
        <f t="shared" si="121"/>
        <v>89.317232932592901</v>
      </c>
      <c r="AV41" s="1">
        <f t="shared" si="121"/>
        <v>83.006672998369623</v>
      </c>
      <c r="AW41" s="1">
        <f t="shared" si="121"/>
        <v>117.50287639428215</v>
      </c>
      <c r="AX41" s="1">
        <f t="shared" si="121"/>
        <v>111.79093101400456</v>
      </c>
      <c r="AY41" s="1">
        <f t="shared" si="121"/>
        <v>106.35664964526822</v>
      </c>
      <c r="AZ41" s="1">
        <f t="shared" si="121"/>
        <v>47.550401283499156</v>
      </c>
      <c r="BA41" s="1">
        <f t="shared" si="121"/>
        <v>43.270173443329057</v>
      </c>
      <c r="BB41" s="1">
        <f t="shared" si="121"/>
        <v>88.65930058778963</v>
      </c>
      <c r="BC41" s="1">
        <f t="shared" si="121"/>
        <v>82.380723475883173</v>
      </c>
      <c r="BD41" s="1">
        <f t="shared" si="121"/>
        <v>125.08922466632509</v>
      </c>
      <c r="BE41" s="1">
        <f t="shared" si="121"/>
        <v>117.03974846726769</v>
      </c>
      <c r="BF41" s="1">
        <f t="shared" si="121"/>
        <v>214.59719125010878</v>
      </c>
      <c r="BG41" s="1">
        <f t="shared" si="121"/>
        <v>146.81238506295546</v>
      </c>
      <c r="BH41" s="1">
        <f t="shared" si="121"/>
        <v>137.70692190017289</v>
      </c>
      <c r="BI41" s="1">
        <f t="shared" si="121"/>
        <v>191.11596041891445</v>
      </c>
      <c r="BJ41" s="1">
        <f t="shared" si="121"/>
        <v>181.82560123188389</v>
      </c>
      <c r="BK41" s="1">
        <f t="shared" si="121"/>
        <v>116.453101420298</v>
      </c>
      <c r="BL41" s="1">
        <f t="shared" si="121"/>
        <v>108.82343676792237</v>
      </c>
      <c r="BM41" s="1">
        <f t="shared" si="121"/>
        <v>206.78028359170392</v>
      </c>
      <c r="BN41" s="1">
        <f t="shared" si="121"/>
        <v>196.72846425044054</v>
      </c>
      <c r="BO41" s="1">
        <f t="shared" ref="BO41:CK41" si="122">-BO26+BO33</f>
        <v>130.66835602843841</v>
      </c>
      <c r="BP41" s="1">
        <f t="shared" si="122"/>
        <v>122.34767205483374</v>
      </c>
      <c r="BQ41" s="1">
        <f t="shared" si="122"/>
        <v>230.43302827439044</v>
      </c>
      <c r="BR41" s="1">
        <f t="shared" si="122"/>
        <v>219.23142273327426</v>
      </c>
      <c r="BS41" s="1">
        <f t="shared" si="122"/>
        <v>168.07433968374005</v>
      </c>
      <c r="BT41" s="1">
        <f t="shared" si="122"/>
        <v>157.93530928244712</v>
      </c>
      <c r="BU41" s="1">
        <f t="shared" si="122"/>
        <v>188.78914841455034</v>
      </c>
      <c r="BV41" s="1">
        <f t="shared" si="122"/>
        <v>179.61189814439859</v>
      </c>
      <c r="BW41" s="1">
        <f t="shared" si="122"/>
        <v>130.38076420682364</v>
      </c>
      <c r="BX41" s="1">
        <f t="shared" si="122"/>
        <v>123.45201721845214</v>
      </c>
      <c r="BY41" s="1">
        <f t="shared" si="122"/>
        <v>157.3270133559393</v>
      </c>
      <c r="BZ41" s="1">
        <f t="shared" si="122"/>
        <v>110.49178103157749</v>
      </c>
      <c r="CA41" s="1">
        <f t="shared" si="122"/>
        <v>104.43300878318598</v>
      </c>
      <c r="CB41" s="1">
        <f t="shared" si="122"/>
        <v>139.13801364184917</v>
      </c>
      <c r="CC41" s="1">
        <f t="shared" si="122"/>
        <v>132.37436020092596</v>
      </c>
      <c r="CD41" s="1">
        <f t="shared" si="122"/>
        <v>69.405740161678239</v>
      </c>
      <c r="CE41" s="1">
        <f t="shared" si="122"/>
        <v>64.063100014930015</v>
      </c>
      <c r="CF41" s="1">
        <f t="shared" si="122"/>
        <v>107.6620412347238</v>
      </c>
      <c r="CG41" s="1">
        <f t="shared" si="122"/>
        <v>100.45971978581366</v>
      </c>
      <c r="CH41" s="1">
        <f t="shared" si="122"/>
        <v>142.28938087785619</v>
      </c>
      <c r="CI41" s="1">
        <f t="shared" si="122"/>
        <v>133.4037859740715</v>
      </c>
      <c r="CJ41" s="1">
        <f t="shared" si="122"/>
        <v>189.66575471144301</v>
      </c>
      <c r="CK41" s="1">
        <f t="shared" si="122"/>
        <v>178.47714163519225</v>
      </c>
      <c r="CL41" s="1">
        <f t="shared" ref="CL41:DU41" si="123">-CL26+CL33</f>
        <v>208.33241947237042</v>
      </c>
      <c r="CM41" s="1">
        <f t="shared" si="123"/>
        <v>198.2051490813524</v>
      </c>
      <c r="CN41" s="1">
        <f t="shared" si="123"/>
        <v>188.57017655656438</v>
      </c>
      <c r="CO41" s="1">
        <f t="shared" si="123"/>
        <v>122.86981544447318</v>
      </c>
      <c r="CP41" s="1">
        <f t="shared" si="123"/>
        <v>114.9282271937002</v>
      </c>
      <c r="CQ41" s="1">
        <f t="shared" si="123"/>
        <v>161.55000499391011</v>
      </c>
      <c r="CR41" s="1">
        <f t="shared" si="123"/>
        <v>151.72812975115059</v>
      </c>
      <c r="CS41" s="1">
        <f t="shared" si="123"/>
        <v>247.59933177713634</v>
      </c>
      <c r="CT41" s="1">
        <f t="shared" si="123"/>
        <v>235.56325314908108</v>
      </c>
      <c r="CU41" s="1">
        <f t="shared" si="123"/>
        <v>224.1122616765563</v>
      </c>
      <c r="CV41" s="1">
        <f t="shared" si="123"/>
        <v>172.71791562283477</v>
      </c>
      <c r="CW41" s="1">
        <f t="shared" si="123"/>
        <v>162.35315583561365</v>
      </c>
      <c r="CX41" s="1">
        <f t="shared" si="123"/>
        <v>192.99223853804907</v>
      </c>
      <c r="CY41" s="1">
        <f t="shared" si="123"/>
        <v>183.6106713868939</v>
      </c>
      <c r="CZ41" s="1">
        <f t="shared" si="123"/>
        <v>134.1851526389199</v>
      </c>
      <c r="DA41" s="1">
        <f t="shared" si="123"/>
        <v>125.69351327452793</v>
      </c>
      <c r="DB41" s="1">
        <f t="shared" si="123"/>
        <v>158.11466193479393</v>
      </c>
      <c r="DC41" s="1">
        <f t="shared" si="123"/>
        <v>109.92853253518587</v>
      </c>
      <c r="DD41" s="1">
        <f t="shared" si="123"/>
        <v>102.61603442583655</v>
      </c>
      <c r="DE41" s="1">
        <f t="shared" si="123"/>
        <v>136.15900497458063</v>
      </c>
      <c r="DF41" s="1">
        <f t="shared" si="123"/>
        <v>129.54016445498294</v>
      </c>
      <c r="DG41" s="1">
        <f t="shared" si="123"/>
        <v>123.24307312731015</v>
      </c>
      <c r="DH41" s="1">
        <f t="shared" si="123"/>
        <v>60.718335098585456</v>
      </c>
      <c r="DI41" s="1">
        <f t="shared" si="123"/>
        <v>55.797999364626449</v>
      </c>
      <c r="DJ41" s="1">
        <f t="shared" si="123"/>
        <v>156.33247161773485</v>
      </c>
      <c r="DK41" s="1">
        <f t="shared" si="123"/>
        <v>92.978639823161814</v>
      </c>
      <c r="DL41" s="1">
        <f t="shared" si="123"/>
        <v>86.490094831758114</v>
      </c>
      <c r="DM41" s="1">
        <f t="shared" si="123"/>
        <v>129.77825357539228</v>
      </c>
      <c r="DN41" s="1">
        <f t="shared" si="123"/>
        <v>121.50083847103295</v>
      </c>
      <c r="DO41" s="1">
        <f t="shared" si="123"/>
        <v>218.84142271202433</v>
      </c>
      <c r="DP41" s="1">
        <f t="shared" si="123"/>
        <v>208.20329799685646</v>
      </c>
      <c r="DQ41" s="1">
        <f t="shared" si="123"/>
        <v>198.08230434423149</v>
      </c>
      <c r="DR41" s="1">
        <f t="shared" si="123"/>
        <v>188.45330343860917</v>
      </c>
      <c r="DS41" s="1">
        <f t="shared" si="123"/>
        <v>179.29237896589896</v>
      </c>
      <c r="DT41" s="1">
        <f t="shared" si="123"/>
        <v>170.57677721061219</v>
      </c>
      <c r="DU41" s="1">
        <f t="shared" si="123"/>
        <v>162.28485054065186</v>
      </c>
    </row>
    <row r="42" spans="1:125" ht="18" x14ac:dyDescent="0.35">
      <c r="A42" s="16" t="s">
        <v>29</v>
      </c>
      <c r="B42" s="1">
        <f>B41</f>
        <v>-2</v>
      </c>
      <c r="C42" s="1">
        <f>C41+B42</f>
        <v>-7</v>
      </c>
      <c r="D42" s="1">
        <f t="shared" ref="D42:BO42" si="124">D41+C42</f>
        <v>-12</v>
      </c>
      <c r="E42" s="1">
        <f t="shared" si="124"/>
        <v>-93.5</v>
      </c>
      <c r="F42" s="1">
        <f t="shared" si="124"/>
        <v>-300</v>
      </c>
      <c r="G42" s="1">
        <f t="shared" si="124"/>
        <v>-425.5</v>
      </c>
      <c r="H42" s="1">
        <f t="shared" si="124"/>
        <v>-602</v>
      </c>
      <c r="I42" s="1">
        <f t="shared" si="124"/>
        <v>-778.5</v>
      </c>
      <c r="J42" s="1">
        <f t="shared" si="124"/>
        <v>-904</v>
      </c>
      <c r="K42" s="1">
        <f t="shared" si="124"/>
        <v>-1080.5</v>
      </c>
      <c r="L42" s="1">
        <f t="shared" si="124"/>
        <v>-1257</v>
      </c>
      <c r="M42" s="1">
        <f t="shared" si="124"/>
        <v>-1353.5</v>
      </c>
      <c r="N42" s="1">
        <f t="shared" si="124"/>
        <v>-1373.5</v>
      </c>
      <c r="O42" s="1">
        <f t="shared" si="124"/>
        <v>-1393.5</v>
      </c>
      <c r="P42" s="1">
        <f t="shared" si="124"/>
        <v>-1403.5</v>
      </c>
      <c r="Q42" s="1">
        <f t="shared" si="124"/>
        <v>-1444</v>
      </c>
      <c r="R42" s="1">
        <f t="shared" si="124"/>
        <v>-1489.5</v>
      </c>
      <c r="S42" s="1">
        <f t="shared" si="124"/>
        <v>-1455.670625</v>
      </c>
      <c r="T42" s="1">
        <f t="shared" si="124"/>
        <v>-1394.5131640625</v>
      </c>
      <c r="U42" s="1">
        <f t="shared" si="124"/>
        <v>-1338.2973852539062</v>
      </c>
      <c r="V42" s="1">
        <f t="shared" si="124"/>
        <v>-1247.9536929151745</v>
      </c>
      <c r="W42" s="1">
        <f t="shared" si="124"/>
        <v>-1163.9704578429091</v>
      </c>
      <c r="X42" s="1">
        <f t="shared" si="124"/>
        <v>-1086.0384911422123</v>
      </c>
      <c r="Y42" s="1">
        <f t="shared" si="124"/>
        <v>-949.14800893391032</v>
      </c>
      <c r="Z42" s="1">
        <f t="shared" si="124"/>
        <v>-820.88067516628973</v>
      </c>
      <c r="AA42" s="1">
        <f t="shared" si="124"/>
        <v>-700.8173090123729</v>
      </c>
      <c r="AB42" s="1">
        <f t="shared" si="124"/>
        <v>-523.84348149093819</v>
      </c>
      <c r="AC42" s="1">
        <f t="shared" si="124"/>
        <v>-340.53201590880826</v>
      </c>
      <c r="AD42" s="1">
        <f t="shared" si="124"/>
        <v>-206.63152434803192</v>
      </c>
      <c r="AE42" s="1">
        <f t="shared" si="124"/>
        <v>-81.208834460348839</v>
      </c>
      <c r="AF42" s="1">
        <f t="shared" si="124"/>
        <v>117.7730765674479</v>
      </c>
      <c r="AG42" s="1">
        <f t="shared" si="124"/>
        <v>266.5822558091711</v>
      </c>
      <c r="AH42" s="1">
        <f t="shared" si="124"/>
        <v>406.18890550442165</v>
      </c>
      <c r="AI42" s="1">
        <f t="shared" si="124"/>
        <v>642.25599583948645</v>
      </c>
      <c r="AJ42" s="1">
        <f t="shared" si="124"/>
        <v>866.84760261659665</v>
      </c>
      <c r="AK42" s="1">
        <f t="shared" si="124"/>
        <v>1080.5215618420418</v>
      </c>
      <c r="AL42" s="1">
        <f t="shared" si="124"/>
        <v>1283.8085924940278</v>
      </c>
      <c r="AM42" s="1">
        <f t="shared" si="124"/>
        <v>1436.7136147115423</v>
      </c>
      <c r="AN42" s="1">
        <f t="shared" si="124"/>
        <v>1580.2170039045941</v>
      </c>
      <c r="AO42" s="1">
        <f t="shared" si="124"/>
        <v>1755.2757839007616</v>
      </c>
      <c r="AP42" s="1">
        <f t="shared" si="124"/>
        <v>1921.8247620915597</v>
      </c>
      <c r="AQ42" s="1">
        <f t="shared" si="124"/>
        <v>2039.7776093980829</v>
      </c>
      <c r="AR42" s="1">
        <f t="shared" si="124"/>
        <v>2150.0278877383166</v>
      </c>
      <c r="AS42" s="1">
        <f t="shared" si="124"/>
        <v>2293.4500275481223</v>
      </c>
      <c r="AT42" s="1">
        <f t="shared" si="124"/>
        <v>2429.9002577838405</v>
      </c>
      <c r="AU42" s="1">
        <f t="shared" si="124"/>
        <v>2519.2174907164335</v>
      </c>
      <c r="AV42" s="1">
        <f t="shared" si="124"/>
        <v>2602.2241637148031</v>
      </c>
      <c r="AW42" s="1">
        <f t="shared" si="124"/>
        <v>2719.7270401090855</v>
      </c>
      <c r="AX42" s="1">
        <f t="shared" si="124"/>
        <v>2831.5179711230899</v>
      </c>
      <c r="AY42" s="1">
        <f t="shared" si="124"/>
        <v>2937.874620768358</v>
      </c>
      <c r="AZ42" s="1">
        <f t="shared" si="124"/>
        <v>2985.425022051857</v>
      </c>
      <c r="BA42" s="1">
        <f t="shared" si="124"/>
        <v>3028.695195495186</v>
      </c>
      <c r="BB42" s="1">
        <f t="shared" si="124"/>
        <v>3117.3544960829759</v>
      </c>
      <c r="BC42" s="1">
        <f t="shared" si="124"/>
        <v>3199.7352195588592</v>
      </c>
      <c r="BD42" s="1">
        <f t="shared" si="124"/>
        <v>3324.8244442251844</v>
      </c>
      <c r="BE42" s="1">
        <f t="shared" si="124"/>
        <v>3441.864192692452</v>
      </c>
      <c r="BF42" s="1">
        <f t="shared" si="124"/>
        <v>3656.4613839425606</v>
      </c>
      <c r="BG42" s="1">
        <f t="shared" si="124"/>
        <v>3803.273769005516</v>
      </c>
      <c r="BH42" s="1">
        <f t="shared" si="124"/>
        <v>3940.9806909056888</v>
      </c>
      <c r="BI42" s="1">
        <f t="shared" si="124"/>
        <v>4132.096651324603</v>
      </c>
      <c r="BJ42" s="1">
        <f t="shared" si="124"/>
        <v>4313.9222525564874</v>
      </c>
      <c r="BK42" s="1">
        <f t="shared" si="124"/>
        <v>4430.3753539767849</v>
      </c>
      <c r="BL42" s="1">
        <f t="shared" si="124"/>
        <v>4539.1987907447074</v>
      </c>
      <c r="BM42" s="1">
        <f t="shared" si="124"/>
        <v>4745.979074336411</v>
      </c>
      <c r="BN42" s="1">
        <f t="shared" si="124"/>
        <v>4942.707538586852</v>
      </c>
      <c r="BO42" s="1">
        <f t="shared" si="124"/>
        <v>5073.3758946152902</v>
      </c>
      <c r="BP42" s="1">
        <f t="shared" ref="BP42:CK42" si="125">BP41+BO42</f>
        <v>5195.7235666701235</v>
      </c>
      <c r="BQ42" s="1">
        <f t="shared" si="125"/>
        <v>5426.1565949445139</v>
      </c>
      <c r="BR42" s="1">
        <f t="shared" si="125"/>
        <v>5645.3880176777884</v>
      </c>
      <c r="BS42" s="1">
        <f t="shared" si="125"/>
        <v>5813.4623573615281</v>
      </c>
      <c r="BT42" s="1">
        <f t="shared" si="125"/>
        <v>5971.3976666439748</v>
      </c>
      <c r="BU42" s="1">
        <f t="shared" si="125"/>
        <v>6160.1868150585251</v>
      </c>
      <c r="BV42" s="1">
        <f t="shared" si="125"/>
        <v>6339.7987132029239</v>
      </c>
      <c r="BW42" s="1">
        <f t="shared" si="125"/>
        <v>6470.1794774097471</v>
      </c>
      <c r="BX42" s="1">
        <f t="shared" si="125"/>
        <v>6593.6314946281991</v>
      </c>
      <c r="BY42" s="1">
        <f t="shared" si="125"/>
        <v>6750.9585079841381</v>
      </c>
      <c r="BZ42" s="1">
        <f t="shared" si="125"/>
        <v>6861.4502890157155</v>
      </c>
      <c r="CA42" s="1">
        <f t="shared" si="125"/>
        <v>6965.8832977989014</v>
      </c>
      <c r="CB42" s="1">
        <f t="shared" si="125"/>
        <v>7105.0213114407507</v>
      </c>
      <c r="CC42" s="1">
        <f t="shared" si="125"/>
        <v>7237.3956716416769</v>
      </c>
      <c r="CD42" s="1">
        <f t="shared" si="125"/>
        <v>7306.8014118033552</v>
      </c>
      <c r="CE42" s="1">
        <f t="shared" si="125"/>
        <v>7370.8645118182849</v>
      </c>
      <c r="CF42" s="1">
        <f t="shared" si="125"/>
        <v>7478.5265530530087</v>
      </c>
      <c r="CG42" s="1">
        <f t="shared" si="125"/>
        <v>7578.9862728388225</v>
      </c>
      <c r="CH42" s="1">
        <f t="shared" si="125"/>
        <v>7721.2756537166788</v>
      </c>
      <c r="CI42" s="1">
        <f t="shared" si="125"/>
        <v>7854.6794396907499</v>
      </c>
      <c r="CJ42" s="1">
        <f t="shared" si="125"/>
        <v>8044.3451944021926</v>
      </c>
      <c r="CK42" s="1">
        <f t="shared" si="125"/>
        <v>8222.822336037385</v>
      </c>
      <c r="CL42" s="1">
        <f t="shared" ref="CL42" si="126">CL41+CK42</f>
        <v>8431.154755509755</v>
      </c>
      <c r="CM42" s="1">
        <f t="shared" ref="CM42" si="127">CM41+CL42</f>
        <v>8629.3599045911069</v>
      </c>
      <c r="CN42" s="1">
        <f t="shared" ref="CN42" si="128">CN41+CM42</f>
        <v>8817.9300811476714</v>
      </c>
      <c r="CO42" s="1">
        <f t="shared" ref="CO42" si="129">CO41+CN42</f>
        <v>8940.7998965921452</v>
      </c>
      <c r="CP42" s="1">
        <f t="shared" ref="CP42" si="130">CP41+CO42</f>
        <v>9055.728123785846</v>
      </c>
      <c r="CQ42" s="1">
        <f t="shared" ref="CQ42" si="131">CQ41+CP42</f>
        <v>9217.278128779757</v>
      </c>
      <c r="CR42" s="1">
        <f t="shared" ref="CR42" si="132">CR41+CQ42</f>
        <v>9369.0062585309079</v>
      </c>
      <c r="CS42" s="1">
        <f t="shared" ref="CS42" si="133">CS41+CR42</f>
        <v>9616.6055903080451</v>
      </c>
      <c r="CT42" s="1">
        <f t="shared" ref="CT42" si="134">CT41+CS42</f>
        <v>9852.1688434571261</v>
      </c>
      <c r="CU42" s="1">
        <f t="shared" ref="CU42" si="135">CU41+CT42</f>
        <v>10076.281105133683</v>
      </c>
      <c r="CV42" s="1">
        <f t="shared" ref="CV42" si="136">CV41+CU42</f>
        <v>10248.999020756517</v>
      </c>
      <c r="CW42" s="1">
        <f t="shared" ref="CW42" si="137">CW41+CV42</f>
        <v>10411.35217659213</v>
      </c>
      <c r="CX42" s="1">
        <f t="shared" ref="CX42" si="138">CX41+CW42</f>
        <v>10604.344415130179</v>
      </c>
      <c r="CY42" s="1">
        <f t="shared" ref="CY42" si="139">CY41+CX42</f>
        <v>10787.955086517073</v>
      </c>
      <c r="CZ42" s="1">
        <f t="shared" ref="CZ42" si="140">CZ41+CY42</f>
        <v>10922.140239155993</v>
      </c>
      <c r="DA42" s="1">
        <f t="shared" ref="DA42" si="141">DA41+CZ42</f>
        <v>11047.833752430521</v>
      </c>
      <c r="DB42" s="1">
        <f t="shared" ref="DB42" si="142">DB41+DA42</f>
        <v>11205.948414365315</v>
      </c>
      <c r="DC42" s="1">
        <f t="shared" ref="DC42" si="143">DC41+DB42</f>
        <v>11315.876946900502</v>
      </c>
      <c r="DD42" s="1">
        <f t="shared" ref="DD42" si="144">DD41+DC42</f>
        <v>11418.492981326339</v>
      </c>
      <c r="DE42" s="1">
        <f t="shared" ref="DE42" si="145">DE41+DD42</f>
        <v>11554.65198630092</v>
      </c>
      <c r="DF42" s="1">
        <f t="shared" ref="DF42" si="146">DF41+DE42</f>
        <v>11684.192150755904</v>
      </c>
      <c r="DG42" s="1">
        <f t="shared" ref="DG42" si="147">DG41+DF42</f>
        <v>11807.435223883214</v>
      </c>
      <c r="DH42" s="1">
        <f t="shared" ref="DH42" si="148">DH41+DG42</f>
        <v>11868.1535589818</v>
      </c>
      <c r="DI42" s="1">
        <f t="shared" ref="DI42" si="149">DI41+DH42</f>
        <v>11923.951558346425</v>
      </c>
      <c r="DJ42" s="1">
        <f t="shared" ref="DJ42" si="150">DJ41+DI42</f>
        <v>12080.284029964159</v>
      </c>
      <c r="DK42" s="1">
        <f t="shared" ref="DK42" si="151">DK41+DJ42</f>
        <v>12173.262669787322</v>
      </c>
      <c r="DL42" s="1">
        <f t="shared" ref="DL42" si="152">DL41+DK42</f>
        <v>12259.752764619079</v>
      </c>
      <c r="DM42" s="1">
        <f t="shared" ref="DM42" si="153">DM41+DL42</f>
        <v>12389.531018194471</v>
      </c>
      <c r="DN42" s="1">
        <f t="shared" ref="DN42" si="154">DN41+DM42</f>
        <v>12511.031856665504</v>
      </c>
      <c r="DO42" s="1">
        <f t="shared" ref="DO42" si="155">DO41+DN42</f>
        <v>12729.873279377529</v>
      </c>
      <c r="DP42" s="1">
        <f t="shared" ref="DP42" si="156">DP41+DO42</f>
        <v>12938.076577374386</v>
      </c>
      <c r="DQ42" s="1">
        <f t="shared" ref="DQ42" si="157">DQ41+DP42</f>
        <v>13136.158881718617</v>
      </c>
      <c r="DR42" s="1">
        <f t="shared" ref="DR42" si="158">DR41+DQ42</f>
        <v>13324.612185157226</v>
      </c>
      <c r="DS42" s="1">
        <f t="shared" ref="DS42" si="159">DS41+DR42</f>
        <v>13503.904564123126</v>
      </c>
      <c r="DT42" s="1">
        <f t="shared" ref="DT42" si="160">DT41+DS42</f>
        <v>13674.481341333738</v>
      </c>
      <c r="DU42" s="1">
        <f t="shared" ref="DU42" si="161">DU41+DT42</f>
        <v>13836.766191874391</v>
      </c>
    </row>
    <row r="43" spans="1:125" ht="18" x14ac:dyDescent="0.35">
      <c r="A43" s="16"/>
    </row>
    <row r="44" spans="1:125" ht="18" x14ac:dyDescent="0.35">
      <c r="A44" s="16"/>
      <c r="B44">
        <v>2022</v>
      </c>
      <c r="C44">
        <f>B44+1</f>
        <v>2023</v>
      </c>
      <c r="D44">
        <f t="shared" ref="D44:AD44" si="162">C44+1</f>
        <v>2024</v>
      </c>
      <c r="E44">
        <f t="shared" si="162"/>
        <v>2025</v>
      </c>
      <c r="F44">
        <f t="shared" si="162"/>
        <v>2026</v>
      </c>
      <c r="G44">
        <f t="shared" si="162"/>
        <v>2027</v>
      </c>
      <c r="H44">
        <f t="shared" si="162"/>
        <v>2028</v>
      </c>
      <c r="I44">
        <f t="shared" si="162"/>
        <v>2029</v>
      </c>
      <c r="J44">
        <f t="shared" si="162"/>
        <v>2030</v>
      </c>
      <c r="K44">
        <f t="shared" si="162"/>
        <v>2031</v>
      </c>
      <c r="L44">
        <f t="shared" si="162"/>
        <v>2032</v>
      </c>
      <c r="M44">
        <f t="shared" si="162"/>
        <v>2033</v>
      </c>
      <c r="N44">
        <f t="shared" si="162"/>
        <v>2034</v>
      </c>
      <c r="O44">
        <f t="shared" si="162"/>
        <v>2035</v>
      </c>
      <c r="P44">
        <f t="shared" si="162"/>
        <v>2036</v>
      </c>
      <c r="Q44">
        <f t="shared" si="162"/>
        <v>2037</v>
      </c>
      <c r="R44">
        <f t="shared" si="162"/>
        <v>2038</v>
      </c>
      <c r="S44">
        <f t="shared" si="162"/>
        <v>2039</v>
      </c>
      <c r="T44">
        <f t="shared" si="162"/>
        <v>2040</v>
      </c>
      <c r="U44">
        <f t="shared" si="162"/>
        <v>2041</v>
      </c>
      <c r="V44">
        <f t="shared" si="162"/>
        <v>2042</v>
      </c>
      <c r="W44">
        <f t="shared" si="162"/>
        <v>2043</v>
      </c>
      <c r="X44">
        <f t="shared" si="162"/>
        <v>2044</v>
      </c>
      <c r="Y44">
        <f t="shared" si="162"/>
        <v>2045</v>
      </c>
      <c r="Z44">
        <f t="shared" si="162"/>
        <v>2046</v>
      </c>
      <c r="AA44">
        <f t="shared" si="162"/>
        <v>2047</v>
      </c>
      <c r="AB44">
        <f t="shared" si="162"/>
        <v>2048</v>
      </c>
      <c r="AC44">
        <f t="shared" si="162"/>
        <v>2049</v>
      </c>
      <c r="AD44">
        <f t="shared" si="162"/>
        <v>2050</v>
      </c>
    </row>
    <row r="45" spans="1:125" ht="18" x14ac:dyDescent="0.35">
      <c r="A45" s="16" t="s">
        <v>35</v>
      </c>
      <c r="B45" s="1">
        <f>SUM(B41:E41)</f>
        <v>-93.5</v>
      </c>
      <c r="C45" s="1">
        <f>SUM(F41:I41)</f>
        <v>-685</v>
      </c>
      <c r="D45" s="1">
        <f>SUM(J41:M41)</f>
        <v>-575</v>
      </c>
      <c r="E45" s="1">
        <f>SUM(N41:Q41)</f>
        <v>-90.5</v>
      </c>
      <c r="F45" s="1">
        <f>SUM(R41:U41)</f>
        <v>105.70261474609373</v>
      </c>
      <c r="G45" s="1">
        <f>SUM(V41:Y41)</f>
        <v>389.14937631999589</v>
      </c>
      <c r="H45" s="1">
        <f>SUM(Z41:AC41)</f>
        <v>608.61599302510206</v>
      </c>
      <c r="I45" s="1">
        <f>SUM(AD41:AG41)</f>
        <v>607.11427171797936</v>
      </c>
      <c r="J45" s="1">
        <f>SUM(AH41:AK41)</f>
        <v>813.93930603287072</v>
      </c>
      <c r="K45" s="1">
        <f>SUM(AL41:AO41)</f>
        <v>674.75422205871973</v>
      </c>
      <c r="L45" s="1">
        <f>SUM(AP41:AS41)</f>
        <v>538.1742436473611</v>
      </c>
      <c r="M45" s="1">
        <f>SUM(AT41:AW41)</f>
        <v>426.27701256096276</v>
      </c>
      <c r="N45" s="1">
        <f>SUM(AX41:BA41)</f>
        <v>308.96815538610093</v>
      </c>
      <c r="O45" s="1">
        <f>SUM(BB41:BE41)</f>
        <v>413.16899719726564</v>
      </c>
      <c r="P45" s="1">
        <f>SUM(BF41:BI41)</f>
        <v>690.23245863215163</v>
      </c>
      <c r="Q45" s="1">
        <f>SUM(BJ41:BM41)</f>
        <v>613.88242301180821</v>
      </c>
      <c r="R45" s="1">
        <f>SUM(BN41:BQ41)</f>
        <v>680.17752060810312</v>
      </c>
      <c r="S45" s="1">
        <f>SUM(BR41:BU41)</f>
        <v>734.03022011401174</v>
      </c>
      <c r="T45" s="1">
        <f>SUM(BV41:BY41)</f>
        <v>590.77169292561371</v>
      </c>
      <c r="U45" s="1">
        <f>SUM(BZ41:CC41)</f>
        <v>486.43716365753858</v>
      </c>
      <c r="V45" s="1">
        <f>SUM(CD41:CG41)</f>
        <v>341.5906011971457</v>
      </c>
      <c r="W45" s="1">
        <f>SUM(CH41:CK41)</f>
        <v>643.8360631985629</v>
      </c>
      <c r="X45" s="1">
        <f>SUM(CL41:CO41)</f>
        <v>717.97756055476032</v>
      </c>
      <c r="Y45" s="1">
        <f>SUM(CP41:CS41)</f>
        <v>675.80569371589718</v>
      </c>
      <c r="Z45" s="1">
        <f>SUM(CT41:CW41)</f>
        <v>794.74658628408577</v>
      </c>
      <c r="AA45" s="1">
        <f>SUM(CX41:DA41)</f>
        <v>636.48157583839088</v>
      </c>
      <c r="AB45" s="1">
        <f>SUM(DB41:DE41)</f>
        <v>506.81823387039697</v>
      </c>
      <c r="AC45" s="1">
        <f>SUM(DF41:DI41)</f>
        <v>369.29957204550499</v>
      </c>
      <c r="AD45" s="1">
        <f>SUM(DJ41:DM41)</f>
        <v>465.57945984804707</v>
      </c>
    </row>
    <row r="46" spans="1:125" ht="18" x14ac:dyDescent="0.35">
      <c r="A46" s="16" t="s">
        <v>30</v>
      </c>
      <c r="B46" s="1">
        <f>B45</f>
        <v>-93.5</v>
      </c>
      <c r="C46" s="1">
        <f>B46+C45</f>
        <v>-778.5</v>
      </c>
      <c r="D46" s="1">
        <f t="shared" ref="D46:AD46" si="163">C46+D45</f>
        <v>-1353.5</v>
      </c>
      <c r="E46" s="1">
        <f t="shared" si="163"/>
        <v>-1444</v>
      </c>
      <c r="F46" s="1">
        <f t="shared" si="163"/>
        <v>-1338.2973852539062</v>
      </c>
      <c r="G46" s="1">
        <f t="shared" si="163"/>
        <v>-949.14800893391032</v>
      </c>
      <c r="H46" s="1">
        <f t="shared" si="163"/>
        <v>-340.53201590880826</v>
      </c>
      <c r="I46" s="1">
        <f t="shared" si="163"/>
        <v>266.5822558091711</v>
      </c>
      <c r="J46" s="1">
        <f t="shared" si="163"/>
        <v>1080.5215618420418</v>
      </c>
      <c r="K46" s="1">
        <f t="shared" si="163"/>
        <v>1755.2757839007616</v>
      </c>
      <c r="L46" s="1">
        <f t="shared" si="163"/>
        <v>2293.4500275481228</v>
      </c>
      <c r="M46" s="1">
        <f t="shared" si="163"/>
        <v>2719.7270401090855</v>
      </c>
      <c r="N46" s="1">
        <f t="shared" si="163"/>
        <v>3028.6951954951865</v>
      </c>
      <c r="O46" s="1">
        <f t="shared" si="163"/>
        <v>3441.864192692452</v>
      </c>
      <c r="P46" s="1">
        <f t="shared" si="163"/>
        <v>4132.096651324604</v>
      </c>
      <c r="Q46" s="1">
        <f t="shared" si="163"/>
        <v>4745.9790743364119</v>
      </c>
      <c r="R46" s="1">
        <f t="shared" si="163"/>
        <v>5426.1565949445148</v>
      </c>
      <c r="S46" s="1">
        <f t="shared" si="163"/>
        <v>6160.1868150585269</v>
      </c>
      <c r="T46" s="1">
        <f t="shared" si="163"/>
        <v>6750.9585079841409</v>
      </c>
      <c r="U46" s="1">
        <f t="shared" si="163"/>
        <v>7237.3956716416797</v>
      </c>
      <c r="V46" s="1">
        <f t="shared" si="163"/>
        <v>7578.9862728388252</v>
      </c>
      <c r="W46" s="1">
        <f t="shared" si="163"/>
        <v>8222.8223360373886</v>
      </c>
      <c r="X46" s="1">
        <f t="shared" si="163"/>
        <v>8940.7998965921488</v>
      </c>
      <c r="Y46" s="1">
        <f t="shared" si="163"/>
        <v>9616.6055903080451</v>
      </c>
      <c r="Z46" s="1">
        <f t="shared" si="163"/>
        <v>10411.35217659213</v>
      </c>
      <c r="AA46" s="1">
        <f t="shared" si="163"/>
        <v>11047.833752430521</v>
      </c>
      <c r="AB46" s="1">
        <f t="shared" si="163"/>
        <v>11554.651986300918</v>
      </c>
      <c r="AC46" s="1">
        <f t="shared" si="163"/>
        <v>11923.951558346424</v>
      </c>
      <c r="AD46" s="1">
        <f t="shared" si="163"/>
        <v>12389.531018194471</v>
      </c>
      <c r="AF46">
        <v>11250</v>
      </c>
      <c r="AG46">
        <v>2500</v>
      </c>
      <c r="AI46">
        <f>AF46-AG46</f>
        <v>8750</v>
      </c>
      <c r="AJ46">
        <f>AI46/16</f>
        <v>546.875</v>
      </c>
      <c r="AK46" s="51">
        <f>AJ46/AF46</f>
        <v>4.8611111111111112E-2</v>
      </c>
      <c r="AL46" s="51">
        <f>1-AK46</f>
        <v>0.95138888888888884</v>
      </c>
    </row>
    <row r="48" spans="1:125" ht="18" x14ac:dyDescent="0.35">
      <c r="A48" s="9" t="s">
        <v>19</v>
      </c>
      <c r="B48" s="10">
        <f>IRR(B45:AD45)</f>
        <v>0.23384980628310514</v>
      </c>
      <c r="K48" t="s">
        <v>18</v>
      </c>
      <c r="L48" t="s">
        <v>19</v>
      </c>
    </row>
    <row r="49" spans="1:30" ht="18" x14ac:dyDescent="0.35">
      <c r="A49" s="9" t="s">
        <v>38</v>
      </c>
      <c r="B49" s="11">
        <f>NPV(0.07,B45:AD45)</f>
        <v>3512.8317096296164</v>
      </c>
      <c r="K49">
        <v>50</v>
      </c>
      <c r="L49">
        <v>18</v>
      </c>
    </row>
    <row r="50" spans="1:30" ht="18" x14ac:dyDescent="0.35">
      <c r="A50" s="9" t="s">
        <v>32</v>
      </c>
      <c r="B50" s="11">
        <f>SUM(B12:P15)</f>
        <v>817</v>
      </c>
      <c r="C50" s="11" t="s">
        <v>34</v>
      </c>
      <c r="K50">
        <v>60</v>
      </c>
      <c r="L50">
        <v>22</v>
      </c>
    </row>
    <row r="51" spans="1:30" ht="18" x14ac:dyDescent="0.35">
      <c r="A51" s="9" t="s">
        <v>37</v>
      </c>
      <c r="B51" s="11">
        <f>SUM(D7:N11)+SUM(Q16:DU23)</f>
        <v>3148</v>
      </c>
      <c r="C51" s="11" t="s">
        <v>34</v>
      </c>
      <c r="K51">
        <v>70</v>
      </c>
      <c r="L51">
        <v>25</v>
      </c>
    </row>
    <row r="52" spans="1:30" ht="18" x14ac:dyDescent="0.35">
      <c r="A52" s="9" t="s">
        <v>33</v>
      </c>
      <c r="B52" s="11">
        <f>SUM(B50:B51)</f>
        <v>3965</v>
      </c>
      <c r="C52" s="11" t="s">
        <v>34</v>
      </c>
      <c r="K52">
        <v>80</v>
      </c>
      <c r="L52">
        <v>29</v>
      </c>
    </row>
    <row r="56" spans="1:30" x14ac:dyDescent="0.3">
      <c r="B56">
        <v>2022</v>
      </c>
      <c r="C56">
        <f>B56+1</f>
        <v>2023</v>
      </c>
      <c r="D56">
        <f t="shared" ref="D56" si="164">C56+1</f>
        <v>2024</v>
      </c>
      <c r="E56">
        <f t="shared" ref="E56" si="165">D56+1</f>
        <v>2025</v>
      </c>
      <c r="F56">
        <f t="shared" ref="F56" si="166">E56+1</f>
        <v>2026</v>
      </c>
      <c r="G56">
        <f t="shared" ref="G56" si="167">F56+1</f>
        <v>2027</v>
      </c>
      <c r="H56">
        <f t="shared" ref="H56" si="168">G56+1</f>
        <v>2028</v>
      </c>
      <c r="I56">
        <f t="shared" ref="I56" si="169">H56+1</f>
        <v>2029</v>
      </c>
      <c r="J56">
        <f t="shared" ref="J56" si="170">I56+1</f>
        <v>2030</v>
      </c>
      <c r="K56">
        <f t="shared" ref="K56" si="171">J56+1</f>
        <v>2031</v>
      </c>
      <c r="L56">
        <f t="shared" ref="L56" si="172">K56+1</f>
        <v>2032</v>
      </c>
      <c r="M56">
        <f t="shared" ref="M56" si="173">L56+1</f>
        <v>2033</v>
      </c>
      <c r="N56">
        <f t="shared" ref="N56" si="174">M56+1</f>
        <v>2034</v>
      </c>
      <c r="O56">
        <f t="shared" ref="O56" si="175">N56+1</f>
        <v>2035</v>
      </c>
      <c r="P56">
        <f t="shared" ref="P56" si="176">O56+1</f>
        <v>2036</v>
      </c>
      <c r="Q56">
        <f t="shared" ref="Q56" si="177">P56+1</f>
        <v>2037</v>
      </c>
      <c r="R56">
        <f t="shared" ref="R56" si="178">Q56+1</f>
        <v>2038</v>
      </c>
      <c r="S56">
        <f t="shared" ref="S56" si="179">R56+1</f>
        <v>2039</v>
      </c>
      <c r="T56">
        <f t="shared" ref="T56" si="180">S56+1</f>
        <v>2040</v>
      </c>
      <c r="U56">
        <f t="shared" ref="U56" si="181">T56+1</f>
        <v>2041</v>
      </c>
      <c r="V56">
        <f t="shared" ref="V56" si="182">U56+1</f>
        <v>2042</v>
      </c>
      <c r="W56">
        <f t="shared" ref="W56" si="183">V56+1</f>
        <v>2043</v>
      </c>
      <c r="X56">
        <f t="shared" ref="X56" si="184">W56+1</f>
        <v>2044</v>
      </c>
      <c r="Y56">
        <f t="shared" ref="Y56" si="185">X56+1</f>
        <v>2045</v>
      </c>
      <c r="Z56">
        <f t="shared" ref="Z56" si="186">Y56+1</f>
        <v>2046</v>
      </c>
      <c r="AA56">
        <f t="shared" ref="AA56" si="187">Z56+1</f>
        <v>2047</v>
      </c>
      <c r="AB56">
        <f t="shared" ref="AB56" si="188">AA56+1</f>
        <v>2048</v>
      </c>
      <c r="AC56">
        <f t="shared" ref="AC56" si="189">AB56+1</f>
        <v>2049</v>
      </c>
      <c r="AD56">
        <f t="shared" ref="AD56" si="190">AC56+1</f>
        <v>2050</v>
      </c>
    </row>
    <row r="57" spans="1:30" x14ac:dyDescent="0.3">
      <c r="B57" s="5"/>
      <c r="F57" s="5">
        <f>AVERAGE(R35:U35)</f>
        <v>13744.900173611109</v>
      </c>
      <c r="G57" s="5">
        <f>AVERAGE(V35:Y35)</f>
        <v>31936.802915833458</v>
      </c>
      <c r="H57" s="5">
        <f>AVERAGE(Z35:AC35)</f>
        <v>42307.1703911402</v>
      </c>
      <c r="I57" s="5">
        <f>AVERAGE(AD35:AG35)</f>
        <v>42220.151917599855</v>
      </c>
      <c r="J57" s="5">
        <f>AVERAGE(AH35:AK35)</f>
        <v>49511.186790257605</v>
      </c>
      <c r="K57" s="5">
        <f>AVERAGE(AL35:AO35)</f>
        <v>43792.798612702863</v>
      </c>
      <c r="L57" s="5">
        <f>AVERAGE(AP35:AS35)</f>
        <v>35878.559678247781</v>
      </c>
      <c r="M57" s="5">
        <f>AVERAGE(AT35:AW35)</f>
        <v>29394.582793623802</v>
      </c>
      <c r="N57" s="5">
        <f>AVERAGE(AX35:BA35)</f>
        <v>22597.024794211269</v>
      </c>
      <c r="O57" s="5">
        <f>AVERAGE(BB35:BE35)</f>
        <v>33328.63955945331</v>
      </c>
      <c r="P57" s="5">
        <f>AVERAGE(BF35:BI35)</f>
        <v>44689.697733284171</v>
      </c>
      <c r="Q57" s="5">
        <f>AVERAGE(BJ35:BM35)</f>
        <v>40265.532262019886</v>
      </c>
      <c r="R57" s="5">
        <f>AVERAGE(BN35:BQ35)</f>
        <v>44107.056097818524</v>
      </c>
      <c r="S57" s="5">
        <f>AVERAGE(BR35:BU35)</f>
        <v>47227.594965320102</v>
      </c>
      <c r="T57" s="5">
        <f>AVERAGE(BV35:BY35)</f>
        <v>38926.362041177097</v>
      </c>
      <c r="U57" s="5">
        <f>AVERAGE(BZ35:CC35)</f>
        <v>32880.612119805221</v>
      </c>
      <c r="V57" s="5">
        <f>AVERAGE(CD35:CG35)</f>
        <v>29180.970661865613</v>
      </c>
      <c r="W57" s="5">
        <f>AVERAGE(CH35:CK35)</f>
        <v>46694.831997598892</v>
      </c>
      <c r="X57" s="5">
        <f>AVERAGE(CL35:CO35)</f>
        <v>43950.604696784612</v>
      </c>
      <c r="Y57" s="5">
        <f>AVERAGE(CP35:CS35)</f>
        <v>46200.532737412563</v>
      </c>
      <c r="Z57" s="5">
        <f>AVERAGE(CT35:CW35)</f>
        <v>50745.854630397553</v>
      </c>
      <c r="AA57" s="5">
        <f>AVERAGE(CX35:DA35)</f>
        <v>41575.058718724657</v>
      </c>
      <c r="AB57" s="5">
        <f>AVERAGE(DB35:DE35)</f>
        <v>34061.609959171197</v>
      </c>
      <c r="AC57" s="5">
        <f>AVERAGE(DF35:DI35)</f>
        <v>26092.978243981164</v>
      </c>
      <c r="AD57" s="5">
        <f>AVERAGE(DJ35:DM35)</f>
        <v>34018.801092165559</v>
      </c>
    </row>
  </sheetData>
  <mergeCells count="31">
    <mergeCell ref="DF3:DI3"/>
    <mergeCell ref="DJ3:DM3"/>
    <mergeCell ref="DN3:DQ3"/>
    <mergeCell ref="DR3:DU3"/>
    <mergeCell ref="CL3:CO3"/>
    <mergeCell ref="CP3:CS3"/>
    <mergeCell ref="CT3:CW3"/>
    <mergeCell ref="CX3:DA3"/>
    <mergeCell ref="DB3:DE3"/>
    <mergeCell ref="CD3:CG3"/>
    <mergeCell ref="CH3:CK3"/>
    <mergeCell ref="BJ3:BM3"/>
    <mergeCell ref="BN3:BQ3"/>
    <mergeCell ref="BR3:BU3"/>
    <mergeCell ref="BV3:BY3"/>
    <mergeCell ref="BZ3:CC3"/>
    <mergeCell ref="AP3:AS3"/>
    <mergeCell ref="AT3:AW3"/>
    <mergeCell ref="AX3:BA3"/>
    <mergeCell ref="BB3:BE3"/>
    <mergeCell ref="BF3:BI3"/>
    <mergeCell ref="V3:Y3"/>
    <mergeCell ref="AL3:AO3"/>
    <mergeCell ref="B3:E3"/>
    <mergeCell ref="F3:I3"/>
    <mergeCell ref="J3:M3"/>
    <mergeCell ref="N3:Q3"/>
    <mergeCell ref="R3:U3"/>
    <mergeCell ref="Z3:AC3"/>
    <mergeCell ref="AD3:AG3"/>
    <mergeCell ref="AH3:AK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Shilling</dc:creator>
  <cp:lastModifiedBy>Roy Shilling</cp:lastModifiedBy>
  <cp:lastPrinted>2017-07-21T17:27:16Z</cp:lastPrinted>
  <dcterms:created xsi:type="dcterms:W3CDTF">2016-08-10T20:04:14Z</dcterms:created>
  <dcterms:modified xsi:type="dcterms:W3CDTF">2021-08-08T17:53:08Z</dcterms:modified>
</cp:coreProperties>
</file>