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e853d1c2cb3685/FDAS/Mktg/Print MEDIA/WORLD OIL/Follow-up STUDY/"/>
    </mc:Choice>
  </mc:AlternateContent>
  <xr:revisionPtr revIDLastSave="611" documentId="8_{DA3B7058-A961-4F9E-A96B-AAC2FF10D0E7}" xr6:coauthVersionLast="45" xr6:coauthVersionMax="45" xr10:uidLastSave="{3F5654D6-536B-4646-B2D3-49E5663C6F01}"/>
  <bookViews>
    <workbookView xWindow="-110" yWindow="-110" windowWidth="22780" windowHeight="14660" activeTab="1" xr2:uid="{0C0D374B-F410-44EE-A424-6B6932BE2A3E}"/>
  </bookViews>
  <sheets>
    <sheet name="2019 vs 2018 data" sheetId="5" r:id="rId1"/>
    <sheet name="2019sands" sheetId="1" r:id="rId2"/>
    <sheet name="2019chronozones" sheetId="2" r:id="rId3"/>
    <sheet name="2019plays" sheetId="3" r:id="rId4"/>
  </sheets>
  <definedNames>
    <definedName name="daysPRODUCING">'2019 vs 2018 data'!$K$1</definedName>
    <definedName name="oilPRICE" localSheetId="0">'2019 vs 2018 data'!$A$27</definedName>
    <definedName name="oilPRICE">'2019sands'!$A$31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5" l="1"/>
  <c r="C26" i="5"/>
  <c r="C28" i="5"/>
  <c r="C30" i="5" s="1"/>
  <c r="C23" i="5"/>
  <c r="C19" i="5"/>
  <c r="C15" i="5"/>
  <c r="C11" i="5"/>
  <c r="C8" i="5"/>
  <c r="C4" i="5"/>
  <c r="C10" i="5"/>
  <c r="C9" i="5"/>
  <c r="C34" i="5"/>
  <c r="O35" i="1"/>
  <c r="O30" i="1"/>
  <c r="O25" i="1"/>
  <c r="O22" i="1"/>
  <c r="O16" i="1"/>
  <c r="O9" i="1"/>
  <c r="O7" i="1"/>
  <c r="O33" i="1" s="1"/>
  <c r="T4" i="1" l="1"/>
  <c r="U4" i="1" s="1"/>
  <c r="S4" i="1"/>
  <c r="R4" i="1"/>
  <c r="P4" i="1"/>
  <c r="Q4" i="1" s="1"/>
  <c r="D33" i="5"/>
  <c r="J39" i="5"/>
  <c r="H39" i="5"/>
  <c r="H40" i="5" s="1"/>
  <c r="F39" i="5"/>
  <c r="D39" i="5"/>
  <c r="F30" i="5"/>
  <c r="J26" i="5"/>
  <c r="H26" i="5"/>
  <c r="F26" i="5"/>
  <c r="D26" i="5"/>
  <c r="J29" i="5"/>
  <c r="J28" i="5"/>
  <c r="J30" i="5" s="1"/>
  <c r="H29" i="5"/>
  <c r="H30" i="5" s="1"/>
  <c r="H31" i="5" s="1"/>
  <c r="H28" i="5"/>
  <c r="F29" i="5"/>
  <c r="F28" i="5"/>
  <c r="D29" i="5"/>
  <c r="D28" i="5"/>
  <c r="D30" i="5" s="1"/>
  <c r="J23" i="5"/>
  <c r="H23" i="5"/>
  <c r="F23" i="5"/>
  <c r="D23" i="5"/>
  <c r="L2" i="5"/>
  <c r="J19" i="5"/>
  <c r="H19" i="5"/>
  <c r="H20" i="5" s="1"/>
  <c r="F19" i="5"/>
  <c r="D19" i="5"/>
  <c r="J15" i="5"/>
  <c r="H15" i="5"/>
  <c r="H16" i="5" s="1"/>
  <c r="F15" i="5"/>
  <c r="D15" i="5"/>
  <c r="J10" i="5"/>
  <c r="J11" i="5" s="1"/>
  <c r="H10" i="5"/>
  <c r="H33" i="5" s="1"/>
  <c r="F10" i="5"/>
  <c r="F33" i="5" s="1"/>
  <c r="D10" i="5"/>
  <c r="D9" i="5"/>
  <c r="D11" i="5" s="1"/>
  <c r="J8" i="5"/>
  <c r="H8" i="5"/>
  <c r="F8" i="5"/>
  <c r="D8" i="5"/>
  <c r="J4" i="5"/>
  <c r="H4" i="5"/>
  <c r="F4" i="5"/>
  <c r="D4" i="5"/>
  <c r="J9" i="5"/>
  <c r="J32" i="5" s="1"/>
  <c r="H9" i="5"/>
  <c r="H11" i="5" s="1"/>
  <c r="H12" i="5" s="1"/>
  <c r="F9" i="5"/>
  <c r="F11" i="5" s="1"/>
  <c r="F32" i="5" l="1"/>
  <c r="F34" i="5" s="1"/>
  <c r="H32" i="5"/>
  <c r="H34" i="5" s="1"/>
  <c r="H35" i="5" s="1"/>
  <c r="L31" i="5" s="1"/>
  <c r="J33" i="5"/>
  <c r="K33" i="5" s="1"/>
  <c r="D32" i="5"/>
  <c r="D34" i="5" s="1"/>
  <c r="T30" i="1"/>
  <c r="T25" i="1"/>
  <c r="T22" i="1"/>
  <c r="U22" i="1" s="1"/>
  <c r="T16" i="1"/>
  <c r="U16" i="1" s="1"/>
  <c r="T7" i="1"/>
  <c r="T9" i="1"/>
  <c r="U9" i="1" s="1"/>
  <c r="S30" i="1"/>
  <c r="S31" i="1" s="1"/>
  <c r="R30" i="1"/>
  <c r="P30" i="1"/>
  <c r="Q30" i="1" s="1"/>
  <c r="S25" i="1"/>
  <c r="R25" i="1"/>
  <c r="P25" i="1"/>
  <c r="Q25" i="1" s="1"/>
  <c r="S22" i="1"/>
  <c r="R22" i="1"/>
  <c r="P22" i="1"/>
  <c r="Q22" i="1" s="1"/>
  <c r="S16" i="1"/>
  <c r="R16" i="1"/>
  <c r="P16" i="1"/>
  <c r="Q16" i="1" s="1"/>
  <c r="S9" i="1"/>
  <c r="R9" i="1"/>
  <c r="P9" i="1"/>
  <c r="Q9" i="1" s="1"/>
  <c r="S7" i="1"/>
  <c r="R7" i="1"/>
  <c r="P7" i="1"/>
  <c r="A33" i="1"/>
  <c r="J34" i="5" l="1"/>
  <c r="P31" i="1"/>
  <c r="Q31" i="1" s="1"/>
  <c r="P33" i="1"/>
  <c r="R31" i="1"/>
  <c r="T31" i="1"/>
  <c r="U31" i="1" s="1"/>
  <c r="S33" i="1"/>
  <c r="T10" i="1"/>
  <c r="T33" i="1" s="1"/>
  <c r="S34" i="1"/>
  <c r="S36" i="1" s="1"/>
  <c r="S35" i="1"/>
  <c r="Q7" i="1"/>
  <c r="Q10" i="1" s="1"/>
  <c r="R33" i="1"/>
  <c r="U7" i="1"/>
  <c r="U10" i="1" s="1"/>
  <c r="U34" i="1" l="1"/>
  <c r="U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White</author>
  </authors>
  <commentList>
    <comment ref="S34" authorId="0" shapeId="0" xr:uid="{36A826ED-BFEA-4CF6-A772-221A2B539EF4}">
      <text>
        <r>
          <rPr>
            <b/>
            <sz val="9"/>
            <color indexed="81"/>
            <rFont val="Tahoma"/>
            <family val="2"/>
          </rPr>
          <t>Charles White: 20200825</t>
        </r>
        <r>
          <rPr>
            <sz val="9"/>
            <color indexed="81"/>
            <rFont val="Tahoma"/>
            <family val="2"/>
          </rPr>
          <t xml:space="preserve">
Cum. Oil per 2018 data was
78,348,745bbls vs.
142,880,736bbls by end 2019</t>
        </r>
      </text>
    </comment>
  </commentList>
</comments>
</file>

<file path=xl/sharedStrings.xml><?xml version="1.0" encoding="utf-8"?>
<sst xmlns="http://schemas.openxmlformats.org/spreadsheetml/2006/main" count="1012" uniqueCount="635">
  <si>
    <t>SAND_NAME</t>
  </si>
  <si>
    <t>SDDATE</t>
  </si>
  <si>
    <t>SDYEAR</t>
  </si>
  <si>
    <t>SDDATEH</t>
  </si>
  <si>
    <t>SDYEARH</t>
  </si>
  <si>
    <t>FDDATE</t>
  </si>
  <si>
    <t>FDYEAR</t>
  </si>
  <si>
    <t>SAND</t>
  </si>
  <si>
    <t>CHRONOZONE</t>
  </si>
  <si>
    <t>PLAY_TYPE</t>
  </si>
  <si>
    <t>WDEP</t>
  </si>
  <si>
    <t>Original Oil</t>
  </si>
  <si>
    <t>Original Gas</t>
  </si>
  <si>
    <t>Original BOE</t>
  </si>
  <si>
    <t>Cum Oil</t>
  </si>
  <si>
    <t>Oil Reserves</t>
  </si>
  <si>
    <t>Gas Reserves</t>
  </si>
  <si>
    <t>BOE Reserves</t>
  </si>
  <si>
    <t>SS</t>
  </si>
  <si>
    <t>THK</t>
  </si>
  <si>
    <t>TAREA</t>
  </si>
  <si>
    <t>TVOL</t>
  </si>
  <si>
    <t>OTHK</t>
  </si>
  <si>
    <t>OAREA</t>
  </si>
  <si>
    <t>OVOL</t>
  </si>
  <si>
    <t>GTHK</t>
  </si>
  <si>
    <t>GAREA</t>
  </si>
  <si>
    <t>GVOL</t>
  </si>
  <si>
    <t>DRIVE</t>
  </si>
  <si>
    <t>RESTYP</t>
  </si>
  <si>
    <t>POROSITY</t>
  </si>
  <si>
    <t>SW</t>
  </si>
  <si>
    <t>Pi</t>
  </si>
  <si>
    <t>TI</t>
  </si>
  <si>
    <t>SDPG</t>
  </si>
  <si>
    <t>SDTG</t>
  </si>
  <si>
    <t>RSI</t>
  </si>
  <si>
    <t>YIELD</t>
  </si>
  <si>
    <t>PROP</t>
  </si>
  <si>
    <t>GOR</t>
  </si>
  <si>
    <t>SPGR</t>
  </si>
  <si>
    <t>API</t>
  </si>
  <si>
    <t>BGI</t>
  </si>
  <si>
    <t>BOI</t>
  </si>
  <si>
    <t>RECO_AF</t>
  </si>
  <si>
    <t>RECG_AF</t>
  </si>
  <si>
    <t>OIP</t>
  </si>
  <si>
    <t>GIP</t>
  </si>
  <si>
    <t>ORF</t>
  </si>
  <si>
    <t>ORECO</t>
  </si>
  <si>
    <t>ORECG</t>
  </si>
  <si>
    <t>ORP</t>
  </si>
  <si>
    <t>GRF</t>
  </si>
  <si>
    <t>GRECO</t>
  </si>
  <si>
    <t>GRECG</t>
  </si>
  <si>
    <t>GRP</t>
  </si>
  <si>
    <t>NCNT</t>
  </si>
  <si>
    <t>UCNT</t>
  </si>
  <si>
    <t>SCNT</t>
  </si>
  <si>
    <t>TCNT</t>
  </si>
  <si>
    <t>BHCOMP</t>
  </si>
  <si>
    <t>LAT</t>
  </si>
  <si>
    <t>LONG</t>
  </si>
  <si>
    <t>0582</t>
  </si>
  <si>
    <t>PLL_F2</t>
  </si>
  <si>
    <t>PLL</t>
  </si>
  <si>
    <t>F2</t>
  </si>
  <si>
    <t>U</t>
  </si>
  <si>
    <t>0982</t>
  </si>
  <si>
    <t>PU_F2</t>
  </si>
  <si>
    <t>PU</t>
  </si>
  <si>
    <t>9991</t>
  </si>
  <si>
    <t>PLU-LL_X1</t>
  </si>
  <si>
    <t>PLU-LL</t>
  </si>
  <si>
    <t>X1</t>
  </si>
  <si>
    <t>DEP</t>
  </si>
  <si>
    <t>1982</t>
  </si>
  <si>
    <t>MUM_F2</t>
  </si>
  <si>
    <t>MUM</t>
  </si>
  <si>
    <t>9992</t>
  </si>
  <si>
    <t>PLU-LL_X2</t>
  </si>
  <si>
    <t>X2</t>
  </si>
  <si>
    <t>1782</t>
  </si>
  <si>
    <t>MLU_F2</t>
  </si>
  <si>
    <t>MLU</t>
  </si>
  <si>
    <t>0382</t>
  </si>
  <si>
    <t>PLM_F2</t>
  </si>
  <si>
    <t>PLM</t>
  </si>
  <si>
    <t>1761</t>
  </si>
  <si>
    <t>MLU_P1</t>
  </si>
  <si>
    <t>P1</t>
  </si>
  <si>
    <t>9971</t>
  </si>
  <si>
    <t>MUM-MMM_S1</t>
  </si>
  <si>
    <t>MUM-MMM</t>
  </si>
  <si>
    <t>S1</t>
  </si>
  <si>
    <t>1961</t>
  </si>
  <si>
    <t>MUM_P1</t>
  </si>
  <si>
    <t>1361</t>
  </si>
  <si>
    <t>MUU_P1</t>
  </si>
  <si>
    <t>MUU</t>
  </si>
  <si>
    <t>C2</t>
  </si>
  <si>
    <t>C1</t>
  </si>
  <si>
    <t>OL</t>
  </si>
  <si>
    <t>2661</t>
  </si>
  <si>
    <t>MUL_P1</t>
  </si>
  <si>
    <t>MUL</t>
  </si>
  <si>
    <t>2421</t>
  </si>
  <si>
    <t>MLM_R1</t>
  </si>
  <si>
    <t>MLM</t>
  </si>
  <si>
    <t>R1</t>
  </si>
  <si>
    <t>2461</t>
  </si>
  <si>
    <t>MLM_P1</t>
  </si>
  <si>
    <t>2171</t>
  </si>
  <si>
    <t>MMM_S1</t>
  </si>
  <si>
    <t>MMM</t>
  </si>
  <si>
    <t>2881</t>
  </si>
  <si>
    <t>MML_F1</t>
  </si>
  <si>
    <t>MML</t>
  </si>
  <si>
    <t>F1</t>
  </si>
  <si>
    <t>2161</t>
  </si>
  <si>
    <t>MMM_P1</t>
  </si>
  <si>
    <t>1341</t>
  </si>
  <si>
    <t>MUU_A1</t>
  </si>
  <si>
    <t>A1</t>
  </si>
  <si>
    <t>0941</t>
  </si>
  <si>
    <t>PU_A1</t>
  </si>
  <si>
    <t>0541</t>
  </si>
  <si>
    <t>PLL_A1</t>
  </si>
  <si>
    <t>0561</t>
  </si>
  <si>
    <t>PLL_P1</t>
  </si>
  <si>
    <t>2181</t>
  </si>
  <si>
    <t>MMM_F1</t>
  </si>
  <si>
    <t>1981</t>
  </si>
  <si>
    <t>MUM_F1</t>
  </si>
  <si>
    <t>9951</t>
  </si>
  <si>
    <t>MUU-MMM_AP1</t>
  </si>
  <si>
    <t>MUU-MMM</t>
  </si>
  <si>
    <t>AP1</t>
  </si>
  <si>
    <t>2182</t>
  </si>
  <si>
    <t>MMM_F2</t>
  </si>
  <si>
    <t>1382</t>
  </si>
  <si>
    <t>MUU_F2</t>
  </si>
  <si>
    <t>0981</t>
  </si>
  <si>
    <t>PU_F1</t>
  </si>
  <si>
    <t>0361</t>
  </si>
  <si>
    <t>PLM_P1</t>
  </si>
  <si>
    <t>0581</t>
  </si>
  <si>
    <t>PLL_F1</t>
  </si>
  <si>
    <t>1282</t>
  </si>
  <si>
    <t>PL_F2</t>
  </si>
  <si>
    <t>PL</t>
  </si>
  <si>
    <t>2861</t>
  </si>
  <si>
    <t>MML_P1</t>
  </si>
  <si>
    <t>3061</t>
  </si>
  <si>
    <t>MLL_P1</t>
  </si>
  <si>
    <t>MLL</t>
  </si>
  <si>
    <t>3081</t>
  </si>
  <si>
    <t>MLL_F1</t>
  </si>
  <si>
    <t>JM</t>
  </si>
  <si>
    <t>2481</t>
  </si>
  <si>
    <t>MLM_F1</t>
  </si>
  <si>
    <t>2681</t>
  </si>
  <si>
    <t>MUL_F1</t>
  </si>
  <si>
    <t>F3</t>
  </si>
  <si>
    <t>1241</t>
  </si>
  <si>
    <t>PL_A1</t>
  </si>
  <si>
    <t>JL</t>
  </si>
  <si>
    <t>1261</t>
  </si>
  <si>
    <t>PL_P1</t>
  </si>
  <si>
    <t>0961</t>
  </si>
  <si>
    <t>PU_P1</t>
  </si>
  <si>
    <t>1281</t>
  </si>
  <si>
    <t>PL_F1</t>
  </si>
  <si>
    <t>1381</t>
  </si>
  <si>
    <t>MUU_F1</t>
  </si>
  <si>
    <t>0341</t>
  </si>
  <si>
    <t>PLM_A1</t>
  </si>
  <si>
    <t>B2</t>
  </si>
  <si>
    <t>B1</t>
  </si>
  <si>
    <t>B3</t>
  </si>
  <si>
    <t>C4</t>
  </si>
  <si>
    <t>C3</t>
  </si>
  <si>
    <t>SLG</t>
  </si>
  <si>
    <t>B7</t>
  </si>
  <si>
    <t>B5</t>
  </si>
  <si>
    <t>B4</t>
  </si>
  <si>
    <t>B6</t>
  </si>
  <si>
    <t>S2</t>
  </si>
  <si>
    <t>1781</t>
  </si>
  <si>
    <t>MLU_F1</t>
  </si>
  <si>
    <t>X4</t>
  </si>
  <si>
    <t>C7</t>
  </si>
  <si>
    <t>EM</t>
  </si>
  <si>
    <t>C5</t>
  </si>
  <si>
    <t>C6</t>
  </si>
  <si>
    <t>0381</t>
  </si>
  <si>
    <t>PLM_F1</t>
  </si>
  <si>
    <t>C8</t>
  </si>
  <si>
    <t>2141</t>
  </si>
  <si>
    <t>MMM_A1</t>
  </si>
  <si>
    <t>2121</t>
  </si>
  <si>
    <t>MMM_R1</t>
  </si>
  <si>
    <t>2882</t>
  </si>
  <si>
    <t>MML_F2</t>
  </si>
  <si>
    <t>1941</t>
  </si>
  <si>
    <t>MUM_A1</t>
  </si>
  <si>
    <t>2641</t>
  </si>
  <si>
    <t>MUL_A1</t>
  </si>
  <si>
    <t>2441</t>
  </si>
  <si>
    <t>MLM_A1</t>
  </si>
  <si>
    <t>2482</t>
  </si>
  <si>
    <t>MLM_F2</t>
  </si>
  <si>
    <t>2682</t>
  </si>
  <si>
    <t>MUL_F2</t>
  </si>
  <si>
    <t>2821</t>
  </si>
  <si>
    <t>MML_R1</t>
  </si>
  <si>
    <t>1741</t>
  </si>
  <si>
    <t>MLU_A1</t>
  </si>
  <si>
    <t>2841</t>
  </si>
  <si>
    <t>MML_A1</t>
  </si>
  <si>
    <t>9941</t>
  </si>
  <si>
    <t>JU-JM_A1</t>
  </si>
  <si>
    <t>JU-JM</t>
  </si>
  <si>
    <t>5701</t>
  </si>
  <si>
    <t>KLL_B1</t>
  </si>
  <si>
    <t>KLL</t>
  </si>
  <si>
    <t>5201</t>
  </si>
  <si>
    <t>KUL_B1</t>
  </si>
  <si>
    <t>KUL</t>
  </si>
  <si>
    <t>9901</t>
  </si>
  <si>
    <t>PU-PL_B1</t>
  </si>
  <si>
    <t>PU-PL</t>
  </si>
  <si>
    <t>3281</t>
  </si>
  <si>
    <t>OU_F1</t>
  </si>
  <si>
    <t>OU</t>
  </si>
  <si>
    <t>LL</t>
  </si>
  <si>
    <t>JU</t>
  </si>
  <si>
    <t>9992_WR206_WILCOX_1</t>
  </si>
  <si>
    <t>WR206</t>
  </si>
  <si>
    <t>WILCOX_1</t>
  </si>
  <si>
    <t>9992_WR206_WILCOX_2</t>
  </si>
  <si>
    <t>WILCOX_2</t>
  </si>
  <si>
    <t>9992_WR469_WILCOX_1</t>
  </si>
  <si>
    <t>WR469</t>
  </si>
  <si>
    <t>9992_WR508_WILCOX_2C</t>
  </si>
  <si>
    <t>WR508</t>
  </si>
  <si>
    <t>WILCOX_2C</t>
  </si>
  <si>
    <t>9992_WR508_WILCOX_2B</t>
  </si>
  <si>
    <t>WILCOX_2B</t>
  </si>
  <si>
    <t>9992_WR508_WILCOX_2A</t>
  </si>
  <si>
    <t>WILCOX_2A</t>
  </si>
  <si>
    <t>9992_WR508_WILCOX_1A</t>
  </si>
  <si>
    <t>WILCOX_1A</t>
  </si>
  <si>
    <t>9992_WR508_WILCOX_1B</t>
  </si>
  <si>
    <t>WILCOX_1B</t>
  </si>
  <si>
    <t>9992_WR627_WILCOX_2D</t>
  </si>
  <si>
    <t>WR627</t>
  </si>
  <si>
    <t>WILCOX_2D</t>
  </si>
  <si>
    <t>9992_WR627_WILCOX_2C</t>
  </si>
  <si>
    <t>9992_WR627_WILCOX_2B</t>
  </si>
  <si>
    <t>9992_WR627_WILCOX_1</t>
  </si>
  <si>
    <t>9992_WR627_WILCOX_2A</t>
  </si>
  <si>
    <t>9992_WR678_WILCOX_2</t>
  </si>
  <si>
    <t>WR678</t>
  </si>
  <si>
    <t>9992_WR678_WILCOX_1</t>
  </si>
  <si>
    <t>9992_WR759_WILCOX_1A</t>
  </si>
  <si>
    <t>WR759</t>
  </si>
  <si>
    <t>9992_WR759_WILCOX_2</t>
  </si>
  <si>
    <t>9992_WR759_WILCOX_1C</t>
  </si>
  <si>
    <t>WILCOX_1C</t>
  </si>
  <si>
    <t>9992_WR759_WILCOX_1B</t>
  </si>
  <si>
    <t>BOEM_CHRONOZONE</t>
  </si>
  <si>
    <t>CHRONOZONE_DESCRIPTION</t>
  </si>
  <si>
    <t>PLU</t>
  </si>
  <si>
    <t>Upper Pleistocene</t>
  </si>
  <si>
    <t>Middle Pleistocene</t>
  </si>
  <si>
    <t>Lower Pleistocene</t>
  </si>
  <si>
    <t>Upper Pliocene</t>
  </si>
  <si>
    <t>Lower Pliocene</t>
  </si>
  <si>
    <t>Upper Upper Miocene</t>
  </si>
  <si>
    <t>Lower Upper Miocene</t>
  </si>
  <si>
    <t>Upper Middle Miocene</t>
  </si>
  <si>
    <t>Middle Middle Miocene</t>
  </si>
  <si>
    <t>Lower Middle Miocene</t>
  </si>
  <si>
    <t>Upper Lower Miocene</t>
  </si>
  <si>
    <t>Middle Lower Miocene</t>
  </si>
  <si>
    <t>Lower Lower Miocene</t>
  </si>
  <si>
    <t>Upper Oligocene</t>
  </si>
  <si>
    <t>Lower Oligocene</t>
  </si>
  <si>
    <t>EU</t>
  </si>
  <si>
    <t>Upper Eocene</t>
  </si>
  <si>
    <t>Middle Eocene</t>
  </si>
  <si>
    <t>EL</t>
  </si>
  <si>
    <t>Lower Eocene</t>
  </si>
  <si>
    <t>LU</t>
  </si>
  <si>
    <t>Upper Paleocene</t>
  </si>
  <si>
    <t>Lower Paleocene</t>
  </si>
  <si>
    <t>KUU</t>
  </si>
  <si>
    <t>Upper Upper Cretaceous</t>
  </si>
  <si>
    <t>KLU</t>
  </si>
  <si>
    <t>Lower Upper Cretaceous</t>
  </si>
  <si>
    <t>Upper Lower Cretaceous</t>
  </si>
  <si>
    <t>KML</t>
  </si>
  <si>
    <t>Middle Lower Cretaceous</t>
  </si>
  <si>
    <t>Lower Lower Cretaceous</t>
  </si>
  <si>
    <t>Upper Jurassic</t>
  </si>
  <si>
    <t>Middle Jurassic</t>
  </si>
  <si>
    <t>Lower Jurassic</t>
  </si>
  <si>
    <t>TRU</t>
  </si>
  <si>
    <t>Upper Triassic</t>
  </si>
  <si>
    <t>TRM</t>
  </si>
  <si>
    <t>Middle Triassic</t>
  </si>
  <si>
    <t>TRL</t>
  </si>
  <si>
    <t>Lower Triassic</t>
  </si>
  <si>
    <t>MML-OU</t>
  </si>
  <si>
    <t>05_Lower Miocene to Upper Oligocene</t>
  </si>
  <si>
    <t>01_Cenozoic</t>
  </si>
  <si>
    <t>KLU-KLL</t>
  </si>
  <si>
    <t>15_Cretaceous</t>
  </si>
  <si>
    <t>02_Upper to Middle Pliocene</t>
  </si>
  <si>
    <t>EL-LU</t>
  </si>
  <si>
    <t>09_Lower Eocene to Upper Paleocene</t>
  </si>
  <si>
    <t>OU-LL</t>
  </si>
  <si>
    <t>06_Lower Tertiary</t>
  </si>
  <si>
    <t>OL-LL</t>
  </si>
  <si>
    <t>07_Lower Tertiary</t>
  </si>
  <si>
    <t>EL-LL</t>
  </si>
  <si>
    <t>10_Lower Eocene to Paleocene</t>
  </si>
  <si>
    <t>KUU-KLL</t>
  </si>
  <si>
    <t>12_Cretaceous</t>
  </si>
  <si>
    <t>KUU-JU</t>
  </si>
  <si>
    <t>13_Cretaceous to Upper Jurassic</t>
  </si>
  <si>
    <t>KUU-TRL</t>
  </si>
  <si>
    <t>14_Mesozoic</t>
  </si>
  <si>
    <t>KUL-KLL</t>
  </si>
  <si>
    <t>16_Lower Cretaceous</t>
  </si>
  <si>
    <t>KUL-JU</t>
  </si>
  <si>
    <t>17_Lower Cretaceous to Upper Jurassic</t>
  </si>
  <si>
    <t>KLL-JU</t>
  </si>
  <si>
    <t>18_Lower Cretaceous to Upper Jurassic</t>
  </si>
  <si>
    <t>19_Jurassic</t>
  </si>
  <si>
    <t>EU-LL</t>
  </si>
  <si>
    <t>08_Eocene to Paleocene</t>
  </si>
  <si>
    <t>04_Middle Miocene</t>
  </si>
  <si>
    <t>03_Upper to Middle Miocene</t>
  </si>
  <si>
    <t>LU-LL</t>
  </si>
  <si>
    <t>11_Paleocene</t>
  </si>
  <si>
    <t>PLAY</t>
  </si>
  <si>
    <t>PLAY_NUMBER</t>
  </si>
  <si>
    <t>PLAY_NAME_DESCRIPTION</t>
  </si>
  <si>
    <t>PLU_R1</t>
  </si>
  <si>
    <t>0121</t>
  </si>
  <si>
    <t>Upper Pleistocene Retrogradation Play</t>
  </si>
  <si>
    <t>PLU_A1</t>
  </si>
  <si>
    <t>0141</t>
  </si>
  <si>
    <t>Upper Pleistocene Aggradational Play</t>
  </si>
  <si>
    <t>PLU_P1</t>
  </si>
  <si>
    <t>0161</t>
  </si>
  <si>
    <t>Upper Pleistocene Progradational Play</t>
  </si>
  <si>
    <t>PLU_F1</t>
  </si>
  <si>
    <t>0181</t>
  </si>
  <si>
    <t>Upper Pleistocene Fan 1 Play</t>
  </si>
  <si>
    <t>PLU_F2</t>
  </si>
  <si>
    <t>0182</t>
  </si>
  <si>
    <t>Upper Pleistocene Fan 2 Play</t>
  </si>
  <si>
    <t>PLM_R1</t>
  </si>
  <si>
    <t>0321</t>
  </si>
  <si>
    <t>Middle Pleistocene Retrogradational Play</t>
  </si>
  <si>
    <t>Middle Pleistocene Aggradational Play</t>
  </si>
  <si>
    <t>Middle Pleistocene Progradational Play</t>
  </si>
  <si>
    <t>Middle Pleistocene Fan 1 Play</t>
  </si>
  <si>
    <t>Middle Pleistocene Fan 2 Play</t>
  </si>
  <si>
    <t>PLL_R1</t>
  </si>
  <si>
    <t>0521</t>
  </si>
  <si>
    <t>Lower Pleistocene Retrogradational Play</t>
  </si>
  <si>
    <t>Lower Pleistocene Aggradational Play</t>
  </si>
  <si>
    <t>Lower Pleistocene Progradational Play</t>
  </si>
  <si>
    <t>Lower Pleistocene Fan 1 Play</t>
  </si>
  <si>
    <t>Lower Pleistocene Fan 2 Play</t>
  </si>
  <si>
    <t>PU_R1</t>
  </si>
  <si>
    <t>0921</t>
  </si>
  <si>
    <t>Upper Pliocene Retrogradational Play</t>
  </si>
  <si>
    <t>Upper Pliocene Aggradational Play</t>
  </si>
  <si>
    <t>Upper Pliocene Progradational Play</t>
  </si>
  <si>
    <t>Upper Pliocene Fan 1 Play</t>
  </si>
  <si>
    <t>Upper Pliocene Fan 2 Play</t>
  </si>
  <si>
    <t>PL_R1</t>
  </si>
  <si>
    <t>1221</t>
  </si>
  <si>
    <t>Lower Pliocene Retrogradational Play</t>
  </si>
  <si>
    <t>Lower Pliocene Aggradational Play</t>
  </si>
  <si>
    <t>Lower Pliocene Progradational Play</t>
  </si>
  <si>
    <t>Lower Pliocene Fan 1 Play</t>
  </si>
  <si>
    <t>Lower Pliocene Fan 2 Play</t>
  </si>
  <si>
    <t>MUU_R1</t>
  </si>
  <si>
    <t>1321</t>
  </si>
  <si>
    <t>Upper Upper Miocene Retrogradational Play</t>
  </si>
  <si>
    <t>Upper Upper Miocene Aggradational Play</t>
  </si>
  <si>
    <t>Upper Upper Miocene Progradational Play</t>
  </si>
  <si>
    <t>Upper Upper Miocene Fan 1 Play</t>
  </si>
  <si>
    <t>Upper Upper Miocene Fan 2 Play</t>
  </si>
  <si>
    <t>MLU_R1</t>
  </si>
  <si>
    <t>1721</t>
  </si>
  <si>
    <t>Lower Upper Miocene Retrogradational Play</t>
  </si>
  <si>
    <t>Lower Upper Miocene Aggradational Play</t>
  </si>
  <si>
    <t>Lower Upper Miocene Progradational Play</t>
  </si>
  <si>
    <t>Lower Upper Miocene Fan 1 Play</t>
  </si>
  <si>
    <t>Lower Upper Miocene Fan 2 Play</t>
  </si>
  <si>
    <t>MUM_R1</t>
  </si>
  <si>
    <t>1921</t>
  </si>
  <si>
    <t>Upper Middle Miocene Retrogradational Play</t>
  </si>
  <si>
    <t>Upper Middle Miocene Aggradational Play</t>
  </si>
  <si>
    <t>Upper Middle Miocene Progradational Play</t>
  </si>
  <si>
    <t>Upper Middle Miocene Fan 1 Play</t>
  </si>
  <si>
    <t>Upper Middle Miocene Fan 2 Play</t>
  </si>
  <si>
    <t>Middle Middle Miocene Retrogradational Play</t>
  </si>
  <si>
    <t>Middle Middle Miocene Aggradational Play</t>
  </si>
  <si>
    <t>Middle Middle Miocene Progradational Play</t>
  </si>
  <si>
    <t>Middle Middle Miocene Structural Seagull Play</t>
  </si>
  <si>
    <t>Middle Middle Miocene Fan 1 Play</t>
  </si>
  <si>
    <t>Middle Middle Miocene Fan 2 Play</t>
  </si>
  <si>
    <t>Lower Middle Miocene Retrogradational Play</t>
  </si>
  <si>
    <t>Lower Middle Miocene Aggradational Play</t>
  </si>
  <si>
    <t>Lower Middle Miocene Progradational Play</t>
  </si>
  <si>
    <t>Lower Middle Miocene Fan 1 Play</t>
  </si>
  <si>
    <t>Lower Middle Miocene Fan 2 Play</t>
  </si>
  <si>
    <t>MUL_R1</t>
  </si>
  <si>
    <t>2621</t>
  </si>
  <si>
    <t>Upper Lower Miocene Retrogradational Play</t>
  </si>
  <si>
    <t>Upper Lower Miocene Aggradational Play</t>
  </si>
  <si>
    <t>Upper Lower Miocene Progradational Play</t>
  </si>
  <si>
    <t>Upper Lower Miocene Fan 1 Play</t>
  </si>
  <si>
    <t>Upper Lower Miocene Fan 2 Play</t>
  </si>
  <si>
    <t>Middle Lower Miocene Retrogradational Play</t>
  </si>
  <si>
    <t>Middle Lower Miocene Aggradational Play</t>
  </si>
  <si>
    <t>Middle Lower Miocene Progradational Play</t>
  </si>
  <si>
    <t>Middle Lower Miocene Fan 1 Play</t>
  </si>
  <si>
    <t>Middle Lower Miocene Fan 2 Play</t>
  </si>
  <si>
    <t>MLL_R1</t>
  </si>
  <si>
    <t>3021</t>
  </si>
  <si>
    <t>Lower Lower Miocene Retrogradational Play</t>
  </si>
  <si>
    <t>MLL_A1</t>
  </si>
  <si>
    <t>3041</t>
  </si>
  <si>
    <t>Lower Lower Miocene Aggradational Play</t>
  </si>
  <si>
    <t>Lower Lower Miocene Progradational Play</t>
  </si>
  <si>
    <t>Lower Lower Miocene Fan 1 Play</t>
  </si>
  <si>
    <t>MLL_F2</t>
  </si>
  <si>
    <t>3082</t>
  </si>
  <si>
    <t>Lower Lower Miocene Fan 2 Play</t>
  </si>
  <si>
    <t>Upper Oligocene Fan 1 Play</t>
  </si>
  <si>
    <t>OU_F2</t>
  </si>
  <si>
    <t>3282</t>
  </si>
  <si>
    <t>Upper Oligocene Fan 2 Play</t>
  </si>
  <si>
    <t>OL_C1</t>
  </si>
  <si>
    <t>3511</t>
  </si>
  <si>
    <t>Lower Oligocene Clastic Vicksburg Group Play</t>
  </si>
  <si>
    <t>OL_F1</t>
  </si>
  <si>
    <t>3581</t>
  </si>
  <si>
    <t>Lower Oligocene Fan 1 Play</t>
  </si>
  <si>
    <t>OL_F2</t>
  </si>
  <si>
    <t>3582</t>
  </si>
  <si>
    <t>Lower Oligocene Fan 2 Play</t>
  </si>
  <si>
    <t>EU_B1</t>
  </si>
  <si>
    <t>3701</t>
  </si>
  <si>
    <t>Upper Eocene Carbonate Jackson Group Play</t>
  </si>
  <si>
    <t>EM_B1</t>
  </si>
  <si>
    <t>3901</t>
  </si>
  <si>
    <t>Middle Eocene Carbonate Clairborne Group Play</t>
  </si>
  <si>
    <t>KUU_B1</t>
  </si>
  <si>
    <t>4601</t>
  </si>
  <si>
    <t>Upper Upper Cretaceous Carbonate Selma/Eutaw (Maastrichtian to Coniacian Age) Play</t>
  </si>
  <si>
    <t>KLU_C1</t>
  </si>
  <si>
    <t>4911</t>
  </si>
  <si>
    <t>Lower Upper Cretaceous Clastic Tuscaloosa Formation (Cenomanian Age) Play</t>
  </si>
  <si>
    <t>Upper Lower Cretaceous Carbonate Andrew Formation (Albian Age) Play</t>
  </si>
  <si>
    <t>KML_B1</t>
  </si>
  <si>
    <t>5401</t>
  </si>
  <si>
    <t>Middle Lower Cretaceous Carbonate Mooringsport Formation (Albian Age) Play</t>
  </si>
  <si>
    <t>Lower Lower Cretaceous James Limestone (Aptian Age) Play</t>
  </si>
  <si>
    <t>KLL_B2</t>
  </si>
  <si>
    <t>5702</t>
  </si>
  <si>
    <t>Lower Lower Cretaceous Carbonate Sligo Formation (Aptian Age) Play</t>
  </si>
  <si>
    <t>JU_B1</t>
  </si>
  <si>
    <t>6201</t>
  </si>
  <si>
    <t>Upper Jurassic Carbonate Smackover Formation (Oxfordian Age) Play</t>
  </si>
  <si>
    <t>BC1</t>
  </si>
  <si>
    <t>JU_BC1</t>
  </si>
  <si>
    <t>6231</t>
  </si>
  <si>
    <t>Upper Jurassic Buried Hill Drape Play</t>
  </si>
  <si>
    <t>JU_X1</t>
  </si>
  <si>
    <t>6291</t>
  </si>
  <si>
    <t>Upper Jurassic Perdido Fold Belt Play</t>
  </si>
  <si>
    <t>JU_X2</t>
  </si>
  <si>
    <t>6292</t>
  </si>
  <si>
    <t>Upper Jurassic Mississippi Fan Fold Belt Play</t>
  </si>
  <si>
    <t>Upper to Lower Pliocene Caprock Play</t>
  </si>
  <si>
    <t>MML-OU_B2</t>
  </si>
  <si>
    <t>9902</t>
  </si>
  <si>
    <t>Lower Miocene to Upper Oligocene Tampa Limestone Play</t>
  </si>
  <si>
    <t>OU-LL_B3</t>
  </si>
  <si>
    <t>9903</t>
  </si>
  <si>
    <t>Lower Tertiary Carbonate Play</t>
  </si>
  <si>
    <t>KUU-JU_B4</t>
  </si>
  <si>
    <t>9904</t>
  </si>
  <si>
    <t>Cretaceous to Upper Jurassic Deep Shelf Carbonate Play</t>
  </si>
  <si>
    <t>KUU-TRL_B5</t>
  </si>
  <si>
    <t>9905</t>
  </si>
  <si>
    <t>Mesozoic Carbonate Play</t>
  </si>
  <si>
    <t>KUL-KLL_B6</t>
  </si>
  <si>
    <t>9906</t>
  </si>
  <si>
    <t>Lower Cretaceous Carbonate Sunniland Formation Play</t>
  </si>
  <si>
    <t>KUL-KLL_B7</t>
  </si>
  <si>
    <t>9907</t>
  </si>
  <si>
    <t>Lower Cretaceous Carbonate South Florida Basin Play</t>
  </si>
  <si>
    <t>OU-LL_C1</t>
  </si>
  <si>
    <t>9911</t>
  </si>
  <si>
    <t>Lower Tertiary Clastic Play</t>
  </si>
  <si>
    <t>OL-LL_C2</t>
  </si>
  <si>
    <t>9912</t>
  </si>
  <si>
    <t>Lower Tertiary Clastic Gas Play</t>
  </si>
  <si>
    <t>OL-LL_C3</t>
  </si>
  <si>
    <t>9913</t>
  </si>
  <si>
    <t>Lower Tertiary Clastic Gas/Oil Play</t>
  </si>
  <si>
    <t>EL-LU_C4</t>
  </si>
  <si>
    <t>9914</t>
  </si>
  <si>
    <t>Lower Eocene to Upper Paleocene Clastic Wilcox Group Play</t>
  </si>
  <si>
    <t>LU-LL_C5</t>
  </si>
  <si>
    <t>9915</t>
  </si>
  <si>
    <t>Paleocene Clastic Midway Group Play</t>
  </si>
  <si>
    <t>KUU-TRL_C6</t>
  </si>
  <si>
    <t>9916</t>
  </si>
  <si>
    <t>Mesozoic Clastic Play</t>
  </si>
  <si>
    <t>KLU-KLL_C7</t>
  </si>
  <si>
    <t>9917</t>
  </si>
  <si>
    <t>Cretaceous Clastic Dantzler/Paluxy/Hosston Play</t>
  </si>
  <si>
    <t>JU-JM_C8</t>
  </si>
  <si>
    <t>9918</t>
  </si>
  <si>
    <t>Jurassic Florida Basal Clastic Play</t>
  </si>
  <si>
    <t>OU-LL_BC1</t>
  </si>
  <si>
    <t>9931</t>
  </si>
  <si>
    <t>Lower Tertiary Carbonate/Clastic Play</t>
  </si>
  <si>
    <t>BC2</t>
  </si>
  <si>
    <t>EL-LL_BC2</t>
  </si>
  <si>
    <t>9932</t>
  </si>
  <si>
    <t>Lower Eocene to Paleocene Buried Hill Drape Play</t>
  </si>
  <si>
    <t>BC3</t>
  </si>
  <si>
    <t>KUU-KLL_BC3</t>
  </si>
  <si>
    <t>9933</t>
  </si>
  <si>
    <t>Cretaceous Buried Hill Drape Play</t>
  </si>
  <si>
    <t>BC4</t>
  </si>
  <si>
    <t>KUU-JU_BC4</t>
  </si>
  <si>
    <t>9934</t>
  </si>
  <si>
    <t>Cretaceous to Upper Jurassic Buried Hill Stratigraphic-Detrital Play</t>
  </si>
  <si>
    <t>BC5</t>
  </si>
  <si>
    <t>KUU-TRL_BC5</t>
  </si>
  <si>
    <t>9935</t>
  </si>
  <si>
    <t>Mesozoic Buried Hill Structural Play</t>
  </si>
  <si>
    <t>BC6</t>
  </si>
  <si>
    <t>KUU-TRL_BC6</t>
  </si>
  <si>
    <t>9936</t>
  </si>
  <si>
    <t>Mesozoic Carbonate/Clastic Play</t>
  </si>
  <si>
    <t>BC7</t>
  </si>
  <si>
    <t>KUL-JU_BC7</t>
  </si>
  <si>
    <t>9937</t>
  </si>
  <si>
    <t>Lower Cretaceous to Upper Jurassic Transition Zone Play</t>
  </si>
  <si>
    <t>BC8</t>
  </si>
  <si>
    <t>KLL-JU_BC8</t>
  </si>
  <si>
    <t>9938</t>
  </si>
  <si>
    <t>Lower Cretaceous to Upper Jurassic Cotton Valley/Haynesville Group (Valanginian to Kimmeridgian Age) Play</t>
  </si>
  <si>
    <t>Jurassic Aggradational Norphlet Formation (Oxfordian to Callovian Age) Play</t>
  </si>
  <si>
    <t>Upper to Middle Miocene Shallow Bright Spot Trend Play</t>
  </si>
  <si>
    <t>OU-LL_P1</t>
  </si>
  <si>
    <t>9961</t>
  </si>
  <si>
    <t>Lower Tertiary Progradational Play</t>
  </si>
  <si>
    <t>Middle Miocene Structural Corsair Play</t>
  </si>
  <si>
    <t>KUU-JU_S2</t>
  </si>
  <si>
    <t>9972</t>
  </si>
  <si>
    <t>Cretaceous to Upper Jurassic Salt Roller/High-Relief Salt Structure Play</t>
  </si>
  <si>
    <t>EU-LL_F1</t>
  </si>
  <si>
    <t>9981</t>
  </si>
  <si>
    <t>Eocene to Paleocene Fan 1 Play</t>
  </si>
  <si>
    <t>EU-LL_F2</t>
  </si>
  <si>
    <t>9982</t>
  </si>
  <si>
    <t>Eocene to Paleocene Fan 2 Play</t>
  </si>
  <si>
    <t>PLU-LL_F3</t>
  </si>
  <si>
    <t>9983</t>
  </si>
  <si>
    <t>Cenozoic Fan 3 Play</t>
  </si>
  <si>
    <t>Cenozoic Perdido Fold Belt Play</t>
  </si>
  <si>
    <t>Cenozoic Mississippi Fan Fold Belt Play</t>
  </si>
  <si>
    <t>X3</t>
  </si>
  <si>
    <t>PLU-LL_X3</t>
  </si>
  <si>
    <t>9993</t>
  </si>
  <si>
    <t>Cenozoic Port Isabel Fold Belt Play</t>
  </si>
  <si>
    <t>KUU-KLL_X4</t>
  </si>
  <si>
    <t>9994</t>
  </si>
  <si>
    <t>Cretaceous Perdido Fold Belt Play</t>
  </si>
  <si>
    <t>X5</t>
  </si>
  <si>
    <t>KUU-KLL_X5</t>
  </si>
  <si>
    <t>9995</t>
  </si>
  <si>
    <t>Cretaceous Mississippi Fan Fold Belt Play</t>
  </si>
  <si>
    <t>BOEM_ FIELD</t>
  </si>
  <si>
    <t>PLAY_ TYPE</t>
  </si>
  <si>
    <t>PERM</t>
  </si>
  <si>
    <t>FIELD NAME</t>
  </si>
  <si>
    <t>CASCADE</t>
  </si>
  <si>
    <t>CHINOOK</t>
  </si>
  <si>
    <t>STONES</t>
  </si>
  <si>
    <t>JULIA</t>
  </si>
  <si>
    <t>St. Malo</t>
  </si>
  <si>
    <t>JACK</t>
  </si>
  <si>
    <t>OIL Price assumed</t>
  </si>
  <si>
    <t>Anchor Yrly Rev. w/60% uptime</t>
  </si>
  <si>
    <t>JSM TOTAL</t>
  </si>
  <si>
    <t>M, Value at OIL PRICE</t>
  </si>
  <si>
    <t>BOPD !!!</t>
  </si>
  <si>
    <t>bbls in 2019</t>
  </si>
  <si>
    <t>million</t>
  </si>
  <si>
    <t>of Original Oil</t>
  </si>
  <si>
    <t>JSM PRODUCED</t>
  </si>
  <si>
    <t>Avg. PRODUCTION RATE</t>
  </si>
  <si>
    <t>Year</t>
  </si>
  <si>
    <t>DELTA</t>
  </si>
  <si>
    <t>GRAND TOTALS 2019</t>
  </si>
  <si>
    <t>CASC-CHIN</t>
  </si>
  <si>
    <t>Producing Days/Yr</t>
  </si>
  <si>
    <t>Uptime</t>
  </si>
  <si>
    <t>bopd, Avg DAILY rate</t>
  </si>
  <si>
    <t>GRAND TOTALS 2018</t>
  </si>
  <si>
    <t>2018 GRAND TOTALS</t>
  </si>
  <si>
    <t>PLAY_ NAME</t>
  </si>
  <si>
    <t>CHRONO ZONE</t>
  </si>
  <si>
    <t>BUCKSKIN</t>
  </si>
  <si>
    <t>2018 GRAND TOTAL</t>
  </si>
  <si>
    <t>BBLS</t>
  </si>
  <si>
    <t>ADDED</t>
  </si>
  <si>
    <t>of all HP WILCOX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</si>
</sst>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mm/dd/yy;@"/>
    <numFmt numFmtId="165" formatCode="0.0"/>
    <numFmt numFmtId="166" formatCode="0.000"/>
    <numFmt numFmtId="167" formatCode="#,##0.000"/>
    <numFmt numFmtId="168" formatCode="&quot;$&quot;#,##0"/>
  </numFmts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F0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C0C0C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C0C0C0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rgb="FFD0D7E5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D0D7E5"/>
      </top>
      <bottom style="thin">
        <color rgb="FFD0D7E5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3" fillId="0" borderId="0"/>
  </cellStyleXfs>
  <cellXfs count="2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2" fillId="0" borderId="2" xfId="0" applyFont="1" applyFill="1" applyBorder="1" applyAlignment="1" applyProtection="1">
      <alignment horizontal="right" vertical="center" wrapText="1"/>
    </xf>
    <xf numFmtId="0" fontId="2" fillId="0" borderId="2" xfId="0" applyFont="1" applyFill="1" applyBorder="1" applyAlignment="1" applyProtection="1">
      <alignment vertical="center" wrapText="1"/>
    </xf>
    <xf numFmtId="0" fontId="0" fillId="0" borderId="2" xfId="0" applyBorder="1"/>
    <xf numFmtId="0" fontId="2" fillId="0" borderId="0" xfId="0" applyFont="1" applyFill="1" applyBorder="1" applyAlignment="1" applyProtection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164" fontId="2" fillId="0" borderId="2" xfId="0" applyNumberFormat="1" applyFont="1" applyFill="1" applyBorder="1" applyAlignment="1" applyProtection="1">
      <alignment horizontal="right" vertical="center" wrapText="1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3" fontId="2" fillId="0" borderId="2" xfId="0" applyNumberFormat="1" applyFont="1" applyFill="1" applyBorder="1" applyAlignment="1" applyProtection="1">
      <alignment horizontal="right" vertical="center" wrapText="1"/>
    </xf>
    <xf numFmtId="3" fontId="0" fillId="0" borderId="0" xfId="0" applyNumberFormat="1"/>
    <xf numFmtId="4" fontId="0" fillId="0" borderId="0" xfId="0" applyNumberFormat="1"/>
    <xf numFmtId="2" fontId="0" fillId="0" borderId="0" xfId="0" applyNumberFormat="1"/>
    <xf numFmtId="2" fontId="2" fillId="0" borderId="0" xfId="0" applyNumberFormat="1" applyFont="1" applyFill="1" applyBorder="1" applyAlignment="1" applyProtection="1">
      <alignment horizontal="right" vertical="center" wrapText="1"/>
    </xf>
    <xf numFmtId="2" fontId="2" fillId="0" borderId="2" xfId="0" applyNumberFormat="1" applyFont="1" applyFill="1" applyBorder="1" applyAlignment="1" applyProtection="1">
      <alignment horizontal="right" vertical="center" wrapText="1"/>
    </xf>
    <xf numFmtId="1" fontId="0" fillId="0" borderId="2" xfId="0" applyNumberFormat="1" applyBorder="1"/>
    <xf numFmtId="1" fontId="0" fillId="0" borderId="0" xfId="0" applyNumberFormat="1" applyBorder="1"/>
    <xf numFmtId="1" fontId="0" fillId="0" borderId="0" xfId="0" applyNumberFormat="1"/>
    <xf numFmtId="1" fontId="2" fillId="0" borderId="0" xfId="0" applyNumberFormat="1" applyFont="1" applyFill="1" applyBorder="1" applyAlignment="1" applyProtection="1">
      <alignment horizontal="right" vertical="center" wrapText="1"/>
    </xf>
    <xf numFmtId="1" fontId="2" fillId="0" borderId="2" xfId="0" applyNumberFormat="1" applyFont="1" applyFill="1" applyBorder="1" applyAlignment="1" applyProtection="1">
      <alignment horizontal="right" vertical="center" wrapText="1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3" fontId="2" fillId="0" borderId="0" xfId="0" applyNumberFormat="1" applyFont="1" applyFill="1" applyBorder="1" applyAlignment="1" applyProtection="1">
      <alignment horizontal="right" vertical="center" wrapText="1"/>
    </xf>
    <xf numFmtId="165" fontId="0" fillId="0" borderId="0" xfId="0" applyNumberFormat="1"/>
    <xf numFmtId="166" fontId="2" fillId="0" borderId="2" xfId="0" applyNumberFormat="1" applyFont="1" applyFill="1" applyBorder="1" applyAlignment="1" applyProtection="1">
      <alignment horizontal="right" vertical="center" wrapText="1"/>
    </xf>
    <xf numFmtId="166" fontId="2" fillId="0" borderId="0" xfId="0" applyNumberFormat="1" applyFont="1" applyFill="1" applyBorder="1" applyAlignment="1" applyProtection="1">
      <alignment horizontal="right" vertical="center" wrapText="1"/>
    </xf>
    <xf numFmtId="166" fontId="0" fillId="0" borderId="0" xfId="0" applyNumberFormat="1"/>
    <xf numFmtId="167" fontId="0" fillId="0" borderId="0" xfId="0" applyNumberFormat="1"/>
    <xf numFmtId="166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  <xf numFmtId="167" fontId="0" fillId="0" borderId="2" xfId="0" applyNumberFormat="1" applyBorder="1" applyAlignment="1">
      <alignment vertical="center"/>
    </xf>
    <xf numFmtId="167" fontId="0" fillId="0" borderId="0" xfId="0" applyNumberFormat="1" applyBorder="1" applyAlignment="1">
      <alignment vertical="center"/>
    </xf>
    <xf numFmtId="166" fontId="0" fillId="0" borderId="0" xfId="0" applyNumberFormat="1" applyAlignment="1">
      <alignment horizontal="right" vertical="center"/>
    </xf>
    <xf numFmtId="4" fontId="0" fillId="0" borderId="2" xfId="0" applyNumberFormat="1" applyBorder="1" applyAlignment="1">
      <alignment horizontal="right" vertical="center"/>
    </xf>
    <xf numFmtId="0" fontId="0" fillId="0" borderId="0" xfId="0" applyFill="1"/>
    <xf numFmtId="165" fontId="0" fillId="0" borderId="2" xfId="0" applyNumberFormat="1" applyBorder="1" applyAlignment="1">
      <alignment vertical="center"/>
    </xf>
    <xf numFmtId="165" fontId="0" fillId="0" borderId="0" xfId="0" applyNumberFormat="1" applyBorder="1" applyAlignment="1">
      <alignment vertical="center"/>
    </xf>
    <xf numFmtId="1" fontId="0" fillId="0" borderId="0" xfId="0" applyNumberFormat="1" applyFill="1"/>
    <xf numFmtId="0" fontId="2" fillId="0" borderId="2" xfId="0" applyNumberFormat="1" applyFont="1" applyFill="1" applyBorder="1" applyAlignment="1" applyProtection="1">
      <alignment horizontal="right" vertical="center" wrapText="1"/>
    </xf>
    <xf numFmtId="0" fontId="0" fillId="0" borderId="0" xfId="0" applyNumberFormat="1" applyFill="1"/>
    <xf numFmtId="0" fontId="0" fillId="0" borderId="2" xfId="0" applyFill="1" applyBorder="1"/>
    <xf numFmtId="2" fontId="0" fillId="0" borderId="2" xfId="0" applyNumberFormat="1" applyFill="1" applyBorder="1"/>
    <xf numFmtId="2" fontId="0" fillId="0" borderId="0" xfId="0" applyNumberFormat="1" applyFill="1"/>
    <xf numFmtId="3" fontId="0" fillId="0" borderId="2" xfId="0" applyNumberFormat="1" applyFill="1" applyBorder="1"/>
    <xf numFmtId="3" fontId="0" fillId="0" borderId="0" xfId="0" applyNumberFormat="1" applyFill="1"/>
    <xf numFmtId="2" fontId="0" fillId="0" borderId="0" xfId="0" applyNumberFormat="1" applyFill="1" applyBorder="1"/>
    <xf numFmtId="3" fontId="0" fillId="0" borderId="0" xfId="0" applyNumberFormat="1" applyFill="1" applyBorder="1"/>
    <xf numFmtId="0" fontId="0" fillId="0" borderId="0" xfId="0" applyFill="1" applyBorder="1"/>
    <xf numFmtId="0" fontId="2" fillId="0" borderId="2" xfId="0" applyFont="1" applyBorder="1" applyAlignment="1">
      <alignment vertical="center"/>
    </xf>
    <xf numFmtId="0" fontId="0" fillId="0" borderId="0" xfId="0" applyAlignment="1"/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/>
    </xf>
    <xf numFmtId="0" fontId="1" fillId="4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3" fontId="1" fillId="4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 wrapText="1"/>
    </xf>
    <xf numFmtId="0" fontId="2" fillId="6" borderId="2" xfId="2" applyFont="1" applyFill="1" applyBorder="1" applyAlignment="1">
      <alignment horizontal="center" vertical="center" wrapText="1"/>
    </xf>
    <xf numFmtId="0" fontId="2" fillId="6" borderId="0" xfId="2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 applyProtection="1">
      <alignment vertical="center" wrapText="1"/>
    </xf>
    <xf numFmtId="0" fontId="5" fillId="0" borderId="2" xfId="0" applyFont="1" applyFill="1" applyBorder="1" applyAlignment="1" applyProtection="1">
      <alignment vertical="center" wrapText="1"/>
    </xf>
    <xf numFmtId="0" fontId="2" fillId="6" borderId="2" xfId="0" applyFont="1" applyFill="1" applyBorder="1" applyAlignment="1" applyProtection="1">
      <alignment vertical="center" wrapText="1"/>
    </xf>
    <xf numFmtId="164" fontId="2" fillId="6" borderId="2" xfId="0" applyNumberFormat="1" applyFont="1" applyFill="1" applyBorder="1" applyAlignment="1" applyProtection="1">
      <alignment horizontal="right" vertical="center" wrapText="1"/>
    </xf>
    <xf numFmtId="0" fontId="2" fillId="6" borderId="2" xfId="0" applyFont="1" applyFill="1" applyBorder="1" applyAlignment="1" applyProtection="1">
      <alignment horizontal="center" vertical="center" wrapText="1"/>
    </xf>
    <xf numFmtId="0" fontId="5" fillId="6" borderId="2" xfId="0" applyFont="1" applyFill="1" applyBorder="1" applyAlignment="1" applyProtection="1">
      <alignment vertical="center" wrapText="1"/>
    </xf>
    <xf numFmtId="0" fontId="2" fillId="6" borderId="2" xfId="0" applyFont="1" applyFill="1" applyBorder="1" applyAlignment="1" applyProtection="1">
      <alignment horizontal="right" vertical="center" wrapText="1"/>
    </xf>
    <xf numFmtId="3" fontId="2" fillId="6" borderId="2" xfId="0" applyNumberFormat="1" applyFont="1" applyFill="1" applyBorder="1" applyAlignment="1" applyProtection="1">
      <alignment horizontal="right" vertical="center" wrapText="1"/>
    </xf>
    <xf numFmtId="0" fontId="2" fillId="6" borderId="2" xfId="0" applyNumberFormat="1" applyFont="1" applyFill="1" applyBorder="1" applyAlignment="1" applyProtection="1">
      <alignment horizontal="right" vertical="center" wrapText="1"/>
    </xf>
    <xf numFmtId="2" fontId="2" fillId="6" borderId="2" xfId="0" applyNumberFormat="1" applyFont="1" applyFill="1" applyBorder="1" applyAlignment="1" applyProtection="1">
      <alignment horizontal="right" vertical="center" wrapText="1"/>
    </xf>
    <xf numFmtId="1" fontId="2" fillId="6" borderId="2" xfId="0" applyNumberFormat="1" applyFont="1" applyFill="1" applyBorder="1" applyAlignment="1" applyProtection="1">
      <alignment horizontal="right" vertical="center" wrapText="1"/>
    </xf>
    <xf numFmtId="2" fontId="0" fillId="6" borderId="2" xfId="0" applyNumberFormat="1" applyFill="1" applyBorder="1"/>
    <xf numFmtId="3" fontId="0" fillId="6" borderId="2" xfId="0" applyNumberFormat="1" applyFill="1" applyBorder="1"/>
    <xf numFmtId="0" fontId="2" fillId="6" borderId="0" xfId="0" applyFont="1" applyFill="1" applyBorder="1" applyAlignment="1" applyProtection="1">
      <alignment horizontal="right" vertical="center" wrapText="1"/>
    </xf>
    <xf numFmtId="165" fontId="0" fillId="6" borderId="2" xfId="0" applyNumberFormat="1" applyFill="1" applyBorder="1" applyAlignment="1">
      <alignment vertical="center"/>
    </xf>
    <xf numFmtId="166" fontId="2" fillId="6" borderId="2" xfId="0" applyNumberFormat="1" applyFont="1" applyFill="1" applyBorder="1" applyAlignment="1" applyProtection="1">
      <alignment horizontal="right" vertical="center" wrapText="1"/>
    </xf>
    <xf numFmtId="0" fontId="0" fillId="6" borderId="2" xfId="0" applyFill="1" applyBorder="1"/>
    <xf numFmtId="2" fontId="2" fillId="6" borderId="0" xfId="0" applyNumberFormat="1" applyFont="1" applyFill="1" applyBorder="1" applyAlignment="1" applyProtection="1">
      <alignment horizontal="right" vertical="center" wrapText="1"/>
    </xf>
    <xf numFmtId="1" fontId="0" fillId="6" borderId="2" xfId="0" applyNumberFormat="1" applyFill="1" applyBorder="1"/>
    <xf numFmtId="166" fontId="2" fillId="6" borderId="0" xfId="0" applyNumberFormat="1" applyFont="1" applyFill="1" applyBorder="1" applyAlignment="1" applyProtection="1">
      <alignment horizontal="right" vertical="center" wrapText="1"/>
    </xf>
    <xf numFmtId="167" fontId="0" fillId="6" borderId="2" xfId="0" applyNumberFormat="1" applyFill="1" applyBorder="1" applyAlignment="1">
      <alignment vertical="center"/>
    </xf>
    <xf numFmtId="3" fontId="2" fillId="6" borderId="0" xfId="0" applyNumberFormat="1" applyFont="1" applyFill="1" applyBorder="1" applyAlignment="1" applyProtection="1">
      <alignment horizontal="right" vertical="center" wrapText="1"/>
    </xf>
    <xf numFmtId="3" fontId="0" fillId="6" borderId="2" xfId="0" applyNumberFormat="1" applyFill="1" applyBorder="1" applyAlignment="1">
      <alignment vertical="center"/>
    </xf>
    <xf numFmtId="4" fontId="0" fillId="6" borderId="2" xfId="0" applyNumberFormat="1" applyFill="1" applyBorder="1" applyAlignment="1">
      <alignment horizontal="right" vertical="center"/>
    </xf>
    <xf numFmtId="0" fontId="0" fillId="6" borderId="0" xfId="0" applyFill="1"/>
    <xf numFmtId="2" fontId="0" fillId="6" borderId="0" xfId="0" applyNumberFormat="1" applyFill="1" applyBorder="1"/>
    <xf numFmtId="3" fontId="0" fillId="6" borderId="0" xfId="0" applyNumberFormat="1" applyFill="1" applyBorder="1"/>
    <xf numFmtId="165" fontId="0" fillId="6" borderId="0" xfId="0" applyNumberFormat="1" applyFill="1" applyBorder="1" applyAlignment="1">
      <alignment vertical="center"/>
    </xf>
    <xf numFmtId="0" fontId="0" fillId="6" borderId="0" xfId="0" applyFill="1" applyBorder="1"/>
    <xf numFmtId="1" fontId="0" fillId="6" borderId="0" xfId="0" applyNumberFormat="1" applyFill="1" applyBorder="1"/>
    <xf numFmtId="167" fontId="0" fillId="6" borderId="0" xfId="0" applyNumberFormat="1" applyFill="1" applyBorder="1" applyAlignment="1">
      <alignment vertical="center"/>
    </xf>
    <xf numFmtId="3" fontId="0" fillId="6" borderId="0" xfId="0" applyNumberFormat="1" applyFill="1" applyBorder="1" applyAlignment="1">
      <alignment vertical="center"/>
    </xf>
    <xf numFmtId="1" fontId="2" fillId="6" borderId="0" xfId="0" applyNumberFormat="1" applyFont="1" applyFill="1" applyBorder="1" applyAlignment="1" applyProtection="1">
      <alignment horizontal="right" vertical="center" wrapText="1"/>
    </xf>
    <xf numFmtId="164" fontId="0" fillId="6" borderId="0" xfId="0" applyNumberFormat="1" applyFill="1" applyAlignment="1">
      <alignment horizontal="right"/>
    </xf>
    <xf numFmtId="0" fontId="0" fillId="6" borderId="0" xfId="0" applyFill="1" applyAlignment="1">
      <alignment horizontal="center"/>
    </xf>
    <xf numFmtId="164" fontId="0" fillId="6" borderId="0" xfId="0" applyNumberFormat="1" applyFill="1"/>
    <xf numFmtId="3" fontId="0" fillId="6" borderId="0" xfId="0" applyNumberFormat="1" applyFill="1"/>
    <xf numFmtId="0" fontId="0" fillId="6" borderId="0" xfId="0" applyNumberFormat="1" applyFill="1"/>
    <xf numFmtId="2" fontId="0" fillId="6" borderId="0" xfId="0" applyNumberFormat="1" applyFill="1" applyAlignment="1">
      <alignment vertical="center"/>
    </xf>
    <xf numFmtId="1" fontId="0" fillId="6" borderId="0" xfId="0" applyNumberFormat="1" applyFill="1" applyAlignment="1">
      <alignment vertical="center"/>
    </xf>
    <xf numFmtId="2" fontId="0" fillId="6" borderId="0" xfId="0" applyNumberFormat="1" applyFill="1"/>
    <xf numFmtId="1" fontId="0" fillId="6" borderId="0" xfId="0" applyNumberFormat="1" applyFill="1"/>
    <xf numFmtId="165" fontId="0" fillId="6" borderId="0" xfId="0" applyNumberFormat="1" applyFill="1"/>
    <xf numFmtId="166" fontId="0" fillId="6" borderId="0" xfId="0" applyNumberFormat="1" applyFill="1"/>
    <xf numFmtId="166" fontId="0" fillId="6" borderId="0" xfId="0" applyNumberFormat="1" applyFill="1" applyAlignment="1">
      <alignment vertical="center"/>
    </xf>
    <xf numFmtId="167" fontId="0" fillId="6" borderId="0" xfId="0" applyNumberFormat="1" applyFill="1"/>
    <xf numFmtId="166" fontId="0" fillId="6" borderId="0" xfId="0" applyNumberFormat="1" applyFill="1" applyAlignment="1">
      <alignment horizontal="right" vertical="center"/>
    </xf>
    <xf numFmtId="4" fontId="0" fillId="6" borderId="0" xfId="0" applyNumberFormat="1" applyFill="1"/>
    <xf numFmtId="0" fontId="1" fillId="6" borderId="2" xfId="2" applyFont="1" applyFill="1" applyBorder="1" applyAlignment="1">
      <alignment horizontal="center" vertical="center" wrapText="1"/>
    </xf>
    <xf numFmtId="0" fontId="1" fillId="6" borderId="2" xfId="0" applyFont="1" applyFill="1" applyBorder="1" applyAlignment="1" applyProtection="1">
      <alignment vertical="center" wrapText="1"/>
    </xf>
    <xf numFmtId="164" fontId="1" fillId="6" borderId="2" xfId="0" applyNumberFormat="1" applyFont="1" applyFill="1" applyBorder="1" applyAlignment="1" applyProtection="1">
      <alignment horizontal="right" vertical="center" wrapText="1"/>
    </xf>
    <xf numFmtId="0" fontId="1" fillId="6" borderId="2" xfId="0" applyFont="1" applyFill="1" applyBorder="1" applyAlignment="1" applyProtection="1">
      <alignment horizontal="center" vertical="center" wrapText="1"/>
    </xf>
    <xf numFmtId="0" fontId="1" fillId="6" borderId="2" xfId="0" applyFont="1" applyFill="1" applyBorder="1" applyAlignment="1" applyProtection="1">
      <alignment horizontal="right" vertical="center" wrapText="1"/>
    </xf>
    <xf numFmtId="3" fontId="1" fillId="6" borderId="2" xfId="0" applyNumberFormat="1" applyFont="1" applyFill="1" applyBorder="1" applyAlignment="1" applyProtection="1">
      <alignment horizontal="right" vertical="center" wrapText="1"/>
    </xf>
    <xf numFmtId="0" fontId="1" fillId="6" borderId="2" xfId="0" applyNumberFormat="1" applyFont="1" applyFill="1" applyBorder="1" applyAlignment="1" applyProtection="1">
      <alignment horizontal="right" vertical="center" wrapText="1"/>
    </xf>
    <xf numFmtId="2" fontId="1" fillId="6" borderId="2" xfId="0" applyNumberFormat="1" applyFont="1" applyFill="1" applyBorder="1" applyAlignment="1" applyProtection="1">
      <alignment horizontal="right" vertical="center" wrapText="1"/>
    </xf>
    <xf numFmtId="1" fontId="1" fillId="6" borderId="2" xfId="0" applyNumberFormat="1" applyFont="1" applyFill="1" applyBorder="1" applyAlignment="1" applyProtection="1">
      <alignment horizontal="right" vertical="center" wrapText="1"/>
    </xf>
    <xf numFmtId="2" fontId="4" fillId="6" borderId="2" xfId="0" applyNumberFormat="1" applyFont="1" applyFill="1" applyBorder="1"/>
    <xf numFmtId="3" fontId="4" fillId="6" borderId="2" xfId="0" applyNumberFormat="1" applyFont="1" applyFill="1" applyBorder="1"/>
    <xf numFmtId="0" fontId="1" fillId="6" borderId="0" xfId="0" applyFont="1" applyFill="1" applyBorder="1" applyAlignment="1" applyProtection="1">
      <alignment horizontal="right" vertical="center" wrapText="1"/>
    </xf>
    <xf numFmtId="165" fontId="4" fillId="6" borderId="2" xfId="0" applyNumberFormat="1" applyFont="1" applyFill="1" applyBorder="1" applyAlignment="1">
      <alignment vertical="center"/>
    </xf>
    <xf numFmtId="166" fontId="1" fillId="6" borderId="2" xfId="0" applyNumberFormat="1" applyFont="1" applyFill="1" applyBorder="1" applyAlignment="1" applyProtection="1">
      <alignment horizontal="right" vertical="center" wrapText="1"/>
    </xf>
    <xf numFmtId="0" fontId="4" fillId="6" borderId="2" xfId="0" applyFont="1" applyFill="1" applyBorder="1"/>
    <xf numFmtId="2" fontId="1" fillId="6" borderId="0" xfId="0" applyNumberFormat="1" applyFont="1" applyFill="1" applyBorder="1" applyAlignment="1" applyProtection="1">
      <alignment horizontal="right" vertical="center" wrapText="1"/>
    </xf>
    <xf numFmtId="1" fontId="4" fillId="6" borderId="2" xfId="0" applyNumberFormat="1" applyFont="1" applyFill="1" applyBorder="1"/>
    <xf numFmtId="166" fontId="1" fillId="6" borderId="0" xfId="0" applyNumberFormat="1" applyFont="1" applyFill="1" applyBorder="1" applyAlignment="1" applyProtection="1">
      <alignment horizontal="right" vertical="center" wrapText="1"/>
    </xf>
    <xf numFmtId="167" fontId="4" fillId="6" borderId="2" xfId="0" applyNumberFormat="1" applyFont="1" applyFill="1" applyBorder="1" applyAlignment="1">
      <alignment vertical="center"/>
    </xf>
    <xf numFmtId="3" fontId="4" fillId="6" borderId="2" xfId="0" applyNumberFormat="1" applyFont="1" applyFill="1" applyBorder="1" applyAlignment="1">
      <alignment vertical="center"/>
    </xf>
    <xf numFmtId="4" fontId="4" fillId="6" borderId="2" xfId="0" applyNumberFormat="1" applyFont="1" applyFill="1" applyBorder="1" applyAlignment="1">
      <alignment horizontal="right" vertical="center"/>
    </xf>
    <xf numFmtId="0" fontId="4" fillId="6" borderId="0" xfId="0" applyFont="1" applyFill="1"/>
    <xf numFmtId="8" fontId="6" fillId="7" borderId="0" xfId="2" applyNumberFormat="1" applyFont="1" applyFill="1" applyAlignment="1">
      <alignment horizontal="center" vertical="center"/>
    </xf>
    <xf numFmtId="0" fontId="3" fillId="0" borderId="0" xfId="2" applyAlignment="1">
      <alignment horizontal="left" vertical="center"/>
    </xf>
    <xf numFmtId="0" fontId="3" fillId="0" borderId="0" xfId="2"/>
    <xf numFmtId="6" fontId="2" fillId="3" borderId="1" xfId="2" applyNumberFormat="1" applyFont="1" applyFill="1" applyBorder="1" applyAlignment="1">
      <alignment horizontal="right" vertical="center" wrapText="1"/>
    </xf>
    <xf numFmtId="0" fontId="3" fillId="0" borderId="0" xfId="2" applyAlignment="1">
      <alignment vertical="center"/>
    </xf>
    <xf numFmtId="6" fontId="1" fillId="3" borderId="1" xfId="2" applyNumberFormat="1" applyFont="1" applyFill="1" applyBorder="1" applyAlignment="1">
      <alignment horizontal="right" vertical="center" wrapText="1"/>
    </xf>
    <xf numFmtId="6" fontId="1" fillId="6" borderId="1" xfId="2" applyNumberFormat="1" applyFont="1" applyFill="1" applyBorder="1" applyAlignment="1">
      <alignment horizontal="right" vertical="center" wrapText="1"/>
    </xf>
    <xf numFmtId="3" fontId="5" fillId="0" borderId="2" xfId="2" applyNumberFormat="1" applyFont="1" applyBorder="1" applyAlignment="1">
      <alignment horizontal="right" vertical="center" wrapText="1"/>
    </xf>
    <xf numFmtId="3" fontId="2" fillId="0" borderId="2" xfId="2" applyNumberFormat="1" applyFont="1" applyBorder="1" applyAlignment="1">
      <alignment horizontal="right" vertical="center" wrapText="1"/>
    </xf>
    <xf numFmtId="3" fontId="3" fillId="0" borderId="0" xfId="2" applyNumberFormat="1" applyAlignment="1">
      <alignment horizontal="center" vertical="top"/>
    </xf>
    <xf numFmtId="3" fontId="5" fillId="6" borderId="2" xfId="2" applyNumberFormat="1" applyFont="1" applyFill="1" applyBorder="1" applyAlignment="1">
      <alignment horizontal="right" vertical="center" wrapText="1"/>
    </xf>
    <xf numFmtId="3" fontId="2" fillId="6" borderId="2" xfId="2" applyNumberFormat="1" applyFont="1" applyFill="1" applyBorder="1" applyAlignment="1">
      <alignment horizontal="right" vertical="center" wrapText="1"/>
    </xf>
    <xf numFmtId="6" fontId="2" fillId="3" borderId="3" xfId="2" applyNumberFormat="1" applyFont="1" applyFill="1" applyBorder="1" applyAlignment="1">
      <alignment horizontal="right" vertical="center" wrapText="1"/>
    </xf>
    <xf numFmtId="3" fontId="4" fillId="0" borderId="4" xfId="2" applyNumberFormat="1" applyFont="1" applyBorder="1" applyAlignment="1">
      <alignment horizontal="right" vertical="center"/>
    </xf>
    <xf numFmtId="3" fontId="3" fillId="0" borderId="4" xfId="2" applyNumberFormat="1" applyBorder="1" applyAlignment="1">
      <alignment vertical="center"/>
    </xf>
    <xf numFmtId="6" fontId="2" fillId="3" borderId="5" xfId="2" applyNumberFormat="1" applyFont="1" applyFill="1" applyBorder="1" applyAlignment="1">
      <alignment horizontal="center" vertical="center" wrapText="1"/>
    </xf>
    <xf numFmtId="3" fontId="7" fillId="0" borderId="0" xfId="2" applyNumberFormat="1" applyFont="1" applyAlignment="1">
      <alignment horizontal="right" vertical="center"/>
    </xf>
    <xf numFmtId="3" fontId="4" fillId="0" borderId="0" xfId="2" applyNumberFormat="1" applyFont="1" applyAlignment="1">
      <alignment horizontal="center" vertical="center"/>
    </xf>
    <xf numFmtId="3" fontId="2" fillId="3" borderId="6" xfId="2" applyNumberFormat="1" applyFont="1" applyFill="1" applyBorder="1" applyAlignment="1">
      <alignment horizontal="left" vertical="center"/>
    </xf>
    <xf numFmtId="3" fontId="2" fillId="3" borderId="2" xfId="2" applyNumberFormat="1" applyFont="1" applyFill="1" applyBorder="1" applyAlignment="1">
      <alignment horizontal="right" vertical="center" wrapText="1"/>
    </xf>
    <xf numFmtId="3" fontId="3" fillId="0" borderId="4" xfId="2" applyNumberFormat="1" applyBorder="1" applyAlignment="1">
      <alignment horizontal="right" vertical="center"/>
    </xf>
    <xf numFmtId="6" fontId="2" fillId="3" borderId="5" xfId="2" applyNumberFormat="1" applyFont="1" applyFill="1" applyBorder="1" applyAlignment="1">
      <alignment horizontal="right" vertical="center" wrapText="1"/>
    </xf>
    <xf numFmtId="3" fontId="2" fillId="3" borderId="7" xfId="2" applyNumberFormat="1" applyFont="1" applyFill="1" applyBorder="1" applyAlignment="1">
      <alignment horizontal="left" vertical="center"/>
    </xf>
    <xf numFmtId="3" fontId="3" fillId="3" borderId="8" xfId="2" applyNumberFormat="1" applyFill="1" applyBorder="1"/>
    <xf numFmtId="3" fontId="0" fillId="8" borderId="0" xfId="0" applyNumberFormat="1" applyFill="1"/>
    <xf numFmtId="168" fontId="0" fillId="8" borderId="0" xfId="0" applyNumberFormat="1" applyFill="1"/>
    <xf numFmtId="3" fontId="4" fillId="0" borderId="0" xfId="2" applyNumberFormat="1" applyFont="1" applyAlignment="1">
      <alignment horizontal="center" vertical="top"/>
    </xf>
    <xf numFmtId="3" fontId="7" fillId="0" borderId="0" xfId="2" applyNumberFormat="1" applyFont="1" applyAlignment="1">
      <alignment vertical="center"/>
    </xf>
    <xf numFmtId="9" fontId="7" fillId="0" borderId="0" xfId="1" applyFont="1" applyFill="1" applyAlignment="1">
      <alignment horizontal="right" vertical="center"/>
    </xf>
    <xf numFmtId="3" fontId="4" fillId="8" borderId="4" xfId="2" applyNumberFormat="1" applyFont="1" applyFill="1" applyBorder="1" applyAlignment="1">
      <alignment horizontal="right" vertical="center"/>
    </xf>
    <xf numFmtId="3" fontId="3" fillId="6" borderId="0" xfId="2" applyNumberFormat="1" applyFill="1" applyAlignment="1">
      <alignment horizontal="center" vertical="top"/>
    </xf>
    <xf numFmtId="3" fontId="7" fillId="3" borderId="0" xfId="2" applyNumberFormat="1" applyFont="1" applyFill="1" applyAlignment="1">
      <alignment horizontal="right" vertical="center"/>
    </xf>
    <xf numFmtId="3" fontId="4" fillId="3" borderId="0" xfId="2" applyNumberFormat="1" applyFont="1" applyFill="1" applyAlignment="1">
      <alignment horizontal="center" vertical="center"/>
    </xf>
    <xf numFmtId="3" fontId="0" fillId="3" borderId="0" xfId="0" applyNumberFormat="1" applyFill="1"/>
    <xf numFmtId="3" fontId="7" fillId="3" borderId="0" xfId="2" applyNumberFormat="1" applyFont="1" applyFill="1" applyAlignment="1">
      <alignment vertical="center"/>
    </xf>
    <xf numFmtId="0" fontId="0" fillId="3" borderId="0" xfId="0" applyFill="1"/>
    <xf numFmtId="3" fontId="2" fillId="0" borderId="2" xfId="0" applyNumberFormat="1" applyFont="1" applyFill="1" applyBorder="1" applyAlignment="1" applyProtection="1">
      <alignment vertical="center" wrapText="1"/>
    </xf>
    <xf numFmtId="6" fontId="2" fillId="0" borderId="2" xfId="0" applyNumberFormat="1" applyFont="1" applyFill="1" applyBorder="1" applyAlignment="1" applyProtection="1">
      <alignment vertical="center" wrapText="1"/>
    </xf>
    <xf numFmtId="3" fontId="5" fillId="0" borderId="2" xfId="0" applyNumberFormat="1" applyFont="1" applyFill="1" applyBorder="1" applyAlignment="1" applyProtection="1">
      <alignment vertical="center" wrapText="1"/>
    </xf>
    <xf numFmtId="6" fontId="2" fillId="6" borderId="2" xfId="0" applyNumberFormat="1" applyFont="1" applyFill="1" applyBorder="1" applyAlignment="1" applyProtection="1">
      <alignment horizontal="right" vertical="center" wrapText="1"/>
    </xf>
    <xf numFmtId="0" fontId="10" fillId="0" borderId="2" xfId="0" applyFont="1" applyFill="1" applyBorder="1" applyAlignment="1" applyProtection="1">
      <alignment horizontal="right" vertical="center" wrapText="1"/>
    </xf>
    <xf numFmtId="3" fontId="10" fillId="0" borderId="2" xfId="0" applyNumberFormat="1" applyFont="1" applyFill="1" applyBorder="1" applyAlignment="1" applyProtection="1">
      <alignment vertical="center" wrapText="1"/>
    </xf>
    <xf numFmtId="0" fontId="10" fillId="0" borderId="2" xfId="0" applyFont="1" applyFill="1" applyBorder="1" applyAlignment="1" applyProtection="1">
      <alignment vertical="center" wrapText="1"/>
    </xf>
    <xf numFmtId="6" fontId="0" fillId="0" borderId="0" xfId="0" applyNumberFormat="1"/>
    <xf numFmtId="6" fontId="2" fillId="0" borderId="2" xfId="0" applyNumberFormat="1" applyFont="1" applyFill="1" applyBorder="1" applyAlignment="1" applyProtection="1">
      <alignment horizontal="right" vertical="center" wrapText="1"/>
    </xf>
    <xf numFmtId="3" fontId="2" fillId="0" borderId="6" xfId="0" applyNumberFormat="1" applyFont="1" applyFill="1" applyBorder="1" applyAlignment="1" applyProtection="1">
      <alignment vertical="center"/>
    </xf>
    <xf numFmtId="3" fontId="10" fillId="0" borderId="9" xfId="0" applyNumberFormat="1" applyFont="1" applyFill="1" applyBorder="1" applyAlignment="1" applyProtection="1">
      <alignment vertical="center" wrapText="1"/>
    </xf>
    <xf numFmtId="3" fontId="0" fillId="0" borderId="1" xfId="0" applyNumberFormat="1" applyBorder="1"/>
    <xf numFmtId="3" fontId="1" fillId="4" borderId="1" xfId="0" applyNumberFormat="1" applyFont="1" applyFill="1" applyBorder="1" applyAlignment="1" applyProtection="1">
      <alignment horizontal="left" vertical="center"/>
    </xf>
    <xf numFmtId="0" fontId="7" fillId="9" borderId="0" xfId="0" applyFont="1" applyFill="1" applyAlignment="1">
      <alignment horizontal="right" vertical="center"/>
    </xf>
    <xf numFmtId="9" fontId="0" fillId="0" borderId="0" xfId="1" applyFont="1"/>
    <xf numFmtId="3" fontId="4" fillId="0" borderId="4" xfId="2" applyNumberFormat="1" applyFont="1" applyBorder="1" applyAlignment="1">
      <alignment vertical="center"/>
    </xf>
    <xf numFmtId="3" fontId="4" fillId="0" borderId="0" xfId="0" applyNumberFormat="1" applyFont="1"/>
    <xf numFmtId="0" fontId="4" fillId="0" borderId="0" xfId="0" applyFont="1" applyAlignment="1">
      <alignment horizontal="center" vertical="center"/>
    </xf>
    <xf numFmtId="3" fontId="1" fillId="0" borderId="2" xfId="0" applyNumberFormat="1" applyFont="1" applyFill="1" applyBorder="1" applyAlignment="1" applyProtection="1">
      <alignment vertical="center" wrapText="1"/>
    </xf>
    <xf numFmtId="0" fontId="1" fillId="6" borderId="0" xfId="2" applyFont="1" applyFill="1" applyAlignment="1">
      <alignment horizontal="center" vertical="center" wrapText="1"/>
    </xf>
    <xf numFmtId="3" fontId="4" fillId="6" borderId="0" xfId="2" applyNumberFormat="1" applyFont="1" applyFill="1" applyAlignment="1">
      <alignment horizontal="center" vertical="top"/>
    </xf>
    <xf numFmtId="0" fontId="4" fillId="0" borderId="0" xfId="0" applyFont="1" applyAlignment="1">
      <alignment horizontal="center" vertical="center" wrapText="1"/>
    </xf>
    <xf numFmtId="3" fontId="1" fillId="0" borderId="2" xfId="0" applyNumberFormat="1" applyFont="1" applyFill="1" applyBorder="1" applyAlignment="1" applyProtection="1">
      <alignment horizontal="right" vertical="center" wrapText="1"/>
    </xf>
    <xf numFmtId="3" fontId="13" fillId="3" borderId="0" xfId="2" applyNumberFormat="1" applyFont="1" applyFill="1" applyAlignment="1">
      <alignment horizontal="right" vertical="center"/>
    </xf>
    <xf numFmtId="3" fontId="3" fillId="3" borderId="0" xfId="2" applyNumberFormat="1" applyFont="1" applyFill="1" applyAlignment="1">
      <alignment horizontal="center" vertical="center"/>
    </xf>
    <xf numFmtId="3" fontId="0" fillId="3" borderId="0" xfId="0" applyNumberFormat="1" applyFont="1" applyFill="1"/>
    <xf numFmtId="9" fontId="13" fillId="3" borderId="0" xfId="1" applyFont="1" applyFill="1" applyAlignment="1">
      <alignment horizontal="right" vertical="center"/>
    </xf>
    <xf numFmtId="3" fontId="13" fillId="3" borderId="0" xfId="2" applyNumberFormat="1" applyFont="1" applyFill="1" applyAlignment="1">
      <alignment vertical="center"/>
    </xf>
    <xf numFmtId="9" fontId="0" fillId="0" borderId="0" xfId="0" applyNumberFormat="1"/>
    <xf numFmtId="3" fontId="0" fillId="0" borderId="1" xfId="0" applyNumberFormat="1" applyBorder="1" applyAlignment="1">
      <alignment vertical="center"/>
    </xf>
    <xf numFmtId="3" fontId="13" fillId="0" borderId="0" xfId="2" applyNumberFormat="1" applyFont="1" applyAlignment="1">
      <alignment horizontal="right" vertical="center"/>
    </xf>
    <xf numFmtId="3" fontId="3" fillId="0" borderId="0" xfId="2" applyNumberFormat="1" applyFont="1" applyAlignment="1">
      <alignment horizontal="center" vertical="center"/>
    </xf>
    <xf numFmtId="3" fontId="0" fillId="0" borderId="0" xfId="0" applyNumberFormat="1" applyFont="1"/>
    <xf numFmtId="164" fontId="1" fillId="4" borderId="1" xfId="0" applyNumberFormat="1" applyFont="1" applyFill="1" applyBorder="1" applyAlignment="1" applyProtection="1">
      <alignment horizontal="center" vertical="center" wrapText="1"/>
    </xf>
    <xf numFmtId="3" fontId="1" fillId="4" borderId="1" xfId="0" applyNumberFormat="1" applyFont="1" applyFill="1" applyBorder="1" applyAlignment="1" applyProtection="1">
      <alignment horizontal="center" vertical="center" wrapText="1"/>
    </xf>
    <xf numFmtId="0" fontId="1" fillId="5" borderId="1" xfId="0" applyNumberFormat="1" applyFont="1" applyFill="1" applyBorder="1" applyAlignment="1" applyProtection="1">
      <alignment horizontal="center" vertical="center" wrapText="1"/>
    </xf>
    <xf numFmtId="2" fontId="1" fillId="4" borderId="1" xfId="0" applyNumberFormat="1" applyFont="1" applyFill="1" applyBorder="1" applyAlignment="1" applyProtection="1">
      <alignment horizontal="center" vertical="center" wrapText="1"/>
    </xf>
    <xf numFmtId="1" fontId="1" fillId="4" borderId="1" xfId="0" applyNumberFormat="1" applyFont="1" applyFill="1" applyBorder="1" applyAlignment="1" applyProtection="1">
      <alignment horizontal="center" vertical="center" wrapText="1"/>
    </xf>
    <xf numFmtId="2" fontId="1" fillId="5" borderId="1" xfId="0" applyNumberFormat="1" applyFont="1" applyFill="1" applyBorder="1" applyAlignment="1" applyProtection="1">
      <alignment horizontal="center" vertical="center" wrapText="1"/>
    </xf>
    <xf numFmtId="3" fontId="1" fillId="5" borderId="1" xfId="0" applyNumberFormat="1" applyFont="1" applyFill="1" applyBorder="1" applyAlignment="1" applyProtection="1">
      <alignment horizontal="center" vertical="center" wrapText="1"/>
    </xf>
    <xf numFmtId="1" fontId="1" fillId="5" borderId="1" xfId="0" applyNumberFormat="1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165" fontId="1" fillId="4" borderId="1" xfId="0" applyNumberFormat="1" applyFont="1" applyFill="1" applyBorder="1" applyAlignment="1" applyProtection="1">
      <alignment horizontal="center" vertical="center" wrapText="1"/>
    </xf>
    <xf numFmtId="166" fontId="1" fillId="4" borderId="1" xfId="0" applyNumberFormat="1" applyFont="1" applyFill="1" applyBorder="1" applyAlignment="1" applyProtection="1">
      <alignment horizontal="center" vertical="center" wrapText="1"/>
    </xf>
    <xf numFmtId="167" fontId="1" fillId="4" borderId="1" xfId="0" applyNumberFormat="1" applyFont="1" applyFill="1" applyBorder="1" applyAlignment="1" applyProtection="1">
      <alignment horizontal="center" vertical="center" wrapText="1"/>
    </xf>
    <xf numFmtId="166" fontId="1" fillId="4" borderId="1" xfId="0" applyNumberFormat="1" applyFont="1" applyFill="1" applyBorder="1" applyAlignment="1" applyProtection="1">
      <alignment horizontal="right" vertical="center" wrapText="1"/>
    </xf>
    <xf numFmtId="4" fontId="1" fillId="4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2" fillId="0" borderId="11" xfId="0" applyFont="1" applyFill="1" applyBorder="1" applyAlignment="1" applyProtection="1">
      <alignment horizontal="right" vertical="center" wrapText="1"/>
    </xf>
    <xf numFmtId="0" fontId="2" fillId="6" borderId="11" xfId="0" applyFont="1" applyFill="1" applyBorder="1" applyAlignment="1" applyProtection="1">
      <alignment horizontal="right" vertical="center" wrapText="1"/>
    </xf>
    <xf numFmtId="0" fontId="1" fillId="6" borderId="11" xfId="0" applyFont="1" applyFill="1" applyBorder="1" applyAlignment="1" applyProtection="1">
      <alignment horizontal="right" vertical="center" wrapText="1"/>
    </xf>
    <xf numFmtId="3" fontId="1" fillId="4" borderId="12" xfId="0" applyNumberFormat="1" applyFont="1" applyFill="1" applyBorder="1" applyAlignment="1" applyProtection="1">
      <alignment horizontal="center" vertical="center" wrapText="1"/>
    </xf>
    <xf numFmtId="3" fontId="5" fillId="0" borderId="6" xfId="2" applyNumberFormat="1" applyFont="1" applyBorder="1" applyAlignment="1">
      <alignment horizontal="right" vertical="center" wrapText="1"/>
    </xf>
    <xf numFmtId="3" fontId="5" fillId="6" borderId="6" xfId="2" applyNumberFormat="1" applyFont="1" applyFill="1" applyBorder="1" applyAlignment="1">
      <alignment horizontal="right" vertical="center" wrapText="1"/>
    </xf>
    <xf numFmtId="3" fontId="1" fillId="6" borderId="6" xfId="0" applyNumberFormat="1" applyFont="1" applyFill="1" applyBorder="1" applyAlignment="1" applyProtection="1">
      <alignment horizontal="right" vertical="center" wrapText="1"/>
    </xf>
    <xf numFmtId="3" fontId="1" fillId="10" borderId="13" xfId="0" applyNumberFormat="1" applyFont="1" applyFill="1" applyBorder="1" applyAlignment="1" applyProtection="1">
      <alignment horizontal="center" vertical="center" wrapText="1"/>
    </xf>
    <xf numFmtId="3" fontId="2" fillId="11" borderId="14" xfId="0" applyNumberFormat="1" applyFont="1" applyFill="1" applyBorder="1" applyAlignment="1" applyProtection="1">
      <alignment horizontal="right" vertical="center" wrapText="1"/>
    </xf>
    <xf numFmtId="3" fontId="4" fillId="0" borderId="14" xfId="2" applyNumberFormat="1" applyFont="1" applyBorder="1" applyAlignment="1">
      <alignment horizontal="center" vertical="top"/>
    </xf>
    <xf numFmtId="3" fontId="1" fillId="11" borderId="14" xfId="0" applyNumberFormat="1" applyFont="1" applyFill="1" applyBorder="1" applyAlignment="1" applyProtection="1">
      <alignment horizontal="right" vertical="center" wrapText="1"/>
    </xf>
    <xf numFmtId="3" fontId="0" fillId="11" borderId="14" xfId="0" applyNumberFormat="1" applyFill="1" applyBorder="1"/>
    <xf numFmtId="3" fontId="11" fillId="11" borderId="14" xfId="2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2" fillId="3" borderId="2" xfId="0" applyFont="1" applyFill="1" applyBorder="1" applyAlignment="1" applyProtection="1">
      <alignment vertical="center" wrapText="1"/>
    </xf>
    <xf numFmtId="3" fontId="0" fillId="11" borderId="15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2" fillId="11" borderId="14" xfId="0" applyNumberFormat="1" applyFont="1" applyFill="1" applyBorder="1" applyAlignment="1" applyProtection="1">
      <alignment horizontal="center" vertical="center" wrapText="1"/>
    </xf>
    <xf numFmtId="3" fontId="1" fillId="11" borderId="14" xfId="0" applyNumberFormat="1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 vertical="center" wrapText="1"/>
    </xf>
    <xf numFmtId="0" fontId="2" fillId="0" borderId="11" xfId="0" applyFont="1" applyFill="1" applyBorder="1" applyAlignment="1" applyProtection="1">
      <alignment horizontal="center" vertical="center" wrapText="1"/>
    </xf>
    <xf numFmtId="0" fontId="10" fillId="0" borderId="11" xfId="0" applyFont="1" applyFill="1" applyBorder="1" applyAlignment="1" applyProtection="1">
      <alignment horizontal="right" vertical="center" wrapText="1"/>
    </xf>
    <xf numFmtId="0" fontId="2" fillId="0" borderId="11" xfId="0" applyFont="1" applyFill="1" applyBorder="1" applyAlignment="1" applyProtection="1">
      <alignment vertical="center" wrapText="1"/>
    </xf>
    <xf numFmtId="0" fontId="1" fillId="6" borderId="11" xfId="0" applyFont="1" applyFill="1" applyBorder="1" applyAlignment="1" applyProtection="1">
      <alignment horizontal="center" vertical="center" wrapText="1"/>
    </xf>
    <xf numFmtId="0" fontId="2" fillId="6" borderId="11" xfId="0" applyFont="1" applyFill="1" applyBorder="1" applyAlignment="1" applyProtection="1">
      <alignment horizontal="center" vertical="center" wrapText="1"/>
    </xf>
    <xf numFmtId="0" fontId="2" fillId="6" borderId="11" xfId="0" applyFont="1" applyFill="1" applyBorder="1" applyAlignment="1" applyProtection="1">
      <alignment vertical="center" wrapText="1"/>
    </xf>
    <xf numFmtId="3" fontId="1" fillId="4" borderId="12" xfId="0" applyNumberFormat="1" applyFont="1" applyFill="1" applyBorder="1" applyAlignment="1" applyProtection="1">
      <alignment horizontal="center" vertical="center"/>
    </xf>
    <xf numFmtId="3" fontId="2" fillId="0" borderId="6" xfId="0" applyNumberFormat="1" applyFont="1" applyFill="1" applyBorder="1" applyAlignment="1" applyProtection="1">
      <alignment vertical="center" wrapText="1"/>
    </xf>
    <xf numFmtId="3" fontId="10" fillId="0" borderId="6" xfId="0" applyNumberFormat="1" applyFont="1" applyFill="1" applyBorder="1" applyAlignment="1" applyProtection="1">
      <alignment vertical="center" wrapText="1"/>
    </xf>
    <xf numFmtId="3" fontId="2" fillId="6" borderId="6" xfId="0" applyNumberFormat="1" applyFont="1" applyFill="1" applyBorder="1" applyAlignment="1" applyProtection="1">
      <alignment horizontal="right" vertical="center" wrapText="1"/>
    </xf>
    <xf numFmtId="3" fontId="2" fillId="0" borderId="6" xfId="0" applyNumberFormat="1" applyFont="1" applyFill="1" applyBorder="1" applyAlignment="1" applyProtection="1">
      <alignment horizontal="right" vertical="center" wrapText="1"/>
    </xf>
    <xf numFmtId="0" fontId="0" fillId="0" borderId="14" xfId="0" applyBorder="1"/>
    <xf numFmtId="0" fontId="0" fillId="6" borderId="14" xfId="0" applyFill="1" applyBorder="1"/>
    <xf numFmtId="3" fontId="10" fillId="0" borderId="16" xfId="0" applyNumberFormat="1" applyFont="1" applyFill="1" applyBorder="1" applyAlignment="1" applyProtection="1">
      <alignment vertical="center" wrapText="1"/>
    </xf>
    <xf numFmtId="3" fontId="11" fillId="8" borderId="1" xfId="0" applyNumberFormat="1" applyFont="1" applyFill="1" applyBorder="1"/>
    <xf numFmtId="9" fontId="11" fillId="8" borderId="1" xfId="1" applyFont="1" applyFill="1" applyBorder="1"/>
    <xf numFmtId="3" fontId="11" fillId="0" borderId="1" xfId="0" applyNumberFormat="1" applyFont="1" applyBorder="1"/>
    <xf numFmtId="3" fontId="14" fillId="0" borderId="6" xfId="0" applyNumberFormat="1" applyFont="1" applyFill="1" applyBorder="1" applyAlignment="1" applyProtection="1">
      <alignment vertical="center"/>
    </xf>
    <xf numFmtId="3" fontId="11" fillId="0" borderId="0" xfId="0" applyNumberFormat="1" applyFont="1"/>
  </cellXfs>
  <cellStyles count="3">
    <cellStyle name="Normal" xfId="0" builtinId="0"/>
    <cellStyle name="Normal 2" xfId="2" xr:uid="{4C1B4B14-1ACD-4973-B812-745A3623B3FB}"/>
    <cellStyle name="Percent" xfId="1" builtinId="5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562B-3B84-45C8-BA59-592FB9B9D85E}">
  <dimension ref="A1:M40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6" sqref="L16"/>
    </sheetView>
  </sheetViews>
  <sheetFormatPr defaultRowHeight="30" customHeight="1" x14ac:dyDescent="0.35"/>
  <cols>
    <col min="1" max="1" width="11.54296875" style="2" bestFit="1" customWidth="1"/>
    <col min="2" max="2" width="23.6328125" style="2" bestFit="1" customWidth="1"/>
    <col min="3" max="3" width="13.90625" style="2" bestFit="1" customWidth="1"/>
    <col min="4" max="4" width="11.08984375" style="15" bestFit="1" customWidth="1"/>
    <col min="5" max="5" width="3.90625" style="15" customWidth="1"/>
    <col min="6" max="6" width="11.54296875" style="15" bestFit="1" customWidth="1"/>
    <col min="7" max="7" width="3.90625" style="15" customWidth="1"/>
    <col min="8" max="8" width="12.6328125" style="15" bestFit="1" customWidth="1"/>
    <col min="9" max="9" width="4.81640625" style="15" customWidth="1"/>
    <col min="10" max="10" width="11.26953125" style="15" bestFit="1" customWidth="1"/>
    <col min="11" max="14" width="8.7265625" style="2"/>
    <col min="15" max="15" width="9.54296875" style="2" customWidth="1"/>
    <col min="16" max="16384" width="8.7265625" style="2"/>
  </cols>
  <sheetData>
    <row r="1" spans="1:13" s="9" customFormat="1" ht="30" customHeight="1" x14ac:dyDescent="0.35">
      <c r="A1" s="58" t="s">
        <v>602</v>
      </c>
      <c r="B1" s="239" t="s">
        <v>619</v>
      </c>
      <c r="C1" s="227" t="s">
        <v>46</v>
      </c>
      <c r="D1" s="247" t="s">
        <v>11</v>
      </c>
      <c r="E1" s="60"/>
      <c r="F1" s="60" t="s">
        <v>13</v>
      </c>
      <c r="G1" s="60"/>
      <c r="H1" s="60" t="s">
        <v>14</v>
      </c>
      <c r="I1" s="60"/>
      <c r="J1" s="60" t="s">
        <v>15</v>
      </c>
      <c r="K1" s="184">
        <v>350</v>
      </c>
      <c r="L1" s="183" t="s">
        <v>623</v>
      </c>
    </row>
    <row r="2" spans="1:13" ht="14.5" x14ac:dyDescent="0.35">
      <c r="A2" s="192" t="s">
        <v>603</v>
      </c>
      <c r="B2" s="240">
        <v>2019</v>
      </c>
      <c r="C2" s="238">
        <v>177074521</v>
      </c>
      <c r="D2" s="161">
        <v>22674570</v>
      </c>
      <c r="E2" s="65"/>
      <c r="F2" s="161">
        <v>23544819</v>
      </c>
      <c r="G2" s="65"/>
      <c r="H2" s="161">
        <v>13777724</v>
      </c>
      <c r="I2" s="193"/>
      <c r="J2" s="161">
        <v>8896846</v>
      </c>
      <c r="L2" s="185">
        <f>K1/365</f>
        <v>0.95890410958904104</v>
      </c>
      <c r="M2" s="2" t="s">
        <v>624</v>
      </c>
    </row>
    <row r="3" spans="1:13" ht="14.5" x14ac:dyDescent="0.35">
      <c r="A3" s="61" t="s">
        <v>603</v>
      </c>
      <c r="B3" s="241">
        <v>2018</v>
      </c>
      <c r="C3" s="237">
        <v>177074521</v>
      </c>
      <c r="D3" s="248">
        <v>20720548</v>
      </c>
      <c r="E3" s="172"/>
      <c r="F3" s="171">
        <v>21483225</v>
      </c>
      <c r="H3" s="171">
        <v>12941827</v>
      </c>
      <c r="I3" s="171"/>
      <c r="J3" s="171">
        <v>7778721</v>
      </c>
    </row>
    <row r="4" spans="1:13" ht="14.5" x14ac:dyDescent="0.35">
      <c r="A4" s="61"/>
      <c r="B4" s="242" t="s">
        <v>620</v>
      </c>
      <c r="C4" s="254">
        <f>C2-C3</f>
        <v>0</v>
      </c>
      <c r="D4" s="249">
        <f>D2-D3</f>
        <v>1954022</v>
      </c>
      <c r="E4" s="177"/>
      <c r="F4" s="176">
        <f>F2-F3</f>
        <v>2061594</v>
      </c>
      <c r="G4" s="177"/>
      <c r="H4" s="176">
        <f>H2-H3</f>
        <v>835897</v>
      </c>
      <c r="I4" s="171"/>
      <c r="J4" s="176">
        <f>J2-J3</f>
        <v>1118125</v>
      </c>
    </row>
    <row r="5" spans="1:13" ht="14.5" x14ac:dyDescent="0.35">
      <c r="A5" s="61"/>
      <c r="B5" s="243"/>
      <c r="C5" s="252"/>
      <c r="E5" s="4"/>
      <c r="G5" s="4"/>
      <c r="I5" s="171"/>
    </row>
    <row r="6" spans="1:13" s="89" customFormat="1" ht="14.5" x14ac:dyDescent="0.35">
      <c r="A6" s="113" t="s">
        <v>604</v>
      </c>
      <c r="B6" s="244">
        <v>2019</v>
      </c>
      <c r="C6" s="238">
        <v>245772750</v>
      </c>
      <c r="D6" s="191">
        <v>39323640</v>
      </c>
      <c r="E6" s="114"/>
      <c r="F6" s="191">
        <v>40303233</v>
      </c>
      <c r="G6" s="114"/>
      <c r="H6" s="191">
        <v>25064870</v>
      </c>
      <c r="I6" s="189"/>
      <c r="J6" s="191">
        <v>14258770</v>
      </c>
    </row>
    <row r="7" spans="1:13" s="89" customFormat="1" ht="14.5" x14ac:dyDescent="0.35">
      <c r="A7" s="62" t="s">
        <v>604</v>
      </c>
      <c r="B7" s="245">
        <v>2018</v>
      </c>
      <c r="C7" s="237">
        <v>245772750</v>
      </c>
      <c r="D7" s="250">
        <v>27035003</v>
      </c>
      <c r="E7" s="174"/>
      <c r="F7" s="72">
        <v>27689231</v>
      </c>
      <c r="H7" s="72">
        <v>20002647</v>
      </c>
      <c r="I7" s="171"/>
      <c r="J7" s="72">
        <v>7032356</v>
      </c>
    </row>
    <row r="8" spans="1:13" s="89" customFormat="1" ht="14.5" x14ac:dyDescent="0.35">
      <c r="A8" s="63"/>
      <c r="B8" s="242" t="s">
        <v>620</v>
      </c>
      <c r="C8" s="254">
        <f>C6-C7</f>
        <v>0</v>
      </c>
      <c r="D8" s="249">
        <f>D6-D7</f>
        <v>12288637</v>
      </c>
      <c r="E8" s="177"/>
      <c r="F8" s="176">
        <f>F6-F7</f>
        <v>12614002</v>
      </c>
      <c r="G8" s="177"/>
      <c r="H8" s="176">
        <f>H6-H7</f>
        <v>5062223</v>
      </c>
      <c r="I8" s="171"/>
      <c r="J8" s="176">
        <f>J6-J7</f>
        <v>7226414</v>
      </c>
    </row>
    <row r="9" spans="1:13" s="89" customFormat="1" ht="14.5" x14ac:dyDescent="0.35">
      <c r="A9" s="190" t="s">
        <v>622</v>
      </c>
      <c r="B9" s="244">
        <v>2019</v>
      </c>
      <c r="C9" s="238">
        <f>C2+C6</f>
        <v>422847271</v>
      </c>
      <c r="D9" s="191">
        <f>D2+D6</f>
        <v>61998210</v>
      </c>
      <c r="E9" s="114"/>
      <c r="F9" s="191">
        <f>F2+F6</f>
        <v>63848052</v>
      </c>
      <c r="G9" s="114"/>
      <c r="H9" s="191">
        <f>H2+H6</f>
        <v>38842594</v>
      </c>
      <c r="I9" s="189"/>
      <c r="J9" s="191">
        <f>J2+J6</f>
        <v>23155616</v>
      </c>
    </row>
    <row r="10" spans="1:13" ht="14.5" x14ac:dyDescent="0.35">
      <c r="A10" s="63" t="s">
        <v>622</v>
      </c>
      <c r="B10" s="245">
        <v>2018</v>
      </c>
      <c r="C10" s="237">
        <f>C3+C7</f>
        <v>422847271</v>
      </c>
      <c r="D10" s="165">
        <f>D3+D7</f>
        <v>47755551</v>
      </c>
      <c r="E10" s="67"/>
      <c r="F10" s="165">
        <f>F3+F7</f>
        <v>49172456</v>
      </c>
      <c r="G10" s="67"/>
      <c r="H10" s="165">
        <f>H3+H7</f>
        <v>32944474</v>
      </c>
      <c r="I10" s="171"/>
      <c r="J10" s="165">
        <f>J3+J7</f>
        <v>14811077</v>
      </c>
    </row>
    <row r="11" spans="1:13" ht="14.5" x14ac:dyDescent="0.35">
      <c r="A11" s="63"/>
      <c r="B11" s="242" t="s">
        <v>620</v>
      </c>
      <c r="C11" s="254">
        <f>C9-C10</f>
        <v>0</v>
      </c>
      <c r="D11" s="249">
        <f>D9-D10</f>
        <v>14242659</v>
      </c>
      <c r="E11" s="177"/>
      <c r="F11" s="176">
        <f>F9-F10</f>
        <v>14675596</v>
      </c>
      <c r="G11" s="177"/>
      <c r="H11" s="181">
        <f>H9-H10</f>
        <v>5898120</v>
      </c>
      <c r="I11" s="171"/>
      <c r="J11" s="176">
        <f>J9-J10</f>
        <v>8344539</v>
      </c>
    </row>
    <row r="12" spans="1:13" ht="14.5" x14ac:dyDescent="0.35">
      <c r="C12" s="252"/>
      <c r="H12" s="182">
        <f>H11/daysPRODUCING</f>
        <v>16851.771428571428</v>
      </c>
      <c r="I12" s="180" t="s">
        <v>625</v>
      </c>
    </row>
    <row r="13" spans="1:13" ht="14.5" x14ac:dyDescent="0.35">
      <c r="A13" s="188" t="s">
        <v>605</v>
      </c>
      <c r="B13" s="240">
        <v>2019</v>
      </c>
      <c r="C13" s="238">
        <v>856394028</v>
      </c>
      <c r="D13" s="161">
        <v>67808755</v>
      </c>
      <c r="E13" s="65"/>
      <c r="F13" s="161">
        <v>69726351</v>
      </c>
      <c r="G13" s="65"/>
      <c r="H13" s="161">
        <v>16432270</v>
      </c>
      <c r="I13" s="189"/>
      <c r="J13" s="161">
        <v>51376485</v>
      </c>
    </row>
    <row r="14" spans="1:13" ht="14.5" x14ac:dyDescent="0.35">
      <c r="A14" s="64" t="s">
        <v>605</v>
      </c>
      <c r="B14" s="241">
        <v>2018</v>
      </c>
      <c r="C14" s="237">
        <v>856394028</v>
      </c>
      <c r="D14" s="144">
        <v>67808755</v>
      </c>
      <c r="E14" s="172"/>
      <c r="F14" s="144">
        <v>69726351</v>
      </c>
      <c r="H14" s="171">
        <v>7905551</v>
      </c>
      <c r="I14" s="171"/>
      <c r="J14" s="144">
        <v>59903204</v>
      </c>
    </row>
    <row r="15" spans="1:13" ht="14.5" x14ac:dyDescent="0.35">
      <c r="A15" s="64"/>
      <c r="B15" s="242" t="s">
        <v>620</v>
      </c>
      <c r="C15" s="254">
        <f>C13-C14</f>
        <v>0</v>
      </c>
      <c r="D15" s="249">
        <f>D13-D14</f>
        <v>0</v>
      </c>
      <c r="E15" s="177"/>
      <c r="F15" s="176">
        <f>F13-F14</f>
        <v>0</v>
      </c>
      <c r="G15" s="177"/>
      <c r="H15" s="176">
        <f>H13-H14</f>
        <v>8526719</v>
      </c>
      <c r="I15" s="171"/>
      <c r="J15" s="173">
        <f>J13-J14</f>
        <v>-8526719</v>
      </c>
    </row>
    <row r="16" spans="1:13" ht="15.5" x14ac:dyDescent="0.35">
      <c r="A16" s="64"/>
      <c r="B16" s="243"/>
      <c r="C16" s="252"/>
      <c r="H16" s="257">
        <f>H15/daysPRODUCING</f>
        <v>24362.054285714286</v>
      </c>
      <c r="I16" s="258" t="s">
        <v>625</v>
      </c>
      <c r="J16" s="259"/>
    </row>
    <row r="17" spans="1:13" s="89" customFormat="1" ht="14.5" x14ac:dyDescent="0.35">
      <c r="A17" s="113" t="s">
        <v>606</v>
      </c>
      <c r="B17" s="244">
        <v>2019</v>
      </c>
      <c r="C17" s="230">
        <v>735563595</v>
      </c>
      <c r="D17" s="161">
        <v>63325925</v>
      </c>
      <c r="E17" s="65"/>
      <c r="F17" s="161">
        <v>64392804</v>
      </c>
      <c r="G17" s="65"/>
      <c r="H17" s="161">
        <v>17329499</v>
      </c>
      <c r="I17" s="189"/>
      <c r="J17" s="161">
        <v>45996426</v>
      </c>
    </row>
    <row r="18" spans="1:13" s="89" customFormat="1" ht="14.5" x14ac:dyDescent="0.35">
      <c r="A18" s="62" t="s">
        <v>606</v>
      </c>
      <c r="B18" s="245">
        <v>2018</v>
      </c>
      <c r="C18" s="228">
        <v>762107303</v>
      </c>
      <c r="D18" s="15">
        <v>59635961</v>
      </c>
      <c r="E18" s="178"/>
      <c r="F18" s="15">
        <v>61079901</v>
      </c>
      <c r="H18" s="15">
        <v>7681437</v>
      </c>
      <c r="I18" s="171"/>
      <c r="J18" s="15">
        <v>51954524</v>
      </c>
    </row>
    <row r="19" spans="1:13" s="89" customFormat="1" ht="14.5" x14ac:dyDescent="0.35">
      <c r="A19" s="63"/>
      <c r="B19" s="242" t="s">
        <v>620</v>
      </c>
      <c r="C19" s="173">
        <f>C17-C18</f>
        <v>-26543708</v>
      </c>
      <c r="D19" s="249">
        <f>D17-D18</f>
        <v>3689964</v>
      </c>
      <c r="E19" s="177"/>
      <c r="F19" s="176">
        <f>F17-F18</f>
        <v>3312903</v>
      </c>
      <c r="G19" s="177"/>
      <c r="H19" s="176">
        <f>H17-H18</f>
        <v>9648062</v>
      </c>
      <c r="I19" s="171"/>
      <c r="J19" s="173">
        <f>J17-J18</f>
        <v>-5958098</v>
      </c>
    </row>
    <row r="20" spans="1:13" s="89" customFormat="1" ht="14.5" x14ac:dyDescent="0.35">
      <c r="A20" s="63"/>
      <c r="B20" s="246"/>
      <c r="C20" s="252"/>
      <c r="D20" s="15"/>
      <c r="E20" s="15"/>
      <c r="F20" s="15"/>
      <c r="G20" s="15"/>
      <c r="H20" s="182">
        <f>H19/daysPRODUCING</f>
        <v>27565.891428571427</v>
      </c>
      <c r="I20" s="180" t="s">
        <v>625</v>
      </c>
      <c r="J20" s="15"/>
    </row>
    <row r="21" spans="1:13" ht="14.5" x14ac:dyDescent="0.35">
      <c r="A21" s="188" t="s">
        <v>607</v>
      </c>
      <c r="B21" s="240">
        <v>2019</v>
      </c>
      <c r="C21" s="238">
        <v>1795207556</v>
      </c>
      <c r="D21" s="161">
        <v>233376982</v>
      </c>
      <c r="E21" s="65"/>
      <c r="F21" s="161">
        <v>243551674</v>
      </c>
      <c r="G21" s="65"/>
      <c r="H21" s="161">
        <v>97096796</v>
      </c>
      <c r="I21" s="189"/>
      <c r="J21" s="161">
        <v>136280186</v>
      </c>
    </row>
    <row r="22" spans="1:13" ht="14.5" x14ac:dyDescent="0.35">
      <c r="A22" s="64" t="s">
        <v>607</v>
      </c>
      <c r="B22" s="241">
        <v>2018</v>
      </c>
      <c r="C22" s="237">
        <v>1795207556</v>
      </c>
      <c r="D22" s="251">
        <v>233376982</v>
      </c>
      <c r="E22" s="179"/>
      <c r="F22" s="14">
        <v>243551674</v>
      </c>
      <c r="H22" s="14">
        <v>60952563</v>
      </c>
      <c r="I22" s="171"/>
      <c r="J22" s="14">
        <v>172424419</v>
      </c>
    </row>
    <row r="23" spans="1:13" ht="14.5" x14ac:dyDescent="0.35">
      <c r="A23" s="61"/>
      <c r="B23" s="242" t="s">
        <v>620</v>
      </c>
      <c r="C23" s="254">
        <f>C21-C22</f>
        <v>0</v>
      </c>
      <c r="D23" s="249">
        <f>D21-D22</f>
        <v>0</v>
      </c>
      <c r="E23" s="177"/>
      <c r="F23" s="176">
        <f>F21-F22</f>
        <v>0</v>
      </c>
      <c r="G23" s="177"/>
      <c r="H23" s="176">
        <f>H21-H22</f>
        <v>36144233</v>
      </c>
      <c r="I23" s="171"/>
      <c r="J23" s="173">
        <f>J21-J22</f>
        <v>-36144233</v>
      </c>
    </row>
    <row r="24" spans="1:13" s="89" customFormat="1" ht="14.5" x14ac:dyDescent="0.35">
      <c r="A24" s="113" t="s">
        <v>608</v>
      </c>
      <c r="B24" s="244">
        <v>2019</v>
      </c>
      <c r="C24" s="238">
        <v>1529106969</v>
      </c>
      <c r="D24" s="226">
        <v>177738408</v>
      </c>
      <c r="E24" s="117"/>
      <c r="F24" s="118">
        <v>185010447</v>
      </c>
      <c r="G24" s="117"/>
      <c r="H24" s="118">
        <v>45783940</v>
      </c>
      <c r="I24" s="118"/>
      <c r="J24" s="118">
        <v>131954468</v>
      </c>
    </row>
    <row r="25" spans="1:13" s="134" customFormat="1" ht="14.5" x14ac:dyDescent="0.35">
      <c r="A25" s="62" t="s">
        <v>608</v>
      </c>
      <c r="B25" s="245">
        <v>2018</v>
      </c>
      <c r="C25" s="237">
        <v>690893598</v>
      </c>
      <c r="D25" s="251">
        <v>86102710</v>
      </c>
      <c r="E25" s="179"/>
      <c r="F25" s="14">
        <v>89276116</v>
      </c>
      <c r="G25" s="15"/>
      <c r="H25" s="14">
        <v>17396191</v>
      </c>
      <c r="I25" s="171"/>
      <c r="J25" s="14">
        <v>68706519</v>
      </c>
    </row>
    <row r="26" spans="1:13" s="89" customFormat="1" ht="14.5" x14ac:dyDescent="0.35">
      <c r="B26" s="242" t="s">
        <v>620</v>
      </c>
      <c r="C26" s="254">
        <f>C24-C25</f>
        <v>838213371</v>
      </c>
      <c r="D26" s="249">
        <f>D24-D25</f>
        <v>91635698</v>
      </c>
      <c r="E26" s="177"/>
      <c r="F26" s="176">
        <f>F24-F25</f>
        <v>95734331</v>
      </c>
      <c r="G26" s="177"/>
      <c r="H26" s="181">
        <f>H24-H25</f>
        <v>28387749</v>
      </c>
      <c r="I26" s="171"/>
      <c r="J26" s="176">
        <f>J24-J25</f>
        <v>63247949</v>
      </c>
    </row>
    <row r="27" spans="1:13" ht="15" thickBot="1" x14ac:dyDescent="0.4">
      <c r="A27" s="137"/>
      <c r="B27" s="137"/>
      <c r="C27" s="253"/>
      <c r="E27" s="2"/>
      <c r="G27" s="2"/>
    </row>
    <row r="28" spans="1:13" ht="15" thickBot="1" x14ac:dyDescent="0.4">
      <c r="A28" s="148" t="s">
        <v>611</v>
      </c>
      <c r="B28" s="240">
        <v>2019</v>
      </c>
      <c r="C28" s="238">
        <f>C21+C24</f>
        <v>3324314525</v>
      </c>
      <c r="D28" s="186">
        <f>D21+D24</f>
        <v>411115390</v>
      </c>
      <c r="E28" s="65"/>
      <c r="F28" s="186">
        <f>F21+F24</f>
        <v>428562121</v>
      </c>
      <c r="G28" s="65"/>
      <c r="H28" s="186">
        <f>H21+H24</f>
        <v>142880736</v>
      </c>
      <c r="I28" s="187"/>
      <c r="J28" s="186">
        <f>J21+J24</f>
        <v>268234654</v>
      </c>
    </row>
    <row r="29" spans="1:13" ht="15" thickBot="1" x14ac:dyDescent="0.4">
      <c r="A29" s="148" t="s">
        <v>611</v>
      </c>
      <c r="B29" s="241">
        <v>2018</v>
      </c>
      <c r="C29" s="237">
        <f>C22+C25</f>
        <v>2486101154</v>
      </c>
      <c r="D29" s="149">
        <f>D22+D25</f>
        <v>319479692</v>
      </c>
      <c r="F29" s="149">
        <f>F22+F25</f>
        <v>332827790</v>
      </c>
      <c r="H29" s="149">
        <f>H22+H25</f>
        <v>78348754</v>
      </c>
      <c r="J29" s="149">
        <f>J22+J25</f>
        <v>241130938</v>
      </c>
    </row>
    <row r="30" spans="1:13" ht="14.5" x14ac:dyDescent="0.35">
      <c r="B30" s="242" t="s">
        <v>620</v>
      </c>
      <c r="C30" s="254">
        <f>C28-C29</f>
        <v>838213371</v>
      </c>
      <c r="D30" s="249">
        <f>D28-D29</f>
        <v>91635698</v>
      </c>
      <c r="E30" s="177"/>
      <c r="F30" s="176">
        <f>F28-F29</f>
        <v>95734331</v>
      </c>
      <c r="G30" s="177"/>
      <c r="H30" s="181">
        <f>H28-H29</f>
        <v>64531982</v>
      </c>
      <c r="I30" s="171"/>
      <c r="J30" s="176">
        <f>J28-J29</f>
        <v>27103716</v>
      </c>
    </row>
    <row r="31" spans="1:13" ht="15.5" x14ac:dyDescent="0.35">
      <c r="C31" s="252"/>
      <c r="H31" s="255">
        <f>H30/daysPRODUCING</f>
        <v>184377.09142857144</v>
      </c>
      <c r="I31" s="180" t="s">
        <v>625</v>
      </c>
      <c r="L31" s="256">
        <f>H31/H35</f>
        <v>0.72831180195791245</v>
      </c>
      <c r="M31" s="2" t="s">
        <v>634</v>
      </c>
    </row>
    <row r="32" spans="1:13" s="15" customFormat="1" ht="18.5" x14ac:dyDescent="0.35">
      <c r="A32" s="2"/>
      <c r="B32" s="151" t="s">
        <v>621</v>
      </c>
      <c r="C32" s="232">
        <v>5339119419</v>
      </c>
      <c r="D32" s="152">
        <f>D9+D13+D17+D28</f>
        <v>604248280</v>
      </c>
      <c r="F32" s="152">
        <f>F9+F13+F17+F28</f>
        <v>626529328</v>
      </c>
      <c r="H32" s="152">
        <f>H9+H13+H17+H28</f>
        <v>215485099</v>
      </c>
      <c r="J32" s="152">
        <f>J9+J13+J17+J28</f>
        <v>388763181</v>
      </c>
      <c r="K32" s="163">
        <v>0.68170454204685527</v>
      </c>
      <c r="L32" s="162" t="s">
        <v>616</v>
      </c>
    </row>
    <row r="33" spans="2:13" ht="19" thickBot="1" x14ac:dyDescent="0.4">
      <c r="B33" s="201" t="s">
        <v>626</v>
      </c>
      <c r="C33" s="235">
        <v>4527449756</v>
      </c>
      <c r="D33" s="202">
        <f>D10+D14+D18+D29</f>
        <v>494679959</v>
      </c>
      <c r="E33" s="203"/>
      <c r="F33" s="202">
        <f>F10+F14+F18+F29</f>
        <v>512806498</v>
      </c>
      <c r="G33" s="203"/>
      <c r="H33" s="202">
        <f>H10+H14+H18+H29</f>
        <v>126880216</v>
      </c>
      <c r="I33" s="203"/>
      <c r="J33" s="202">
        <f>J10+J14+J18+J29</f>
        <v>367799743</v>
      </c>
      <c r="K33" s="197">
        <f>J33/D33</f>
        <v>0.74351049867374963</v>
      </c>
      <c r="L33" s="198" t="s">
        <v>616</v>
      </c>
    </row>
    <row r="34" spans="2:13" ht="14.5" x14ac:dyDescent="0.35">
      <c r="B34" s="175" t="s">
        <v>620</v>
      </c>
      <c r="C34" s="236">
        <f>C32-C33</f>
        <v>811669663</v>
      </c>
      <c r="D34" s="176">
        <f>D32-D33</f>
        <v>109568321</v>
      </c>
      <c r="E34" s="177"/>
      <c r="F34" s="176">
        <f>F32-F33</f>
        <v>113722830</v>
      </c>
      <c r="G34" s="177"/>
      <c r="H34" s="181">
        <f>H32-H33</f>
        <v>88604883</v>
      </c>
      <c r="I34" s="171"/>
      <c r="J34" s="176">
        <f>J32-J33</f>
        <v>20963438</v>
      </c>
    </row>
    <row r="35" spans="2:13" ht="14.5" x14ac:dyDescent="0.35">
      <c r="H35" s="182">
        <f>H34/daysPRODUCING</f>
        <v>253156.80857142858</v>
      </c>
      <c r="I35" s="180" t="s">
        <v>625</v>
      </c>
    </row>
    <row r="36" spans="2:13" ht="14.5" x14ac:dyDescent="0.35">
      <c r="D36" s="2"/>
      <c r="E36" s="2"/>
      <c r="F36" s="2"/>
      <c r="G36" s="2"/>
      <c r="H36" s="2"/>
      <c r="I36" s="2"/>
      <c r="J36" s="2"/>
      <c r="M36" s="170"/>
    </row>
    <row r="37" spans="2:13" ht="30" customHeight="1" x14ac:dyDescent="0.35">
      <c r="B37" s="166" t="s">
        <v>621</v>
      </c>
      <c r="C37" s="166"/>
      <c r="D37" s="167">
        <v>604248280</v>
      </c>
      <c r="E37" s="168"/>
      <c r="F37" s="167">
        <v>626529328</v>
      </c>
      <c r="G37" s="168"/>
      <c r="H37" s="167">
        <v>215485099</v>
      </c>
      <c r="I37" s="168"/>
      <c r="J37" s="167">
        <v>411918797</v>
      </c>
      <c r="K37" s="199">
        <v>0.68170454204685527</v>
      </c>
      <c r="L37" s="169" t="s">
        <v>616</v>
      </c>
    </row>
    <row r="38" spans="2:13" ht="30" customHeight="1" x14ac:dyDescent="0.35">
      <c r="B38" s="194" t="s">
        <v>627</v>
      </c>
      <c r="C38" s="194"/>
      <c r="D38" s="195">
        <v>494679959</v>
      </c>
      <c r="E38" s="196"/>
      <c r="F38" s="195">
        <v>512806498</v>
      </c>
      <c r="G38" s="196"/>
      <c r="H38" s="195">
        <v>126880216</v>
      </c>
      <c r="I38" s="196"/>
      <c r="J38" s="195">
        <v>367799743</v>
      </c>
      <c r="K38" s="197">
        <v>0.74351049867374963</v>
      </c>
      <c r="L38" s="198" t="s">
        <v>616</v>
      </c>
    </row>
    <row r="39" spans="2:13" ht="14.5" x14ac:dyDescent="0.35">
      <c r="B39" s="175" t="s">
        <v>620</v>
      </c>
      <c r="C39" s="175"/>
      <c r="D39" s="176">
        <f>D37-D38</f>
        <v>109568321</v>
      </c>
      <c r="E39" s="177"/>
      <c r="F39" s="176">
        <f>F37-F38</f>
        <v>113722830</v>
      </c>
      <c r="G39" s="177"/>
      <c r="H39" s="181">
        <f>H37-H38</f>
        <v>88604883</v>
      </c>
      <c r="I39" s="171"/>
      <c r="J39" s="176">
        <f>J37-J38</f>
        <v>44119054</v>
      </c>
    </row>
    <row r="40" spans="2:13" ht="30" customHeight="1" x14ac:dyDescent="0.35">
      <c r="H40" s="200">
        <f>H39/daysPRODUCING</f>
        <v>253156.80857142858</v>
      </c>
      <c r="I40" s="180" t="s">
        <v>625</v>
      </c>
    </row>
  </sheetData>
  <phoneticPr fontId="1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E362-1EC3-4269-9BD1-965A0821CD48}">
  <dimension ref="A1:BO36"/>
  <sheetViews>
    <sheetView tabSelected="1" zoomScale="90" zoomScaleNormal="90" workbookViewId="0">
      <pane xSplit="2" ySplit="1" topLeftCell="G9" activePane="bottomRight" state="frozen"/>
      <selection pane="topRight" activeCell="C1" sqref="C1"/>
      <selection pane="bottomLeft" activeCell="A2" sqref="A2"/>
      <selection pane="bottomRight" activeCell="Q33" sqref="Q33"/>
    </sheetView>
  </sheetViews>
  <sheetFormatPr defaultRowHeight="30" customHeight="1" x14ac:dyDescent="0.35"/>
  <cols>
    <col min="1" max="1" width="11.54296875" bestFit="1" customWidth="1"/>
    <col min="2" max="2" width="23.6328125" bestFit="1" customWidth="1"/>
    <col min="3" max="3" width="8.7265625" style="11" bestFit="1" customWidth="1"/>
    <col min="4" max="4" width="7.7265625" style="9" bestFit="1" customWidth="1"/>
    <col min="5" max="5" width="9.08984375" style="12" bestFit="1" customWidth="1"/>
    <col min="6" max="6" width="9" style="9" bestFit="1" customWidth="1"/>
    <col min="7" max="7" width="8.26953125" bestFit="1" customWidth="1"/>
    <col min="8" max="8" width="8.7265625" style="12" bestFit="1" customWidth="1"/>
    <col min="9" max="9" width="7.6328125" style="9" bestFit="1" customWidth="1"/>
    <col min="10" max="10" width="11.08984375" customWidth="1"/>
    <col min="11" max="11" width="10.26953125" customWidth="1"/>
    <col min="12" max="12" width="10" customWidth="1"/>
    <col min="13" max="13" width="7.453125" style="9" customWidth="1"/>
    <col min="14" max="14" width="6.26953125" bestFit="1" customWidth="1"/>
    <col min="15" max="15" width="14.1796875" style="15" bestFit="1" customWidth="1"/>
    <col min="16" max="17" width="11.08984375" style="15" bestFit="1" customWidth="1"/>
    <col min="18" max="18" width="11.54296875" style="15" bestFit="1" customWidth="1"/>
    <col min="19" max="19" width="12.6328125" style="15" bestFit="1" customWidth="1"/>
    <col min="20" max="20" width="11.26953125" style="15" bestFit="1" customWidth="1"/>
    <col min="21" max="21" width="12" style="15" bestFit="1" customWidth="1"/>
    <col min="22" max="22" width="12.453125" style="15" bestFit="1" customWidth="1"/>
    <col min="23" max="23" width="6.54296875" style="15" bestFit="1" customWidth="1"/>
    <col min="24" max="24" width="6.7265625" style="45" bestFit="1" customWidth="1"/>
    <col min="25" max="25" width="6.7265625" style="15" bestFit="1" customWidth="1"/>
    <col min="26" max="26" width="9.08984375" style="15" bestFit="1" customWidth="1"/>
    <col min="27" max="27" width="6.7265625" style="25" bestFit="1" customWidth="1"/>
    <col min="28" max="28" width="7" style="26" bestFit="1" customWidth="1"/>
    <col min="29" max="29" width="8.1796875" style="26" bestFit="1" customWidth="1"/>
    <col min="30" max="30" width="6.7265625" style="48" bestFit="1" customWidth="1"/>
    <col min="31" max="31" width="6.90625" style="50" bestFit="1" customWidth="1"/>
    <col min="32" max="32" width="9.08984375" style="50" bestFit="1" customWidth="1"/>
    <col min="33" max="33" width="6.26953125" style="9" bestFit="1" customWidth="1"/>
    <col min="34" max="34" width="7.36328125" style="9" bestFit="1" customWidth="1"/>
    <col min="35" max="35" width="9.6328125" bestFit="1" customWidth="1"/>
    <col min="36" max="36" width="4.6328125" bestFit="1" customWidth="1"/>
    <col min="37" max="37" width="6.08984375" bestFit="1" customWidth="1"/>
    <col min="38" max="38" width="6.54296875" style="15" bestFit="1" customWidth="1"/>
    <col min="39" max="39" width="4.08984375" style="43" bestFit="1" customWidth="1"/>
    <col min="40" max="41" width="5.6328125" bestFit="1" customWidth="1"/>
    <col min="42" max="42" width="5.08984375" style="40" bestFit="1" customWidth="1"/>
    <col min="43" max="43" width="6.7265625" style="28" bestFit="1" customWidth="1"/>
    <col min="44" max="44" width="5.81640625" style="31" bestFit="1" customWidth="1"/>
    <col min="45" max="45" width="9.1796875" style="22" bestFit="1" customWidth="1"/>
    <col min="46" max="46" width="5.54296875" style="40" bestFit="1" customWidth="1"/>
    <col min="47" max="47" width="5.6328125" style="25" bestFit="1" customWidth="1"/>
    <col min="48" max="48" width="4.08984375" style="22" bestFit="1" customWidth="1"/>
    <col min="49" max="49" width="5.6328125" style="33" bestFit="1" customWidth="1"/>
    <col min="50" max="50" width="8.81640625" style="33" bestFit="1" customWidth="1"/>
    <col min="51" max="51" width="10.1796875" style="32" bestFit="1" customWidth="1"/>
    <col min="52" max="52" width="12.6328125" style="15" bestFit="1" customWidth="1"/>
    <col min="53" max="53" width="4.6328125" style="17" bestFit="1" customWidth="1"/>
    <col min="54" max="55" width="10.1796875" bestFit="1" customWidth="1"/>
    <col min="56" max="56" width="6.7265625" style="38" bestFit="1" customWidth="1"/>
    <col min="57" max="57" width="4.6328125" bestFit="1" customWidth="1"/>
    <col min="58" max="58" width="10.08984375" style="15" bestFit="1" customWidth="1"/>
    <col min="59" max="59" width="12.6328125" style="15" bestFit="1" customWidth="1"/>
    <col min="60" max="60" width="12.7265625" style="16" bestFit="1" customWidth="1"/>
    <col min="61" max="62" width="5.90625" bestFit="1" customWidth="1"/>
    <col min="63" max="64" width="5.54296875" bestFit="1" customWidth="1"/>
  </cols>
  <sheetData>
    <row r="1" spans="1:67" s="218" customFormat="1" ht="30" customHeight="1" x14ac:dyDescent="0.35">
      <c r="A1" s="59" t="s">
        <v>602</v>
      </c>
      <c r="B1" s="59" t="s">
        <v>0</v>
      </c>
      <c r="C1" s="204" t="s">
        <v>1</v>
      </c>
      <c r="D1" s="59" t="s">
        <v>2</v>
      </c>
      <c r="E1" s="204" t="s">
        <v>3</v>
      </c>
      <c r="F1" s="59" t="s">
        <v>4</v>
      </c>
      <c r="G1" s="59" t="s">
        <v>599</v>
      </c>
      <c r="H1" s="204" t="s">
        <v>5</v>
      </c>
      <c r="I1" s="59" t="s">
        <v>6</v>
      </c>
      <c r="J1" s="59" t="s">
        <v>7</v>
      </c>
      <c r="K1" s="59" t="s">
        <v>628</v>
      </c>
      <c r="L1" s="59" t="s">
        <v>629</v>
      </c>
      <c r="M1" s="59" t="s">
        <v>600</v>
      </c>
      <c r="N1" s="219" t="s">
        <v>10</v>
      </c>
      <c r="O1" s="227" t="s">
        <v>46</v>
      </c>
      <c r="P1" s="223" t="s">
        <v>11</v>
      </c>
      <c r="Q1" s="205" t="s">
        <v>12</v>
      </c>
      <c r="R1" s="205" t="s">
        <v>13</v>
      </c>
      <c r="S1" s="205" t="s">
        <v>14</v>
      </c>
      <c r="T1" s="205" t="s">
        <v>15</v>
      </c>
      <c r="U1" s="205" t="s">
        <v>16</v>
      </c>
      <c r="V1" s="205" t="s">
        <v>17</v>
      </c>
      <c r="W1" s="205" t="s">
        <v>18</v>
      </c>
      <c r="X1" s="206" t="s">
        <v>19</v>
      </c>
      <c r="Y1" s="205" t="s">
        <v>20</v>
      </c>
      <c r="Z1" s="205" t="s">
        <v>21</v>
      </c>
      <c r="AA1" s="207" t="s">
        <v>22</v>
      </c>
      <c r="AB1" s="208" t="s">
        <v>23</v>
      </c>
      <c r="AC1" s="208" t="s">
        <v>24</v>
      </c>
      <c r="AD1" s="209" t="s">
        <v>25</v>
      </c>
      <c r="AE1" s="210" t="s">
        <v>26</v>
      </c>
      <c r="AF1" s="210" t="s">
        <v>27</v>
      </c>
      <c r="AG1" s="59" t="s">
        <v>28</v>
      </c>
      <c r="AH1" s="59" t="s">
        <v>29</v>
      </c>
      <c r="AI1" s="59" t="s">
        <v>30</v>
      </c>
      <c r="AJ1" s="59" t="s">
        <v>31</v>
      </c>
      <c r="AK1" s="59" t="s">
        <v>601</v>
      </c>
      <c r="AL1" s="205" t="s">
        <v>32</v>
      </c>
      <c r="AM1" s="211" t="s">
        <v>33</v>
      </c>
      <c r="AN1" s="59" t="s">
        <v>34</v>
      </c>
      <c r="AO1" s="59" t="s">
        <v>35</v>
      </c>
      <c r="AP1" s="212" t="s">
        <v>36</v>
      </c>
      <c r="AQ1" s="213" t="s">
        <v>37</v>
      </c>
      <c r="AR1" s="214" t="s">
        <v>38</v>
      </c>
      <c r="AS1" s="208" t="s">
        <v>39</v>
      </c>
      <c r="AT1" s="212" t="s">
        <v>40</v>
      </c>
      <c r="AU1" s="207" t="s">
        <v>41</v>
      </c>
      <c r="AV1" s="208" t="s">
        <v>42</v>
      </c>
      <c r="AW1" s="214" t="s">
        <v>43</v>
      </c>
      <c r="AX1" s="214" t="s">
        <v>44</v>
      </c>
      <c r="AY1" s="215" t="s">
        <v>45</v>
      </c>
      <c r="AZ1" s="205" t="s">
        <v>47</v>
      </c>
      <c r="BA1" s="207" t="s">
        <v>48</v>
      </c>
      <c r="BB1" s="59" t="s">
        <v>49</v>
      </c>
      <c r="BC1" s="59" t="s">
        <v>50</v>
      </c>
      <c r="BD1" s="216" t="s">
        <v>51</v>
      </c>
      <c r="BE1" s="59" t="s">
        <v>52</v>
      </c>
      <c r="BF1" s="205" t="s">
        <v>53</v>
      </c>
      <c r="BG1" s="205" t="s">
        <v>54</v>
      </c>
      <c r="BH1" s="217" t="s">
        <v>55</v>
      </c>
      <c r="BI1" s="59" t="s">
        <v>56</v>
      </c>
      <c r="BJ1" s="59" t="s">
        <v>57</v>
      </c>
      <c r="BK1" s="59" t="s">
        <v>58</v>
      </c>
      <c r="BL1" s="59" t="s">
        <v>59</v>
      </c>
      <c r="BM1" s="59" t="s">
        <v>60</v>
      </c>
      <c r="BN1" s="59" t="s">
        <v>61</v>
      </c>
      <c r="BO1" s="59" t="s">
        <v>62</v>
      </c>
    </row>
    <row r="2" spans="1:67" s="2" customFormat="1" ht="14.5" x14ac:dyDescent="0.35">
      <c r="A2" s="233" t="s">
        <v>630</v>
      </c>
      <c r="B2" s="234"/>
      <c r="C2" s="10"/>
      <c r="D2" s="8"/>
      <c r="E2" s="10"/>
      <c r="F2" s="8"/>
      <c r="G2" s="66"/>
      <c r="H2" s="10"/>
      <c r="I2" s="8"/>
      <c r="J2" s="4"/>
      <c r="K2" s="4"/>
      <c r="L2" s="4"/>
      <c r="M2" s="8"/>
      <c r="N2" s="220"/>
      <c r="O2" s="228"/>
      <c r="P2" s="224"/>
      <c r="Q2" s="143"/>
      <c r="R2" s="142"/>
      <c r="S2" s="14"/>
      <c r="T2" s="14"/>
      <c r="U2" s="14"/>
      <c r="V2" s="14"/>
      <c r="W2" s="14"/>
      <c r="X2" s="44"/>
      <c r="Y2" s="14"/>
      <c r="Z2" s="14"/>
      <c r="AA2" s="19"/>
      <c r="AB2" s="24"/>
      <c r="AC2" s="24"/>
      <c r="AD2" s="51"/>
      <c r="AE2" s="52"/>
      <c r="AF2" s="52"/>
      <c r="AG2" s="8"/>
      <c r="AH2" s="8"/>
      <c r="AI2" s="3"/>
      <c r="AJ2" s="3"/>
      <c r="AK2" s="3"/>
      <c r="AL2" s="14"/>
      <c r="AM2" s="24"/>
      <c r="AN2" s="3"/>
      <c r="AO2" s="3"/>
      <c r="AP2" s="6"/>
      <c r="AQ2" s="42"/>
      <c r="AR2" s="29"/>
      <c r="AS2" s="24"/>
      <c r="AT2" s="53"/>
      <c r="AU2" s="18"/>
      <c r="AV2" s="21"/>
      <c r="AW2" s="29"/>
      <c r="AX2" s="30"/>
      <c r="AY2" s="37"/>
      <c r="AZ2" s="34"/>
      <c r="BA2" s="19"/>
      <c r="BB2" s="6"/>
      <c r="BC2" s="6"/>
      <c r="BD2" s="30"/>
      <c r="BE2" s="6"/>
      <c r="BF2" s="27"/>
      <c r="BG2" s="27"/>
      <c r="BH2" s="39"/>
      <c r="BI2" s="3"/>
      <c r="BJ2" s="3"/>
      <c r="BK2" s="3"/>
      <c r="BL2" s="3"/>
      <c r="BM2" s="3"/>
      <c r="BN2" s="3"/>
      <c r="BO2" s="3"/>
    </row>
    <row r="3" spans="1:67" s="2" customFormat="1" ht="14.5" x14ac:dyDescent="0.35">
      <c r="A3" s="233"/>
      <c r="B3" s="234"/>
      <c r="C3" s="10"/>
      <c r="D3" s="8"/>
      <c r="E3" s="10"/>
      <c r="F3" s="8"/>
      <c r="G3" s="66"/>
      <c r="H3" s="10"/>
      <c r="I3" s="8"/>
      <c r="J3" s="4"/>
      <c r="K3" s="4"/>
      <c r="L3" s="4"/>
      <c r="M3" s="8"/>
      <c r="N3" s="220"/>
      <c r="O3" s="228"/>
      <c r="P3" s="224"/>
      <c r="Q3" s="143"/>
      <c r="R3" s="142"/>
      <c r="S3" s="14"/>
      <c r="T3" s="14"/>
      <c r="U3" s="14"/>
      <c r="V3" s="14"/>
      <c r="W3" s="14"/>
      <c r="X3" s="44"/>
      <c r="Y3" s="14"/>
      <c r="Z3" s="14"/>
      <c r="AA3" s="19"/>
      <c r="AB3" s="24"/>
      <c r="AC3" s="24"/>
      <c r="AD3" s="51"/>
      <c r="AE3" s="52"/>
      <c r="AF3" s="52"/>
      <c r="AG3" s="8"/>
      <c r="AH3" s="8"/>
      <c r="AI3" s="3"/>
      <c r="AJ3" s="3"/>
      <c r="AK3" s="3"/>
      <c r="AL3" s="14"/>
      <c r="AM3" s="24"/>
      <c r="AN3" s="3"/>
      <c r="AO3" s="3"/>
      <c r="AP3" s="6"/>
      <c r="AQ3" s="42"/>
      <c r="AR3" s="29"/>
      <c r="AS3" s="24"/>
      <c r="AT3" s="53"/>
      <c r="AU3" s="18"/>
      <c r="AV3" s="21"/>
      <c r="AW3" s="29"/>
      <c r="AX3" s="30"/>
      <c r="AY3" s="37"/>
      <c r="AZ3" s="34"/>
      <c r="BA3" s="19"/>
      <c r="BB3" s="6"/>
      <c r="BC3" s="6"/>
      <c r="BD3" s="30"/>
      <c r="BE3" s="6"/>
      <c r="BF3" s="27"/>
      <c r="BG3" s="27"/>
      <c r="BH3" s="39"/>
      <c r="BI3" s="3"/>
      <c r="BJ3" s="3"/>
      <c r="BK3" s="3"/>
      <c r="BL3" s="3"/>
      <c r="BM3" s="5"/>
      <c r="BN3" s="3"/>
      <c r="BO3" s="3"/>
    </row>
    <row r="4" spans="1:67" s="2" customFormat="1" ht="14.5" x14ac:dyDescent="0.35">
      <c r="A4" s="61"/>
      <c r="B4" s="4"/>
      <c r="C4" s="10"/>
      <c r="D4" s="8"/>
      <c r="E4" s="10"/>
      <c r="F4" s="8"/>
      <c r="G4" s="66"/>
      <c r="H4" s="10"/>
      <c r="I4" s="8"/>
      <c r="J4" s="4"/>
      <c r="K4" s="4"/>
      <c r="L4" s="4"/>
      <c r="M4" s="8"/>
      <c r="N4" s="220"/>
      <c r="O4" s="228"/>
      <c r="P4" s="161">
        <f>SUBTOTAL(9,P2:P3)</f>
        <v>0</v>
      </c>
      <c r="Q4" s="140">
        <f>P4*oilPRICE/1000000</f>
        <v>0</v>
      </c>
      <c r="R4" s="161">
        <f>SUBTOTAL(9,R2:R3)</f>
        <v>0</v>
      </c>
      <c r="S4" s="161">
        <f>SUBTOTAL(9,S2:S3)</f>
        <v>0</v>
      </c>
      <c r="T4" s="144">
        <f>SUBTOTAL(9,T2:T3)</f>
        <v>0</v>
      </c>
      <c r="U4" s="138">
        <f>T4*oilPRICE/1000000</f>
        <v>0</v>
      </c>
      <c r="V4" s="153" t="s">
        <v>612</v>
      </c>
      <c r="W4" s="154"/>
      <c r="X4" s="44"/>
      <c r="Y4" s="14"/>
      <c r="Z4" s="14"/>
      <c r="AA4" s="19"/>
      <c r="AB4" s="24"/>
      <c r="AC4" s="24"/>
      <c r="AD4" s="51"/>
      <c r="AE4" s="52"/>
      <c r="AF4" s="52"/>
      <c r="AG4" s="8"/>
      <c r="AH4" s="8"/>
      <c r="AI4" s="3"/>
      <c r="AJ4" s="3"/>
      <c r="AK4" s="3"/>
      <c r="AL4" s="14"/>
      <c r="AM4" s="24"/>
      <c r="AN4" s="3"/>
      <c r="AO4" s="3"/>
      <c r="AP4" s="6"/>
      <c r="AQ4" s="42"/>
      <c r="AR4" s="29"/>
      <c r="AS4" s="24"/>
      <c r="AT4" s="53"/>
      <c r="AU4" s="18"/>
      <c r="AV4" s="21"/>
      <c r="AW4" s="29"/>
      <c r="AX4" s="30"/>
      <c r="AY4" s="37"/>
      <c r="AZ4" s="34"/>
      <c r="BA4" s="19"/>
      <c r="BB4" s="6"/>
      <c r="BC4" s="6"/>
      <c r="BD4" s="30"/>
      <c r="BE4" s="6"/>
      <c r="BF4" s="27"/>
      <c r="BG4" s="27"/>
      <c r="BH4" s="39"/>
      <c r="BI4" s="3"/>
      <c r="BJ4" s="3"/>
      <c r="BK4" s="3"/>
      <c r="BL4" s="3"/>
      <c r="BM4" s="5"/>
      <c r="BN4" s="3"/>
      <c r="BO4" s="3"/>
    </row>
    <row r="5" spans="1:67" ht="14.5" x14ac:dyDescent="0.35">
      <c r="A5" s="61" t="s">
        <v>603</v>
      </c>
      <c r="B5" s="4" t="s">
        <v>237</v>
      </c>
      <c r="C5" s="10">
        <v>37392</v>
      </c>
      <c r="D5" s="8">
        <v>2002</v>
      </c>
      <c r="E5" s="10">
        <v>39967</v>
      </c>
      <c r="F5" s="8">
        <v>2009</v>
      </c>
      <c r="G5" s="66" t="s">
        <v>238</v>
      </c>
      <c r="H5" s="10">
        <v>37360</v>
      </c>
      <c r="I5" s="8">
        <v>2002</v>
      </c>
      <c r="J5" s="4" t="s">
        <v>239</v>
      </c>
      <c r="K5" s="4" t="s">
        <v>80</v>
      </c>
      <c r="L5" s="4" t="s">
        <v>73</v>
      </c>
      <c r="M5" s="8" t="s">
        <v>81</v>
      </c>
      <c r="N5" s="220">
        <v>8148</v>
      </c>
      <c r="O5" s="228">
        <v>158315371</v>
      </c>
      <c r="P5" s="224">
        <v>20090503</v>
      </c>
      <c r="Q5" s="143">
        <v>4329810</v>
      </c>
      <c r="R5" s="142">
        <v>20860932</v>
      </c>
      <c r="S5" s="14">
        <v>12219237</v>
      </c>
      <c r="T5" s="14">
        <v>7871266</v>
      </c>
      <c r="U5" s="14">
        <v>1813467</v>
      </c>
      <c r="V5" s="14">
        <v>8193947</v>
      </c>
      <c r="W5" s="14">
        <v>25405</v>
      </c>
      <c r="X5" s="44">
        <v>119.98</v>
      </c>
      <c r="Y5" s="14">
        <v>1249</v>
      </c>
      <c r="Z5" s="14">
        <v>149851</v>
      </c>
      <c r="AA5" s="19">
        <v>119.98</v>
      </c>
      <c r="AB5" s="24">
        <v>1249</v>
      </c>
      <c r="AC5" s="24">
        <v>149851</v>
      </c>
      <c r="AD5" s="51">
        <v>0</v>
      </c>
      <c r="AE5" s="52">
        <v>0</v>
      </c>
      <c r="AF5" s="52">
        <v>0</v>
      </c>
      <c r="AG5" s="8" t="s">
        <v>75</v>
      </c>
      <c r="AH5" s="8" t="s">
        <v>67</v>
      </c>
      <c r="AI5" s="3">
        <v>0.22</v>
      </c>
      <c r="AJ5" s="3">
        <v>0.33</v>
      </c>
      <c r="AK5" s="3">
        <v>58</v>
      </c>
      <c r="AL5" s="14">
        <v>19177</v>
      </c>
      <c r="AM5" s="24">
        <v>244.32999999999998</v>
      </c>
      <c r="AN5" s="3">
        <v>0.754</v>
      </c>
      <c r="AO5" s="3">
        <v>0.80300000000000005</v>
      </c>
      <c r="AP5" s="6">
        <v>185</v>
      </c>
      <c r="AQ5" s="42">
        <v>0</v>
      </c>
      <c r="AR5" s="29">
        <v>1</v>
      </c>
      <c r="AS5" s="24">
        <v>0.21551526111616001</v>
      </c>
      <c r="AT5" s="53">
        <v>0</v>
      </c>
      <c r="AU5" s="18">
        <v>23</v>
      </c>
      <c r="AV5" s="21">
        <v>0</v>
      </c>
      <c r="AW5" s="29">
        <v>1.0680000000000001</v>
      </c>
      <c r="AX5" s="30">
        <v>134.069862730312</v>
      </c>
      <c r="AY5" s="37">
        <v>0</v>
      </c>
      <c r="AZ5" s="34">
        <v>0</v>
      </c>
      <c r="BA5" s="19">
        <v>0.13</v>
      </c>
      <c r="BB5" s="6">
        <v>20090503</v>
      </c>
      <c r="BC5" s="6">
        <v>4329810</v>
      </c>
      <c r="BD5" s="30">
        <v>0.216</v>
      </c>
      <c r="BE5" s="6">
        <v>0</v>
      </c>
      <c r="BF5" s="27">
        <v>0</v>
      </c>
      <c r="BG5" s="27">
        <v>0</v>
      </c>
      <c r="BH5" s="39">
        <v>0</v>
      </c>
      <c r="BI5" s="3">
        <v>0</v>
      </c>
      <c r="BJ5" s="3">
        <v>4</v>
      </c>
      <c r="BK5" s="3">
        <v>0</v>
      </c>
      <c r="BL5" s="3">
        <v>4</v>
      </c>
      <c r="BM5" s="3">
        <v>3</v>
      </c>
      <c r="BN5" s="3">
        <v>26.74147473</v>
      </c>
      <c r="BO5" s="3">
        <v>-90.485169220000003</v>
      </c>
    </row>
    <row r="6" spans="1:67" ht="14.5" x14ac:dyDescent="0.35">
      <c r="A6" s="61" t="s">
        <v>603</v>
      </c>
      <c r="B6" s="4" t="s">
        <v>240</v>
      </c>
      <c r="C6" s="10">
        <v>37392</v>
      </c>
      <c r="D6" s="8">
        <v>2002</v>
      </c>
      <c r="E6" s="10">
        <v>39967</v>
      </c>
      <c r="F6" s="8">
        <v>2009</v>
      </c>
      <c r="G6" s="66" t="s">
        <v>238</v>
      </c>
      <c r="H6" s="10">
        <v>37360</v>
      </c>
      <c r="I6" s="8">
        <v>2002</v>
      </c>
      <c r="J6" s="4" t="s">
        <v>241</v>
      </c>
      <c r="K6" s="4" t="s">
        <v>80</v>
      </c>
      <c r="L6" s="4" t="s">
        <v>73</v>
      </c>
      <c r="M6" s="8" t="s">
        <v>81</v>
      </c>
      <c r="N6" s="220">
        <v>8148</v>
      </c>
      <c r="O6" s="228">
        <v>18759150</v>
      </c>
      <c r="P6" s="224">
        <v>2584067</v>
      </c>
      <c r="Q6" s="143">
        <v>560989</v>
      </c>
      <c r="R6" s="142">
        <v>2683887</v>
      </c>
      <c r="S6" s="14">
        <v>1558487</v>
      </c>
      <c r="T6" s="14">
        <v>1025580</v>
      </c>
      <c r="U6" s="14">
        <v>236921</v>
      </c>
      <c r="V6" s="14">
        <v>1067736</v>
      </c>
      <c r="W6" s="14">
        <v>25913</v>
      </c>
      <c r="X6" s="44">
        <v>47.13</v>
      </c>
      <c r="Y6" s="14">
        <v>374</v>
      </c>
      <c r="Z6" s="14">
        <v>17627</v>
      </c>
      <c r="AA6" s="19">
        <v>47.13</v>
      </c>
      <c r="AB6" s="24">
        <v>374</v>
      </c>
      <c r="AC6" s="24">
        <v>17627</v>
      </c>
      <c r="AD6" s="51">
        <v>0</v>
      </c>
      <c r="AE6" s="52">
        <v>0</v>
      </c>
      <c r="AF6" s="52">
        <v>0</v>
      </c>
      <c r="AG6" s="8" t="s">
        <v>75</v>
      </c>
      <c r="AH6" s="8" t="s">
        <v>67</v>
      </c>
      <c r="AI6" s="3">
        <v>0.22</v>
      </c>
      <c r="AJ6" s="3">
        <v>0.33</v>
      </c>
      <c r="AK6" s="3">
        <v>48</v>
      </c>
      <c r="AL6" s="14">
        <v>19422</v>
      </c>
      <c r="AM6" s="24">
        <v>250.32999999999998</v>
      </c>
      <c r="AN6" s="3">
        <v>0.749</v>
      </c>
      <c r="AO6" s="3">
        <v>0.81</v>
      </c>
      <c r="AP6" s="6">
        <v>159</v>
      </c>
      <c r="AQ6" s="42">
        <v>0</v>
      </c>
      <c r="AR6" s="29">
        <v>1</v>
      </c>
      <c r="AS6" s="24">
        <v>0.21709537717094801</v>
      </c>
      <c r="AT6" s="53">
        <v>0</v>
      </c>
      <c r="AU6" s="18">
        <v>23</v>
      </c>
      <c r="AV6" s="21">
        <v>0</v>
      </c>
      <c r="AW6" s="29">
        <v>1.06</v>
      </c>
      <c r="AX6" s="30">
        <v>146.597095365065</v>
      </c>
      <c r="AY6" s="37">
        <v>0</v>
      </c>
      <c r="AZ6" s="34">
        <v>0</v>
      </c>
      <c r="BA6" s="19">
        <v>0.14000000000000001</v>
      </c>
      <c r="BB6" s="6">
        <v>2584067</v>
      </c>
      <c r="BC6" s="6">
        <v>560989</v>
      </c>
      <c r="BD6" s="30">
        <v>0.217</v>
      </c>
      <c r="BE6" s="6">
        <v>0</v>
      </c>
      <c r="BF6" s="27">
        <v>0</v>
      </c>
      <c r="BG6" s="27">
        <v>0</v>
      </c>
      <c r="BH6" s="39">
        <v>0</v>
      </c>
      <c r="BI6" s="3">
        <v>0</v>
      </c>
      <c r="BJ6" s="3">
        <v>3</v>
      </c>
      <c r="BK6" s="3">
        <v>0</v>
      </c>
      <c r="BL6" s="3">
        <v>3</v>
      </c>
      <c r="BM6" s="5"/>
      <c r="BN6" s="3">
        <v>26.74147473</v>
      </c>
      <c r="BO6" s="3">
        <v>-90.485169220000003</v>
      </c>
    </row>
    <row r="7" spans="1:67" s="2" customFormat="1" ht="14.5" x14ac:dyDescent="0.35">
      <c r="A7" s="61"/>
      <c r="B7" s="4"/>
      <c r="C7" s="10"/>
      <c r="D7" s="8"/>
      <c r="E7" s="10"/>
      <c r="F7" s="8"/>
      <c r="G7" s="66"/>
      <c r="H7" s="10"/>
      <c r="I7" s="8"/>
      <c r="J7" s="4"/>
      <c r="K7" s="4"/>
      <c r="L7" s="4"/>
      <c r="M7" s="8"/>
      <c r="N7" s="220"/>
      <c r="O7" s="229">
        <f>SUBTOTAL(9,O5:O6)</f>
        <v>177074521</v>
      </c>
      <c r="P7" s="161">
        <f>SUBTOTAL(9,P5:P6)</f>
        <v>22674570</v>
      </c>
      <c r="Q7" s="140">
        <f>P7*oilPRICE/1000000</f>
        <v>1061.8501130999998</v>
      </c>
      <c r="R7" s="161">
        <f>SUBTOTAL(9,R5:R6)</f>
        <v>23544819</v>
      </c>
      <c r="S7" s="161">
        <f>SUBTOTAL(9,S5:S6)</f>
        <v>13777724</v>
      </c>
      <c r="T7" s="144">
        <f>SUBTOTAL(9,T5:T6)</f>
        <v>8896846</v>
      </c>
      <c r="U7" s="138">
        <f>T7*oilPRICE/1000000</f>
        <v>416.63929818000003</v>
      </c>
      <c r="V7" s="153" t="s">
        <v>612</v>
      </c>
      <c r="W7" s="154"/>
      <c r="X7" s="44"/>
      <c r="Y7" s="14"/>
      <c r="Z7" s="14"/>
      <c r="AA7" s="19"/>
      <c r="AB7" s="24"/>
      <c r="AC7" s="24"/>
      <c r="AD7" s="51"/>
      <c r="AE7" s="52"/>
      <c r="AF7" s="52"/>
      <c r="AG7" s="8"/>
      <c r="AH7" s="8"/>
      <c r="AI7" s="3"/>
      <c r="AJ7" s="3"/>
      <c r="AK7" s="3"/>
      <c r="AL7" s="14"/>
      <c r="AM7" s="24"/>
      <c r="AN7" s="3"/>
      <c r="AO7" s="3"/>
      <c r="AP7" s="6"/>
      <c r="AQ7" s="42"/>
      <c r="AR7" s="29"/>
      <c r="AS7" s="24"/>
      <c r="AT7" s="53"/>
      <c r="AU7" s="18"/>
      <c r="AV7" s="21"/>
      <c r="AW7" s="29"/>
      <c r="AX7" s="30"/>
      <c r="AY7" s="37"/>
      <c r="AZ7" s="34"/>
      <c r="BA7" s="19"/>
      <c r="BB7" s="6"/>
      <c r="BC7" s="6"/>
      <c r="BD7" s="30"/>
      <c r="BE7" s="6"/>
      <c r="BF7" s="27"/>
      <c r="BG7" s="27"/>
      <c r="BH7" s="39"/>
      <c r="BI7" s="3"/>
      <c r="BJ7" s="3"/>
      <c r="BK7" s="3"/>
      <c r="BL7" s="3"/>
      <c r="BM7" s="5"/>
      <c r="BN7" s="3"/>
      <c r="BO7" s="3"/>
    </row>
    <row r="8" spans="1:67" s="89" customFormat="1" ht="14.5" x14ac:dyDescent="0.35">
      <c r="A8" s="62" t="s">
        <v>604</v>
      </c>
      <c r="B8" s="67" t="s">
        <v>242</v>
      </c>
      <c r="C8" s="68">
        <v>37791</v>
      </c>
      <c r="D8" s="69">
        <v>2003</v>
      </c>
      <c r="E8" s="68">
        <v>37791</v>
      </c>
      <c r="F8" s="69">
        <v>2003</v>
      </c>
      <c r="G8" s="70" t="s">
        <v>243</v>
      </c>
      <c r="H8" s="68">
        <v>37791</v>
      </c>
      <c r="I8" s="69">
        <v>2003</v>
      </c>
      <c r="J8" s="67" t="s">
        <v>239</v>
      </c>
      <c r="K8" s="67" t="s">
        <v>80</v>
      </c>
      <c r="L8" s="67" t="s">
        <v>73</v>
      </c>
      <c r="M8" s="69" t="s">
        <v>81</v>
      </c>
      <c r="N8" s="221">
        <v>8842</v>
      </c>
      <c r="O8" s="228">
        <v>245772750</v>
      </c>
      <c r="P8" s="225">
        <v>39323640</v>
      </c>
      <c r="Q8" s="146">
        <v>5505310</v>
      </c>
      <c r="R8" s="145">
        <v>40303233</v>
      </c>
      <c r="S8" s="72">
        <v>25064870</v>
      </c>
      <c r="T8" s="72">
        <v>14258770</v>
      </c>
      <c r="U8" s="72">
        <v>1990156</v>
      </c>
      <c r="V8" s="72">
        <v>14612891</v>
      </c>
      <c r="W8" s="72">
        <v>25297</v>
      </c>
      <c r="X8" s="73">
        <v>131.51</v>
      </c>
      <c r="Y8" s="72">
        <v>1776</v>
      </c>
      <c r="Z8" s="72">
        <v>233557</v>
      </c>
      <c r="AA8" s="74">
        <v>131.51</v>
      </c>
      <c r="AB8" s="75">
        <v>1776</v>
      </c>
      <c r="AC8" s="75">
        <v>233557</v>
      </c>
      <c r="AD8" s="76">
        <v>0</v>
      </c>
      <c r="AE8" s="77">
        <v>0</v>
      </c>
      <c r="AF8" s="77">
        <v>0</v>
      </c>
      <c r="AG8" s="69" t="s">
        <v>75</v>
      </c>
      <c r="AH8" s="69" t="s">
        <v>67</v>
      </c>
      <c r="AI8" s="71">
        <v>0.23</v>
      </c>
      <c r="AJ8" s="71">
        <v>0.31</v>
      </c>
      <c r="AK8" s="71">
        <v>31</v>
      </c>
      <c r="AL8" s="72">
        <v>18800</v>
      </c>
      <c r="AM8" s="75">
        <v>239.32999999999998</v>
      </c>
      <c r="AN8" s="71">
        <v>0.74299999999999999</v>
      </c>
      <c r="AO8" s="71">
        <v>0.78700000000000003</v>
      </c>
      <c r="AP8" s="78">
        <v>146</v>
      </c>
      <c r="AQ8" s="79">
        <v>0</v>
      </c>
      <c r="AR8" s="80">
        <v>1</v>
      </c>
      <c r="AS8" s="75">
        <v>0.14000001017199801</v>
      </c>
      <c r="AT8" s="81">
        <v>0</v>
      </c>
      <c r="AU8" s="82">
        <v>21</v>
      </c>
      <c r="AV8" s="83">
        <v>0</v>
      </c>
      <c r="AW8" s="80">
        <v>1.17</v>
      </c>
      <c r="AX8" s="84">
        <v>168.36849248791501</v>
      </c>
      <c r="AY8" s="85">
        <v>0</v>
      </c>
      <c r="AZ8" s="87">
        <v>0</v>
      </c>
      <c r="BA8" s="74">
        <v>0.16</v>
      </c>
      <c r="BB8" s="78">
        <v>39323640</v>
      </c>
      <c r="BC8" s="78">
        <v>5505310</v>
      </c>
      <c r="BD8" s="84">
        <v>0.14000000000000001</v>
      </c>
      <c r="BE8" s="71">
        <v>0</v>
      </c>
      <c r="BF8" s="72">
        <v>0</v>
      </c>
      <c r="BG8" s="72">
        <v>0</v>
      </c>
      <c r="BH8" s="88">
        <v>0</v>
      </c>
      <c r="BI8" s="71">
        <v>0</v>
      </c>
      <c r="BJ8" s="71">
        <v>1</v>
      </c>
      <c r="BK8" s="71">
        <v>0</v>
      </c>
      <c r="BL8" s="71">
        <v>1</v>
      </c>
      <c r="BM8" s="71">
        <v>3</v>
      </c>
      <c r="BN8" s="71">
        <v>26.51600771</v>
      </c>
      <c r="BO8" s="71">
        <v>-90.540721500000004</v>
      </c>
    </row>
    <row r="9" spans="1:67" s="89" customFormat="1" ht="14.5" x14ac:dyDescent="0.35">
      <c r="A9" s="63"/>
      <c r="B9" s="67"/>
      <c r="C9" s="68"/>
      <c r="D9" s="69"/>
      <c r="E9" s="68"/>
      <c r="F9" s="69"/>
      <c r="G9" s="70"/>
      <c r="H9" s="68"/>
      <c r="I9" s="69"/>
      <c r="J9" s="67"/>
      <c r="K9" s="67"/>
      <c r="L9" s="67"/>
      <c r="M9" s="69"/>
      <c r="N9" s="221"/>
      <c r="O9" s="229">
        <f>SUBTOTAL(9,O8:O8)</f>
        <v>245772750</v>
      </c>
      <c r="P9" s="161">
        <f>SUBTOTAL(9,P8:P8)</f>
        <v>39323640</v>
      </c>
      <c r="Q9" s="140">
        <f>P9*oilPRICE/1000000</f>
        <v>1841.5260612</v>
      </c>
      <c r="R9" s="161">
        <f>SUBTOTAL(9,R8:R8)</f>
        <v>40303233</v>
      </c>
      <c r="S9" s="161">
        <f>SUBTOTAL(9,S8:S8)</f>
        <v>25064870</v>
      </c>
      <c r="T9" s="144">
        <f>SUBTOTAL(9,T8:T8)</f>
        <v>14258770</v>
      </c>
      <c r="U9" s="138">
        <f>T9*oilPRICE/1000000</f>
        <v>667.73819909999997</v>
      </c>
      <c r="V9" s="153" t="s">
        <v>612</v>
      </c>
      <c r="W9" s="154"/>
      <c r="X9" s="73"/>
      <c r="Y9" s="72"/>
      <c r="Z9" s="72"/>
      <c r="AA9" s="74"/>
      <c r="AB9" s="75"/>
      <c r="AC9" s="75"/>
      <c r="AD9" s="76"/>
      <c r="AE9" s="77"/>
      <c r="AF9" s="77"/>
      <c r="AG9" s="69"/>
      <c r="AH9" s="69"/>
      <c r="AI9" s="71"/>
      <c r="AJ9" s="71"/>
      <c r="AK9" s="71"/>
      <c r="AL9" s="72"/>
      <c r="AM9" s="75"/>
      <c r="AN9" s="71"/>
      <c r="AO9" s="71"/>
      <c r="AP9" s="78"/>
      <c r="AQ9" s="79"/>
      <c r="AR9" s="80"/>
      <c r="AS9" s="75"/>
      <c r="AT9" s="81"/>
      <c r="AU9" s="82"/>
      <c r="AV9" s="83"/>
      <c r="AW9" s="80"/>
      <c r="AX9" s="84"/>
      <c r="AY9" s="85"/>
      <c r="AZ9" s="87"/>
      <c r="BA9" s="74"/>
      <c r="BB9" s="78"/>
      <c r="BC9" s="78"/>
      <c r="BD9" s="84"/>
      <c r="BE9" s="71"/>
      <c r="BF9" s="72"/>
      <c r="BG9" s="72"/>
      <c r="BH9" s="88"/>
      <c r="BI9" s="71"/>
      <c r="BJ9" s="71"/>
      <c r="BK9" s="71"/>
      <c r="BL9" s="71"/>
      <c r="BM9" s="71"/>
      <c r="BN9" s="71"/>
      <c r="BO9" s="71"/>
    </row>
    <row r="10" spans="1:67" s="89" customFormat="1" ht="14.5" x14ac:dyDescent="0.35">
      <c r="A10" s="63"/>
      <c r="B10" s="67"/>
      <c r="C10" s="68"/>
      <c r="D10" s="69"/>
      <c r="E10" s="68"/>
      <c r="F10" s="69"/>
      <c r="G10" s="70"/>
      <c r="H10" s="68"/>
      <c r="I10" s="69"/>
      <c r="J10" s="67"/>
      <c r="K10" s="67"/>
      <c r="L10" s="67"/>
      <c r="M10" s="69"/>
      <c r="N10" s="221"/>
      <c r="O10" s="228"/>
      <c r="P10" s="144"/>
      <c r="Q10" s="140">
        <f>Q7+Q9</f>
        <v>2903.3761742999995</v>
      </c>
      <c r="R10" s="144"/>
      <c r="S10" s="144"/>
      <c r="T10" s="144">
        <f>T7+T9</f>
        <v>23155616</v>
      </c>
      <c r="U10" s="138">
        <f>U7+U9</f>
        <v>1084.3774972799999</v>
      </c>
      <c r="V10" s="146"/>
      <c r="W10" s="146"/>
      <c r="X10" s="73"/>
      <c r="Y10" s="72"/>
      <c r="Z10" s="72"/>
      <c r="AA10" s="74"/>
      <c r="AB10" s="75"/>
      <c r="AC10" s="75"/>
      <c r="AD10" s="76"/>
      <c r="AE10" s="77"/>
      <c r="AF10" s="77"/>
      <c r="AG10" s="69"/>
      <c r="AH10" s="69"/>
      <c r="AI10" s="71"/>
      <c r="AJ10" s="71"/>
      <c r="AK10" s="71"/>
      <c r="AL10" s="72"/>
      <c r="AM10" s="75"/>
      <c r="AN10" s="71"/>
      <c r="AO10" s="71"/>
      <c r="AP10" s="78"/>
      <c r="AQ10" s="79"/>
      <c r="AR10" s="80"/>
      <c r="AS10" s="75"/>
      <c r="AT10" s="81"/>
      <c r="AU10" s="82"/>
      <c r="AV10" s="83"/>
      <c r="AW10" s="80"/>
      <c r="AX10" s="84"/>
      <c r="AY10" s="85"/>
      <c r="AZ10" s="87"/>
      <c r="BA10" s="74"/>
      <c r="BB10" s="78"/>
      <c r="BC10" s="78"/>
      <c r="BD10" s="84"/>
      <c r="BE10" s="71"/>
      <c r="BF10" s="72"/>
      <c r="BG10" s="72"/>
      <c r="BH10" s="88"/>
      <c r="BI10" s="71"/>
      <c r="BJ10" s="71"/>
      <c r="BK10" s="71"/>
      <c r="BL10" s="71"/>
      <c r="BM10" s="71"/>
      <c r="BN10" s="71"/>
      <c r="BO10" s="71"/>
    </row>
    <row r="11" spans="1:67" ht="14.5" x14ac:dyDescent="0.35">
      <c r="A11" s="64" t="s">
        <v>605</v>
      </c>
      <c r="B11" s="4" t="s">
        <v>251</v>
      </c>
      <c r="C11" s="10">
        <v>38421</v>
      </c>
      <c r="D11" s="8">
        <v>2005</v>
      </c>
      <c r="E11" s="10">
        <v>42968</v>
      </c>
      <c r="F11" s="8">
        <v>2017</v>
      </c>
      <c r="G11" s="66" t="s">
        <v>245</v>
      </c>
      <c r="H11" s="10">
        <v>38421</v>
      </c>
      <c r="I11" s="8">
        <v>2005</v>
      </c>
      <c r="J11" s="4" t="s">
        <v>252</v>
      </c>
      <c r="K11" s="4" t="s">
        <v>80</v>
      </c>
      <c r="L11" s="4" t="s">
        <v>73</v>
      </c>
      <c r="M11" s="8" t="s">
        <v>81</v>
      </c>
      <c r="N11" s="220">
        <v>9235</v>
      </c>
      <c r="O11" s="228">
        <v>438365273</v>
      </c>
      <c r="P11" s="224">
        <v>35069222</v>
      </c>
      <c r="Q11" s="143">
        <v>5681214</v>
      </c>
      <c r="R11" s="142">
        <v>36080115</v>
      </c>
      <c r="S11" s="14">
        <v>8302279</v>
      </c>
      <c r="T11" s="14">
        <v>26766943</v>
      </c>
      <c r="U11" s="14">
        <v>4393820</v>
      </c>
      <c r="V11" s="14">
        <v>27548762</v>
      </c>
      <c r="W11" s="14">
        <v>26474</v>
      </c>
      <c r="X11" s="44">
        <v>104.02</v>
      </c>
      <c r="Y11" s="14">
        <v>4074</v>
      </c>
      <c r="Z11" s="14">
        <v>423787</v>
      </c>
      <c r="AA11" s="19">
        <v>104.02</v>
      </c>
      <c r="AB11" s="24">
        <v>4074</v>
      </c>
      <c r="AC11" s="24">
        <v>423787</v>
      </c>
      <c r="AD11" s="47">
        <v>0</v>
      </c>
      <c r="AE11" s="49">
        <v>0</v>
      </c>
      <c r="AF11" s="49">
        <v>0</v>
      </c>
      <c r="AG11" s="8" t="s">
        <v>182</v>
      </c>
      <c r="AH11" s="8" t="s">
        <v>67</v>
      </c>
      <c r="AI11" s="3">
        <v>0.2</v>
      </c>
      <c r="AJ11" s="3">
        <v>0.3</v>
      </c>
      <c r="AK11" s="3">
        <v>24</v>
      </c>
      <c r="AL11" s="14">
        <v>19050</v>
      </c>
      <c r="AM11" s="24">
        <v>250.32999999999998</v>
      </c>
      <c r="AN11" s="3">
        <v>0.71899999999999997</v>
      </c>
      <c r="AO11" s="3">
        <v>0.79300000000000004</v>
      </c>
      <c r="AP11" s="6">
        <v>162</v>
      </c>
      <c r="AQ11" s="41">
        <v>0</v>
      </c>
      <c r="AR11" s="29">
        <v>1</v>
      </c>
      <c r="AS11" s="24">
        <v>0.162000001026541</v>
      </c>
      <c r="AT11" s="46">
        <v>0</v>
      </c>
      <c r="AU11" s="18">
        <v>27</v>
      </c>
      <c r="AV11" s="20">
        <v>0</v>
      </c>
      <c r="AW11" s="29">
        <v>1.05</v>
      </c>
      <c r="AX11" s="30">
        <v>82.752000415303002</v>
      </c>
      <c r="AY11" s="36">
        <v>0</v>
      </c>
      <c r="AZ11" s="35">
        <v>0</v>
      </c>
      <c r="BA11" s="19">
        <v>0.08</v>
      </c>
      <c r="BB11" s="6">
        <v>35069222</v>
      </c>
      <c r="BC11" s="6">
        <v>5681214</v>
      </c>
      <c r="BD11" s="30">
        <v>0.16200000000000001</v>
      </c>
      <c r="BE11" s="3">
        <v>0</v>
      </c>
      <c r="BF11" s="14">
        <v>0</v>
      </c>
      <c r="BG11" s="14">
        <v>0</v>
      </c>
      <c r="BH11" s="39">
        <v>0</v>
      </c>
      <c r="BI11" s="3">
        <v>0</v>
      </c>
      <c r="BJ11" s="3">
        <v>2</v>
      </c>
      <c r="BK11" s="3">
        <v>0</v>
      </c>
      <c r="BL11" s="3">
        <v>2</v>
      </c>
      <c r="BM11" s="3">
        <v>7</v>
      </c>
      <c r="BN11" s="3">
        <v>26.453250619999999</v>
      </c>
      <c r="BO11" s="3">
        <v>-90.775763319999996</v>
      </c>
    </row>
    <row r="12" spans="1:67" ht="14.5" x14ac:dyDescent="0.35">
      <c r="A12" s="64" t="s">
        <v>605</v>
      </c>
      <c r="B12" s="4" t="s">
        <v>244</v>
      </c>
      <c r="C12" s="10">
        <v>39523</v>
      </c>
      <c r="D12" s="8">
        <v>2008</v>
      </c>
      <c r="E12" s="10">
        <v>39523</v>
      </c>
      <c r="F12" s="8">
        <v>2008</v>
      </c>
      <c r="G12" s="66" t="s">
        <v>245</v>
      </c>
      <c r="H12" s="10">
        <v>38421</v>
      </c>
      <c r="I12" s="8">
        <v>2005</v>
      </c>
      <c r="J12" s="4" t="s">
        <v>246</v>
      </c>
      <c r="K12" s="4" t="s">
        <v>80</v>
      </c>
      <c r="L12" s="4" t="s">
        <v>73</v>
      </c>
      <c r="M12" s="8" t="s">
        <v>81</v>
      </c>
      <c r="N12" s="220">
        <v>9235</v>
      </c>
      <c r="O12" s="228">
        <v>41494984</v>
      </c>
      <c r="P12" s="224">
        <v>2904649</v>
      </c>
      <c r="Q12" s="143">
        <v>487981</v>
      </c>
      <c r="R12" s="142">
        <v>2991478</v>
      </c>
      <c r="S12" s="14">
        <v>791796</v>
      </c>
      <c r="T12" s="14">
        <v>2112853</v>
      </c>
      <c r="U12" s="14">
        <v>365481</v>
      </c>
      <c r="V12" s="14">
        <v>2177885</v>
      </c>
      <c r="W12" s="14">
        <v>27631</v>
      </c>
      <c r="X12" s="44">
        <v>43.34</v>
      </c>
      <c r="Y12" s="14">
        <v>1225</v>
      </c>
      <c r="Z12" s="14">
        <v>53097</v>
      </c>
      <c r="AA12" s="19">
        <v>43.34</v>
      </c>
      <c r="AB12" s="24">
        <v>1225</v>
      </c>
      <c r="AC12" s="24">
        <v>53097</v>
      </c>
      <c r="AD12" s="47">
        <v>0</v>
      </c>
      <c r="AE12" s="49">
        <v>0</v>
      </c>
      <c r="AF12" s="49">
        <v>0</v>
      </c>
      <c r="AG12" s="8" t="s">
        <v>182</v>
      </c>
      <c r="AH12" s="8" t="s">
        <v>67</v>
      </c>
      <c r="AI12" s="3">
        <v>0.18</v>
      </c>
      <c r="AJ12" s="3">
        <v>0.39</v>
      </c>
      <c r="AK12" s="3">
        <v>13</v>
      </c>
      <c r="AL12" s="14">
        <v>19771</v>
      </c>
      <c r="AM12" s="24">
        <v>269.33</v>
      </c>
      <c r="AN12" s="3">
        <v>0.71499999999999997</v>
      </c>
      <c r="AO12" s="3">
        <v>0.82899999999999996</v>
      </c>
      <c r="AP12" s="6">
        <v>168</v>
      </c>
      <c r="AQ12" s="41">
        <v>0</v>
      </c>
      <c r="AR12" s="29">
        <v>1</v>
      </c>
      <c r="AS12" s="24">
        <v>0.167999988983178</v>
      </c>
      <c r="AT12" s="46">
        <v>0</v>
      </c>
      <c r="AU12" s="18">
        <v>27</v>
      </c>
      <c r="AV12" s="20">
        <v>0</v>
      </c>
      <c r="AW12" s="29">
        <v>1.0900000000000001</v>
      </c>
      <c r="AX12" s="30">
        <v>54.704578413093003</v>
      </c>
      <c r="AY12" s="36">
        <v>0</v>
      </c>
      <c r="AZ12" s="35">
        <v>0</v>
      </c>
      <c r="BA12" s="19">
        <v>7.0000000000000007E-2</v>
      </c>
      <c r="BB12" s="6">
        <v>2904649</v>
      </c>
      <c r="BC12" s="6">
        <v>487981</v>
      </c>
      <c r="BD12" s="30">
        <v>0.16800000000000001</v>
      </c>
      <c r="BE12" s="3">
        <v>0</v>
      </c>
      <c r="BF12" s="14">
        <v>0</v>
      </c>
      <c r="BG12" s="14">
        <v>0</v>
      </c>
      <c r="BH12" s="39">
        <v>0</v>
      </c>
      <c r="BI12" s="3">
        <v>0</v>
      </c>
      <c r="BJ12" s="3">
        <v>1</v>
      </c>
      <c r="BK12" s="3">
        <v>0</v>
      </c>
      <c r="BL12" s="3">
        <v>1</v>
      </c>
      <c r="BM12" s="5"/>
      <c r="BN12" s="3">
        <v>26.467899549999998</v>
      </c>
      <c r="BO12" s="3">
        <v>-90.7762089</v>
      </c>
    </row>
    <row r="13" spans="1:67" ht="14.5" x14ac:dyDescent="0.35">
      <c r="A13" s="64" t="s">
        <v>605</v>
      </c>
      <c r="B13" s="4" t="s">
        <v>253</v>
      </c>
      <c r="C13" s="10">
        <v>38421</v>
      </c>
      <c r="D13" s="8">
        <v>2005</v>
      </c>
      <c r="E13" s="10">
        <v>42968</v>
      </c>
      <c r="F13" s="8">
        <v>2017</v>
      </c>
      <c r="G13" s="66" t="s">
        <v>245</v>
      </c>
      <c r="H13" s="10">
        <v>38421</v>
      </c>
      <c r="I13" s="8">
        <v>2005</v>
      </c>
      <c r="J13" s="4" t="s">
        <v>254</v>
      </c>
      <c r="K13" s="4" t="s">
        <v>80</v>
      </c>
      <c r="L13" s="4" t="s">
        <v>73</v>
      </c>
      <c r="M13" s="8" t="s">
        <v>81</v>
      </c>
      <c r="N13" s="220">
        <v>9235</v>
      </c>
      <c r="O13" s="228">
        <v>297481175</v>
      </c>
      <c r="P13" s="224">
        <v>23798494</v>
      </c>
      <c r="Q13" s="143">
        <v>3593572</v>
      </c>
      <c r="R13" s="142">
        <v>24437920</v>
      </c>
      <c r="S13" s="14">
        <v>5912962</v>
      </c>
      <c r="T13" s="14">
        <v>17885532</v>
      </c>
      <c r="U13" s="14">
        <v>2678475</v>
      </c>
      <c r="V13" s="14">
        <v>18362130</v>
      </c>
      <c r="W13" s="14">
        <v>26840</v>
      </c>
      <c r="X13" s="44">
        <v>88.97</v>
      </c>
      <c r="Y13" s="14">
        <v>3521</v>
      </c>
      <c r="Z13" s="14">
        <v>313267</v>
      </c>
      <c r="AA13" s="19">
        <v>88.97</v>
      </c>
      <c r="AB13" s="24">
        <v>3521</v>
      </c>
      <c r="AC13" s="24">
        <v>313267</v>
      </c>
      <c r="AD13" s="47">
        <v>0</v>
      </c>
      <c r="AE13" s="49">
        <v>0</v>
      </c>
      <c r="AF13" s="49">
        <v>0</v>
      </c>
      <c r="AG13" s="8" t="s">
        <v>182</v>
      </c>
      <c r="AH13" s="8" t="s">
        <v>67</v>
      </c>
      <c r="AI13" s="3">
        <v>0.19</v>
      </c>
      <c r="AJ13" s="3">
        <v>0.33</v>
      </c>
      <c r="AK13" s="3">
        <v>14</v>
      </c>
      <c r="AL13" s="14">
        <v>19313</v>
      </c>
      <c r="AM13" s="24">
        <v>255.32999999999998</v>
      </c>
      <c r="AN13" s="3">
        <v>0.71899999999999997</v>
      </c>
      <c r="AO13" s="3">
        <v>0.80100000000000005</v>
      </c>
      <c r="AP13" s="6">
        <v>151</v>
      </c>
      <c r="AQ13" s="41">
        <v>0</v>
      </c>
      <c r="AR13" s="29">
        <v>1</v>
      </c>
      <c r="AS13" s="24">
        <v>0.150999975040437</v>
      </c>
      <c r="AT13" s="46">
        <v>0</v>
      </c>
      <c r="AU13" s="18">
        <v>25</v>
      </c>
      <c r="AV13" s="20">
        <v>0</v>
      </c>
      <c r="AW13" s="29">
        <v>1.04</v>
      </c>
      <c r="AX13" s="30">
        <v>75.968723165861704</v>
      </c>
      <c r="AY13" s="36">
        <v>0</v>
      </c>
      <c r="AZ13" s="35">
        <v>0</v>
      </c>
      <c r="BA13" s="19">
        <v>0.08</v>
      </c>
      <c r="BB13" s="6">
        <v>23798494</v>
      </c>
      <c r="BC13" s="6">
        <v>3593572</v>
      </c>
      <c r="BD13" s="30">
        <v>0.151</v>
      </c>
      <c r="BE13" s="3">
        <v>0</v>
      </c>
      <c r="BF13" s="14">
        <v>0</v>
      </c>
      <c r="BG13" s="14">
        <v>0</v>
      </c>
      <c r="BH13" s="39">
        <v>0</v>
      </c>
      <c r="BI13" s="3">
        <v>0</v>
      </c>
      <c r="BJ13" s="3">
        <v>2</v>
      </c>
      <c r="BK13" s="3">
        <v>0</v>
      </c>
      <c r="BL13" s="3">
        <v>2</v>
      </c>
      <c r="BM13" s="5"/>
      <c r="BN13" s="3">
        <v>26.453250619999999</v>
      </c>
      <c r="BO13" s="3">
        <v>-90.775763319999996</v>
      </c>
    </row>
    <row r="14" spans="1:67" ht="14.5" x14ac:dyDescent="0.35">
      <c r="A14" s="64" t="s">
        <v>605</v>
      </c>
      <c r="B14" s="4" t="s">
        <v>249</v>
      </c>
      <c r="C14" s="10">
        <v>39523</v>
      </c>
      <c r="D14" s="8">
        <v>2008</v>
      </c>
      <c r="E14" s="10">
        <v>39523</v>
      </c>
      <c r="F14" s="8">
        <v>2008</v>
      </c>
      <c r="G14" s="66" t="s">
        <v>245</v>
      </c>
      <c r="H14" s="10">
        <v>38421</v>
      </c>
      <c r="I14" s="8">
        <v>2005</v>
      </c>
      <c r="J14" s="4" t="s">
        <v>250</v>
      </c>
      <c r="K14" s="4" t="s">
        <v>80</v>
      </c>
      <c r="L14" s="4" t="s">
        <v>73</v>
      </c>
      <c r="M14" s="8" t="s">
        <v>81</v>
      </c>
      <c r="N14" s="220">
        <v>9235</v>
      </c>
      <c r="O14" s="228">
        <v>50270815</v>
      </c>
      <c r="P14" s="224">
        <v>4021665</v>
      </c>
      <c r="Q14" s="143">
        <v>675640</v>
      </c>
      <c r="R14" s="142">
        <v>4141886</v>
      </c>
      <c r="S14" s="14">
        <v>950155</v>
      </c>
      <c r="T14" s="14">
        <v>3071510</v>
      </c>
      <c r="U14" s="14">
        <v>528640</v>
      </c>
      <c r="V14" s="14">
        <v>3165574</v>
      </c>
      <c r="W14" s="14">
        <v>27029</v>
      </c>
      <c r="X14" s="44">
        <v>51.55</v>
      </c>
      <c r="Y14" s="14">
        <v>932</v>
      </c>
      <c r="Z14" s="14">
        <v>48048</v>
      </c>
      <c r="AA14" s="19">
        <v>51.55</v>
      </c>
      <c r="AB14" s="24">
        <v>932</v>
      </c>
      <c r="AC14" s="24">
        <v>48048</v>
      </c>
      <c r="AD14" s="47">
        <v>0</v>
      </c>
      <c r="AE14" s="49">
        <v>0</v>
      </c>
      <c r="AF14" s="49">
        <v>0</v>
      </c>
      <c r="AG14" s="8" t="s">
        <v>182</v>
      </c>
      <c r="AH14" s="8" t="s">
        <v>67</v>
      </c>
      <c r="AI14" s="3">
        <v>0.21</v>
      </c>
      <c r="AJ14" s="3">
        <v>0.3</v>
      </c>
      <c r="AK14" s="3">
        <v>13</v>
      </c>
      <c r="AL14" s="14">
        <v>19449</v>
      </c>
      <c r="AM14" s="24">
        <v>257.33</v>
      </c>
      <c r="AN14" s="3">
        <v>0.71899999999999997</v>
      </c>
      <c r="AO14" s="3">
        <v>0.80300000000000005</v>
      </c>
      <c r="AP14" s="6">
        <v>168</v>
      </c>
      <c r="AQ14" s="41">
        <v>0</v>
      </c>
      <c r="AR14" s="29">
        <v>1</v>
      </c>
      <c r="AS14" s="24">
        <v>0.16800006962290501</v>
      </c>
      <c r="AT14" s="46">
        <v>0</v>
      </c>
      <c r="AU14" s="18">
        <v>27</v>
      </c>
      <c r="AV14" s="20">
        <v>0</v>
      </c>
      <c r="AW14" s="29">
        <v>1.0900000000000001</v>
      </c>
      <c r="AX14" s="30">
        <v>83.700986513486498</v>
      </c>
      <c r="AY14" s="36">
        <v>0</v>
      </c>
      <c r="AZ14" s="35">
        <v>0</v>
      </c>
      <c r="BA14" s="19">
        <v>0.08</v>
      </c>
      <c r="BB14" s="6">
        <v>4021665</v>
      </c>
      <c r="BC14" s="6">
        <v>675640</v>
      </c>
      <c r="BD14" s="30">
        <v>0.16800000000000001</v>
      </c>
      <c r="BE14" s="3">
        <v>0</v>
      </c>
      <c r="BF14" s="14">
        <v>0</v>
      </c>
      <c r="BG14" s="14">
        <v>0</v>
      </c>
      <c r="BH14" s="39">
        <v>0</v>
      </c>
      <c r="BI14" s="3">
        <v>0</v>
      </c>
      <c r="BJ14" s="3">
        <v>1</v>
      </c>
      <c r="BK14" s="3">
        <v>0</v>
      </c>
      <c r="BL14" s="3">
        <v>1</v>
      </c>
      <c r="BM14" s="5"/>
      <c r="BN14" s="3">
        <v>26.467899549999998</v>
      </c>
      <c r="BO14" s="3">
        <v>-90.7762089</v>
      </c>
    </row>
    <row r="15" spans="1:67" ht="14.5" x14ac:dyDescent="0.35">
      <c r="A15" s="64" t="s">
        <v>605</v>
      </c>
      <c r="B15" s="4" t="s">
        <v>247</v>
      </c>
      <c r="C15" s="10">
        <v>39523</v>
      </c>
      <c r="D15" s="8">
        <v>2008</v>
      </c>
      <c r="E15" s="10">
        <v>39523</v>
      </c>
      <c r="F15" s="8">
        <v>2008</v>
      </c>
      <c r="G15" s="66" t="s">
        <v>245</v>
      </c>
      <c r="H15" s="10">
        <v>38421</v>
      </c>
      <c r="I15" s="8">
        <v>2005</v>
      </c>
      <c r="J15" s="4" t="s">
        <v>248</v>
      </c>
      <c r="K15" s="4" t="s">
        <v>80</v>
      </c>
      <c r="L15" s="4" t="s">
        <v>73</v>
      </c>
      <c r="M15" s="8" t="s">
        <v>81</v>
      </c>
      <c r="N15" s="220">
        <v>9235</v>
      </c>
      <c r="O15" s="228">
        <v>28781781</v>
      </c>
      <c r="P15" s="224">
        <v>2014725</v>
      </c>
      <c r="Q15" s="143">
        <v>338474</v>
      </c>
      <c r="R15" s="142">
        <v>2074952</v>
      </c>
      <c r="S15" s="14">
        <v>475078</v>
      </c>
      <c r="T15" s="14">
        <v>1539647</v>
      </c>
      <c r="U15" s="14">
        <v>264974</v>
      </c>
      <c r="V15" s="14">
        <v>1586796</v>
      </c>
      <c r="W15" s="14">
        <v>27213</v>
      </c>
      <c r="X15" s="44">
        <v>38.090000000000003</v>
      </c>
      <c r="Y15" s="14">
        <v>983</v>
      </c>
      <c r="Z15" s="14">
        <v>37443</v>
      </c>
      <c r="AA15" s="19">
        <v>38.090000000000003</v>
      </c>
      <c r="AB15" s="24">
        <v>983</v>
      </c>
      <c r="AC15" s="24">
        <v>37443</v>
      </c>
      <c r="AD15" s="47">
        <v>0</v>
      </c>
      <c r="AE15" s="49">
        <v>0</v>
      </c>
      <c r="AF15" s="49">
        <v>0</v>
      </c>
      <c r="AG15" s="8" t="s">
        <v>182</v>
      </c>
      <c r="AH15" s="8" t="s">
        <v>67</v>
      </c>
      <c r="AI15" s="3">
        <v>0.18</v>
      </c>
      <c r="AJ15" s="3">
        <v>0.4</v>
      </c>
      <c r="AK15" s="3">
        <v>11</v>
      </c>
      <c r="AL15" s="14">
        <v>19472</v>
      </c>
      <c r="AM15" s="24">
        <v>264.33</v>
      </c>
      <c r="AN15" s="3">
        <v>0.71499999999999997</v>
      </c>
      <c r="AO15" s="3">
        <v>0.82299999999999995</v>
      </c>
      <c r="AP15" s="6">
        <v>168</v>
      </c>
      <c r="AQ15" s="41">
        <v>0</v>
      </c>
      <c r="AR15" s="29">
        <v>1</v>
      </c>
      <c r="AS15" s="24">
        <v>0.16800009926913101</v>
      </c>
      <c r="AT15" s="46">
        <v>0</v>
      </c>
      <c r="AU15" s="18">
        <v>27</v>
      </c>
      <c r="AV15" s="20">
        <v>0</v>
      </c>
      <c r="AW15" s="29">
        <v>1.0900000000000001</v>
      </c>
      <c r="AX15" s="30">
        <v>53.807787837512997</v>
      </c>
      <c r="AY15" s="36">
        <v>0</v>
      </c>
      <c r="AZ15" s="35">
        <v>0</v>
      </c>
      <c r="BA15" s="19">
        <v>7.0000000000000007E-2</v>
      </c>
      <c r="BB15" s="6">
        <v>2014725</v>
      </c>
      <c r="BC15" s="6">
        <v>338474</v>
      </c>
      <c r="BD15" s="30">
        <v>0.16800000000000001</v>
      </c>
      <c r="BE15" s="3">
        <v>0</v>
      </c>
      <c r="BF15" s="14">
        <v>0</v>
      </c>
      <c r="BG15" s="14">
        <v>0</v>
      </c>
      <c r="BH15" s="39">
        <v>0</v>
      </c>
      <c r="BI15" s="3">
        <v>0</v>
      </c>
      <c r="BJ15" s="3">
        <v>1</v>
      </c>
      <c r="BK15" s="3">
        <v>0</v>
      </c>
      <c r="BL15" s="3">
        <v>1</v>
      </c>
      <c r="BM15" s="5"/>
      <c r="BN15" s="3">
        <v>26.467899549999998</v>
      </c>
      <c r="BO15" s="3">
        <v>-90.7762089</v>
      </c>
    </row>
    <row r="16" spans="1:67" s="2" customFormat="1" ht="14.5" x14ac:dyDescent="0.35">
      <c r="A16" s="64"/>
      <c r="B16" s="4"/>
      <c r="C16" s="10"/>
      <c r="D16" s="8"/>
      <c r="E16" s="10"/>
      <c r="F16" s="8"/>
      <c r="G16" s="66"/>
      <c r="H16" s="10"/>
      <c r="I16" s="8"/>
      <c r="J16" s="4"/>
      <c r="K16" s="4"/>
      <c r="L16" s="4"/>
      <c r="M16" s="8"/>
      <c r="N16" s="220"/>
      <c r="O16" s="229">
        <f>SUBTOTAL(9,O11:O15)</f>
        <v>856394028</v>
      </c>
      <c r="P16" s="161">
        <f>SUBTOTAL(9,P11:P15)</f>
        <v>67808755</v>
      </c>
      <c r="Q16" s="140">
        <f>P16*oilPRICE/1000000</f>
        <v>3175.4839966499999</v>
      </c>
      <c r="R16" s="161">
        <f>SUBTOTAL(9,R11:R15)</f>
        <v>69726351</v>
      </c>
      <c r="S16" s="161">
        <f>SUBTOTAL(9,S11:S15)</f>
        <v>16432270</v>
      </c>
      <c r="T16" s="144">
        <f>SUBTOTAL(9,T11:T15)</f>
        <v>51376485</v>
      </c>
      <c r="U16" s="138">
        <f>T16*oilPRICE/1000000</f>
        <v>2405.9607925499995</v>
      </c>
      <c r="V16" s="153" t="s">
        <v>612</v>
      </c>
      <c r="W16" s="154"/>
      <c r="X16" s="44"/>
      <c r="Y16" s="14"/>
      <c r="Z16" s="14"/>
      <c r="AA16" s="19"/>
      <c r="AB16" s="24"/>
      <c r="AC16" s="24"/>
      <c r="AD16" s="47"/>
      <c r="AE16" s="49"/>
      <c r="AF16" s="49"/>
      <c r="AG16" s="8"/>
      <c r="AH16" s="8"/>
      <c r="AI16" s="3"/>
      <c r="AJ16" s="3"/>
      <c r="AK16" s="3"/>
      <c r="AL16" s="14"/>
      <c r="AM16" s="24"/>
      <c r="AN16" s="3"/>
      <c r="AO16" s="3"/>
      <c r="AP16" s="6"/>
      <c r="AQ16" s="41"/>
      <c r="AR16" s="29"/>
      <c r="AS16" s="24"/>
      <c r="AT16" s="46"/>
      <c r="AU16" s="18"/>
      <c r="AV16" s="20"/>
      <c r="AW16" s="29"/>
      <c r="AX16" s="30"/>
      <c r="AY16" s="36"/>
      <c r="AZ16" s="35"/>
      <c r="BA16" s="19"/>
      <c r="BB16" s="6"/>
      <c r="BC16" s="6"/>
      <c r="BD16" s="30"/>
      <c r="BE16" s="3"/>
      <c r="BF16" s="14"/>
      <c r="BG16" s="14"/>
      <c r="BH16" s="39"/>
      <c r="BI16" s="3"/>
      <c r="BJ16" s="3"/>
      <c r="BK16" s="3"/>
      <c r="BL16" s="3"/>
      <c r="BM16" s="3"/>
      <c r="BN16" s="3"/>
      <c r="BO16" s="3"/>
    </row>
    <row r="17" spans="1:67" s="89" customFormat="1" ht="14.5" x14ac:dyDescent="0.35">
      <c r="A17" s="62" t="s">
        <v>606</v>
      </c>
      <c r="B17" s="67" t="s">
        <v>260</v>
      </c>
      <c r="C17" s="68">
        <v>39179</v>
      </c>
      <c r="D17" s="69">
        <v>2007</v>
      </c>
      <c r="E17" s="68">
        <v>39591</v>
      </c>
      <c r="F17" s="69">
        <v>2008</v>
      </c>
      <c r="G17" s="70" t="s">
        <v>256</v>
      </c>
      <c r="H17" s="68">
        <v>39179</v>
      </c>
      <c r="I17" s="69">
        <v>2007</v>
      </c>
      <c r="J17" s="67" t="s">
        <v>239</v>
      </c>
      <c r="K17" s="67" t="s">
        <v>80</v>
      </c>
      <c r="L17" s="67" t="s">
        <v>73</v>
      </c>
      <c r="M17" s="69" t="s">
        <v>81</v>
      </c>
      <c r="N17" s="221">
        <v>7134</v>
      </c>
      <c r="O17" s="228">
        <v>124271022</v>
      </c>
      <c r="P17" s="225">
        <v>12427102</v>
      </c>
      <c r="Q17" s="146">
        <v>1304846</v>
      </c>
      <c r="R17" s="145">
        <v>12659281</v>
      </c>
      <c r="S17" s="72">
        <v>3119310</v>
      </c>
      <c r="T17" s="72">
        <v>9307792</v>
      </c>
      <c r="U17" s="72">
        <v>985253</v>
      </c>
      <c r="V17" s="72">
        <v>9483104</v>
      </c>
      <c r="W17" s="72">
        <v>28245</v>
      </c>
      <c r="X17" s="73">
        <v>93.42</v>
      </c>
      <c r="Y17" s="72">
        <v>1376</v>
      </c>
      <c r="Z17" s="72">
        <v>128543</v>
      </c>
      <c r="AA17" s="74">
        <v>93.42</v>
      </c>
      <c r="AB17" s="75">
        <v>1376</v>
      </c>
      <c r="AC17" s="75">
        <v>128543</v>
      </c>
      <c r="AD17" s="90">
        <v>0</v>
      </c>
      <c r="AE17" s="91">
        <v>0</v>
      </c>
      <c r="AF17" s="91">
        <v>0</v>
      </c>
      <c r="AG17" s="69" t="s">
        <v>182</v>
      </c>
      <c r="AH17" s="69" t="s">
        <v>67</v>
      </c>
      <c r="AI17" s="71">
        <v>0.18</v>
      </c>
      <c r="AJ17" s="71">
        <v>0.28000000000000003</v>
      </c>
      <c r="AK17" s="71">
        <v>16</v>
      </c>
      <c r="AL17" s="72">
        <v>21114</v>
      </c>
      <c r="AM17" s="75">
        <v>223.32999999999998</v>
      </c>
      <c r="AN17" s="71">
        <v>0.747</v>
      </c>
      <c r="AO17" s="71">
        <v>0.64800000000000002</v>
      </c>
      <c r="AP17" s="78">
        <v>127</v>
      </c>
      <c r="AQ17" s="92">
        <v>0</v>
      </c>
      <c r="AR17" s="80">
        <v>1</v>
      </c>
      <c r="AS17" s="75">
        <v>0.105000023336092</v>
      </c>
      <c r="AT17" s="93">
        <v>0</v>
      </c>
      <c r="AU17" s="82">
        <v>23</v>
      </c>
      <c r="AV17" s="94">
        <v>0</v>
      </c>
      <c r="AW17" s="80">
        <v>1.04</v>
      </c>
      <c r="AX17" s="84">
        <v>96.676614051329096</v>
      </c>
      <c r="AY17" s="95">
        <v>0</v>
      </c>
      <c r="AZ17" s="96">
        <v>0</v>
      </c>
      <c r="BA17" s="74">
        <v>0.1</v>
      </c>
      <c r="BB17" s="78">
        <v>12427102</v>
      </c>
      <c r="BC17" s="78">
        <v>1304846</v>
      </c>
      <c r="BD17" s="84">
        <v>0.105</v>
      </c>
      <c r="BE17" s="78">
        <v>0</v>
      </c>
      <c r="BF17" s="86">
        <v>0</v>
      </c>
      <c r="BG17" s="86">
        <v>0</v>
      </c>
      <c r="BH17" s="88">
        <v>0</v>
      </c>
      <c r="BI17" s="71">
        <v>0</v>
      </c>
      <c r="BJ17" s="71">
        <v>1</v>
      </c>
      <c r="BK17" s="71">
        <v>0</v>
      </c>
      <c r="BL17" s="71">
        <v>1</v>
      </c>
      <c r="BM17" s="81"/>
      <c r="BN17" s="71">
        <v>26.383877859999998</v>
      </c>
      <c r="BO17" s="71">
        <v>-91.366375579999996</v>
      </c>
    </row>
    <row r="18" spans="1:67" s="89" customFormat="1" ht="14.5" x14ac:dyDescent="0.35">
      <c r="A18" s="62" t="s">
        <v>606</v>
      </c>
      <c r="B18" s="67" t="s">
        <v>261</v>
      </c>
      <c r="C18" s="68">
        <v>39179</v>
      </c>
      <c r="D18" s="69">
        <v>2007</v>
      </c>
      <c r="E18" s="68">
        <v>39591</v>
      </c>
      <c r="F18" s="69">
        <v>2008</v>
      </c>
      <c r="G18" s="70" t="s">
        <v>256</v>
      </c>
      <c r="H18" s="68">
        <v>39179</v>
      </c>
      <c r="I18" s="69">
        <v>2007</v>
      </c>
      <c r="J18" s="67" t="s">
        <v>250</v>
      </c>
      <c r="K18" s="67" t="s">
        <v>80</v>
      </c>
      <c r="L18" s="67" t="s">
        <v>73</v>
      </c>
      <c r="M18" s="69" t="s">
        <v>81</v>
      </c>
      <c r="N18" s="221">
        <v>7134</v>
      </c>
      <c r="O18" s="228">
        <v>243800225</v>
      </c>
      <c r="P18" s="225">
        <v>19504018</v>
      </c>
      <c r="Q18" s="146">
        <v>1560321</v>
      </c>
      <c r="R18" s="145">
        <v>19781655</v>
      </c>
      <c r="S18" s="72">
        <v>5372144</v>
      </c>
      <c r="T18" s="72">
        <v>14131874</v>
      </c>
      <c r="U18" s="72">
        <v>1009911</v>
      </c>
      <c r="V18" s="72">
        <v>14311573</v>
      </c>
      <c r="W18" s="72">
        <v>28622</v>
      </c>
      <c r="X18" s="73">
        <v>144.83000000000001</v>
      </c>
      <c r="Y18" s="72">
        <v>1590</v>
      </c>
      <c r="Z18" s="72">
        <v>230278</v>
      </c>
      <c r="AA18" s="74">
        <v>144.83000000000001</v>
      </c>
      <c r="AB18" s="75">
        <v>1590</v>
      </c>
      <c r="AC18" s="75">
        <v>230278</v>
      </c>
      <c r="AD18" s="76">
        <v>0</v>
      </c>
      <c r="AE18" s="77">
        <v>0</v>
      </c>
      <c r="AF18" s="77">
        <v>0</v>
      </c>
      <c r="AG18" s="69" t="s">
        <v>182</v>
      </c>
      <c r="AH18" s="69" t="s">
        <v>67</v>
      </c>
      <c r="AI18" s="71">
        <v>0.18</v>
      </c>
      <c r="AJ18" s="71">
        <v>0.21</v>
      </c>
      <c r="AK18" s="71">
        <v>34</v>
      </c>
      <c r="AL18" s="72">
        <v>21224</v>
      </c>
      <c r="AM18" s="75">
        <v>226.32999999999998</v>
      </c>
      <c r="AN18" s="71">
        <v>0.74099999999999999</v>
      </c>
      <c r="AO18" s="71">
        <v>0.65</v>
      </c>
      <c r="AP18" s="78">
        <v>127</v>
      </c>
      <c r="AQ18" s="79">
        <v>0</v>
      </c>
      <c r="AR18" s="80">
        <v>1</v>
      </c>
      <c r="AS18" s="75">
        <v>7.9999977440545794E-2</v>
      </c>
      <c r="AT18" s="81">
        <v>0</v>
      </c>
      <c r="AU18" s="82">
        <v>22</v>
      </c>
      <c r="AV18" s="83">
        <v>0</v>
      </c>
      <c r="AW18" s="80">
        <v>1.042</v>
      </c>
      <c r="AX18" s="84">
        <v>84.697704513674793</v>
      </c>
      <c r="AY18" s="85">
        <v>0</v>
      </c>
      <c r="AZ18" s="87">
        <v>0</v>
      </c>
      <c r="BA18" s="74">
        <v>0.08</v>
      </c>
      <c r="BB18" s="78">
        <v>19504018</v>
      </c>
      <c r="BC18" s="78">
        <v>1560321</v>
      </c>
      <c r="BD18" s="84">
        <v>0.08</v>
      </c>
      <c r="BE18" s="71">
        <v>0</v>
      </c>
      <c r="BF18" s="72">
        <v>0</v>
      </c>
      <c r="BG18" s="72">
        <v>0</v>
      </c>
      <c r="BH18" s="88">
        <v>0</v>
      </c>
      <c r="BI18" s="71">
        <v>0</v>
      </c>
      <c r="BJ18" s="71">
        <v>1</v>
      </c>
      <c r="BK18" s="71">
        <v>0</v>
      </c>
      <c r="BL18" s="71">
        <v>1</v>
      </c>
      <c r="BM18" s="71">
        <v>4</v>
      </c>
      <c r="BN18" s="71">
        <v>26.383877859999998</v>
      </c>
      <c r="BO18" s="71">
        <v>-91.366375579999996</v>
      </c>
    </row>
    <row r="19" spans="1:67" s="89" customFormat="1" ht="14.5" x14ac:dyDescent="0.35">
      <c r="A19" s="62" t="s">
        <v>606</v>
      </c>
      <c r="B19" s="67" t="s">
        <v>259</v>
      </c>
      <c r="C19" s="68">
        <v>39591</v>
      </c>
      <c r="D19" s="69">
        <v>2008</v>
      </c>
      <c r="E19" s="68">
        <v>39591</v>
      </c>
      <c r="F19" s="69">
        <v>2008</v>
      </c>
      <c r="G19" s="70" t="s">
        <v>256</v>
      </c>
      <c r="H19" s="68">
        <v>39179</v>
      </c>
      <c r="I19" s="69">
        <v>2007</v>
      </c>
      <c r="J19" s="67" t="s">
        <v>248</v>
      </c>
      <c r="K19" s="67" t="s">
        <v>80</v>
      </c>
      <c r="L19" s="67" t="s">
        <v>73</v>
      </c>
      <c r="M19" s="69" t="s">
        <v>81</v>
      </c>
      <c r="N19" s="221">
        <v>7134</v>
      </c>
      <c r="O19" s="228">
        <v>139527698</v>
      </c>
      <c r="P19" s="225">
        <v>12557493</v>
      </c>
      <c r="Q19" s="146">
        <v>1381324</v>
      </c>
      <c r="R19" s="145">
        <v>12803280</v>
      </c>
      <c r="S19" s="72">
        <v>3465900</v>
      </c>
      <c r="T19" s="72">
        <v>9091593</v>
      </c>
      <c r="U19" s="72">
        <v>1026221</v>
      </c>
      <c r="V19" s="72">
        <v>9274194</v>
      </c>
      <c r="W19" s="72">
        <v>28997</v>
      </c>
      <c r="X19" s="73">
        <v>114.03</v>
      </c>
      <c r="Y19" s="72">
        <v>1245</v>
      </c>
      <c r="Z19" s="72">
        <v>141965</v>
      </c>
      <c r="AA19" s="74">
        <v>114.03</v>
      </c>
      <c r="AB19" s="75">
        <v>1245</v>
      </c>
      <c r="AC19" s="75">
        <v>141965</v>
      </c>
      <c r="AD19" s="76">
        <v>0</v>
      </c>
      <c r="AE19" s="77">
        <v>0</v>
      </c>
      <c r="AF19" s="77">
        <v>0</v>
      </c>
      <c r="AG19" s="69" t="s">
        <v>182</v>
      </c>
      <c r="AH19" s="69" t="s">
        <v>67</v>
      </c>
      <c r="AI19" s="71">
        <v>0.18</v>
      </c>
      <c r="AJ19" s="71">
        <v>0.28000000000000003</v>
      </c>
      <c r="AK19" s="71">
        <v>17</v>
      </c>
      <c r="AL19" s="72">
        <v>21299</v>
      </c>
      <c r="AM19" s="75">
        <v>229.32999999999998</v>
      </c>
      <c r="AN19" s="71">
        <v>0.73399999999999999</v>
      </c>
      <c r="AO19" s="71">
        <v>0.65200000000000002</v>
      </c>
      <c r="AP19" s="78">
        <v>138</v>
      </c>
      <c r="AQ19" s="79">
        <v>0</v>
      </c>
      <c r="AR19" s="80">
        <v>1</v>
      </c>
      <c r="AS19" s="75">
        <v>0.10999998168424199</v>
      </c>
      <c r="AT19" s="81">
        <v>0</v>
      </c>
      <c r="AU19" s="82">
        <v>22</v>
      </c>
      <c r="AV19" s="83">
        <v>0</v>
      </c>
      <c r="AW19" s="80">
        <v>1.0229999999999999</v>
      </c>
      <c r="AX19" s="84">
        <v>88.454851547916704</v>
      </c>
      <c r="AY19" s="85">
        <v>0</v>
      </c>
      <c r="AZ19" s="87">
        <v>0</v>
      </c>
      <c r="BA19" s="74">
        <v>0.09</v>
      </c>
      <c r="BB19" s="78">
        <v>12557493</v>
      </c>
      <c r="BC19" s="78">
        <v>1381324</v>
      </c>
      <c r="BD19" s="84">
        <v>0.11</v>
      </c>
      <c r="BE19" s="71">
        <v>0</v>
      </c>
      <c r="BF19" s="72">
        <v>0</v>
      </c>
      <c r="BG19" s="72">
        <v>0</v>
      </c>
      <c r="BH19" s="88">
        <v>0</v>
      </c>
      <c r="BI19" s="71">
        <v>0</v>
      </c>
      <c r="BJ19" s="71">
        <v>1</v>
      </c>
      <c r="BK19" s="71">
        <v>0</v>
      </c>
      <c r="BL19" s="71">
        <v>1</v>
      </c>
      <c r="BM19" s="81"/>
      <c r="BN19" s="71">
        <v>26.383877859999998</v>
      </c>
      <c r="BO19" s="71">
        <v>-91.366375579999996</v>
      </c>
    </row>
    <row r="20" spans="1:67" s="89" customFormat="1" ht="14.5" x14ac:dyDescent="0.35">
      <c r="A20" s="62" t="s">
        <v>606</v>
      </c>
      <c r="B20" s="67" t="s">
        <v>258</v>
      </c>
      <c r="C20" s="68">
        <v>39591</v>
      </c>
      <c r="D20" s="69">
        <v>2008</v>
      </c>
      <c r="E20" s="68">
        <v>39591</v>
      </c>
      <c r="F20" s="69">
        <v>2008</v>
      </c>
      <c r="G20" s="70" t="s">
        <v>256</v>
      </c>
      <c r="H20" s="68">
        <v>39179</v>
      </c>
      <c r="I20" s="69">
        <v>2007</v>
      </c>
      <c r="J20" s="67" t="s">
        <v>246</v>
      </c>
      <c r="K20" s="67" t="s">
        <v>80</v>
      </c>
      <c r="L20" s="67" t="s">
        <v>73</v>
      </c>
      <c r="M20" s="69" t="s">
        <v>81</v>
      </c>
      <c r="N20" s="221">
        <v>7134</v>
      </c>
      <c r="O20" s="228">
        <v>60013984</v>
      </c>
      <c r="P20" s="225">
        <v>5401259</v>
      </c>
      <c r="Q20" s="146">
        <v>540126</v>
      </c>
      <c r="R20" s="145">
        <v>5497367</v>
      </c>
      <c r="S20" s="72">
        <v>1559655</v>
      </c>
      <c r="T20" s="72">
        <v>3841604</v>
      </c>
      <c r="U20" s="72">
        <v>380330</v>
      </c>
      <c r="V20" s="72">
        <v>3909279</v>
      </c>
      <c r="W20" s="72">
        <v>29330</v>
      </c>
      <c r="X20" s="73">
        <v>68.38</v>
      </c>
      <c r="Y20" s="72">
        <v>1018</v>
      </c>
      <c r="Z20" s="72">
        <v>69615</v>
      </c>
      <c r="AA20" s="74">
        <v>68.38</v>
      </c>
      <c r="AB20" s="75">
        <v>1018</v>
      </c>
      <c r="AC20" s="75">
        <v>69615</v>
      </c>
      <c r="AD20" s="76">
        <v>0</v>
      </c>
      <c r="AE20" s="77">
        <v>0</v>
      </c>
      <c r="AF20" s="77">
        <v>0</v>
      </c>
      <c r="AG20" s="69" t="s">
        <v>182</v>
      </c>
      <c r="AH20" s="69" t="s">
        <v>67</v>
      </c>
      <c r="AI20" s="71">
        <v>0.17</v>
      </c>
      <c r="AJ20" s="71">
        <v>0.33</v>
      </c>
      <c r="AK20" s="71">
        <v>17</v>
      </c>
      <c r="AL20" s="72">
        <v>21455</v>
      </c>
      <c r="AM20" s="75">
        <v>232.32999999999998</v>
      </c>
      <c r="AN20" s="71">
        <v>0.73099999999999998</v>
      </c>
      <c r="AO20" s="71">
        <v>0.65500000000000003</v>
      </c>
      <c r="AP20" s="78">
        <v>111</v>
      </c>
      <c r="AQ20" s="79">
        <v>0</v>
      </c>
      <c r="AR20" s="80">
        <v>1</v>
      </c>
      <c r="AS20" s="75">
        <v>0.100000018514202</v>
      </c>
      <c r="AT20" s="81">
        <v>0</v>
      </c>
      <c r="AU20" s="82">
        <v>24</v>
      </c>
      <c r="AV20" s="83">
        <v>0</v>
      </c>
      <c r="AW20" s="80">
        <v>1.0249999999999999</v>
      </c>
      <c r="AX20" s="84">
        <v>77.587574516986294</v>
      </c>
      <c r="AY20" s="85">
        <v>0</v>
      </c>
      <c r="AZ20" s="87">
        <v>0</v>
      </c>
      <c r="BA20" s="74">
        <v>0.09</v>
      </c>
      <c r="BB20" s="78">
        <v>5401259</v>
      </c>
      <c r="BC20" s="78">
        <v>540126</v>
      </c>
      <c r="BD20" s="84">
        <v>0.1</v>
      </c>
      <c r="BE20" s="71">
        <v>0</v>
      </c>
      <c r="BF20" s="72">
        <v>0</v>
      </c>
      <c r="BG20" s="72">
        <v>0</v>
      </c>
      <c r="BH20" s="88">
        <v>0</v>
      </c>
      <c r="BI20" s="71">
        <v>0</v>
      </c>
      <c r="BJ20" s="71">
        <v>1</v>
      </c>
      <c r="BK20" s="71">
        <v>0</v>
      </c>
      <c r="BL20" s="71">
        <v>1</v>
      </c>
      <c r="BM20" s="81"/>
      <c r="BN20" s="71">
        <v>26.383877859999998</v>
      </c>
      <c r="BO20" s="71">
        <v>-91.366375579999996</v>
      </c>
    </row>
    <row r="21" spans="1:67" s="89" customFormat="1" ht="14.5" x14ac:dyDescent="0.35">
      <c r="A21" s="62" t="s">
        <v>606</v>
      </c>
      <c r="B21" s="67" t="s">
        <v>255</v>
      </c>
      <c r="C21" s="68">
        <v>39591</v>
      </c>
      <c r="D21" s="69">
        <v>2008</v>
      </c>
      <c r="E21" s="68">
        <v>39591</v>
      </c>
      <c r="F21" s="69">
        <v>2008</v>
      </c>
      <c r="G21" s="70" t="s">
        <v>256</v>
      </c>
      <c r="H21" s="68">
        <v>39179</v>
      </c>
      <c r="I21" s="69">
        <v>2007</v>
      </c>
      <c r="J21" s="67" t="s">
        <v>257</v>
      </c>
      <c r="K21" s="67" t="s">
        <v>80</v>
      </c>
      <c r="L21" s="67" t="s">
        <v>73</v>
      </c>
      <c r="M21" s="69" t="s">
        <v>81</v>
      </c>
      <c r="N21" s="221">
        <v>7134</v>
      </c>
      <c r="O21" s="228">
        <v>167950666</v>
      </c>
      <c r="P21" s="225">
        <v>13436053</v>
      </c>
      <c r="Q21" s="146">
        <v>1209245</v>
      </c>
      <c r="R21" s="145">
        <v>13651221</v>
      </c>
      <c r="S21" s="72">
        <v>3812490</v>
      </c>
      <c r="T21" s="72">
        <v>9623563</v>
      </c>
      <c r="U21" s="72">
        <v>818631</v>
      </c>
      <c r="V21" s="72">
        <v>9769227</v>
      </c>
      <c r="W21" s="72">
        <v>29785</v>
      </c>
      <c r="X21" s="73">
        <v>159.71</v>
      </c>
      <c r="Y21" s="72">
        <v>1196</v>
      </c>
      <c r="Z21" s="72">
        <v>191018</v>
      </c>
      <c r="AA21" s="74">
        <v>159.71</v>
      </c>
      <c r="AB21" s="75">
        <v>1196</v>
      </c>
      <c r="AC21" s="75">
        <v>191018</v>
      </c>
      <c r="AD21" s="76">
        <v>0</v>
      </c>
      <c r="AE21" s="77">
        <v>0</v>
      </c>
      <c r="AF21" s="77">
        <v>0</v>
      </c>
      <c r="AG21" s="69" t="s">
        <v>182</v>
      </c>
      <c r="AH21" s="69" t="s">
        <v>67</v>
      </c>
      <c r="AI21" s="71">
        <v>0.17</v>
      </c>
      <c r="AJ21" s="71">
        <v>0.28999999999999998</v>
      </c>
      <c r="AK21" s="71">
        <v>7</v>
      </c>
      <c r="AL21" s="72">
        <v>21609</v>
      </c>
      <c r="AM21" s="75">
        <v>236.32999999999998</v>
      </c>
      <c r="AN21" s="71">
        <v>0.72499999999999998</v>
      </c>
      <c r="AO21" s="71">
        <v>0.65800000000000003</v>
      </c>
      <c r="AP21" s="78">
        <v>167</v>
      </c>
      <c r="AQ21" s="79">
        <v>0</v>
      </c>
      <c r="AR21" s="80">
        <v>1</v>
      </c>
      <c r="AS21" s="75">
        <v>9.0000017118122402E-2</v>
      </c>
      <c r="AT21" s="81">
        <v>0</v>
      </c>
      <c r="AU21" s="82">
        <v>24</v>
      </c>
      <c r="AV21" s="83">
        <v>0</v>
      </c>
      <c r="AW21" s="80">
        <v>1.0649999999999999</v>
      </c>
      <c r="AX21" s="84">
        <v>70.339198400150806</v>
      </c>
      <c r="AY21" s="85">
        <v>0</v>
      </c>
      <c r="AZ21" s="87">
        <v>0</v>
      </c>
      <c r="BA21" s="74">
        <v>0.08</v>
      </c>
      <c r="BB21" s="78">
        <v>13436053</v>
      </c>
      <c r="BC21" s="78">
        <v>1209245</v>
      </c>
      <c r="BD21" s="84">
        <v>0.09</v>
      </c>
      <c r="BE21" s="71">
        <v>0</v>
      </c>
      <c r="BF21" s="72">
        <v>0</v>
      </c>
      <c r="BG21" s="72">
        <v>0</v>
      </c>
      <c r="BH21" s="88">
        <v>0</v>
      </c>
      <c r="BI21" s="71">
        <v>0</v>
      </c>
      <c r="BJ21" s="71">
        <v>1</v>
      </c>
      <c r="BK21" s="71">
        <v>0</v>
      </c>
      <c r="BL21" s="71">
        <v>1</v>
      </c>
      <c r="BM21" s="81"/>
      <c r="BN21" s="71">
        <v>26.383877859999998</v>
      </c>
      <c r="BO21" s="71">
        <v>-91.366375579999996</v>
      </c>
    </row>
    <row r="22" spans="1:67" s="89" customFormat="1" ht="14.5" x14ac:dyDescent="0.35">
      <c r="A22" s="63"/>
      <c r="B22" s="67"/>
      <c r="C22" s="68"/>
      <c r="D22" s="69"/>
      <c r="E22" s="68"/>
      <c r="F22" s="69"/>
      <c r="G22" s="70"/>
      <c r="H22" s="68"/>
      <c r="I22" s="69"/>
      <c r="J22" s="67"/>
      <c r="K22" s="67"/>
      <c r="L22" s="67"/>
      <c r="M22" s="69"/>
      <c r="N22" s="221"/>
      <c r="O22" s="229">
        <f>SUBTOTAL(9,O17:O21)</f>
        <v>735563595</v>
      </c>
      <c r="P22" s="161">
        <f>SUBTOTAL(9,P17:P21)</f>
        <v>63325925</v>
      </c>
      <c r="Q22" s="138">
        <f>P22*oilPRICE/1000000</f>
        <v>2965.5530677500001</v>
      </c>
      <c r="R22" s="144">
        <f>SUBTOTAL(9,R17:R21)</f>
        <v>64392804</v>
      </c>
      <c r="S22" s="144">
        <f>SUBTOTAL(9,S17:S21)</f>
        <v>17329499</v>
      </c>
      <c r="T22" s="144">
        <f>SUBTOTAL(9,T17:T21)</f>
        <v>45996426</v>
      </c>
      <c r="U22" s="138">
        <f>T22*oilPRICE/1000000</f>
        <v>2154.0126295800001</v>
      </c>
      <c r="V22" s="153" t="s">
        <v>612</v>
      </c>
      <c r="W22" s="154"/>
      <c r="X22" s="73"/>
      <c r="Y22" s="72"/>
      <c r="Z22" s="72"/>
      <c r="AA22" s="74"/>
      <c r="AB22" s="75"/>
      <c r="AC22" s="75"/>
      <c r="AD22" s="76"/>
      <c r="AE22" s="77"/>
      <c r="AF22" s="77"/>
      <c r="AG22" s="69"/>
      <c r="AH22" s="69"/>
      <c r="AI22" s="71"/>
      <c r="AJ22" s="71"/>
      <c r="AK22" s="71"/>
      <c r="AL22" s="72"/>
      <c r="AM22" s="75"/>
      <c r="AN22" s="71"/>
      <c r="AO22" s="71"/>
      <c r="AP22" s="78"/>
      <c r="AQ22" s="79"/>
      <c r="AR22" s="80"/>
      <c r="AS22" s="75"/>
      <c r="AT22" s="81"/>
      <c r="AU22" s="82"/>
      <c r="AV22" s="83"/>
      <c r="AW22" s="80"/>
      <c r="AX22" s="84"/>
      <c r="AY22" s="85"/>
      <c r="AZ22" s="87"/>
      <c r="BA22" s="74"/>
      <c r="BB22" s="78"/>
      <c r="BC22" s="78"/>
      <c r="BD22" s="84"/>
      <c r="BE22" s="71"/>
      <c r="BF22" s="72"/>
      <c r="BG22" s="72"/>
      <c r="BH22" s="88"/>
      <c r="BI22" s="71"/>
      <c r="BJ22" s="71"/>
      <c r="BK22" s="71"/>
      <c r="BL22" s="71"/>
      <c r="BM22" s="81"/>
      <c r="BN22" s="71"/>
      <c r="BO22" s="71"/>
    </row>
    <row r="23" spans="1:67" ht="14.5" x14ac:dyDescent="0.35">
      <c r="A23" s="64" t="s">
        <v>607</v>
      </c>
      <c r="B23" s="4" t="s">
        <v>264</v>
      </c>
      <c r="C23" s="10">
        <v>37907</v>
      </c>
      <c r="D23" s="8">
        <v>2003</v>
      </c>
      <c r="E23" s="10">
        <v>39663</v>
      </c>
      <c r="F23" s="8">
        <v>2008</v>
      </c>
      <c r="G23" s="66" t="s">
        <v>263</v>
      </c>
      <c r="H23" s="10">
        <v>37907</v>
      </c>
      <c r="I23" s="8">
        <v>2003</v>
      </c>
      <c r="J23" s="4" t="s">
        <v>239</v>
      </c>
      <c r="K23" s="4" t="s">
        <v>80</v>
      </c>
      <c r="L23" s="4" t="s">
        <v>73</v>
      </c>
      <c r="M23" s="8" t="s">
        <v>81</v>
      </c>
      <c r="N23" s="220">
        <v>6952</v>
      </c>
      <c r="O23" s="228">
        <v>1124253770</v>
      </c>
      <c r="P23" s="224">
        <v>146152990</v>
      </c>
      <c r="Q23" s="143">
        <v>35781244</v>
      </c>
      <c r="R23" s="142">
        <v>152519759</v>
      </c>
      <c r="S23" s="14">
        <v>60035984</v>
      </c>
      <c r="T23" s="14">
        <v>86117006</v>
      </c>
      <c r="U23" s="14">
        <v>21097217</v>
      </c>
      <c r="V23" s="14">
        <v>89870959</v>
      </c>
      <c r="W23" s="14">
        <v>27080</v>
      </c>
      <c r="X23" s="44">
        <v>276.54000000000002</v>
      </c>
      <c r="Y23" s="14">
        <v>4658</v>
      </c>
      <c r="Z23" s="14">
        <v>1288137</v>
      </c>
      <c r="AA23" s="19">
        <v>276.54000000000002</v>
      </c>
      <c r="AB23" s="24">
        <v>4658</v>
      </c>
      <c r="AC23" s="24">
        <v>1288137</v>
      </c>
      <c r="AD23" s="47">
        <v>0</v>
      </c>
      <c r="AE23" s="49">
        <v>0</v>
      </c>
      <c r="AF23" s="49">
        <v>0</v>
      </c>
      <c r="AG23" s="8" t="s">
        <v>75</v>
      </c>
      <c r="AH23" s="8" t="s">
        <v>67</v>
      </c>
      <c r="AI23" s="3">
        <v>0.18</v>
      </c>
      <c r="AJ23" s="3">
        <v>0.3</v>
      </c>
      <c r="AK23" s="3">
        <v>14</v>
      </c>
      <c r="AL23" s="14">
        <v>19377</v>
      </c>
      <c r="AM23" s="24">
        <v>244.32999999999998</v>
      </c>
      <c r="AN23" s="3">
        <v>0.71499999999999997</v>
      </c>
      <c r="AO23" s="3">
        <v>0.753</v>
      </c>
      <c r="AP23" s="6">
        <v>277</v>
      </c>
      <c r="AQ23" s="41">
        <v>0</v>
      </c>
      <c r="AR23" s="29">
        <v>1</v>
      </c>
      <c r="AS23" s="24">
        <v>0.24482047202729099</v>
      </c>
      <c r="AT23" s="46">
        <v>0</v>
      </c>
      <c r="AU23" s="18">
        <v>29</v>
      </c>
      <c r="AV23" s="20">
        <v>0</v>
      </c>
      <c r="AW23" s="29">
        <v>1.1200000000000001</v>
      </c>
      <c r="AX23" s="30">
        <v>113.460749904707</v>
      </c>
      <c r="AY23" s="36">
        <v>0</v>
      </c>
      <c r="AZ23" s="35">
        <v>0</v>
      </c>
      <c r="BA23" s="19">
        <v>0.13</v>
      </c>
      <c r="BB23" s="6">
        <v>146152990</v>
      </c>
      <c r="BC23" s="6">
        <v>35781244</v>
      </c>
      <c r="BD23" s="30">
        <v>0.245</v>
      </c>
      <c r="BE23" s="3">
        <v>0</v>
      </c>
      <c r="BF23" s="14">
        <v>0</v>
      </c>
      <c r="BG23" s="14">
        <v>0</v>
      </c>
      <c r="BH23" s="39">
        <v>0</v>
      </c>
      <c r="BI23" s="3">
        <v>0</v>
      </c>
      <c r="BJ23" s="3">
        <v>2</v>
      </c>
      <c r="BK23" s="3">
        <v>0</v>
      </c>
      <c r="BL23" s="3">
        <v>2</v>
      </c>
      <c r="BM23" s="3">
        <v>9</v>
      </c>
      <c r="BN23" s="3">
        <v>26.291404379999999</v>
      </c>
      <c r="BO23" s="3">
        <v>-91.085370119999993</v>
      </c>
    </row>
    <row r="24" spans="1:67" ht="14.5" x14ac:dyDescent="0.35">
      <c r="A24" s="64" t="s">
        <v>607</v>
      </c>
      <c r="B24" s="4" t="s">
        <v>262</v>
      </c>
      <c r="C24" s="10">
        <v>37907</v>
      </c>
      <c r="D24" s="8">
        <v>2003</v>
      </c>
      <c r="E24" s="10">
        <v>41198</v>
      </c>
      <c r="F24" s="8">
        <v>2012</v>
      </c>
      <c r="G24" s="66" t="s">
        <v>263</v>
      </c>
      <c r="H24" s="10">
        <v>37907</v>
      </c>
      <c r="I24" s="8">
        <v>2003</v>
      </c>
      <c r="J24" s="4" t="s">
        <v>241</v>
      </c>
      <c r="K24" s="4" t="s">
        <v>80</v>
      </c>
      <c r="L24" s="4" t="s">
        <v>73</v>
      </c>
      <c r="M24" s="8" t="s">
        <v>81</v>
      </c>
      <c r="N24" s="220">
        <v>6952</v>
      </c>
      <c r="O24" s="228">
        <v>670953786</v>
      </c>
      <c r="P24" s="224">
        <v>87223992</v>
      </c>
      <c r="Q24" s="143">
        <v>21400527</v>
      </c>
      <c r="R24" s="142">
        <v>91031915</v>
      </c>
      <c r="S24" s="14">
        <v>37060812</v>
      </c>
      <c r="T24" s="14">
        <v>50163180</v>
      </c>
      <c r="U24" s="14">
        <v>12333062</v>
      </c>
      <c r="V24" s="14">
        <v>52357676</v>
      </c>
      <c r="W24" s="14">
        <v>27691</v>
      </c>
      <c r="X24" s="44">
        <v>208.08</v>
      </c>
      <c r="Y24" s="14">
        <v>3694</v>
      </c>
      <c r="Z24" s="14">
        <v>768652</v>
      </c>
      <c r="AA24" s="19">
        <v>208.08</v>
      </c>
      <c r="AB24" s="24">
        <v>3694</v>
      </c>
      <c r="AC24" s="24">
        <v>768652</v>
      </c>
      <c r="AD24" s="47">
        <v>0</v>
      </c>
      <c r="AE24" s="49">
        <v>0</v>
      </c>
      <c r="AF24" s="49">
        <v>0</v>
      </c>
      <c r="AG24" s="8" t="s">
        <v>75</v>
      </c>
      <c r="AH24" s="8" t="s">
        <v>67</v>
      </c>
      <c r="AI24" s="3">
        <v>0.18</v>
      </c>
      <c r="AJ24" s="3">
        <v>0.3</v>
      </c>
      <c r="AK24" s="3">
        <v>13</v>
      </c>
      <c r="AL24" s="14">
        <v>19648</v>
      </c>
      <c r="AM24" s="24">
        <v>253.32999999999998</v>
      </c>
      <c r="AN24" s="3">
        <v>0.70899999999999996</v>
      </c>
      <c r="AO24" s="3">
        <v>0.76900000000000002</v>
      </c>
      <c r="AP24" s="6">
        <v>272</v>
      </c>
      <c r="AQ24" s="41">
        <v>0</v>
      </c>
      <c r="AR24" s="29">
        <v>1</v>
      </c>
      <c r="AS24" s="24">
        <v>0.245351382220617</v>
      </c>
      <c r="AT24" s="46">
        <v>0</v>
      </c>
      <c r="AU24" s="18">
        <v>31</v>
      </c>
      <c r="AV24" s="20">
        <v>0</v>
      </c>
      <c r="AW24" s="29">
        <v>1.1200000000000001</v>
      </c>
      <c r="AX24" s="30">
        <v>113.476569370795</v>
      </c>
      <c r="AY24" s="36">
        <v>0</v>
      </c>
      <c r="AZ24" s="35">
        <v>0</v>
      </c>
      <c r="BA24" s="19">
        <v>0.13</v>
      </c>
      <c r="BB24" s="6">
        <v>87223992</v>
      </c>
      <c r="BC24" s="6">
        <v>21400527</v>
      </c>
      <c r="BD24" s="30">
        <v>0.245</v>
      </c>
      <c r="BE24" s="3">
        <v>0</v>
      </c>
      <c r="BF24" s="14">
        <v>0</v>
      </c>
      <c r="BG24" s="14">
        <v>0</v>
      </c>
      <c r="BH24" s="39">
        <v>0</v>
      </c>
      <c r="BI24" s="3">
        <v>0</v>
      </c>
      <c r="BJ24" s="3">
        <v>3</v>
      </c>
      <c r="BK24" s="3">
        <v>0</v>
      </c>
      <c r="BL24" s="3">
        <v>3</v>
      </c>
      <c r="BM24" s="5"/>
      <c r="BN24" s="3">
        <v>26.291404379999999</v>
      </c>
      <c r="BO24" s="3">
        <v>-91.085370119999993</v>
      </c>
    </row>
    <row r="25" spans="1:67" s="2" customFormat="1" ht="14.5" x14ac:dyDescent="0.35">
      <c r="A25" s="61"/>
      <c r="B25" s="4"/>
      <c r="C25" s="10"/>
      <c r="D25" s="8"/>
      <c r="E25" s="10"/>
      <c r="F25" s="8"/>
      <c r="G25" s="66"/>
      <c r="H25" s="10"/>
      <c r="I25" s="8"/>
      <c r="J25" s="4"/>
      <c r="K25" s="4"/>
      <c r="L25" s="4"/>
      <c r="M25" s="8"/>
      <c r="N25" s="220"/>
      <c r="O25" s="229">
        <f>SUBTOTAL(9,O23:O24)</f>
        <v>1795207556</v>
      </c>
      <c r="P25" s="161">
        <f>SUBTOTAL(9,P23:P24)</f>
        <v>233376982</v>
      </c>
      <c r="Q25" s="138">
        <f>P25*oilPRICE/1000000</f>
        <v>10929.04406706</v>
      </c>
      <c r="R25" s="144">
        <f>SUBTOTAL(9,R23:R24)</f>
        <v>243551674</v>
      </c>
      <c r="S25" s="144">
        <f>SUBTOTAL(9,S23:S24)</f>
        <v>97096796</v>
      </c>
      <c r="T25" s="144">
        <f>SUBTOTAL(9,T23:T24)</f>
        <v>136280186</v>
      </c>
      <c r="U25" s="14"/>
      <c r="V25" s="14"/>
      <c r="W25" s="14"/>
      <c r="X25" s="44"/>
      <c r="Y25" s="14"/>
      <c r="Z25" s="14"/>
      <c r="AA25" s="19"/>
      <c r="AB25" s="24"/>
      <c r="AC25" s="24"/>
      <c r="AD25" s="47"/>
      <c r="AE25" s="49"/>
      <c r="AF25" s="49"/>
      <c r="AG25" s="8"/>
      <c r="AH25" s="8"/>
      <c r="AI25" s="3"/>
      <c r="AJ25" s="3"/>
      <c r="AK25" s="3"/>
      <c r="AL25" s="14"/>
      <c r="AM25" s="24"/>
      <c r="AN25" s="3"/>
      <c r="AO25" s="3"/>
      <c r="AP25" s="6"/>
      <c r="AQ25" s="41"/>
      <c r="AR25" s="29"/>
      <c r="AS25" s="23"/>
      <c r="AT25" s="46"/>
      <c r="AU25" s="18"/>
      <c r="AV25" s="20"/>
      <c r="AW25" s="29"/>
      <c r="AX25" s="30"/>
      <c r="AY25" s="36"/>
      <c r="AZ25" s="35"/>
      <c r="BA25" s="19"/>
      <c r="BB25" s="6"/>
      <c r="BC25" s="6"/>
      <c r="BD25" s="30"/>
      <c r="BE25" s="3"/>
      <c r="BF25" s="14"/>
      <c r="BG25" s="14"/>
      <c r="BH25" s="39"/>
      <c r="BI25" s="3"/>
      <c r="BJ25" s="3"/>
      <c r="BK25" s="3"/>
      <c r="BL25" s="3"/>
      <c r="BM25" s="5"/>
      <c r="BN25" s="3"/>
      <c r="BO25" s="3"/>
    </row>
    <row r="26" spans="1:67" s="89" customFormat="1" ht="14.5" x14ac:dyDescent="0.35">
      <c r="A26" s="62" t="s">
        <v>608</v>
      </c>
      <c r="B26" s="67" t="s">
        <v>265</v>
      </c>
      <c r="C26" s="68">
        <v>38177</v>
      </c>
      <c r="D26" s="69">
        <v>2004</v>
      </c>
      <c r="E26" s="68">
        <v>42276</v>
      </c>
      <c r="F26" s="69">
        <v>2015</v>
      </c>
      <c r="G26" s="70" t="s">
        <v>266</v>
      </c>
      <c r="H26" s="68">
        <v>38177</v>
      </c>
      <c r="I26" s="69">
        <v>2004</v>
      </c>
      <c r="J26" s="67" t="s">
        <v>252</v>
      </c>
      <c r="K26" s="67" t="s">
        <v>80</v>
      </c>
      <c r="L26" s="67" t="s">
        <v>73</v>
      </c>
      <c r="M26" s="69" t="s">
        <v>81</v>
      </c>
      <c r="N26" s="221">
        <v>6960</v>
      </c>
      <c r="O26" s="228">
        <v>119530065</v>
      </c>
      <c r="P26" s="225">
        <v>13740147</v>
      </c>
      <c r="Q26" s="146">
        <v>3184855</v>
      </c>
      <c r="R26" s="145">
        <v>14306847</v>
      </c>
      <c r="S26" s="72">
        <v>3204876</v>
      </c>
      <c r="T26" s="72">
        <v>10535271</v>
      </c>
      <c r="U26" s="72">
        <v>2434556</v>
      </c>
      <c r="V26" s="72">
        <v>10968466</v>
      </c>
      <c r="W26" s="72">
        <v>26756</v>
      </c>
      <c r="X26" s="73">
        <v>41.95</v>
      </c>
      <c r="Y26" s="72">
        <v>3534</v>
      </c>
      <c r="Z26" s="72">
        <v>148237</v>
      </c>
      <c r="AA26" s="74">
        <v>41.95</v>
      </c>
      <c r="AB26" s="75">
        <v>3534</v>
      </c>
      <c r="AC26" s="75">
        <v>148237</v>
      </c>
      <c r="AD26" s="76">
        <v>0</v>
      </c>
      <c r="AE26" s="77">
        <v>0</v>
      </c>
      <c r="AF26" s="77">
        <v>0</v>
      </c>
      <c r="AG26" s="69" t="s">
        <v>75</v>
      </c>
      <c r="AH26" s="69" t="s">
        <v>67</v>
      </c>
      <c r="AI26" s="71">
        <v>0.16</v>
      </c>
      <c r="AJ26" s="71">
        <v>0.3</v>
      </c>
      <c r="AK26" s="71">
        <v>12</v>
      </c>
      <c r="AL26" s="72">
        <v>19327</v>
      </c>
      <c r="AM26" s="75">
        <v>240.32999999999998</v>
      </c>
      <c r="AN26" s="71">
        <v>0.72199999999999998</v>
      </c>
      <c r="AO26" s="71">
        <v>0.747</v>
      </c>
      <c r="AP26" s="78">
        <v>232</v>
      </c>
      <c r="AQ26" s="79">
        <v>0</v>
      </c>
      <c r="AR26" s="80">
        <v>1</v>
      </c>
      <c r="AS26" s="97">
        <v>0.231791916054464</v>
      </c>
      <c r="AT26" s="81">
        <v>0</v>
      </c>
      <c r="AU26" s="82">
        <v>27</v>
      </c>
      <c r="AV26" s="83">
        <v>0</v>
      </c>
      <c r="AW26" s="80">
        <v>1.0720000000000001</v>
      </c>
      <c r="AX26" s="84">
        <v>92.690401181891204</v>
      </c>
      <c r="AY26" s="85">
        <v>0</v>
      </c>
      <c r="AZ26" s="87">
        <v>0</v>
      </c>
      <c r="BA26" s="74">
        <v>0.11</v>
      </c>
      <c r="BB26" s="78">
        <v>13740147</v>
      </c>
      <c r="BC26" s="78">
        <v>3184855</v>
      </c>
      <c r="BD26" s="84">
        <v>0.23200000000000001</v>
      </c>
      <c r="BE26" s="71">
        <v>0</v>
      </c>
      <c r="BF26" s="72">
        <v>0</v>
      </c>
      <c r="BG26" s="72">
        <v>0</v>
      </c>
      <c r="BH26" s="88">
        <v>0</v>
      </c>
      <c r="BI26" s="71">
        <v>0</v>
      </c>
      <c r="BJ26" s="71">
        <v>3</v>
      </c>
      <c r="BK26" s="71">
        <v>0</v>
      </c>
      <c r="BL26" s="71">
        <v>3</v>
      </c>
      <c r="BM26" s="71">
        <v>7</v>
      </c>
      <c r="BN26" s="71">
        <v>26.212904200000001</v>
      </c>
      <c r="BO26" s="71">
        <v>-91.426302579999998</v>
      </c>
    </row>
    <row r="27" spans="1:67" s="134" customFormat="1" ht="14.5" x14ac:dyDescent="0.35">
      <c r="A27" s="113" t="s">
        <v>608</v>
      </c>
      <c r="B27" s="114" t="s">
        <v>267</v>
      </c>
      <c r="C27" s="115">
        <v>38177</v>
      </c>
      <c r="D27" s="116">
        <v>2004</v>
      </c>
      <c r="E27" s="115">
        <v>43506</v>
      </c>
      <c r="F27" s="116">
        <v>2019</v>
      </c>
      <c r="G27" s="70" t="s">
        <v>266</v>
      </c>
      <c r="H27" s="115">
        <v>38177</v>
      </c>
      <c r="I27" s="116">
        <v>2004</v>
      </c>
      <c r="J27" s="114" t="s">
        <v>241</v>
      </c>
      <c r="K27" s="114" t="s">
        <v>80</v>
      </c>
      <c r="L27" s="114" t="s">
        <v>73</v>
      </c>
      <c r="M27" s="116" t="s">
        <v>81</v>
      </c>
      <c r="N27" s="222">
        <v>6960</v>
      </c>
      <c r="O27" s="230">
        <v>615163485</v>
      </c>
      <c r="P27" s="225">
        <v>69210875</v>
      </c>
      <c r="Q27" s="146">
        <v>16350093</v>
      </c>
      <c r="R27" s="145">
        <v>72120144</v>
      </c>
      <c r="S27" s="118">
        <v>18243046</v>
      </c>
      <c r="T27" s="118">
        <v>50967829</v>
      </c>
      <c r="U27" s="118">
        <v>12083347</v>
      </c>
      <c r="V27" s="118">
        <v>53117891</v>
      </c>
      <c r="W27" s="118">
        <v>27745</v>
      </c>
      <c r="X27" s="119">
        <v>125.58</v>
      </c>
      <c r="Y27" s="118">
        <v>5525</v>
      </c>
      <c r="Z27" s="118">
        <v>693853</v>
      </c>
      <c r="AA27" s="120">
        <v>125.58</v>
      </c>
      <c r="AB27" s="121">
        <v>5525</v>
      </c>
      <c r="AC27" s="121">
        <v>693853</v>
      </c>
      <c r="AD27" s="122">
        <v>0</v>
      </c>
      <c r="AE27" s="123">
        <v>0</v>
      </c>
      <c r="AF27" s="123">
        <v>0</v>
      </c>
      <c r="AG27" s="116" t="s">
        <v>75</v>
      </c>
      <c r="AH27" s="116" t="s">
        <v>67</v>
      </c>
      <c r="AI27" s="117">
        <v>0.17</v>
      </c>
      <c r="AJ27" s="117">
        <v>0.27</v>
      </c>
      <c r="AK27" s="117">
        <v>15</v>
      </c>
      <c r="AL27" s="118">
        <v>19782</v>
      </c>
      <c r="AM27" s="121">
        <v>248.32999999999998</v>
      </c>
      <c r="AN27" s="117">
        <v>0.71199999999999997</v>
      </c>
      <c r="AO27" s="117">
        <v>0.75</v>
      </c>
      <c r="AP27" s="124">
        <v>249</v>
      </c>
      <c r="AQ27" s="125">
        <v>0</v>
      </c>
      <c r="AR27" s="126">
        <v>1</v>
      </c>
      <c r="AS27" s="121">
        <v>0.236235895009274</v>
      </c>
      <c r="AT27" s="127">
        <v>0</v>
      </c>
      <c r="AU27" s="128">
        <v>27</v>
      </c>
      <c r="AV27" s="129">
        <v>0</v>
      </c>
      <c r="AW27" s="126">
        <v>1.1140000000000001</v>
      </c>
      <c r="AX27" s="130">
        <v>99.748613899485903</v>
      </c>
      <c r="AY27" s="131">
        <v>0</v>
      </c>
      <c r="AZ27" s="132">
        <v>0</v>
      </c>
      <c r="BA27" s="120">
        <v>0.11</v>
      </c>
      <c r="BB27" s="124">
        <v>69210875</v>
      </c>
      <c r="BC27" s="124">
        <v>16350093</v>
      </c>
      <c r="BD27" s="130">
        <v>0.23599999999999999</v>
      </c>
      <c r="BE27" s="117">
        <v>0</v>
      </c>
      <c r="BF27" s="118">
        <v>0</v>
      </c>
      <c r="BG27" s="118">
        <v>0</v>
      </c>
      <c r="BH27" s="133">
        <v>0</v>
      </c>
      <c r="BI27" s="117">
        <v>0</v>
      </c>
      <c r="BJ27" s="117">
        <v>3</v>
      </c>
      <c r="BK27" s="117">
        <v>0</v>
      </c>
      <c r="BL27" s="117">
        <v>3</v>
      </c>
      <c r="BM27" s="127"/>
      <c r="BN27" s="117">
        <v>26.212904200000001</v>
      </c>
      <c r="BO27" s="117">
        <v>-91.426302579999998</v>
      </c>
    </row>
    <row r="28" spans="1:67" s="89" customFormat="1" ht="14.5" x14ac:dyDescent="0.35">
      <c r="A28" s="62" t="s">
        <v>608</v>
      </c>
      <c r="B28" s="67" t="s">
        <v>270</v>
      </c>
      <c r="C28" s="68">
        <v>38177</v>
      </c>
      <c r="D28" s="69">
        <v>2004</v>
      </c>
      <c r="E28" s="68">
        <v>42276</v>
      </c>
      <c r="F28" s="69">
        <v>2015</v>
      </c>
      <c r="G28" s="70" t="s">
        <v>266</v>
      </c>
      <c r="H28" s="68">
        <v>38177</v>
      </c>
      <c r="I28" s="69">
        <v>2004</v>
      </c>
      <c r="J28" s="67" t="s">
        <v>254</v>
      </c>
      <c r="K28" s="67" t="s">
        <v>80</v>
      </c>
      <c r="L28" s="67" t="s">
        <v>73</v>
      </c>
      <c r="M28" s="69" t="s">
        <v>81</v>
      </c>
      <c r="N28" s="221">
        <v>6960</v>
      </c>
      <c r="O28" s="228">
        <v>616632719</v>
      </c>
      <c r="P28" s="225">
        <v>73777636</v>
      </c>
      <c r="Q28" s="146">
        <v>16457300</v>
      </c>
      <c r="R28" s="145">
        <v>76705981</v>
      </c>
      <c r="S28" s="72">
        <v>17926266</v>
      </c>
      <c r="T28" s="72">
        <v>55851370</v>
      </c>
      <c r="U28" s="72">
        <v>12256382</v>
      </c>
      <c r="V28" s="72">
        <v>58032221</v>
      </c>
      <c r="W28" s="72">
        <v>27069</v>
      </c>
      <c r="X28" s="73">
        <v>138.37</v>
      </c>
      <c r="Y28" s="72">
        <v>5530</v>
      </c>
      <c r="Z28" s="72">
        <v>765181</v>
      </c>
      <c r="AA28" s="74">
        <v>138.37</v>
      </c>
      <c r="AB28" s="75">
        <v>5530</v>
      </c>
      <c r="AC28" s="75">
        <v>765181</v>
      </c>
      <c r="AD28" s="76">
        <v>0</v>
      </c>
      <c r="AE28" s="77">
        <v>0</v>
      </c>
      <c r="AF28" s="77">
        <v>0</v>
      </c>
      <c r="AG28" s="69" t="s">
        <v>75</v>
      </c>
      <c r="AH28" s="69" t="s">
        <v>67</v>
      </c>
      <c r="AI28" s="71">
        <v>0.16</v>
      </c>
      <c r="AJ28" s="71">
        <v>0.3</v>
      </c>
      <c r="AK28" s="71">
        <v>10</v>
      </c>
      <c r="AL28" s="72">
        <v>19490</v>
      </c>
      <c r="AM28" s="75">
        <v>241.32999999999998</v>
      </c>
      <c r="AN28" s="71">
        <v>0.71899999999999997</v>
      </c>
      <c r="AO28" s="71">
        <v>0.74299999999999999</v>
      </c>
      <c r="AP28" s="78">
        <v>194</v>
      </c>
      <c r="AQ28" s="79">
        <v>0</v>
      </c>
      <c r="AR28" s="80">
        <v>1</v>
      </c>
      <c r="AS28" s="75">
        <v>0.223066241916453</v>
      </c>
      <c r="AT28" s="81">
        <v>0</v>
      </c>
      <c r="AU28" s="82">
        <v>28</v>
      </c>
      <c r="AV28" s="83">
        <v>0</v>
      </c>
      <c r="AW28" s="80">
        <v>1.0760000000000001</v>
      </c>
      <c r="AX28" s="84">
        <v>96.418541495410906</v>
      </c>
      <c r="AY28" s="85">
        <v>0</v>
      </c>
      <c r="AZ28" s="87">
        <v>0</v>
      </c>
      <c r="BA28" s="74">
        <v>0.12</v>
      </c>
      <c r="BB28" s="78">
        <v>73777636</v>
      </c>
      <c r="BC28" s="78">
        <v>16457300</v>
      </c>
      <c r="BD28" s="84">
        <v>0.223</v>
      </c>
      <c r="BE28" s="71">
        <v>0</v>
      </c>
      <c r="BF28" s="72">
        <v>0</v>
      </c>
      <c r="BG28" s="72">
        <v>0</v>
      </c>
      <c r="BH28" s="88">
        <v>0</v>
      </c>
      <c r="BI28" s="71">
        <v>0</v>
      </c>
      <c r="BJ28" s="71">
        <v>3</v>
      </c>
      <c r="BK28" s="71">
        <v>0</v>
      </c>
      <c r="BL28" s="71">
        <v>3</v>
      </c>
      <c r="BM28" s="81"/>
      <c r="BN28" s="71">
        <v>26.212904200000001</v>
      </c>
      <c r="BO28" s="71">
        <v>-91.426302579999998</v>
      </c>
    </row>
    <row r="29" spans="1:67" s="134" customFormat="1" ht="14.5" x14ac:dyDescent="0.35">
      <c r="A29" s="113" t="s">
        <v>608</v>
      </c>
      <c r="B29" s="114" t="s">
        <v>268</v>
      </c>
      <c r="C29" s="115">
        <v>38177</v>
      </c>
      <c r="D29" s="116">
        <v>2004</v>
      </c>
      <c r="E29" s="115">
        <v>43506</v>
      </c>
      <c r="F29" s="116">
        <v>2019</v>
      </c>
      <c r="G29" s="70" t="s">
        <v>266</v>
      </c>
      <c r="H29" s="115">
        <v>38177</v>
      </c>
      <c r="I29" s="116">
        <v>2004</v>
      </c>
      <c r="J29" s="114" t="s">
        <v>269</v>
      </c>
      <c r="K29" s="114" t="s">
        <v>80</v>
      </c>
      <c r="L29" s="114" t="s">
        <v>73</v>
      </c>
      <c r="M29" s="116" t="s">
        <v>81</v>
      </c>
      <c r="N29" s="222">
        <v>6960</v>
      </c>
      <c r="O29" s="230">
        <v>177780700</v>
      </c>
      <c r="P29" s="226">
        <v>21009750</v>
      </c>
      <c r="Q29" s="118">
        <v>4876615</v>
      </c>
      <c r="R29" s="118">
        <v>21877475</v>
      </c>
      <c r="S29" s="118">
        <v>6409752</v>
      </c>
      <c r="T29" s="118">
        <v>14599998</v>
      </c>
      <c r="U29" s="118">
        <v>3376016</v>
      </c>
      <c r="V29" s="118">
        <v>15200713</v>
      </c>
      <c r="W29" s="118">
        <v>27412</v>
      </c>
      <c r="X29" s="119">
        <v>62.47</v>
      </c>
      <c r="Y29" s="118">
        <v>3567</v>
      </c>
      <c r="Z29" s="118">
        <v>222834</v>
      </c>
      <c r="AA29" s="120">
        <v>62.47</v>
      </c>
      <c r="AB29" s="121">
        <v>3567</v>
      </c>
      <c r="AC29" s="121">
        <v>222834</v>
      </c>
      <c r="AD29" s="122">
        <v>0</v>
      </c>
      <c r="AE29" s="123">
        <v>0</v>
      </c>
      <c r="AF29" s="123">
        <v>0</v>
      </c>
      <c r="AG29" s="116" t="s">
        <v>75</v>
      </c>
      <c r="AH29" s="116" t="s">
        <v>67</v>
      </c>
      <c r="AI29" s="117">
        <v>0.16</v>
      </c>
      <c r="AJ29" s="117">
        <v>0.3</v>
      </c>
      <c r="AK29" s="117">
        <v>12</v>
      </c>
      <c r="AL29" s="118">
        <v>19627</v>
      </c>
      <c r="AM29" s="121">
        <v>245.32999999999998</v>
      </c>
      <c r="AN29" s="117">
        <v>0.71499999999999997</v>
      </c>
      <c r="AO29" s="117">
        <v>0.748</v>
      </c>
      <c r="AP29" s="124">
        <v>230</v>
      </c>
      <c r="AQ29" s="125">
        <v>0</v>
      </c>
      <c r="AR29" s="126">
        <v>1</v>
      </c>
      <c r="AS29" s="121">
        <v>0.23211199562108101</v>
      </c>
      <c r="AT29" s="127">
        <v>0</v>
      </c>
      <c r="AU29" s="128">
        <v>30</v>
      </c>
      <c r="AV29" s="129">
        <v>0</v>
      </c>
      <c r="AW29" s="126">
        <v>1.087</v>
      </c>
      <c r="AX29" s="130">
        <v>94.284310293761294</v>
      </c>
      <c r="AY29" s="131">
        <v>0</v>
      </c>
      <c r="AZ29" s="132">
        <v>0</v>
      </c>
      <c r="BA29" s="120">
        <v>0.12</v>
      </c>
      <c r="BB29" s="124">
        <v>21009750</v>
      </c>
      <c r="BC29" s="124">
        <v>4876615</v>
      </c>
      <c r="BD29" s="130">
        <v>0.23200000000000001</v>
      </c>
      <c r="BE29" s="117">
        <v>0</v>
      </c>
      <c r="BF29" s="118">
        <v>0</v>
      </c>
      <c r="BG29" s="118">
        <v>0</v>
      </c>
      <c r="BH29" s="133">
        <v>0</v>
      </c>
      <c r="BI29" s="117">
        <v>0</v>
      </c>
      <c r="BJ29" s="117">
        <v>3</v>
      </c>
      <c r="BK29" s="117">
        <v>0</v>
      </c>
      <c r="BL29" s="117">
        <v>3</v>
      </c>
      <c r="BM29" s="127"/>
      <c r="BN29" s="117">
        <v>26.212904200000001</v>
      </c>
      <c r="BO29" s="117">
        <v>-91.426302579999998</v>
      </c>
    </row>
    <row r="30" spans="1:67" s="89" customFormat="1" ht="15" thickBot="1" x14ac:dyDescent="0.4">
      <c r="C30" s="98"/>
      <c r="D30" s="99"/>
      <c r="E30" s="100"/>
      <c r="F30" s="99"/>
      <c r="H30" s="100"/>
      <c r="I30" s="99"/>
      <c r="M30" s="99"/>
      <c r="O30" s="229">
        <f>SUBTOTAL(9,O26:O29)</f>
        <v>1529106969</v>
      </c>
      <c r="P30" s="161">
        <f>SUBTOTAL(9,P26:P29)</f>
        <v>177738408</v>
      </c>
      <c r="Q30" s="147">
        <f>P30*oilPRICE/1000000</f>
        <v>8323.4896466399987</v>
      </c>
      <c r="R30" s="144">
        <f>SUBTOTAL(9,R26:R29)</f>
        <v>185010447</v>
      </c>
      <c r="S30" s="144">
        <f>SUBTOTAL(9,S26:S29)</f>
        <v>45783940</v>
      </c>
      <c r="T30" s="144">
        <f>SUBTOTAL(9,T26:T29)</f>
        <v>131954468</v>
      </c>
      <c r="U30" s="101"/>
      <c r="V30" s="101"/>
      <c r="W30" s="101"/>
      <c r="X30" s="102"/>
      <c r="Y30" s="101"/>
      <c r="Z30" s="101"/>
      <c r="AA30" s="103"/>
      <c r="AB30" s="104"/>
      <c r="AC30" s="104"/>
      <c r="AD30" s="105"/>
      <c r="AE30" s="101"/>
      <c r="AF30" s="101"/>
      <c r="AG30" s="99"/>
      <c r="AH30" s="99"/>
      <c r="AL30" s="101"/>
      <c r="AM30" s="106"/>
      <c r="AQ30" s="107"/>
      <c r="AR30" s="108"/>
      <c r="AS30" s="106"/>
      <c r="AU30" s="103"/>
      <c r="AV30" s="106"/>
      <c r="AW30" s="109"/>
      <c r="AX30" s="109"/>
      <c r="AY30" s="110"/>
      <c r="AZ30" s="101"/>
      <c r="BA30" s="105"/>
      <c r="BD30" s="111"/>
      <c r="BF30" s="101"/>
      <c r="BG30" s="101"/>
      <c r="BH30" s="112"/>
    </row>
    <row r="31" spans="1:67" ht="21.5" thickBot="1" x14ac:dyDescent="0.4">
      <c r="A31" s="135">
        <v>46.83</v>
      </c>
      <c r="B31" s="136" t="s">
        <v>609</v>
      </c>
      <c r="N31" s="148" t="s">
        <v>611</v>
      </c>
      <c r="O31" s="231"/>
      <c r="P31" s="149">
        <f>P30+P25</f>
        <v>411115390</v>
      </c>
      <c r="Q31" s="150">
        <f>P31*oilPRICE/1000000</f>
        <v>19252.533713700002</v>
      </c>
      <c r="R31" s="149">
        <f>R30+R25</f>
        <v>428562121</v>
      </c>
      <c r="S31" s="149">
        <f>S30+S25</f>
        <v>142880736</v>
      </c>
      <c r="T31" s="155">
        <f>T30+T25</f>
        <v>268234654</v>
      </c>
      <c r="U31" s="156">
        <f>T31*oilPRICE/1000000</f>
        <v>12561.428846819999</v>
      </c>
      <c r="V31" s="157" t="s">
        <v>612</v>
      </c>
      <c r="W31" s="158"/>
    </row>
    <row r="32" spans="1:67" ht="14.5" x14ac:dyDescent="0.35">
      <c r="A32" s="137"/>
      <c r="B32" s="137"/>
      <c r="O32" s="231"/>
    </row>
    <row r="33" spans="1:22" ht="30" customHeight="1" thickBot="1" x14ac:dyDescent="0.4">
      <c r="A33" s="141">
        <f>0.6*75000*365*A31/1000000</f>
        <v>769.18275000000006</v>
      </c>
      <c r="B33" s="139" t="s">
        <v>610</v>
      </c>
      <c r="N33" s="151" t="s">
        <v>621</v>
      </c>
      <c r="O33" s="232">
        <f>SUBTOTAL(9,O5:O30)</f>
        <v>5339119419</v>
      </c>
      <c r="P33" s="152">
        <f>SUBTOTAL(9,P5:P30)</f>
        <v>604248280</v>
      </c>
      <c r="R33" s="152">
        <f>SUBTOTAL(9,R5:R30)</f>
        <v>626529328</v>
      </c>
      <c r="S33" s="152">
        <f>SUBTOTAL(9,S5:S30)</f>
        <v>215485099</v>
      </c>
      <c r="T33" s="152">
        <f>SUBTOTAL(9,T5:T30)</f>
        <v>411918797</v>
      </c>
      <c r="U33" s="163">
        <f>T33/P33</f>
        <v>0.68170454204685527</v>
      </c>
      <c r="V33" s="162" t="s">
        <v>616</v>
      </c>
    </row>
    <row r="34" spans="1:22" ht="19" thickBot="1" x14ac:dyDescent="0.4">
      <c r="N34" s="13" t="s">
        <v>631</v>
      </c>
      <c r="O34" s="235">
        <v>4527449756</v>
      </c>
      <c r="Q34" s="164"/>
      <c r="R34" s="164" t="s">
        <v>617</v>
      </c>
      <c r="S34" s="159">
        <f>(S31-78348754)</f>
        <v>64531982</v>
      </c>
      <c r="T34" s="159" t="s">
        <v>614</v>
      </c>
      <c r="U34" s="163">
        <f>(S33+T33)/O33</f>
        <v>0.11751074414393052</v>
      </c>
      <c r="V34" s="162" t="s">
        <v>616</v>
      </c>
    </row>
    <row r="35" spans="1:22" ht="15" thickBot="1" x14ac:dyDescent="0.4">
      <c r="N35" s="13" t="s">
        <v>633</v>
      </c>
      <c r="O35" s="236">
        <f>O33-O34</f>
        <v>811669663</v>
      </c>
      <c r="P35" s="15" t="s">
        <v>632</v>
      </c>
      <c r="R35" s="164" t="s">
        <v>618</v>
      </c>
      <c r="S35" s="159">
        <f>(S31-78348754)/365</f>
        <v>176799.95068493151</v>
      </c>
      <c r="T35" s="159" t="s">
        <v>613</v>
      </c>
    </row>
    <row r="36" spans="1:22" ht="15" thickBot="1" x14ac:dyDescent="0.4">
      <c r="R36" s="164" t="s">
        <v>617</v>
      </c>
      <c r="S36" s="160">
        <f>S34*oilPRICE/1000000</f>
        <v>3022.0327170599999</v>
      </c>
      <c r="T36" s="159" t="s">
        <v>615</v>
      </c>
    </row>
  </sheetData>
  <sortState xmlns:xlrd2="http://schemas.microsoft.com/office/spreadsheetml/2017/richdata2" ref="A2:BO29">
    <sortCondition ref="L5:L29"/>
  </sortState>
  <phoneticPr fontId="12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4721-7DA9-41D3-8C27-64999677B9EA}">
  <dimension ref="A1:B51"/>
  <sheetViews>
    <sheetView topLeftCell="A23" workbookViewId="0">
      <selection activeCell="A38" sqref="A38:B39"/>
    </sheetView>
  </sheetViews>
  <sheetFormatPr defaultRowHeight="14.5" customHeight="1" x14ac:dyDescent="0.35"/>
  <cols>
    <col min="1" max="1" width="19.26953125" style="2" bestFit="1" customWidth="1"/>
    <col min="2" max="2" width="29.1796875" style="2" customWidth="1"/>
    <col min="3" max="16384" width="8.7265625" style="2"/>
  </cols>
  <sheetData>
    <row r="1" spans="1:2" ht="14.5" customHeight="1" x14ac:dyDescent="0.35">
      <c r="A1" s="1" t="s">
        <v>271</v>
      </c>
      <c r="B1" s="1" t="s">
        <v>272</v>
      </c>
    </row>
    <row r="2" spans="1:2" ht="14.5" customHeight="1" x14ac:dyDescent="0.35">
      <c r="A2" s="7" t="s">
        <v>273</v>
      </c>
      <c r="B2" s="7" t="s">
        <v>274</v>
      </c>
    </row>
    <row r="3" spans="1:2" ht="14.5" customHeight="1" x14ac:dyDescent="0.35">
      <c r="A3" s="7" t="s">
        <v>87</v>
      </c>
      <c r="B3" s="7" t="s">
        <v>275</v>
      </c>
    </row>
    <row r="4" spans="1:2" ht="14.5" customHeight="1" x14ac:dyDescent="0.35">
      <c r="A4" s="7" t="s">
        <v>65</v>
      </c>
      <c r="B4" s="7" t="s">
        <v>276</v>
      </c>
    </row>
    <row r="5" spans="1:2" ht="14.5" customHeight="1" x14ac:dyDescent="0.35">
      <c r="A5" s="7" t="s">
        <v>70</v>
      </c>
      <c r="B5" s="7" t="s">
        <v>277</v>
      </c>
    </row>
    <row r="6" spans="1:2" ht="14.5" customHeight="1" x14ac:dyDescent="0.35">
      <c r="A6" s="7" t="s">
        <v>150</v>
      </c>
      <c r="B6" s="7" t="s">
        <v>278</v>
      </c>
    </row>
    <row r="7" spans="1:2" ht="14.5" customHeight="1" x14ac:dyDescent="0.35">
      <c r="A7" s="7" t="s">
        <v>99</v>
      </c>
      <c r="B7" s="7" t="s">
        <v>279</v>
      </c>
    </row>
    <row r="8" spans="1:2" ht="14.5" customHeight="1" x14ac:dyDescent="0.35">
      <c r="A8" s="7" t="s">
        <v>84</v>
      </c>
      <c r="B8" s="7" t="s">
        <v>280</v>
      </c>
    </row>
    <row r="9" spans="1:2" ht="14.5" customHeight="1" x14ac:dyDescent="0.35">
      <c r="A9" s="7" t="s">
        <v>78</v>
      </c>
      <c r="B9" s="7" t="s">
        <v>281</v>
      </c>
    </row>
    <row r="10" spans="1:2" ht="14.5" customHeight="1" x14ac:dyDescent="0.35">
      <c r="A10" s="7" t="s">
        <v>114</v>
      </c>
      <c r="B10" s="7" t="s">
        <v>282</v>
      </c>
    </row>
    <row r="11" spans="1:2" ht="14.5" customHeight="1" x14ac:dyDescent="0.35">
      <c r="A11" s="7" t="s">
        <v>108</v>
      </c>
      <c r="B11" s="7" t="s">
        <v>283</v>
      </c>
    </row>
    <row r="12" spans="1:2" ht="14.5" customHeight="1" x14ac:dyDescent="0.35">
      <c r="A12" s="7" t="s">
        <v>105</v>
      </c>
      <c r="B12" s="7" t="s">
        <v>284</v>
      </c>
    </row>
    <row r="13" spans="1:2" ht="14.5" customHeight="1" x14ac:dyDescent="0.35">
      <c r="A13" s="7" t="s">
        <v>117</v>
      </c>
      <c r="B13" s="7" t="s">
        <v>285</v>
      </c>
    </row>
    <row r="14" spans="1:2" ht="14.5" customHeight="1" x14ac:dyDescent="0.35">
      <c r="A14" s="7" t="s">
        <v>155</v>
      </c>
      <c r="B14" s="7" t="s">
        <v>286</v>
      </c>
    </row>
    <row r="15" spans="1:2" ht="14.5" customHeight="1" x14ac:dyDescent="0.35">
      <c r="A15" s="7" t="s">
        <v>234</v>
      </c>
      <c r="B15" s="7" t="s">
        <v>287</v>
      </c>
    </row>
    <row r="16" spans="1:2" ht="14.5" customHeight="1" x14ac:dyDescent="0.35">
      <c r="A16" s="7" t="s">
        <v>102</v>
      </c>
      <c r="B16" s="7" t="s">
        <v>288</v>
      </c>
    </row>
    <row r="17" spans="1:2" ht="14.5" customHeight="1" x14ac:dyDescent="0.35">
      <c r="A17" s="7" t="s">
        <v>289</v>
      </c>
      <c r="B17" s="7" t="s">
        <v>290</v>
      </c>
    </row>
    <row r="18" spans="1:2" ht="14.5" customHeight="1" x14ac:dyDescent="0.35">
      <c r="A18" s="7" t="s">
        <v>192</v>
      </c>
      <c r="B18" s="7" t="s">
        <v>291</v>
      </c>
    </row>
    <row r="19" spans="1:2" ht="14.5" customHeight="1" x14ac:dyDescent="0.35">
      <c r="A19" s="7" t="s">
        <v>292</v>
      </c>
      <c r="B19" s="7" t="s">
        <v>293</v>
      </c>
    </row>
    <row r="20" spans="1:2" ht="14.5" customHeight="1" x14ac:dyDescent="0.35">
      <c r="A20" s="7" t="s">
        <v>294</v>
      </c>
      <c r="B20" s="7" t="s">
        <v>295</v>
      </c>
    </row>
    <row r="21" spans="1:2" ht="14.5" customHeight="1" x14ac:dyDescent="0.35">
      <c r="A21" s="7" t="s">
        <v>235</v>
      </c>
      <c r="B21" s="7" t="s">
        <v>296</v>
      </c>
    </row>
    <row r="22" spans="1:2" ht="14.5" customHeight="1" x14ac:dyDescent="0.35">
      <c r="A22" s="7" t="s">
        <v>297</v>
      </c>
      <c r="B22" s="7" t="s">
        <v>298</v>
      </c>
    </row>
    <row r="23" spans="1:2" ht="14.5" customHeight="1" x14ac:dyDescent="0.35">
      <c r="A23" s="7" t="s">
        <v>299</v>
      </c>
      <c r="B23" s="7" t="s">
        <v>300</v>
      </c>
    </row>
    <row r="24" spans="1:2" ht="14.5" customHeight="1" x14ac:dyDescent="0.35">
      <c r="A24" s="7" t="s">
        <v>228</v>
      </c>
      <c r="B24" s="7" t="s">
        <v>301</v>
      </c>
    </row>
    <row r="25" spans="1:2" ht="14.5" customHeight="1" x14ac:dyDescent="0.35">
      <c r="A25" s="7" t="s">
        <v>302</v>
      </c>
      <c r="B25" s="7" t="s">
        <v>303</v>
      </c>
    </row>
    <row r="26" spans="1:2" ht="14.5" customHeight="1" x14ac:dyDescent="0.35">
      <c r="A26" s="7" t="s">
        <v>225</v>
      </c>
      <c r="B26" s="7" t="s">
        <v>304</v>
      </c>
    </row>
    <row r="27" spans="1:2" ht="14.5" customHeight="1" x14ac:dyDescent="0.35">
      <c r="A27" s="7" t="s">
        <v>236</v>
      </c>
      <c r="B27" s="7" t="s">
        <v>305</v>
      </c>
    </row>
    <row r="28" spans="1:2" ht="14.5" customHeight="1" x14ac:dyDescent="0.35">
      <c r="A28" s="7" t="s">
        <v>158</v>
      </c>
      <c r="B28" s="7" t="s">
        <v>306</v>
      </c>
    </row>
    <row r="29" spans="1:2" ht="14.5" customHeight="1" x14ac:dyDescent="0.35">
      <c r="A29" s="7" t="s">
        <v>166</v>
      </c>
      <c r="B29" s="7" t="s">
        <v>307</v>
      </c>
    </row>
    <row r="30" spans="1:2" ht="14.5" customHeight="1" x14ac:dyDescent="0.35">
      <c r="A30" s="7" t="s">
        <v>308</v>
      </c>
      <c r="B30" s="7" t="s">
        <v>309</v>
      </c>
    </row>
    <row r="31" spans="1:2" ht="14.5" customHeight="1" x14ac:dyDescent="0.35">
      <c r="A31" s="7" t="s">
        <v>310</v>
      </c>
      <c r="B31" s="7" t="s">
        <v>311</v>
      </c>
    </row>
    <row r="32" spans="1:2" ht="14.5" customHeight="1" x14ac:dyDescent="0.35">
      <c r="A32" s="7" t="s">
        <v>312</v>
      </c>
      <c r="B32" s="7" t="s">
        <v>313</v>
      </c>
    </row>
    <row r="33" spans="1:2" ht="14.5" customHeight="1" x14ac:dyDescent="0.35">
      <c r="A33" s="7" t="s">
        <v>314</v>
      </c>
      <c r="B33" s="7" t="s">
        <v>315</v>
      </c>
    </row>
    <row r="34" spans="1:2" ht="14.5" customHeight="1" x14ac:dyDescent="0.35">
      <c r="A34" s="7" t="s">
        <v>73</v>
      </c>
      <c r="B34" s="7" t="s">
        <v>316</v>
      </c>
    </row>
    <row r="35" spans="1:2" ht="14.5" customHeight="1" x14ac:dyDescent="0.35">
      <c r="A35" s="7" t="s">
        <v>317</v>
      </c>
      <c r="B35" s="7" t="s">
        <v>318</v>
      </c>
    </row>
    <row r="36" spans="1:2" ht="14.5" customHeight="1" x14ac:dyDescent="0.35">
      <c r="A36" s="7" t="s">
        <v>231</v>
      </c>
      <c r="B36" s="7" t="s">
        <v>319</v>
      </c>
    </row>
    <row r="37" spans="1:2" ht="14.5" customHeight="1" x14ac:dyDescent="0.35">
      <c r="A37" s="7" t="s">
        <v>320</v>
      </c>
      <c r="B37" s="7" t="s">
        <v>321</v>
      </c>
    </row>
    <row r="38" spans="1:2" ht="14.5" customHeight="1" x14ac:dyDescent="0.35">
      <c r="A38" s="56" t="s">
        <v>322</v>
      </c>
      <c r="B38" s="56" t="s">
        <v>323</v>
      </c>
    </row>
    <row r="39" spans="1:2" ht="14.5" customHeight="1" x14ac:dyDescent="0.35">
      <c r="A39" s="56" t="s">
        <v>324</v>
      </c>
      <c r="B39" s="56" t="s">
        <v>325</v>
      </c>
    </row>
    <row r="40" spans="1:2" ht="14.5" customHeight="1" x14ac:dyDescent="0.35">
      <c r="A40" s="7" t="s">
        <v>326</v>
      </c>
      <c r="B40" s="7" t="s">
        <v>327</v>
      </c>
    </row>
    <row r="41" spans="1:2" ht="14.5" customHeight="1" x14ac:dyDescent="0.35">
      <c r="A41" s="7" t="s">
        <v>328</v>
      </c>
      <c r="B41" s="7" t="s">
        <v>329</v>
      </c>
    </row>
    <row r="42" spans="1:2" ht="14.5" customHeight="1" x14ac:dyDescent="0.35">
      <c r="A42" s="7" t="s">
        <v>330</v>
      </c>
      <c r="B42" s="7" t="s">
        <v>331</v>
      </c>
    </row>
    <row r="43" spans="1:2" ht="14.5" customHeight="1" x14ac:dyDescent="0.35">
      <c r="A43" s="7" t="s">
        <v>332</v>
      </c>
      <c r="B43" s="7" t="s">
        <v>333</v>
      </c>
    </row>
    <row r="44" spans="1:2" ht="14.5" customHeight="1" x14ac:dyDescent="0.35">
      <c r="A44" s="7" t="s">
        <v>334</v>
      </c>
      <c r="B44" s="7" t="s">
        <v>335</v>
      </c>
    </row>
    <row r="45" spans="1:2" ht="14.5" customHeight="1" x14ac:dyDescent="0.35">
      <c r="A45" s="7" t="s">
        <v>336</v>
      </c>
      <c r="B45" s="7" t="s">
        <v>337</v>
      </c>
    </row>
    <row r="46" spans="1:2" ht="14.5" customHeight="1" x14ac:dyDescent="0.35">
      <c r="A46" s="7" t="s">
        <v>338</v>
      </c>
      <c r="B46" s="7" t="s">
        <v>339</v>
      </c>
    </row>
    <row r="47" spans="1:2" ht="14.5" customHeight="1" x14ac:dyDescent="0.35">
      <c r="A47" s="7" t="s">
        <v>222</v>
      </c>
      <c r="B47" s="7" t="s">
        <v>340</v>
      </c>
    </row>
    <row r="48" spans="1:2" ht="14.5" customHeight="1" x14ac:dyDescent="0.35">
      <c r="A48" s="7" t="s">
        <v>341</v>
      </c>
      <c r="B48" s="7" t="s">
        <v>342</v>
      </c>
    </row>
    <row r="49" spans="1:2" ht="14.5" customHeight="1" x14ac:dyDescent="0.35">
      <c r="A49" s="7" t="s">
        <v>93</v>
      </c>
      <c r="B49" s="7" t="s">
        <v>343</v>
      </c>
    </row>
    <row r="50" spans="1:2" ht="14.5" customHeight="1" x14ac:dyDescent="0.35">
      <c r="A50" s="7" t="s">
        <v>136</v>
      </c>
      <c r="B50" s="7" t="s">
        <v>344</v>
      </c>
    </row>
    <row r="51" spans="1:2" ht="14.5" customHeight="1" x14ac:dyDescent="0.35">
      <c r="A51" s="7" t="s">
        <v>345</v>
      </c>
      <c r="B51" s="7" t="s">
        <v>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4EDD-3E01-421E-8156-1CBE00AE1D3B}">
  <dimension ref="A1:E120"/>
  <sheetViews>
    <sheetView workbookViewId="0">
      <selection activeCell="F111" sqref="F111"/>
    </sheetView>
  </sheetViews>
  <sheetFormatPr defaultRowHeight="29" customHeight="1" x14ac:dyDescent="0.35"/>
  <cols>
    <col min="1" max="1" width="13" style="2" bestFit="1" customWidth="1"/>
    <col min="2" max="2" width="10" style="2" bestFit="1" customWidth="1"/>
    <col min="3" max="3" width="12.08984375" style="2" bestFit="1" customWidth="1"/>
    <col min="4" max="4" width="13.453125" style="2" bestFit="1" customWidth="1"/>
    <col min="5" max="5" width="42" style="55" customWidth="1"/>
    <col min="6" max="16384" width="8.7265625" style="2"/>
  </cols>
  <sheetData>
    <row r="1" spans="1:5" ht="16" customHeight="1" x14ac:dyDescent="0.35">
      <c r="A1" s="1" t="s">
        <v>8</v>
      </c>
      <c r="B1" s="1" t="s">
        <v>9</v>
      </c>
      <c r="C1" s="1" t="s">
        <v>347</v>
      </c>
      <c r="D1" s="1" t="s">
        <v>348</v>
      </c>
      <c r="E1" s="1" t="s">
        <v>349</v>
      </c>
    </row>
    <row r="2" spans="1:5" ht="14.5" hidden="1" x14ac:dyDescent="0.35">
      <c r="A2" s="7" t="s">
        <v>326</v>
      </c>
      <c r="B2" s="7" t="s">
        <v>540</v>
      </c>
      <c r="C2" s="7" t="s">
        <v>541</v>
      </c>
      <c r="D2" s="7" t="s">
        <v>542</v>
      </c>
      <c r="E2" s="54" t="s">
        <v>543</v>
      </c>
    </row>
    <row r="3" spans="1:5" ht="14.5" hidden="1" x14ac:dyDescent="0.35">
      <c r="A3" s="7" t="s">
        <v>320</v>
      </c>
      <c r="B3" s="7" t="s">
        <v>180</v>
      </c>
      <c r="C3" s="7" t="s">
        <v>522</v>
      </c>
      <c r="D3" s="7" t="s">
        <v>523</v>
      </c>
      <c r="E3" s="54" t="s">
        <v>524</v>
      </c>
    </row>
    <row r="4" spans="1:5" ht="14.5" hidden="1" x14ac:dyDescent="0.35">
      <c r="A4" s="7" t="s">
        <v>192</v>
      </c>
      <c r="B4" s="7" t="s">
        <v>178</v>
      </c>
      <c r="C4" s="7" t="s">
        <v>464</v>
      </c>
      <c r="D4" s="7" t="s">
        <v>465</v>
      </c>
      <c r="E4" s="54" t="s">
        <v>466</v>
      </c>
    </row>
    <row r="5" spans="1:5" ht="14.5" hidden="1" x14ac:dyDescent="0.35">
      <c r="A5" s="7" t="s">
        <v>289</v>
      </c>
      <c r="B5" s="7" t="s">
        <v>178</v>
      </c>
      <c r="C5" s="7" t="s">
        <v>461</v>
      </c>
      <c r="D5" s="7" t="s">
        <v>462</v>
      </c>
      <c r="E5" s="54" t="s">
        <v>463</v>
      </c>
    </row>
    <row r="6" spans="1:5" ht="14.5" hidden="1" x14ac:dyDescent="0.35">
      <c r="A6" s="7" t="s">
        <v>341</v>
      </c>
      <c r="B6" s="7" t="s">
        <v>118</v>
      </c>
      <c r="C6" s="7" t="s">
        <v>577</v>
      </c>
      <c r="D6" s="7" t="s">
        <v>578</v>
      </c>
      <c r="E6" s="54" t="s">
        <v>579</v>
      </c>
    </row>
    <row r="7" spans="1:5" ht="14.5" hidden="1" x14ac:dyDescent="0.35">
      <c r="A7" s="7" t="s">
        <v>341</v>
      </c>
      <c r="B7" s="7" t="s">
        <v>66</v>
      </c>
      <c r="C7" s="7" t="s">
        <v>580</v>
      </c>
      <c r="D7" s="7" t="s">
        <v>581</v>
      </c>
      <c r="E7" s="54" t="s">
        <v>582</v>
      </c>
    </row>
    <row r="8" spans="1:5" ht="14.5" hidden="1" x14ac:dyDescent="0.35">
      <c r="A8" s="7" t="s">
        <v>236</v>
      </c>
      <c r="B8" s="7" t="s">
        <v>178</v>
      </c>
      <c r="C8" s="7" t="s">
        <v>481</v>
      </c>
      <c r="D8" s="7" t="s">
        <v>482</v>
      </c>
      <c r="E8" s="54" t="s">
        <v>483</v>
      </c>
    </row>
    <row r="9" spans="1:5" ht="14.5" hidden="1" x14ac:dyDescent="0.35">
      <c r="A9" s="7" t="s">
        <v>236</v>
      </c>
      <c r="B9" s="7" t="s">
        <v>484</v>
      </c>
      <c r="C9" s="7" t="s">
        <v>485</v>
      </c>
      <c r="D9" s="7" t="s">
        <v>486</v>
      </c>
      <c r="E9" s="54" t="s">
        <v>487</v>
      </c>
    </row>
    <row r="10" spans="1:5" ht="14.5" hidden="1" x14ac:dyDescent="0.35">
      <c r="A10" s="7" t="s">
        <v>236</v>
      </c>
      <c r="B10" s="7" t="s">
        <v>74</v>
      </c>
      <c r="C10" s="7" t="s">
        <v>488</v>
      </c>
      <c r="D10" s="7" t="s">
        <v>489</v>
      </c>
      <c r="E10" s="54" t="s">
        <v>490</v>
      </c>
    </row>
    <row r="11" spans="1:5" ht="14.5" hidden="1" x14ac:dyDescent="0.35">
      <c r="A11" s="7" t="s">
        <v>236</v>
      </c>
      <c r="B11" s="7" t="s">
        <v>81</v>
      </c>
      <c r="C11" s="7" t="s">
        <v>491</v>
      </c>
      <c r="D11" s="7" t="s">
        <v>492</v>
      </c>
      <c r="E11" s="54" t="s">
        <v>493</v>
      </c>
    </row>
    <row r="12" spans="1:5" ht="14.5" hidden="1" x14ac:dyDescent="0.35">
      <c r="A12" s="7" t="s">
        <v>222</v>
      </c>
      <c r="B12" s="7" t="s">
        <v>123</v>
      </c>
      <c r="C12" s="7" t="s">
        <v>221</v>
      </c>
      <c r="D12" s="7" t="s">
        <v>220</v>
      </c>
      <c r="E12" s="54" t="s">
        <v>568</v>
      </c>
    </row>
    <row r="13" spans="1:5" ht="14.5" hidden="1" x14ac:dyDescent="0.35">
      <c r="A13" s="7" t="s">
        <v>222</v>
      </c>
      <c r="B13" s="7" t="s">
        <v>197</v>
      </c>
      <c r="C13" s="7" t="s">
        <v>534</v>
      </c>
      <c r="D13" s="7" t="s">
        <v>535</v>
      </c>
      <c r="E13" s="54" t="s">
        <v>536</v>
      </c>
    </row>
    <row r="14" spans="1:5" ht="14.5" hidden="1" x14ac:dyDescent="0.35">
      <c r="A14" s="7" t="s">
        <v>225</v>
      </c>
      <c r="B14" s="7" t="s">
        <v>178</v>
      </c>
      <c r="C14" s="7" t="s">
        <v>224</v>
      </c>
      <c r="D14" s="7" t="s">
        <v>223</v>
      </c>
      <c r="E14" s="54" t="s">
        <v>477</v>
      </c>
    </row>
    <row r="15" spans="1:5" ht="14.5" hidden="1" x14ac:dyDescent="0.35">
      <c r="A15" s="7" t="s">
        <v>225</v>
      </c>
      <c r="B15" s="7" t="s">
        <v>177</v>
      </c>
      <c r="C15" s="7" t="s">
        <v>478</v>
      </c>
      <c r="D15" s="7" t="s">
        <v>479</v>
      </c>
      <c r="E15" s="54" t="s">
        <v>480</v>
      </c>
    </row>
    <row r="16" spans="1:5" ht="14.5" hidden="1" x14ac:dyDescent="0.35">
      <c r="A16" s="7" t="s">
        <v>338</v>
      </c>
      <c r="B16" s="7" t="s">
        <v>564</v>
      </c>
      <c r="C16" s="7" t="s">
        <v>565</v>
      </c>
      <c r="D16" s="7" t="s">
        <v>566</v>
      </c>
      <c r="E16" s="54" t="s">
        <v>567</v>
      </c>
    </row>
    <row r="17" spans="1:5" ht="14.5" hidden="1" x14ac:dyDescent="0.35">
      <c r="A17" s="7" t="s">
        <v>299</v>
      </c>
      <c r="B17" s="7" t="s">
        <v>101</v>
      </c>
      <c r="C17" s="7" t="s">
        <v>470</v>
      </c>
      <c r="D17" s="7" t="s">
        <v>471</v>
      </c>
      <c r="E17" s="54" t="s">
        <v>472</v>
      </c>
    </row>
    <row r="18" spans="1:5" ht="14.5" hidden="1" x14ac:dyDescent="0.35">
      <c r="A18" s="7" t="s">
        <v>317</v>
      </c>
      <c r="B18" s="7" t="s">
        <v>191</v>
      </c>
      <c r="C18" s="7" t="s">
        <v>531</v>
      </c>
      <c r="D18" s="7" t="s">
        <v>532</v>
      </c>
      <c r="E18" s="54" t="s">
        <v>533</v>
      </c>
    </row>
    <row r="19" spans="1:5" ht="14.5" hidden="1" x14ac:dyDescent="0.35">
      <c r="A19" s="7" t="s">
        <v>302</v>
      </c>
      <c r="B19" s="7" t="s">
        <v>178</v>
      </c>
      <c r="C19" s="7" t="s">
        <v>474</v>
      </c>
      <c r="D19" s="7" t="s">
        <v>475</v>
      </c>
      <c r="E19" s="54" t="s">
        <v>476</v>
      </c>
    </row>
    <row r="20" spans="1:5" ht="14.5" hidden="1" x14ac:dyDescent="0.35">
      <c r="A20" s="7" t="s">
        <v>228</v>
      </c>
      <c r="B20" s="7" t="s">
        <v>178</v>
      </c>
      <c r="C20" s="7" t="s">
        <v>227</v>
      </c>
      <c r="D20" s="7" t="s">
        <v>226</v>
      </c>
      <c r="E20" s="54" t="s">
        <v>473</v>
      </c>
    </row>
    <row r="21" spans="1:5" ht="14.5" hidden="1" x14ac:dyDescent="0.35">
      <c r="A21" s="7" t="s">
        <v>336</v>
      </c>
      <c r="B21" s="7" t="s">
        <v>560</v>
      </c>
      <c r="C21" s="7" t="s">
        <v>561</v>
      </c>
      <c r="D21" s="7" t="s">
        <v>562</v>
      </c>
      <c r="E21" s="54" t="s">
        <v>563</v>
      </c>
    </row>
    <row r="22" spans="1:5" ht="14.5" hidden="1" x14ac:dyDescent="0.35">
      <c r="A22" s="7" t="s">
        <v>334</v>
      </c>
      <c r="B22" s="7" t="s">
        <v>186</v>
      </c>
      <c r="C22" s="7" t="s">
        <v>507</v>
      </c>
      <c r="D22" s="7" t="s">
        <v>508</v>
      </c>
      <c r="E22" s="54" t="s">
        <v>509</v>
      </c>
    </row>
    <row r="23" spans="1:5" ht="14.5" hidden="1" x14ac:dyDescent="0.35">
      <c r="A23" s="7" t="s">
        <v>334</v>
      </c>
      <c r="B23" s="7" t="s">
        <v>183</v>
      </c>
      <c r="C23" s="7" t="s">
        <v>510</v>
      </c>
      <c r="D23" s="7" t="s">
        <v>511</v>
      </c>
      <c r="E23" s="54" t="s">
        <v>512</v>
      </c>
    </row>
    <row r="24" spans="1:5" ht="14.5" hidden="1" x14ac:dyDescent="0.35">
      <c r="A24" s="7" t="s">
        <v>297</v>
      </c>
      <c r="B24" s="7" t="s">
        <v>178</v>
      </c>
      <c r="C24" s="7" t="s">
        <v>467</v>
      </c>
      <c r="D24" s="7" t="s">
        <v>468</v>
      </c>
      <c r="E24" s="54" t="s">
        <v>469</v>
      </c>
    </row>
    <row r="25" spans="1:5" ht="14.5" hidden="1" x14ac:dyDescent="0.35">
      <c r="A25" s="7" t="s">
        <v>330</v>
      </c>
      <c r="B25" s="7" t="s">
        <v>185</v>
      </c>
      <c r="C25" s="7" t="s">
        <v>501</v>
      </c>
      <c r="D25" s="7" t="s">
        <v>502</v>
      </c>
      <c r="E25" s="54" t="s">
        <v>503</v>
      </c>
    </row>
    <row r="26" spans="1:5" ht="14.5" hidden="1" x14ac:dyDescent="0.35">
      <c r="A26" s="7" t="s">
        <v>330</v>
      </c>
      <c r="B26" s="7" t="s">
        <v>548</v>
      </c>
      <c r="C26" s="7" t="s">
        <v>549</v>
      </c>
      <c r="D26" s="7" t="s">
        <v>550</v>
      </c>
      <c r="E26" s="54" t="s">
        <v>551</v>
      </c>
    </row>
    <row r="27" spans="1:5" ht="14.5" hidden="1" x14ac:dyDescent="0.35">
      <c r="A27" s="7" t="s">
        <v>330</v>
      </c>
      <c r="B27" s="7" t="s">
        <v>187</v>
      </c>
      <c r="C27" s="7" t="s">
        <v>574</v>
      </c>
      <c r="D27" s="7" t="s">
        <v>575</v>
      </c>
      <c r="E27" s="54" t="s">
        <v>576</v>
      </c>
    </row>
    <row r="28" spans="1:5" ht="14.5" hidden="1" x14ac:dyDescent="0.35">
      <c r="A28" s="7" t="s">
        <v>328</v>
      </c>
      <c r="B28" s="7" t="s">
        <v>544</v>
      </c>
      <c r="C28" s="7" t="s">
        <v>545</v>
      </c>
      <c r="D28" s="7" t="s">
        <v>546</v>
      </c>
      <c r="E28" s="54" t="s">
        <v>547</v>
      </c>
    </row>
    <row r="29" spans="1:5" ht="14.5" hidden="1" x14ac:dyDescent="0.35">
      <c r="A29" s="7" t="s">
        <v>328</v>
      </c>
      <c r="B29" s="7" t="s">
        <v>190</v>
      </c>
      <c r="C29" s="7" t="s">
        <v>592</v>
      </c>
      <c r="D29" s="7" t="s">
        <v>593</v>
      </c>
      <c r="E29" s="54" t="s">
        <v>594</v>
      </c>
    </row>
    <row r="30" spans="1:5" ht="14.5" hidden="1" x14ac:dyDescent="0.35">
      <c r="A30" s="7" t="s">
        <v>328</v>
      </c>
      <c r="B30" s="7" t="s">
        <v>595</v>
      </c>
      <c r="C30" s="7" t="s">
        <v>596</v>
      </c>
      <c r="D30" s="7" t="s">
        <v>597</v>
      </c>
      <c r="E30" s="54" t="s">
        <v>598</v>
      </c>
    </row>
    <row r="31" spans="1:5" ht="14.5" hidden="1" x14ac:dyDescent="0.35">
      <c r="A31" s="7" t="s">
        <v>332</v>
      </c>
      <c r="B31" s="7" t="s">
        <v>184</v>
      </c>
      <c r="C31" s="7" t="s">
        <v>504</v>
      </c>
      <c r="D31" s="7" t="s">
        <v>505</v>
      </c>
      <c r="E31" s="54" t="s">
        <v>506</v>
      </c>
    </row>
    <row r="32" spans="1:5" ht="14.5" hidden="1" x14ac:dyDescent="0.35">
      <c r="A32" s="7" t="s">
        <v>332</v>
      </c>
      <c r="B32" s="7" t="s">
        <v>552</v>
      </c>
      <c r="C32" s="7" t="s">
        <v>553</v>
      </c>
      <c r="D32" s="7" t="s">
        <v>554</v>
      </c>
      <c r="E32" s="54" t="s">
        <v>555</v>
      </c>
    </row>
    <row r="33" spans="1:5" ht="14.5" hidden="1" x14ac:dyDescent="0.35">
      <c r="A33" s="7" t="s">
        <v>332</v>
      </c>
      <c r="B33" s="7" t="s">
        <v>556</v>
      </c>
      <c r="C33" s="7" t="s">
        <v>557</v>
      </c>
      <c r="D33" s="7" t="s">
        <v>558</v>
      </c>
      <c r="E33" s="54" t="s">
        <v>559</v>
      </c>
    </row>
    <row r="34" spans="1:5" ht="14.5" hidden="1" x14ac:dyDescent="0.35">
      <c r="A34" s="7" t="s">
        <v>332</v>
      </c>
      <c r="B34" s="7" t="s">
        <v>194</v>
      </c>
      <c r="C34" s="7" t="s">
        <v>528</v>
      </c>
      <c r="D34" s="7" t="s">
        <v>529</v>
      </c>
      <c r="E34" s="54" t="s">
        <v>530</v>
      </c>
    </row>
    <row r="35" spans="1:5" ht="14.5" hidden="1" x14ac:dyDescent="0.35">
      <c r="A35" s="7" t="s">
        <v>345</v>
      </c>
      <c r="B35" s="7" t="s">
        <v>193</v>
      </c>
      <c r="C35" s="7" t="s">
        <v>525</v>
      </c>
      <c r="D35" s="7" t="s">
        <v>526</v>
      </c>
      <c r="E35" s="54" t="s">
        <v>527</v>
      </c>
    </row>
    <row r="36" spans="1:5" ht="14.5" hidden="1" x14ac:dyDescent="0.35">
      <c r="A36" s="7" t="s">
        <v>155</v>
      </c>
      <c r="B36" s="7" t="s">
        <v>123</v>
      </c>
      <c r="C36" s="7" t="s">
        <v>440</v>
      </c>
      <c r="D36" s="7" t="s">
        <v>441</v>
      </c>
      <c r="E36" s="54" t="s">
        <v>442</v>
      </c>
    </row>
    <row r="37" spans="1:5" ht="14.5" hidden="1" x14ac:dyDescent="0.35">
      <c r="A37" s="7" t="s">
        <v>155</v>
      </c>
      <c r="B37" s="7" t="s">
        <v>118</v>
      </c>
      <c r="C37" s="7" t="s">
        <v>157</v>
      </c>
      <c r="D37" s="7" t="s">
        <v>156</v>
      </c>
      <c r="E37" s="54" t="s">
        <v>444</v>
      </c>
    </row>
    <row r="38" spans="1:5" ht="14.5" hidden="1" x14ac:dyDescent="0.35">
      <c r="A38" s="7" t="s">
        <v>155</v>
      </c>
      <c r="B38" s="7" t="s">
        <v>66</v>
      </c>
      <c r="C38" s="7" t="s">
        <v>445</v>
      </c>
      <c r="D38" s="7" t="s">
        <v>446</v>
      </c>
      <c r="E38" s="54" t="s">
        <v>447</v>
      </c>
    </row>
    <row r="39" spans="1:5" ht="14.5" hidden="1" x14ac:dyDescent="0.35">
      <c r="A39" s="7" t="s">
        <v>155</v>
      </c>
      <c r="B39" s="7" t="s">
        <v>90</v>
      </c>
      <c r="C39" s="7" t="s">
        <v>154</v>
      </c>
      <c r="D39" s="7" t="s">
        <v>153</v>
      </c>
      <c r="E39" s="54" t="s">
        <v>443</v>
      </c>
    </row>
    <row r="40" spans="1:5" ht="14.5" hidden="1" x14ac:dyDescent="0.35">
      <c r="A40" s="7" t="s">
        <v>155</v>
      </c>
      <c r="B40" s="7" t="s">
        <v>109</v>
      </c>
      <c r="C40" s="7" t="s">
        <v>437</v>
      </c>
      <c r="D40" s="7" t="s">
        <v>438</v>
      </c>
      <c r="E40" s="54" t="s">
        <v>439</v>
      </c>
    </row>
    <row r="41" spans="1:5" ht="14.5" hidden="1" x14ac:dyDescent="0.35">
      <c r="A41" s="7" t="s">
        <v>108</v>
      </c>
      <c r="B41" s="7" t="s">
        <v>123</v>
      </c>
      <c r="C41" s="7" t="s">
        <v>209</v>
      </c>
      <c r="D41" s="7" t="s">
        <v>208</v>
      </c>
      <c r="E41" s="54" t="s">
        <v>421</v>
      </c>
    </row>
    <row r="42" spans="1:5" ht="14.5" hidden="1" x14ac:dyDescent="0.35">
      <c r="A42" s="7" t="s">
        <v>108</v>
      </c>
      <c r="B42" s="7" t="s">
        <v>118</v>
      </c>
      <c r="C42" s="7" t="s">
        <v>160</v>
      </c>
      <c r="D42" s="7" t="s">
        <v>159</v>
      </c>
      <c r="E42" s="54" t="s">
        <v>423</v>
      </c>
    </row>
    <row r="43" spans="1:5" ht="14.5" hidden="1" x14ac:dyDescent="0.35">
      <c r="A43" s="7" t="s">
        <v>108</v>
      </c>
      <c r="B43" s="7" t="s">
        <v>66</v>
      </c>
      <c r="C43" s="7" t="s">
        <v>211</v>
      </c>
      <c r="D43" s="7" t="s">
        <v>210</v>
      </c>
      <c r="E43" s="54" t="s">
        <v>424</v>
      </c>
    </row>
    <row r="44" spans="1:5" ht="14.5" hidden="1" x14ac:dyDescent="0.35">
      <c r="A44" s="7" t="s">
        <v>108</v>
      </c>
      <c r="B44" s="7" t="s">
        <v>90</v>
      </c>
      <c r="C44" s="7" t="s">
        <v>111</v>
      </c>
      <c r="D44" s="7" t="s">
        <v>110</v>
      </c>
      <c r="E44" s="54" t="s">
        <v>422</v>
      </c>
    </row>
    <row r="45" spans="1:5" ht="14.5" hidden="1" x14ac:dyDescent="0.35">
      <c r="A45" s="7" t="s">
        <v>108</v>
      </c>
      <c r="B45" s="7" t="s">
        <v>109</v>
      </c>
      <c r="C45" s="7" t="s">
        <v>107</v>
      </c>
      <c r="D45" s="7" t="s">
        <v>106</v>
      </c>
      <c r="E45" s="54" t="s">
        <v>420</v>
      </c>
    </row>
    <row r="46" spans="1:5" ht="14.5" hidden="1" x14ac:dyDescent="0.35">
      <c r="A46" s="7" t="s">
        <v>84</v>
      </c>
      <c r="B46" s="7" t="s">
        <v>123</v>
      </c>
      <c r="C46" s="7" t="s">
        <v>217</v>
      </c>
      <c r="D46" s="7" t="s">
        <v>216</v>
      </c>
      <c r="E46" s="54" t="s">
        <v>403</v>
      </c>
    </row>
    <row r="47" spans="1:5" ht="14.5" hidden="1" x14ac:dyDescent="0.35">
      <c r="A47" s="7" t="s">
        <v>84</v>
      </c>
      <c r="B47" s="7" t="s">
        <v>118</v>
      </c>
      <c r="C47" s="7" t="s">
        <v>189</v>
      </c>
      <c r="D47" s="7" t="s">
        <v>188</v>
      </c>
      <c r="E47" s="54" t="s">
        <v>405</v>
      </c>
    </row>
    <row r="48" spans="1:5" ht="14.5" hidden="1" x14ac:dyDescent="0.35">
      <c r="A48" s="7" t="s">
        <v>84</v>
      </c>
      <c r="B48" s="7" t="s">
        <v>66</v>
      </c>
      <c r="C48" s="7" t="s">
        <v>83</v>
      </c>
      <c r="D48" s="7" t="s">
        <v>82</v>
      </c>
      <c r="E48" s="54" t="s">
        <v>406</v>
      </c>
    </row>
    <row r="49" spans="1:5" ht="14.5" hidden="1" x14ac:dyDescent="0.35">
      <c r="A49" s="7" t="s">
        <v>84</v>
      </c>
      <c r="B49" s="7" t="s">
        <v>90</v>
      </c>
      <c r="C49" s="7" t="s">
        <v>89</v>
      </c>
      <c r="D49" s="7" t="s">
        <v>88</v>
      </c>
      <c r="E49" s="54" t="s">
        <v>404</v>
      </c>
    </row>
    <row r="50" spans="1:5" ht="14.5" hidden="1" x14ac:dyDescent="0.35">
      <c r="A50" s="7" t="s">
        <v>84</v>
      </c>
      <c r="B50" s="7" t="s">
        <v>109</v>
      </c>
      <c r="C50" s="7" t="s">
        <v>400</v>
      </c>
      <c r="D50" s="7" t="s">
        <v>401</v>
      </c>
      <c r="E50" s="54" t="s">
        <v>402</v>
      </c>
    </row>
    <row r="51" spans="1:5" ht="14.5" hidden="1" x14ac:dyDescent="0.35">
      <c r="A51" s="7" t="s">
        <v>117</v>
      </c>
      <c r="B51" s="7" t="s">
        <v>123</v>
      </c>
      <c r="C51" s="7" t="s">
        <v>219</v>
      </c>
      <c r="D51" s="7" t="s">
        <v>218</v>
      </c>
      <c r="E51" s="54" t="s">
        <v>433</v>
      </c>
    </row>
    <row r="52" spans="1:5" ht="14.5" hidden="1" x14ac:dyDescent="0.35">
      <c r="A52" s="7" t="s">
        <v>117</v>
      </c>
      <c r="B52" s="7" t="s">
        <v>118</v>
      </c>
      <c r="C52" s="7" t="s">
        <v>116</v>
      </c>
      <c r="D52" s="7" t="s">
        <v>115</v>
      </c>
      <c r="E52" s="54" t="s">
        <v>435</v>
      </c>
    </row>
    <row r="53" spans="1:5" ht="14.5" hidden="1" x14ac:dyDescent="0.35">
      <c r="A53" s="7" t="s">
        <v>117</v>
      </c>
      <c r="B53" s="7" t="s">
        <v>66</v>
      </c>
      <c r="C53" s="7" t="s">
        <v>203</v>
      </c>
      <c r="D53" s="7" t="s">
        <v>202</v>
      </c>
      <c r="E53" s="54" t="s">
        <v>436</v>
      </c>
    </row>
    <row r="54" spans="1:5" ht="14.5" hidden="1" x14ac:dyDescent="0.35">
      <c r="A54" s="7" t="s">
        <v>117</v>
      </c>
      <c r="B54" s="7" t="s">
        <v>90</v>
      </c>
      <c r="C54" s="7" t="s">
        <v>152</v>
      </c>
      <c r="D54" s="7" t="s">
        <v>151</v>
      </c>
      <c r="E54" s="54" t="s">
        <v>434</v>
      </c>
    </row>
    <row r="55" spans="1:5" ht="14.5" hidden="1" x14ac:dyDescent="0.35">
      <c r="A55" s="7" t="s">
        <v>117</v>
      </c>
      <c r="B55" s="7" t="s">
        <v>109</v>
      </c>
      <c r="C55" s="7" t="s">
        <v>215</v>
      </c>
      <c r="D55" s="7" t="s">
        <v>214</v>
      </c>
      <c r="E55" s="54" t="s">
        <v>432</v>
      </c>
    </row>
    <row r="56" spans="1:5" ht="14.5" hidden="1" x14ac:dyDescent="0.35">
      <c r="A56" s="7" t="s">
        <v>314</v>
      </c>
      <c r="B56" s="7" t="s">
        <v>177</v>
      </c>
      <c r="C56" s="7" t="s">
        <v>495</v>
      </c>
      <c r="D56" s="7" t="s">
        <v>496</v>
      </c>
      <c r="E56" s="54" t="s">
        <v>497</v>
      </c>
    </row>
    <row r="57" spans="1:5" ht="14.5" hidden="1" x14ac:dyDescent="0.35">
      <c r="A57" s="7" t="s">
        <v>114</v>
      </c>
      <c r="B57" s="7" t="s">
        <v>123</v>
      </c>
      <c r="C57" s="7" t="s">
        <v>199</v>
      </c>
      <c r="D57" s="7" t="s">
        <v>198</v>
      </c>
      <c r="E57" s="54" t="s">
        <v>415</v>
      </c>
    </row>
    <row r="58" spans="1:5" ht="14.5" hidden="1" x14ac:dyDescent="0.35">
      <c r="A58" s="7" t="s">
        <v>114</v>
      </c>
      <c r="B58" s="7" t="s">
        <v>118</v>
      </c>
      <c r="C58" s="7" t="s">
        <v>131</v>
      </c>
      <c r="D58" s="7" t="s">
        <v>130</v>
      </c>
      <c r="E58" s="54" t="s">
        <v>418</v>
      </c>
    </row>
    <row r="59" spans="1:5" ht="14.5" hidden="1" x14ac:dyDescent="0.35">
      <c r="A59" s="7" t="s">
        <v>114</v>
      </c>
      <c r="B59" s="7" t="s">
        <v>66</v>
      </c>
      <c r="C59" s="7" t="s">
        <v>139</v>
      </c>
      <c r="D59" s="7" t="s">
        <v>138</v>
      </c>
      <c r="E59" s="54" t="s">
        <v>419</v>
      </c>
    </row>
    <row r="60" spans="1:5" ht="14.5" hidden="1" x14ac:dyDescent="0.35">
      <c r="A60" s="7" t="s">
        <v>114</v>
      </c>
      <c r="B60" s="7" t="s">
        <v>90</v>
      </c>
      <c r="C60" s="7" t="s">
        <v>120</v>
      </c>
      <c r="D60" s="7" t="s">
        <v>119</v>
      </c>
      <c r="E60" s="54" t="s">
        <v>416</v>
      </c>
    </row>
    <row r="61" spans="1:5" ht="14.5" hidden="1" x14ac:dyDescent="0.35">
      <c r="A61" s="7" t="s">
        <v>114</v>
      </c>
      <c r="B61" s="7" t="s">
        <v>109</v>
      </c>
      <c r="C61" s="7" t="s">
        <v>201</v>
      </c>
      <c r="D61" s="7" t="s">
        <v>200</v>
      </c>
      <c r="E61" s="54" t="s">
        <v>414</v>
      </c>
    </row>
    <row r="62" spans="1:5" ht="14.5" hidden="1" x14ac:dyDescent="0.35">
      <c r="A62" s="7" t="s">
        <v>114</v>
      </c>
      <c r="B62" s="7" t="s">
        <v>94</v>
      </c>
      <c r="C62" s="7" t="s">
        <v>113</v>
      </c>
      <c r="D62" s="7" t="s">
        <v>112</v>
      </c>
      <c r="E62" s="54" t="s">
        <v>417</v>
      </c>
    </row>
    <row r="63" spans="1:5" ht="14.5" hidden="1" x14ac:dyDescent="0.35">
      <c r="A63" s="7" t="s">
        <v>105</v>
      </c>
      <c r="B63" s="7" t="s">
        <v>123</v>
      </c>
      <c r="C63" s="7" t="s">
        <v>207</v>
      </c>
      <c r="D63" s="7" t="s">
        <v>206</v>
      </c>
      <c r="E63" s="54" t="s">
        <v>428</v>
      </c>
    </row>
    <row r="64" spans="1:5" ht="14.5" hidden="1" x14ac:dyDescent="0.35">
      <c r="A64" s="7" t="s">
        <v>105</v>
      </c>
      <c r="B64" s="7" t="s">
        <v>118</v>
      </c>
      <c r="C64" s="7" t="s">
        <v>162</v>
      </c>
      <c r="D64" s="7" t="s">
        <v>161</v>
      </c>
      <c r="E64" s="54" t="s">
        <v>430</v>
      </c>
    </row>
    <row r="65" spans="1:5" ht="14.5" hidden="1" x14ac:dyDescent="0.35">
      <c r="A65" s="7" t="s">
        <v>105</v>
      </c>
      <c r="B65" s="7" t="s">
        <v>66</v>
      </c>
      <c r="C65" s="7" t="s">
        <v>213</v>
      </c>
      <c r="D65" s="7" t="s">
        <v>212</v>
      </c>
      <c r="E65" s="54" t="s">
        <v>431</v>
      </c>
    </row>
    <row r="66" spans="1:5" ht="14.5" hidden="1" x14ac:dyDescent="0.35">
      <c r="A66" s="7" t="s">
        <v>105</v>
      </c>
      <c r="B66" s="7" t="s">
        <v>90</v>
      </c>
      <c r="C66" s="7" t="s">
        <v>104</v>
      </c>
      <c r="D66" s="7" t="s">
        <v>103</v>
      </c>
      <c r="E66" s="54" t="s">
        <v>429</v>
      </c>
    </row>
    <row r="67" spans="1:5" ht="14.5" hidden="1" x14ac:dyDescent="0.35">
      <c r="A67" s="7" t="s">
        <v>105</v>
      </c>
      <c r="B67" s="7" t="s">
        <v>109</v>
      </c>
      <c r="C67" s="7" t="s">
        <v>425</v>
      </c>
      <c r="D67" s="7" t="s">
        <v>426</v>
      </c>
      <c r="E67" s="54" t="s">
        <v>427</v>
      </c>
    </row>
    <row r="68" spans="1:5" ht="14.5" hidden="1" x14ac:dyDescent="0.35">
      <c r="A68" s="7" t="s">
        <v>78</v>
      </c>
      <c r="B68" s="7" t="s">
        <v>123</v>
      </c>
      <c r="C68" s="7" t="s">
        <v>205</v>
      </c>
      <c r="D68" s="7" t="s">
        <v>204</v>
      </c>
      <c r="E68" s="54" t="s">
        <v>410</v>
      </c>
    </row>
    <row r="69" spans="1:5" ht="14.5" hidden="1" x14ac:dyDescent="0.35">
      <c r="A69" s="7" t="s">
        <v>78</v>
      </c>
      <c r="B69" s="7" t="s">
        <v>118</v>
      </c>
      <c r="C69" s="7" t="s">
        <v>133</v>
      </c>
      <c r="D69" s="7" t="s">
        <v>132</v>
      </c>
      <c r="E69" s="54" t="s">
        <v>412</v>
      </c>
    </row>
    <row r="70" spans="1:5" ht="14.5" hidden="1" x14ac:dyDescent="0.35">
      <c r="A70" s="7" t="s">
        <v>78</v>
      </c>
      <c r="B70" s="7" t="s">
        <v>66</v>
      </c>
      <c r="C70" s="7" t="s">
        <v>77</v>
      </c>
      <c r="D70" s="7" t="s">
        <v>76</v>
      </c>
      <c r="E70" s="54" t="s">
        <v>413</v>
      </c>
    </row>
    <row r="71" spans="1:5" ht="14.5" hidden="1" x14ac:dyDescent="0.35">
      <c r="A71" s="7" t="s">
        <v>78</v>
      </c>
      <c r="B71" s="7" t="s">
        <v>90</v>
      </c>
      <c r="C71" s="7" t="s">
        <v>96</v>
      </c>
      <c r="D71" s="7" t="s">
        <v>95</v>
      </c>
      <c r="E71" s="54" t="s">
        <v>411</v>
      </c>
    </row>
    <row r="72" spans="1:5" ht="14.5" hidden="1" x14ac:dyDescent="0.35">
      <c r="A72" s="7" t="s">
        <v>78</v>
      </c>
      <c r="B72" s="7" t="s">
        <v>109</v>
      </c>
      <c r="C72" s="7" t="s">
        <v>407</v>
      </c>
      <c r="D72" s="7" t="s">
        <v>408</v>
      </c>
      <c r="E72" s="54" t="s">
        <v>409</v>
      </c>
    </row>
    <row r="73" spans="1:5" hidden="1" x14ac:dyDescent="0.35">
      <c r="A73" s="7" t="s">
        <v>93</v>
      </c>
      <c r="B73" s="7" t="s">
        <v>94</v>
      </c>
      <c r="C73" s="7" t="s">
        <v>92</v>
      </c>
      <c r="D73" s="7" t="s">
        <v>91</v>
      </c>
      <c r="E73" s="54" t="s">
        <v>573</v>
      </c>
    </row>
    <row r="74" spans="1:5" ht="14.5" hidden="1" x14ac:dyDescent="0.35">
      <c r="A74" s="7" t="s">
        <v>99</v>
      </c>
      <c r="B74" s="7" t="s">
        <v>123</v>
      </c>
      <c r="C74" s="7" t="s">
        <v>122</v>
      </c>
      <c r="D74" s="7" t="s">
        <v>121</v>
      </c>
      <c r="E74" s="54" t="s">
        <v>396</v>
      </c>
    </row>
    <row r="75" spans="1:5" ht="14.5" hidden="1" x14ac:dyDescent="0.35">
      <c r="A75" s="7" t="s">
        <v>99</v>
      </c>
      <c r="B75" s="7" t="s">
        <v>118</v>
      </c>
      <c r="C75" s="7" t="s">
        <v>174</v>
      </c>
      <c r="D75" s="7" t="s">
        <v>173</v>
      </c>
      <c r="E75" s="54" t="s">
        <v>398</v>
      </c>
    </row>
    <row r="76" spans="1:5" ht="14.5" hidden="1" x14ac:dyDescent="0.35">
      <c r="A76" s="7" t="s">
        <v>99</v>
      </c>
      <c r="B76" s="7" t="s">
        <v>66</v>
      </c>
      <c r="C76" s="7" t="s">
        <v>141</v>
      </c>
      <c r="D76" s="7" t="s">
        <v>140</v>
      </c>
      <c r="E76" s="54" t="s">
        <v>399</v>
      </c>
    </row>
    <row r="77" spans="1:5" ht="14.5" hidden="1" x14ac:dyDescent="0.35">
      <c r="A77" s="7" t="s">
        <v>99</v>
      </c>
      <c r="B77" s="7" t="s">
        <v>90</v>
      </c>
      <c r="C77" s="7" t="s">
        <v>98</v>
      </c>
      <c r="D77" s="7" t="s">
        <v>97</v>
      </c>
      <c r="E77" s="54" t="s">
        <v>397</v>
      </c>
    </row>
    <row r="78" spans="1:5" ht="14.5" hidden="1" x14ac:dyDescent="0.35">
      <c r="A78" s="7" t="s">
        <v>99</v>
      </c>
      <c r="B78" s="7" t="s">
        <v>109</v>
      </c>
      <c r="C78" s="7" t="s">
        <v>393</v>
      </c>
      <c r="D78" s="7" t="s">
        <v>394</v>
      </c>
      <c r="E78" s="54" t="s">
        <v>395</v>
      </c>
    </row>
    <row r="79" spans="1:5" hidden="1" x14ac:dyDescent="0.35">
      <c r="A79" s="7" t="s">
        <v>136</v>
      </c>
      <c r="B79" s="7" t="s">
        <v>137</v>
      </c>
      <c r="C79" s="7" t="s">
        <v>135</v>
      </c>
      <c r="D79" s="7" t="s">
        <v>134</v>
      </c>
      <c r="E79" s="54" t="s">
        <v>569</v>
      </c>
    </row>
    <row r="80" spans="1:5" ht="14.5" hidden="1" x14ac:dyDescent="0.35">
      <c r="A80" s="7" t="s">
        <v>102</v>
      </c>
      <c r="B80" s="7" t="s">
        <v>101</v>
      </c>
      <c r="C80" s="7" t="s">
        <v>452</v>
      </c>
      <c r="D80" s="7" t="s">
        <v>453</v>
      </c>
      <c r="E80" s="54" t="s">
        <v>454</v>
      </c>
    </row>
    <row r="81" spans="1:5" ht="14.5" hidden="1" x14ac:dyDescent="0.35">
      <c r="A81" s="7" t="s">
        <v>102</v>
      </c>
      <c r="B81" s="7" t="s">
        <v>118</v>
      </c>
      <c r="C81" s="7" t="s">
        <v>455</v>
      </c>
      <c r="D81" s="7" t="s">
        <v>456</v>
      </c>
      <c r="E81" s="54" t="s">
        <v>457</v>
      </c>
    </row>
    <row r="82" spans="1:5" ht="14.5" hidden="1" x14ac:dyDescent="0.35">
      <c r="A82" s="7" t="s">
        <v>102</v>
      </c>
      <c r="B82" s="7" t="s">
        <v>66</v>
      </c>
      <c r="C82" s="7" t="s">
        <v>458</v>
      </c>
      <c r="D82" s="7" t="s">
        <v>459</v>
      </c>
      <c r="E82" s="54" t="s">
        <v>460</v>
      </c>
    </row>
    <row r="83" spans="1:5" ht="14.5" hidden="1" x14ac:dyDescent="0.35">
      <c r="A83" s="7" t="s">
        <v>324</v>
      </c>
      <c r="B83" s="7" t="s">
        <v>100</v>
      </c>
      <c r="C83" s="7" t="s">
        <v>516</v>
      </c>
      <c r="D83" s="7" t="s">
        <v>517</v>
      </c>
      <c r="E83" s="54" t="s">
        <v>518</v>
      </c>
    </row>
    <row r="84" spans="1:5" ht="14.5" hidden="1" x14ac:dyDescent="0.35">
      <c r="A84" s="7" t="s">
        <v>324</v>
      </c>
      <c r="B84" s="7" t="s">
        <v>181</v>
      </c>
      <c r="C84" s="7" t="s">
        <v>519</v>
      </c>
      <c r="D84" s="7" t="s">
        <v>520</v>
      </c>
      <c r="E84" s="54" t="s">
        <v>521</v>
      </c>
    </row>
    <row r="85" spans="1:5" ht="14.5" hidden="1" x14ac:dyDescent="0.35">
      <c r="A85" s="7" t="s">
        <v>234</v>
      </c>
      <c r="B85" s="7" t="s">
        <v>118</v>
      </c>
      <c r="C85" s="7" t="s">
        <v>233</v>
      </c>
      <c r="D85" s="7" t="s">
        <v>232</v>
      </c>
      <c r="E85" s="54" t="s">
        <v>448</v>
      </c>
    </row>
    <row r="86" spans="1:5" ht="14.5" hidden="1" x14ac:dyDescent="0.35">
      <c r="A86" s="7" t="s">
        <v>234</v>
      </c>
      <c r="B86" s="7" t="s">
        <v>66</v>
      </c>
      <c r="C86" s="7" t="s">
        <v>449</v>
      </c>
      <c r="D86" s="7" t="s">
        <v>450</v>
      </c>
      <c r="E86" s="54" t="s">
        <v>451</v>
      </c>
    </row>
    <row r="87" spans="1:5" ht="14.5" hidden="1" x14ac:dyDescent="0.35">
      <c r="A87" s="7" t="s">
        <v>322</v>
      </c>
      <c r="B87" s="7" t="s">
        <v>179</v>
      </c>
      <c r="C87" s="7" t="s">
        <v>498</v>
      </c>
      <c r="D87" s="7" t="s">
        <v>499</v>
      </c>
      <c r="E87" s="54" t="s">
        <v>500</v>
      </c>
    </row>
    <row r="88" spans="1:5" ht="14.5" hidden="1" x14ac:dyDescent="0.35">
      <c r="A88" s="7" t="s">
        <v>322</v>
      </c>
      <c r="B88" s="7" t="s">
        <v>484</v>
      </c>
      <c r="C88" s="7" t="s">
        <v>537</v>
      </c>
      <c r="D88" s="7" t="s">
        <v>538</v>
      </c>
      <c r="E88" s="54" t="s">
        <v>539</v>
      </c>
    </row>
    <row r="89" spans="1:5" ht="14.5" hidden="1" x14ac:dyDescent="0.35">
      <c r="A89" s="7" t="s">
        <v>322</v>
      </c>
      <c r="B89" s="7" t="s">
        <v>101</v>
      </c>
      <c r="C89" s="7" t="s">
        <v>513</v>
      </c>
      <c r="D89" s="7" t="s">
        <v>514</v>
      </c>
      <c r="E89" s="54" t="s">
        <v>515</v>
      </c>
    </row>
    <row r="90" spans="1:5" ht="14.5" hidden="1" x14ac:dyDescent="0.35">
      <c r="A90" s="7" t="s">
        <v>322</v>
      </c>
      <c r="B90" s="7" t="s">
        <v>90</v>
      </c>
      <c r="C90" s="7" t="s">
        <v>570</v>
      </c>
      <c r="D90" s="7" t="s">
        <v>571</v>
      </c>
      <c r="E90" s="54" t="s">
        <v>572</v>
      </c>
    </row>
    <row r="91" spans="1:5" ht="14.5" x14ac:dyDescent="0.35">
      <c r="A91" s="7" t="s">
        <v>150</v>
      </c>
      <c r="B91" s="7" t="s">
        <v>123</v>
      </c>
      <c r="C91" s="7" t="s">
        <v>165</v>
      </c>
      <c r="D91" s="7" t="s">
        <v>164</v>
      </c>
      <c r="E91" s="54" t="s">
        <v>389</v>
      </c>
    </row>
    <row r="92" spans="1:5" ht="14.5" x14ac:dyDescent="0.35">
      <c r="A92" s="7" t="s">
        <v>150</v>
      </c>
      <c r="B92" s="7" t="s">
        <v>118</v>
      </c>
      <c r="C92" s="7" t="s">
        <v>172</v>
      </c>
      <c r="D92" s="7" t="s">
        <v>171</v>
      </c>
      <c r="E92" s="54" t="s">
        <v>391</v>
      </c>
    </row>
    <row r="93" spans="1:5" ht="14.5" x14ac:dyDescent="0.35">
      <c r="A93" s="7" t="s">
        <v>150</v>
      </c>
      <c r="B93" s="7" t="s">
        <v>66</v>
      </c>
      <c r="C93" s="7" t="s">
        <v>149</v>
      </c>
      <c r="D93" s="7" t="s">
        <v>148</v>
      </c>
      <c r="E93" s="54" t="s">
        <v>392</v>
      </c>
    </row>
    <row r="94" spans="1:5" ht="14.5" x14ac:dyDescent="0.35">
      <c r="A94" s="7" t="s">
        <v>150</v>
      </c>
      <c r="B94" s="7" t="s">
        <v>90</v>
      </c>
      <c r="C94" s="7" t="s">
        <v>168</v>
      </c>
      <c r="D94" s="7" t="s">
        <v>167</v>
      </c>
      <c r="E94" s="54" t="s">
        <v>390</v>
      </c>
    </row>
    <row r="95" spans="1:5" ht="14.5" x14ac:dyDescent="0.35">
      <c r="A95" s="7" t="s">
        <v>150</v>
      </c>
      <c r="B95" s="7" t="s">
        <v>109</v>
      </c>
      <c r="C95" s="7" t="s">
        <v>386</v>
      </c>
      <c r="D95" s="7" t="s">
        <v>387</v>
      </c>
      <c r="E95" s="54" t="s">
        <v>388</v>
      </c>
    </row>
    <row r="96" spans="1:5" ht="14.5" x14ac:dyDescent="0.35">
      <c r="A96" s="7" t="s">
        <v>65</v>
      </c>
      <c r="B96" s="7" t="s">
        <v>123</v>
      </c>
      <c r="C96" s="7" t="s">
        <v>127</v>
      </c>
      <c r="D96" s="7" t="s">
        <v>126</v>
      </c>
      <c r="E96" s="54" t="s">
        <v>375</v>
      </c>
    </row>
    <row r="97" spans="1:5" ht="14.5" x14ac:dyDescent="0.35">
      <c r="A97" s="7" t="s">
        <v>65</v>
      </c>
      <c r="B97" s="7" t="s">
        <v>118</v>
      </c>
      <c r="C97" s="7" t="s">
        <v>147</v>
      </c>
      <c r="D97" s="7" t="s">
        <v>146</v>
      </c>
      <c r="E97" s="54" t="s">
        <v>377</v>
      </c>
    </row>
    <row r="98" spans="1:5" ht="14.5" x14ac:dyDescent="0.35">
      <c r="A98" s="7" t="s">
        <v>65</v>
      </c>
      <c r="B98" s="7" t="s">
        <v>66</v>
      </c>
      <c r="C98" s="7" t="s">
        <v>64</v>
      </c>
      <c r="D98" s="7" t="s">
        <v>63</v>
      </c>
      <c r="E98" s="54" t="s">
        <v>378</v>
      </c>
    </row>
    <row r="99" spans="1:5" ht="14.5" x14ac:dyDescent="0.35">
      <c r="A99" s="7" t="s">
        <v>65</v>
      </c>
      <c r="B99" s="7" t="s">
        <v>90</v>
      </c>
      <c r="C99" s="7" t="s">
        <v>129</v>
      </c>
      <c r="D99" s="7" t="s">
        <v>128</v>
      </c>
      <c r="E99" s="54" t="s">
        <v>376</v>
      </c>
    </row>
    <row r="100" spans="1:5" ht="14.5" x14ac:dyDescent="0.35">
      <c r="A100" s="7" t="s">
        <v>65</v>
      </c>
      <c r="B100" s="7" t="s">
        <v>109</v>
      </c>
      <c r="C100" s="7" t="s">
        <v>372</v>
      </c>
      <c r="D100" s="7" t="s">
        <v>373</v>
      </c>
      <c r="E100" s="54" t="s">
        <v>374</v>
      </c>
    </row>
    <row r="101" spans="1:5" ht="14.5" x14ac:dyDescent="0.35">
      <c r="A101" s="7" t="s">
        <v>87</v>
      </c>
      <c r="B101" s="7" t="s">
        <v>123</v>
      </c>
      <c r="C101" s="7" t="s">
        <v>176</v>
      </c>
      <c r="D101" s="7" t="s">
        <v>175</v>
      </c>
      <c r="E101" s="54" t="s">
        <v>368</v>
      </c>
    </row>
    <row r="102" spans="1:5" ht="14.5" x14ac:dyDescent="0.35">
      <c r="A102" s="7" t="s">
        <v>87</v>
      </c>
      <c r="B102" s="7" t="s">
        <v>118</v>
      </c>
      <c r="C102" s="7" t="s">
        <v>196</v>
      </c>
      <c r="D102" s="7" t="s">
        <v>195</v>
      </c>
      <c r="E102" s="54" t="s">
        <v>370</v>
      </c>
    </row>
    <row r="103" spans="1:5" ht="14.5" x14ac:dyDescent="0.35">
      <c r="A103" s="7" t="s">
        <v>87</v>
      </c>
      <c r="B103" s="7" t="s">
        <v>66</v>
      </c>
      <c r="C103" s="7" t="s">
        <v>86</v>
      </c>
      <c r="D103" s="7" t="s">
        <v>85</v>
      </c>
      <c r="E103" s="54" t="s">
        <v>371</v>
      </c>
    </row>
    <row r="104" spans="1:5" ht="14.5" x14ac:dyDescent="0.35">
      <c r="A104" s="7" t="s">
        <v>87</v>
      </c>
      <c r="B104" s="7" t="s">
        <v>90</v>
      </c>
      <c r="C104" s="7" t="s">
        <v>145</v>
      </c>
      <c r="D104" s="7" t="s">
        <v>144</v>
      </c>
      <c r="E104" s="54" t="s">
        <v>369</v>
      </c>
    </row>
    <row r="105" spans="1:5" ht="14.5" x14ac:dyDescent="0.35">
      <c r="A105" s="7" t="s">
        <v>87</v>
      </c>
      <c r="B105" s="7" t="s">
        <v>109</v>
      </c>
      <c r="C105" s="7" t="s">
        <v>365</v>
      </c>
      <c r="D105" s="7" t="s">
        <v>366</v>
      </c>
      <c r="E105" s="54" t="s">
        <v>367</v>
      </c>
    </row>
    <row r="106" spans="1:5" ht="14.5" x14ac:dyDescent="0.35">
      <c r="A106" s="7" t="s">
        <v>273</v>
      </c>
      <c r="B106" s="7" t="s">
        <v>123</v>
      </c>
      <c r="C106" s="7" t="s">
        <v>353</v>
      </c>
      <c r="D106" s="7" t="s">
        <v>354</v>
      </c>
      <c r="E106" s="54" t="s">
        <v>355</v>
      </c>
    </row>
    <row r="107" spans="1:5" ht="14.5" x14ac:dyDescent="0.35">
      <c r="A107" s="7" t="s">
        <v>273</v>
      </c>
      <c r="B107" s="7" t="s">
        <v>118</v>
      </c>
      <c r="C107" s="7" t="s">
        <v>359</v>
      </c>
      <c r="D107" s="7" t="s">
        <v>360</v>
      </c>
      <c r="E107" s="54" t="s">
        <v>361</v>
      </c>
    </row>
    <row r="108" spans="1:5" ht="14.5" x14ac:dyDescent="0.35">
      <c r="A108" s="7" t="s">
        <v>273</v>
      </c>
      <c r="B108" s="7" t="s">
        <v>66</v>
      </c>
      <c r="C108" s="7" t="s">
        <v>362</v>
      </c>
      <c r="D108" s="7" t="s">
        <v>363</v>
      </c>
      <c r="E108" s="54" t="s">
        <v>364</v>
      </c>
    </row>
    <row r="109" spans="1:5" ht="14.5" x14ac:dyDescent="0.35">
      <c r="A109" s="7" t="s">
        <v>273</v>
      </c>
      <c r="B109" s="7" t="s">
        <v>90</v>
      </c>
      <c r="C109" s="7" t="s">
        <v>356</v>
      </c>
      <c r="D109" s="7" t="s">
        <v>357</v>
      </c>
      <c r="E109" s="54" t="s">
        <v>358</v>
      </c>
    </row>
    <row r="110" spans="1:5" ht="14.5" x14ac:dyDescent="0.35">
      <c r="A110" s="7" t="s">
        <v>273</v>
      </c>
      <c r="B110" s="7" t="s">
        <v>109</v>
      </c>
      <c r="C110" s="7" t="s">
        <v>350</v>
      </c>
      <c r="D110" s="7" t="s">
        <v>351</v>
      </c>
      <c r="E110" s="54" t="s">
        <v>352</v>
      </c>
    </row>
    <row r="111" spans="1:5" ht="14.5" x14ac:dyDescent="0.35">
      <c r="A111" s="56" t="s">
        <v>73</v>
      </c>
      <c r="B111" s="56" t="s">
        <v>163</v>
      </c>
      <c r="C111" s="56" t="s">
        <v>583</v>
      </c>
      <c r="D111" s="56" t="s">
        <v>584</v>
      </c>
      <c r="E111" s="57" t="s">
        <v>585</v>
      </c>
    </row>
    <row r="112" spans="1:5" ht="14.5" x14ac:dyDescent="0.35">
      <c r="A112" s="56" t="s">
        <v>73</v>
      </c>
      <c r="B112" s="56" t="s">
        <v>74</v>
      </c>
      <c r="C112" s="56" t="s">
        <v>72</v>
      </c>
      <c r="D112" s="56" t="s">
        <v>71</v>
      </c>
      <c r="E112" s="57" t="s">
        <v>586</v>
      </c>
    </row>
    <row r="113" spans="1:5" ht="14.5" x14ac:dyDescent="0.35">
      <c r="A113" s="56" t="s">
        <v>73</v>
      </c>
      <c r="B113" s="56" t="s">
        <v>81</v>
      </c>
      <c r="C113" s="56" t="s">
        <v>80</v>
      </c>
      <c r="D113" s="56" t="s">
        <v>79</v>
      </c>
      <c r="E113" s="57" t="s">
        <v>587</v>
      </c>
    </row>
    <row r="114" spans="1:5" ht="14.5" x14ac:dyDescent="0.35">
      <c r="A114" s="56" t="s">
        <v>73</v>
      </c>
      <c r="B114" s="56" t="s">
        <v>588</v>
      </c>
      <c r="C114" s="56" t="s">
        <v>589</v>
      </c>
      <c r="D114" s="56" t="s">
        <v>590</v>
      </c>
      <c r="E114" s="57" t="s">
        <v>591</v>
      </c>
    </row>
    <row r="115" spans="1:5" ht="14.5" x14ac:dyDescent="0.35">
      <c r="A115" s="7" t="s">
        <v>70</v>
      </c>
      <c r="B115" s="7" t="s">
        <v>123</v>
      </c>
      <c r="C115" s="7" t="s">
        <v>125</v>
      </c>
      <c r="D115" s="7" t="s">
        <v>124</v>
      </c>
      <c r="E115" s="54" t="s">
        <v>382</v>
      </c>
    </row>
    <row r="116" spans="1:5" ht="14.5" x14ac:dyDescent="0.35">
      <c r="A116" s="7" t="s">
        <v>70</v>
      </c>
      <c r="B116" s="7" t="s">
        <v>118</v>
      </c>
      <c r="C116" s="7" t="s">
        <v>143</v>
      </c>
      <c r="D116" s="7" t="s">
        <v>142</v>
      </c>
      <c r="E116" s="54" t="s">
        <v>384</v>
      </c>
    </row>
    <row r="117" spans="1:5" ht="14.5" x14ac:dyDescent="0.35">
      <c r="A117" s="7" t="s">
        <v>70</v>
      </c>
      <c r="B117" s="7" t="s">
        <v>66</v>
      </c>
      <c r="C117" s="7" t="s">
        <v>69</v>
      </c>
      <c r="D117" s="7" t="s">
        <v>68</v>
      </c>
      <c r="E117" s="54" t="s">
        <v>385</v>
      </c>
    </row>
    <row r="118" spans="1:5" ht="14.5" x14ac:dyDescent="0.35">
      <c r="A118" s="7" t="s">
        <v>70</v>
      </c>
      <c r="B118" s="7" t="s">
        <v>90</v>
      </c>
      <c r="C118" s="7" t="s">
        <v>170</v>
      </c>
      <c r="D118" s="7" t="s">
        <v>169</v>
      </c>
      <c r="E118" s="54" t="s">
        <v>383</v>
      </c>
    </row>
    <row r="119" spans="1:5" ht="14.5" x14ac:dyDescent="0.35">
      <c r="A119" s="7" t="s">
        <v>70</v>
      </c>
      <c r="B119" s="7" t="s">
        <v>109</v>
      </c>
      <c r="C119" s="7" t="s">
        <v>379</v>
      </c>
      <c r="D119" s="7" t="s">
        <v>380</v>
      </c>
      <c r="E119" s="54" t="s">
        <v>381</v>
      </c>
    </row>
    <row r="120" spans="1:5" ht="14.5" x14ac:dyDescent="0.35">
      <c r="A120" s="7" t="s">
        <v>231</v>
      </c>
      <c r="B120" s="7" t="s">
        <v>178</v>
      </c>
      <c r="C120" s="7" t="s">
        <v>230</v>
      </c>
      <c r="D120" s="7" t="s">
        <v>229</v>
      </c>
      <c r="E120" s="54" t="s">
        <v>494</v>
      </c>
    </row>
  </sheetData>
  <sortState xmlns:xlrd2="http://schemas.microsoft.com/office/spreadsheetml/2017/richdata2" ref="A2:E120">
    <sortCondition ref="C2:C1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2019 vs 2018 data</vt:lpstr>
      <vt:lpstr>2019sands</vt:lpstr>
      <vt:lpstr>2019chronozones</vt:lpstr>
      <vt:lpstr>2019plays</vt:lpstr>
      <vt:lpstr>daysPRODUCING</vt:lpstr>
      <vt:lpstr>'2019 vs 2018 data'!oilPRICE</vt:lpstr>
      <vt:lpstr>oilPRICE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Cross, Kellie K</dc:creator>
  <cp:lastModifiedBy>Charles White</cp:lastModifiedBy>
  <dcterms:created xsi:type="dcterms:W3CDTF">2020-07-27T21:15:37Z</dcterms:created>
  <dcterms:modified xsi:type="dcterms:W3CDTF">2020-08-27T19:14:36Z</dcterms:modified>
</cp:coreProperties>
</file>