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c9cfd5dcd705/FDAS/Mktg/World Oil/Follow up Article/"/>
    </mc:Choice>
  </mc:AlternateContent>
  <xr:revisionPtr revIDLastSave="0" documentId="8_{F876C164-846A-4B9B-9466-32CC7D42566E}" xr6:coauthVersionLast="45" xr6:coauthVersionMax="45" xr10:uidLastSave="{00000000-0000-0000-0000-000000000000}"/>
  <bookViews>
    <workbookView xWindow="-108" yWindow="-108" windowWidth="23256" windowHeight="12720" xr2:uid="{6758A21C-C893-4EB4-B3C3-85064632C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9" i="1" l="1"/>
  <c r="D99" i="1"/>
  <c r="B105" i="1"/>
  <c r="C105" i="1"/>
  <c r="B99" i="1"/>
  <c r="B103" i="1" s="1"/>
  <c r="C99" i="1"/>
  <c r="C103" i="1" s="1"/>
  <c r="D104" i="1"/>
  <c r="D103" i="1"/>
  <c r="E104" i="1"/>
  <c r="E103" i="1"/>
  <c r="L274" i="1" l="1"/>
  <c r="N339" i="1" l="1"/>
  <c r="N340" i="1" s="1"/>
  <c r="M339" i="1"/>
  <c r="M340" i="1" s="1"/>
  <c r="L322" i="1" l="1"/>
  <c r="L161" i="1"/>
  <c r="K199" i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198" i="1"/>
  <c r="H197" i="1"/>
  <c r="H198" i="1" s="1"/>
  <c r="K196" i="1"/>
  <c r="K197" i="1" s="1"/>
  <c r="I196" i="1"/>
  <c r="J196" i="1" s="1"/>
  <c r="H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K36" i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35" i="1"/>
  <c r="H35" i="1"/>
  <c r="I35" i="1" s="1"/>
  <c r="G35" i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I34" i="1"/>
  <c r="H199" i="1" l="1"/>
  <c r="I198" i="1"/>
  <c r="J198" i="1" s="1"/>
  <c r="I197" i="1"/>
  <c r="J197" i="1" s="1"/>
  <c r="H36" i="1"/>
  <c r="H200" i="1" l="1"/>
  <c r="I199" i="1"/>
  <c r="J199" i="1" s="1"/>
  <c r="I36" i="1"/>
  <c r="H37" i="1"/>
  <c r="H201" i="1" l="1"/>
  <c r="I200" i="1"/>
  <c r="J200" i="1" s="1"/>
  <c r="I37" i="1"/>
  <c r="H38" i="1"/>
  <c r="H202" i="1" l="1"/>
  <c r="I201" i="1"/>
  <c r="J201" i="1" s="1"/>
  <c r="I38" i="1"/>
  <c r="H39" i="1"/>
  <c r="H203" i="1" l="1"/>
  <c r="I202" i="1"/>
  <c r="J202" i="1" s="1"/>
  <c r="I39" i="1"/>
  <c r="H40" i="1"/>
  <c r="H204" i="1" l="1"/>
  <c r="I203" i="1"/>
  <c r="J203" i="1" s="1"/>
  <c r="I40" i="1"/>
  <c r="H41" i="1"/>
  <c r="I204" i="1" l="1"/>
  <c r="J204" i="1" s="1"/>
  <c r="H205" i="1"/>
  <c r="I41" i="1"/>
  <c r="H42" i="1"/>
  <c r="I205" i="1" l="1"/>
  <c r="J205" i="1" s="1"/>
  <c r="H206" i="1"/>
  <c r="I42" i="1"/>
  <c r="H43" i="1"/>
  <c r="I206" i="1" l="1"/>
  <c r="J206" i="1" s="1"/>
  <c r="H207" i="1"/>
  <c r="I43" i="1"/>
  <c r="H44" i="1"/>
  <c r="H208" i="1" l="1"/>
  <c r="I207" i="1"/>
  <c r="J207" i="1" s="1"/>
  <c r="I44" i="1"/>
  <c r="H45" i="1"/>
  <c r="I208" i="1" l="1"/>
  <c r="J208" i="1" s="1"/>
  <c r="H209" i="1"/>
  <c r="I45" i="1"/>
  <c r="H46" i="1"/>
  <c r="I209" i="1" l="1"/>
  <c r="J209" i="1" s="1"/>
  <c r="H210" i="1"/>
  <c r="I46" i="1"/>
  <c r="H47" i="1"/>
  <c r="I210" i="1" l="1"/>
  <c r="J210" i="1" s="1"/>
  <c r="H211" i="1"/>
  <c r="I47" i="1"/>
  <c r="H48" i="1"/>
  <c r="H212" i="1" l="1"/>
  <c r="I211" i="1"/>
  <c r="J211" i="1" s="1"/>
  <c r="I48" i="1"/>
  <c r="H49" i="1"/>
  <c r="I212" i="1" l="1"/>
  <c r="J212" i="1" s="1"/>
  <c r="H213" i="1"/>
  <c r="H50" i="1"/>
  <c r="I49" i="1"/>
  <c r="H214" i="1" l="1"/>
  <c r="I213" i="1"/>
  <c r="J213" i="1" s="1"/>
  <c r="I50" i="1"/>
  <c r="H51" i="1"/>
  <c r="I214" i="1" l="1"/>
  <c r="J214" i="1" s="1"/>
  <c r="H215" i="1"/>
  <c r="I51" i="1"/>
  <c r="H52" i="1"/>
  <c r="H216" i="1" l="1"/>
  <c r="I215" i="1"/>
  <c r="J215" i="1" s="1"/>
  <c r="I52" i="1"/>
  <c r="H53" i="1"/>
  <c r="H217" i="1" l="1"/>
  <c r="I216" i="1"/>
  <c r="J216" i="1" s="1"/>
  <c r="I53" i="1"/>
  <c r="H54" i="1"/>
  <c r="H218" i="1" l="1"/>
  <c r="I217" i="1"/>
  <c r="J217" i="1" s="1"/>
  <c r="I54" i="1"/>
  <c r="H55" i="1"/>
  <c r="H219" i="1" l="1"/>
  <c r="I218" i="1"/>
  <c r="J218" i="1" s="1"/>
  <c r="I55" i="1"/>
  <c r="H56" i="1"/>
  <c r="H220" i="1" l="1"/>
  <c r="I219" i="1"/>
  <c r="J219" i="1" s="1"/>
  <c r="I56" i="1"/>
  <c r="H57" i="1"/>
  <c r="I220" i="1" l="1"/>
  <c r="J220" i="1" s="1"/>
  <c r="H221" i="1"/>
  <c r="I57" i="1"/>
  <c r="H58" i="1"/>
  <c r="I221" i="1" l="1"/>
  <c r="J221" i="1" s="1"/>
  <c r="H222" i="1"/>
  <c r="I58" i="1"/>
  <c r="H59" i="1"/>
  <c r="I222" i="1" l="1"/>
  <c r="J222" i="1" s="1"/>
  <c r="H223" i="1"/>
  <c r="I59" i="1"/>
  <c r="H60" i="1"/>
  <c r="H224" i="1" l="1"/>
  <c r="I223" i="1"/>
  <c r="J223" i="1" s="1"/>
  <c r="I60" i="1"/>
  <c r="H61" i="1"/>
  <c r="I224" i="1" l="1"/>
  <c r="J224" i="1" s="1"/>
  <c r="H225" i="1"/>
  <c r="I61" i="1"/>
  <c r="H62" i="1"/>
  <c r="I225" i="1" l="1"/>
  <c r="J225" i="1" s="1"/>
  <c r="H226" i="1"/>
  <c r="I62" i="1"/>
  <c r="H63" i="1"/>
  <c r="I226" i="1" l="1"/>
  <c r="J226" i="1" s="1"/>
  <c r="H227" i="1"/>
  <c r="I63" i="1"/>
  <c r="H64" i="1"/>
  <c r="H228" i="1" l="1"/>
  <c r="I227" i="1"/>
  <c r="J227" i="1" s="1"/>
  <c r="I64" i="1"/>
  <c r="H65" i="1"/>
  <c r="H229" i="1" l="1"/>
  <c r="I228" i="1"/>
  <c r="J228" i="1" s="1"/>
  <c r="I65" i="1"/>
  <c r="H66" i="1"/>
  <c r="I229" i="1" l="1"/>
  <c r="J229" i="1" s="1"/>
  <c r="H230" i="1"/>
  <c r="I66" i="1"/>
  <c r="H67" i="1"/>
  <c r="H231" i="1" l="1"/>
  <c r="I230" i="1"/>
  <c r="J230" i="1" s="1"/>
  <c r="I67" i="1"/>
  <c r="H68" i="1"/>
  <c r="H232" i="1" l="1"/>
  <c r="I231" i="1"/>
  <c r="J231" i="1" s="1"/>
  <c r="I68" i="1"/>
  <c r="H69" i="1"/>
  <c r="H233" i="1" l="1"/>
  <c r="I232" i="1"/>
  <c r="J232" i="1" s="1"/>
  <c r="I69" i="1"/>
  <c r="H70" i="1"/>
  <c r="H234" i="1" l="1"/>
  <c r="I233" i="1"/>
  <c r="J233" i="1" s="1"/>
  <c r="I70" i="1"/>
  <c r="H71" i="1"/>
  <c r="H235" i="1" l="1"/>
  <c r="I234" i="1"/>
  <c r="J234" i="1" s="1"/>
  <c r="I71" i="1"/>
  <c r="H72" i="1"/>
  <c r="H236" i="1" l="1"/>
  <c r="I235" i="1"/>
  <c r="J235" i="1" s="1"/>
  <c r="I72" i="1"/>
  <c r="H73" i="1"/>
  <c r="I236" i="1" l="1"/>
  <c r="J236" i="1" s="1"/>
  <c r="H237" i="1"/>
  <c r="I73" i="1"/>
  <c r="H74" i="1"/>
  <c r="I237" i="1" l="1"/>
  <c r="J237" i="1" s="1"/>
  <c r="H238" i="1"/>
  <c r="I74" i="1"/>
  <c r="H75" i="1"/>
  <c r="I238" i="1" l="1"/>
  <c r="J238" i="1" s="1"/>
  <c r="H239" i="1"/>
  <c r="I75" i="1"/>
  <c r="H76" i="1"/>
  <c r="H240" i="1" l="1"/>
  <c r="I239" i="1"/>
  <c r="J239" i="1" s="1"/>
  <c r="I76" i="1"/>
  <c r="H77" i="1"/>
  <c r="I240" i="1" l="1"/>
  <c r="J240" i="1" s="1"/>
  <c r="H241" i="1"/>
  <c r="I77" i="1"/>
  <c r="H78" i="1"/>
  <c r="I241" i="1" l="1"/>
  <c r="J241" i="1" s="1"/>
  <c r="H242" i="1"/>
  <c r="I78" i="1"/>
  <c r="H79" i="1"/>
  <c r="I242" i="1" l="1"/>
  <c r="J242" i="1" s="1"/>
  <c r="H243" i="1"/>
  <c r="I79" i="1"/>
  <c r="H80" i="1"/>
  <c r="H244" i="1" l="1"/>
  <c r="I243" i="1"/>
  <c r="J243" i="1" s="1"/>
  <c r="I80" i="1"/>
  <c r="H81" i="1"/>
  <c r="I244" i="1" l="1"/>
  <c r="J244" i="1" s="1"/>
  <c r="H245" i="1"/>
  <c r="I81" i="1"/>
  <c r="H82" i="1"/>
  <c r="H246" i="1" l="1"/>
  <c r="I245" i="1"/>
  <c r="J245" i="1" s="1"/>
  <c r="I82" i="1"/>
  <c r="H83" i="1"/>
  <c r="I246" i="1" l="1"/>
  <c r="J246" i="1" s="1"/>
  <c r="H247" i="1"/>
  <c r="I83" i="1"/>
  <c r="H84" i="1"/>
  <c r="H248" i="1" l="1"/>
  <c r="I247" i="1"/>
  <c r="J247" i="1" s="1"/>
  <c r="I84" i="1"/>
  <c r="H85" i="1"/>
  <c r="H249" i="1" l="1"/>
  <c r="I248" i="1"/>
  <c r="J248" i="1" s="1"/>
  <c r="I85" i="1"/>
  <c r="H86" i="1"/>
  <c r="H250" i="1" l="1"/>
  <c r="I249" i="1"/>
  <c r="J249" i="1" s="1"/>
  <c r="I86" i="1"/>
  <c r="H87" i="1"/>
  <c r="I250" i="1" l="1"/>
  <c r="J250" i="1" s="1"/>
  <c r="H251" i="1"/>
  <c r="I87" i="1"/>
  <c r="H88" i="1"/>
  <c r="H252" i="1" l="1"/>
  <c r="I251" i="1"/>
  <c r="J251" i="1" s="1"/>
  <c r="I88" i="1"/>
  <c r="H89" i="1"/>
  <c r="I252" i="1" l="1"/>
  <c r="J252" i="1" s="1"/>
  <c r="H253" i="1"/>
  <c r="I89" i="1"/>
  <c r="H90" i="1"/>
  <c r="H254" i="1" l="1"/>
  <c r="I253" i="1"/>
  <c r="J253" i="1" s="1"/>
  <c r="I90" i="1"/>
  <c r="H91" i="1"/>
  <c r="H255" i="1" l="1"/>
  <c r="I254" i="1"/>
  <c r="J254" i="1" s="1"/>
  <c r="I91" i="1"/>
  <c r="H92" i="1"/>
  <c r="H256" i="1" l="1"/>
  <c r="I255" i="1"/>
  <c r="J255" i="1" s="1"/>
  <c r="I92" i="1"/>
  <c r="H93" i="1"/>
  <c r="H257" i="1" l="1"/>
  <c r="I256" i="1"/>
  <c r="J256" i="1" s="1"/>
  <c r="I93" i="1"/>
  <c r="H94" i="1"/>
  <c r="H258" i="1" l="1"/>
  <c r="I257" i="1"/>
  <c r="J257" i="1" s="1"/>
  <c r="I94" i="1"/>
  <c r="H95" i="1"/>
  <c r="I258" i="1" l="1"/>
  <c r="J258" i="1" s="1"/>
  <c r="H259" i="1"/>
  <c r="I95" i="1"/>
  <c r="H96" i="1"/>
  <c r="H260" i="1" l="1"/>
  <c r="I259" i="1"/>
  <c r="J259" i="1" s="1"/>
  <c r="I96" i="1"/>
  <c r="H97" i="1"/>
  <c r="I260" i="1" l="1"/>
  <c r="J260" i="1" s="1"/>
  <c r="H261" i="1"/>
  <c r="I97" i="1"/>
  <c r="H98" i="1"/>
  <c r="H262" i="1" l="1"/>
  <c r="I261" i="1"/>
  <c r="J261" i="1" s="1"/>
  <c r="I98" i="1"/>
  <c r="H99" i="1"/>
  <c r="H263" i="1" l="1"/>
  <c r="I262" i="1"/>
  <c r="J262" i="1" s="1"/>
  <c r="I99" i="1"/>
  <c r="H100" i="1"/>
  <c r="H264" i="1" l="1"/>
  <c r="I263" i="1"/>
  <c r="J263" i="1" s="1"/>
  <c r="I100" i="1"/>
  <c r="H101" i="1"/>
  <c r="H265" i="1" l="1"/>
  <c r="I264" i="1"/>
  <c r="J264" i="1" s="1"/>
  <c r="I101" i="1"/>
  <c r="H102" i="1"/>
  <c r="H266" i="1" l="1"/>
  <c r="I265" i="1"/>
  <c r="J265" i="1" s="1"/>
  <c r="I102" i="1"/>
  <c r="H103" i="1"/>
  <c r="I266" i="1" l="1"/>
  <c r="J266" i="1" s="1"/>
  <c r="H267" i="1"/>
  <c r="I103" i="1"/>
  <c r="H104" i="1"/>
  <c r="H268" i="1" l="1"/>
  <c r="I267" i="1"/>
  <c r="J267" i="1" s="1"/>
  <c r="I104" i="1"/>
  <c r="H105" i="1"/>
  <c r="I268" i="1" l="1"/>
  <c r="J268" i="1" s="1"/>
  <c r="H269" i="1"/>
  <c r="I105" i="1"/>
  <c r="H106" i="1"/>
  <c r="H270" i="1" l="1"/>
  <c r="I269" i="1"/>
  <c r="J269" i="1" s="1"/>
  <c r="I106" i="1"/>
  <c r="H107" i="1"/>
  <c r="S20" i="1"/>
  <c r="Q16" i="1"/>
  <c r="S16" i="1" s="1"/>
  <c r="S18" i="1"/>
  <c r="S17" i="1"/>
  <c r="S15" i="1"/>
  <c r="B50" i="1"/>
  <c r="B43" i="1"/>
  <c r="B37" i="1"/>
  <c r="H271" i="1" l="1"/>
  <c r="I270" i="1"/>
  <c r="J270" i="1" s="1"/>
  <c r="I107" i="1"/>
  <c r="H108" i="1"/>
  <c r="B40" i="1"/>
  <c r="B42" i="1" s="1"/>
  <c r="B48" i="1"/>
  <c r="B38" i="1"/>
  <c r="B35" i="1"/>
  <c r="H272" i="1" l="1"/>
  <c r="I271" i="1"/>
  <c r="J271" i="1" s="1"/>
  <c r="I108" i="1"/>
  <c r="H109" i="1"/>
  <c r="B44" i="1"/>
  <c r="B49" i="1" s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I20" i="1"/>
  <c r="H273" i="1" l="1"/>
  <c r="I272" i="1"/>
  <c r="J272" i="1" s="1"/>
  <c r="I109" i="1"/>
  <c r="H110" i="1"/>
  <c r="N26" i="1"/>
  <c r="H274" i="1" l="1"/>
  <c r="I273" i="1"/>
  <c r="J273" i="1" s="1"/>
  <c r="H111" i="1"/>
  <c r="I110" i="1"/>
  <c r="N25" i="1"/>
  <c r="K25" i="1"/>
  <c r="N27" i="1"/>
  <c r="K27" i="1"/>
  <c r="I274" i="1" l="1"/>
  <c r="J274" i="1" s="1"/>
  <c r="H275" i="1"/>
  <c r="I111" i="1"/>
  <c r="H112" i="1"/>
  <c r="K26" i="1"/>
  <c r="G27" i="1"/>
  <c r="G25" i="1"/>
  <c r="G26" i="1"/>
  <c r="G18" i="1"/>
  <c r="B20" i="1"/>
  <c r="H20" i="1"/>
  <c r="F20" i="1"/>
  <c r="E20" i="1"/>
  <c r="D20" i="1"/>
  <c r="G17" i="1"/>
  <c r="H276" i="1" l="1"/>
  <c r="I275" i="1"/>
  <c r="J275" i="1" s="1"/>
  <c r="I112" i="1"/>
  <c r="H113" i="1"/>
  <c r="G16" i="1"/>
  <c r="I276" i="1" l="1"/>
  <c r="J276" i="1" s="1"/>
  <c r="H277" i="1"/>
  <c r="I113" i="1"/>
  <c r="H114" i="1"/>
  <c r="G15" i="1"/>
  <c r="G20" i="1" s="1"/>
  <c r="H278" i="1" l="1"/>
  <c r="I277" i="1"/>
  <c r="J277" i="1" s="1"/>
  <c r="I114" i="1"/>
  <c r="H115" i="1"/>
  <c r="N18" i="1"/>
  <c r="Q18" i="1" s="1"/>
  <c r="M18" i="1"/>
  <c r="K18" i="1"/>
  <c r="L17" i="1"/>
  <c r="N17" i="1" s="1"/>
  <c r="O17" i="1" s="1"/>
  <c r="P17" i="1" s="1"/>
  <c r="R17" i="1" s="1"/>
  <c r="K17" i="1"/>
  <c r="L16" i="1"/>
  <c r="J16" i="1"/>
  <c r="J20" i="1" s="1"/>
  <c r="N15" i="1"/>
  <c r="L15" i="1"/>
  <c r="C15" i="1"/>
  <c r="C20" i="1" s="1"/>
  <c r="H279" i="1" l="1"/>
  <c r="I278" i="1"/>
  <c r="J278" i="1" s="1"/>
  <c r="I115" i="1"/>
  <c r="H116" i="1"/>
  <c r="Q15" i="1"/>
  <c r="L20" i="1"/>
  <c r="K16" i="1"/>
  <c r="M17" i="1"/>
  <c r="M15" i="1"/>
  <c r="N16" i="1"/>
  <c r="O16" i="1" s="1"/>
  <c r="P16" i="1" s="1"/>
  <c r="R16" i="1" s="1"/>
  <c r="K15" i="1"/>
  <c r="O15" i="1"/>
  <c r="M16" i="1"/>
  <c r="M20" i="1" s="1"/>
  <c r="Q17" i="1"/>
  <c r="O18" i="1"/>
  <c r="P18" i="1" s="1"/>
  <c r="R18" i="1" s="1"/>
  <c r="H280" i="1" l="1"/>
  <c r="I279" i="1"/>
  <c r="J279" i="1" s="1"/>
  <c r="I116" i="1"/>
  <c r="H117" i="1"/>
  <c r="N20" i="1"/>
  <c r="K20" i="1"/>
  <c r="Q20" i="1"/>
  <c r="P15" i="1"/>
  <c r="O20" i="1"/>
  <c r="H281" i="1" l="1"/>
  <c r="I280" i="1"/>
  <c r="J280" i="1" s="1"/>
  <c r="I117" i="1"/>
  <c r="H118" i="1"/>
  <c r="P20" i="1"/>
  <c r="R15" i="1"/>
  <c r="R20" i="1" s="1"/>
  <c r="H282" i="1" l="1"/>
  <c r="I281" i="1"/>
  <c r="J281" i="1" s="1"/>
  <c r="I118" i="1"/>
  <c r="H119" i="1"/>
  <c r="I282" i="1" l="1"/>
  <c r="J282" i="1" s="1"/>
  <c r="H283" i="1"/>
  <c r="I119" i="1"/>
  <c r="H120" i="1"/>
  <c r="H284" i="1" l="1"/>
  <c r="I283" i="1"/>
  <c r="J283" i="1" s="1"/>
  <c r="I120" i="1"/>
  <c r="H121" i="1"/>
  <c r="I284" i="1" l="1"/>
  <c r="J284" i="1" s="1"/>
  <c r="H285" i="1"/>
  <c r="I121" i="1"/>
  <c r="H122" i="1"/>
  <c r="H286" i="1" l="1"/>
  <c r="I285" i="1"/>
  <c r="J285" i="1" s="1"/>
  <c r="I122" i="1"/>
  <c r="H123" i="1"/>
  <c r="H287" i="1" l="1"/>
  <c r="I286" i="1"/>
  <c r="J286" i="1" s="1"/>
  <c r="I123" i="1"/>
  <c r="H124" i="1"/>
  <c r="H288" i="1" l="1"/>
  <c r="I287" i="1"/>
  <c r="J287" i="1" s="1"/>
  <c r="I124" i="1"/>
  <c r="H125" i="1"/>
  <c r="H289" i="1" l="1"/>
  <c r="I288" i="1"/>
  <c r="J288" i="1" s="1"/>
  <c r="I125" i="1"/>
  <c r="H126" i="1"/>
  <c r="H290" i="1" l="1"/>
  <c r="I289" i="1"/>
  <c r="J289" i="1" s="1"/>
  <c r="I126" i="1"/>
  <c r="H127" i="1"/>
  <c r="H291" i="1" l="1"/>
  <c r="I290" i="1"/>
  <c r="J290" i="1" s="1"/>
  <c r="I127" i="1"/>
  <c r="H128" i="1"/>
  <c r="H292" i="1" l="1"/>
  <c r="I291" i="1"/>
  <c r="J291" i="1" s="1"/>
  <c r="I128" i="1"/>
  <c r="H129" i="1"/>
  <c r="H293" i="1" l="1"/>
  <c r="I292" i="1"/>
  <c r="J292" i="1" s="1"/>
  <c r="I129" i="1"/>
  <c r="H130" i="1"/>
  <c r="H294" i="1" l="1"/>
  <c r="I293" i="1"/>
  <c r="J293" i="1" s="1"/>
  <c r="I130" i="1"/>
  <c r="H131" i="1"/>
  <c r="H295" i="1" l="1"/>
  <c r="I294" i="1"/>
  <c r="J294" i="1" s="1"/>
  <c r="I131" i="1"/>
  <c r="H132" i="1"/>
  <c r="I295" i="1" l="1"/>
  <c r="J295" i="1" s="1"/>
  <c r="H296" i="1"/>
  <c r="I132" i="1"/>
  <c r="H133" i="1"/>
  <c r="H297" i="1" l="1"/>
  <c r="I296" i="1"/>
  <c r="J296" i="1" s="1"/>
  <c r="I133" i="1"/>
  <c r="H134" i="1"/>
  <c r="H298" i="1" l="1"/>
  <c r="I297" i="1"/>
  <c r="J297" i="1" s="1"/>
  <c r="I134" i="1"/>
  <c r="H135" i="1"/>
  <c r="H299" i="1" l="1"/>
  <c r="I298" i="1"/>
  <c r="J298" i="1" s="1"/>
  <c r="I135" i="1"/>
  <c r="H136" i="1"/>
  <c r="H300" i="1" l="1"/>
  <c r="I299" i="1"/>
  <c r="J299" i="1" s="1"/>
  <c r="I136" i="1"/>
  <c r="H137" i="1"/>
  <c r="H301" i="1" l="1"/>
  <c r="I300" i="1"/>
  <c r="J300" i="1" s="1"/>
  <c r="I137" i="1"/>
  <c r="H138" i="1"/>
  <c r="H302" i="1" l="1"/>
  <c r="I301" i="1"/>
  <c r="J301" i="1" s="1"/>
  <c r="I138" i="1"/>
  <c r="H139" i="1"/>
  <c r="H303" i="1" l="1"/>
  <c r="I302" i="1"/>
  <c r="J302" i="1" s="1"/>
  <c r="I139" i="1"/>
  <c r="H140" i="1"/>
  <c r="I303" i="1" l="1"/>
  <c r="J303" i="1" s="1"/>
  <c r="H304" i="1"/>
  <c r="I140" i="1"/>
  <c r="H141" i="1"/>
  <c r="I304" i="1" l="1"/>
  <c r="J304" i="1" s="1"/>
  <c r="H305" i="1"/>
  <c r="I141" i="1"/>
  <c r="H142" i="1"/>
  <c r="H306" i="1" l="1"/>
  <c r="I305" i="1"/>
  <c r="J305" i="1" s="1"/>
  <c r="I142" i="1"/>
  <c r="H143" i="1"/>
  <c r="H307" i="1" l="1"/>
  <c r="I306" i="1"/>
  <c r="J306" i="1" s="1"/>
  <c r="I143" i="1"/>
  <c r="H144" i="1"/>
  <c r="H308" i="1" l="1"/>
  <c r="I307" i="1"/>
  <c r="J307" i="1" s="1"/>
  <c r="I144" i="1"/>
  <c r="H145" i="1"/>
  <c r="H309" i="1" l="1"/>
  <c r="I308" i="1"/>
  <c r="J308" i="1" s="1"/>
  <c r="I145" i="1"/>
  <c r="H146" i="1"/>
  <c r="H310" i="1" l="1"/>
  <c r="I309" i="1"/>
  <c r="J309" i="1" s="1"/>
  <c r="I146" i="1"/>
  <c r="H147" i="1"/>
  <c r="H311" i="1" l="1"/>
  <c r="I310" i="1"/>
  <c r="J310" i="1" s="1"/>
  <c r="I147" i="1"/>
  <c r="H148" i="1"/>
  <c r="I311" i="1" l="1"/>
  <c r="J311" i="1" s="1"/>
  <c r="H312" i="1"/>
  <c r="I148" i="1"/>
  <c r="H149" i="1"/>
  <c r="H313" i="1" l="1"/>
  <c r="I312" i="1"/>
  <c r="J312" i="1" s="1"/>
  <c r="I149" i="1"/>
  <c r="H150" i="1"/>
  <c r="H314" i="1" l="1"/>
  <c r="I313" i="1"/>
  <c r="J313" i="1" s="1"/>
  <c r="I150" i="1"/>
  <c r="H151" i="1"/>
  <c r="H315" i="1" l="1"/>
  <c r="I314" i="1"/>
  <c r="J314" i="1" s="1"/>
  <c r="I151" i="1"/>
  <c r="H152" i="1"/>
  <c r="H316" i="1" l="1"/>
  <c r="I315" i="1"/>
  <c r="J315" i="1" s="1"/>
  <c r="I152" i="1"/>
  <c r="H153" i="1"/>
  <c r="H317" i="1" l="1"/>
  <c r="I316" i="1"/>
  <c r="J316" i="1" s="1"/>
  <c r="I153" i="1"/>
  <c r="H154" i="1"/>
  <c r="H318" i="1" l="1"/>
  <c r="I317" i="1"/>
  <c r="J317" i="1" s="1"/>
  <c r="I154" i="1"/>
  <c r="H155" i="1"/>
  <c r="H319" i="1" l="1"/>
  <c r="I318" i="1"/>
  <c r="J318" i="1" s="1"/>
  <c r="I155" i="1"/>
  <c r="H156" i="1"/>
  <c r="I319" i="1" l="1"/>
  <c r="J319" i="1" s="1"/>
  <c r="H320" i="1"/>
  <c r="I156" i="1"/>
  <c r="H157" i="1"/>
  <c r="I320" i="1" l="1"/>
  <c r="J320" i="1" s="1"/>
  <c r="H321" i="1"/>
  <c r="I157" i="1"/>
  <c r="H158" i="1"/>
  <c r="H322" i="1" l="1"/>
  <c r="I321" i="1"/>
  <c r="J321" i="1" s="1"/>
  <c r="I158" i="1"/>
  <c r="H159" i="1"/>
  <c r="H323" i="1" l="1"/>
  <c r="I322" i="1"/>
  <c r="J322" i="1" s="1"/>
  <c r="I159" i="1"/>
  <c r="H160" i="1"/>
  <c r="H324" i="1" l="1"/>
  <c r="I323" i="1"/>
  <c r="J323" i="1" s="1"/>
  <c r="I160" i="1"/>
  <c r="H161" i="1"/>
  <c r="H325" i="1" l="1"/>
  <c r="I324" i="1"/>
  <c r="J324" i="1" s="1"/>
  <c r="I161" i="1"/>
  <c r="H326" i="1" l="1"/>
  <c r="I325" i="1"/>
  <c r="J325" i="1" s="1"/>
  <c r="I162" i="1"/>
  <c r="H163" i="1"/>
  <c r="H327" i="1" l="1"/>
  <c r="I326" i="1"/>
  <c r="J326" i="1" s="1"/>
  <c r="I163" i="1"/>
  <c r="H164" i="1"/>
  <c r="I327" i="1" l="1"/>
  <c r="J327" i="1" s="1"/>
  <c r="H328" i="1"/>
  <c r="I164" i="1"/>
  <c r="H165" i="1"/>
  <c r="H329" i="1" l="1"/>
  <c r="I328" i="1"/>
  <c r="J328" i="1" s="1"/>
  <c r="I165" i="1"/>
  <c r="H166" i="1"/>
  <c r="H330" i="1" l="1"/>
  <c r="I329" i="1"/>
  <c r="J329" i="1" s="1"/>
  <c r="I166" i="1"/>
  <c r="H167" i="1"/>
  <c r="H331" i="1" l="1"/>
  <c r="I330" i="1"/>
  <c r="J330" i="1" s="1"/>
  <c r="I167" i="1"/>
  <c r="H168" i="1"/>
  <c r="H332" i="1" l="1"/>
  <c r="I331" i="1"/>
  <c r="J331" i="1" s="1"/>
  <c r="I168" i="1"/>
  <c r="H169" i="1"/>
  <c r="H333" i="1" l="1"/>
  <c r="I332" i="1"/>
  <c r="J332" i="1" s="1"/>
  <c r="I169" i="1"/>
  <c r="H170" i="1"/>
  <c r="H334" i="1" l="1"/>
  <c r="I333" i="1"/>
  <c r="J333" i="1" s="1"/>
  <c r="I170" i="1"/>
  <c r="H171" i="1"/>
  <c r="H335" i="1" l="1"/>
  <c r="I334" i="1"/>
  <c r="J334" i="1" s="1"/>
  <c r="I171" i="1"/>
  <c r="H172" i="1"/>
  <c r="H336" i="1" l="1"/>
  <c r="I335" i="1"/>
  <c r="J335" i="1" s="1"/>
  <c r="I172" i="1"/>
  <c r="H173" i="1"/>
  <c r="I336" i="1" l="1"/>
  <c r="J336" i="1" s="1"/>
  <c r="H337" i="1"/>
  <c r="I173" i="1"/>
  <c r="H174" i="1"/>
  <c r="H338" i="1" l="1"/>
  <c r="I337" i="1"/>
  <c r="J337" i="1" s="1"/>
  <c r="I174" i="1"/>
  <c r="H175" i="1"/>
  <c r="H339" i="1" l="1"/>
  <c r="I338" i="1"/>
  <c r="J338" i="1" s="1"/>
  <c r="I175" i="1"/>
  <c r="H176" i="1"/>
  <c r="H340" i="1" l="1"/>
  <c r="I339" i="1"/>
  <c r="J339" i="1" s="1"/>
  <c r="I176" i="1"/>
  <c r="H177" i="1"/>
  <c r="H341" i="1" l="1"/>
  <c r="I340" i="1"/>
  <c r="J340" i="1" s="1"/>
  <c r="I177" i="1"/>
  <c r="H178" i="1"/>
  <c r="H342" i="1" l="1"/>
  <c r="I341" i="1"/>
  <c r="J341" i="1" s="1"/>
  <c r="I178" i="1"/>
  <c r="H179" i="1"/>
  <c r="H343" i="1" l="1"/>
  <c r="I342" i="1"/>
  <c r="J342" i="1" s="1"/>
  <c r="I179" i="1"/>
  <c r="H180" i="1"/>
  <c r="H344" i="1" l="1"/>
  <c r="I343" i="1"/>
  <c r="J343" i="1" s="1"/>
  <c r="I180" i="1"/>
  <c r="H181" i="1"/>
  <c r="I344" i="1" l="1"/>
  <c r="J344" i="1" s="1"/>
  <c r="H345" i="1"/>
  <c r="I181" i="1"/>
  <c r="H182" i="1"/>
  <c r="H346" i="1" l="1"/>
  <c r="I345" i="1"/>
  <c r="J345" i="1" s="1"/>
  <c r="I182" i="1"/>
  <c r="H183" i="1"/>
  <c r="H347" i="1" l="1"/>
  <c r="I346" i="1"/>
  <c r="J346" i="1" s="1"/>
  <c r="I183" i="1"/>
  <c r="H184" i="1"/>
  <c r="H348" i="1" l="1"/>
  <c r="I347" i="1"/>
  <c r="J347" i="1" s="1"/>
  <c r="I184" i="1"/>
  <c r="H185" i="1"/>
  <c r="H349" i="1" l="1"/>
  <c r="I348" i="1"/>
  <c r="J348" i="1" s="1"/>
  <c r="I185" i="1"/>
  <c r="H186" i="1"/>
  <c r="H350" i="1" l="1"/>
  <c r="I349" i="1"/>
  <c r="J349" i="1" s="1"/>
  <c r="I186" i="1"/>
  <c r="H187" i="1"/>
  <c r="H351" i="1" l="1"/>
  <c r="I350" i="1"/>
  <c r="J350" i="1" s="1"/>
  <c r="I187" i="1"/>
  <c r="H188" i="1"/>
  <c r="H352" i="1" l="1"/>
  <c r="I351" i="1"/>
  <c r="J351" i="1" s="1"/>
  <c r="I188" i="1"/>
  <c r="H189" i="1"/>
  <c r="I352" i="1" l="1"/>
  <c r="J352" i="1" s="1"/>
  <c r="H353" i="1"/>
  <c r="I189" i="1"/>
  <c r="H190" i="1"/>
  <c r="H354" i="1" l="1"/>
  <c r="I353" i="1"/>
  <c r="J353" i="1" s="1"/>
  <c r="I190" i="1"/>
  <c r="H191" i="1"/>
  <c r="H355" i="1" l="1"/>
  <c r="I354" i="1"/>
  <c r="J354" i="1" s="1"/>
  <c r="I191" i="1"/>
  <c r="H192" i="1"/>
  <c r="H356" i="1" l="1"/>
  <c r="I355" i="1"/>
  <c r="J355" i="1" s="1"/>
  <c r="I192" i="1"/>
  <c r="H193" i="1"/>
  <c r="H357" i="1" l="1"/>
  <c r="I357" i="1" s="1"/>
  <c r="J357" i="1" s="1"/>
  <c r="I356" i="1"/>
  <c r="J356" i="1" s="1"/>
  <c r="I193" i="1"/>
  <c r="H194" i="1"/>
  <c r="I194" i="1" l="1"/>
  <c r="H195" i="1"/>
  <c r="I195" i="1" s="1"/>
</calcChain>
</file>

<file path=xl/sharedStrings.xml><?xml version="1.0" encoding="utf-8"?>
<sst xmlns="http://schemas.openxmlformats.org/spreadsheetml/2006/main" count="92" uniqueCount="72">
  <si>
    <t>Total D&amp;C Days</t>
  </si>
  <si>
    <t>Average D&amp;C Days per Completion</t>
  </si>
  <si>
    <t>Total D&amp;C Estimated Cost</t>
  </si>
  <si>
    <t>D&amp;C Cost per Completion</t>
  </si>
  <si>
    <t>Total Development Cost Per Completion</t>
  </si>
  <si>
    <t>Cascade Chinook</t>
  </si>
  <si>
    <t>JSM</t>
  </si>
  <si>
    <t>Julia</t>
  </si>
  <si>
    <t>Stones</t>
  </si>
  <si>
    <t>Total Subsea Well Cost</t>
  </si>
  <si>
    <t>Total Subsea Completion per Well</t>
  </si>
  <si>
    <t>Average</t>
  </si>
  <si>
    <t>*  Includes Sidetracks</t>
  </si>
  <si>
    <t>Completions</t>
  </si>
  <si>
    <t>Wellbores*</t>
  </si>
  <si>
    <t>Completions per Wellbore</t>
  </si>
  <si>
    <t>Water Depth</t>
  </si>
  <si>
    <t>Average TVD</t>
  </si>
  <si>
    <t>Average TMD</t>
  </si>
  <si>
    <t>Average Days per 10,000'</t>
  </si>
  <si>
    <t>Average Drilling Days</t>
  </si>
  <si>
    <t>Average Completion Days</t>
  </si>
  <si>
    <t>Kaskida</t>
  </si>
  <si>
    <t>Shenadoah</t>
  </si>
  <si>
    <t>Anchor</t>
  </si>
  <si>
    <t>Max Mud Wt</t>
  </si>
  <si>
    <t>15K Developments</t>
  </si>
  <si>
    <t>20K Appraisals</t>
  </si>
  <si>
    <t>FrPS</t>
  </si>
  <si>
    <t>1 x 10,000' sidetrack</t>
  </si>
  <si>
    <t>Well Depth</t>
  </si>
  <si>
    <t>Completion</t>
  </si>
  <si>
    <t>Total FrPS</t>
  </si>
  <si>
    <t>5 Wells</t>
  </si>
  <si>
    <t>Appraisal Wells (2+2 sidetracks)</t>
  </si>
  <si>
    <t>Total Number of Wells</t>
  </si>
  <si>
    <t>Total Number of Completions</t>
  </si>
  <si>
    <t>Completion %</t>
  </si>
  <si>
    <t>Total Development Cost per Completion</t>
  </si>
  <si>
    <t>Drilling (+1 10,000' sidetrack)</t>
  </si>
  <si>
    <t>Total Development Cost</t>
  </si>
  <si>
    <t>Recovery from first completion</t>
  </si>
  <si>
    <t>Recovery from first completion plus redrill</t>
  </si>
  <si>
    <t>Wet</t>
  </si>
  <si>
    <t>Kill Well, Retrieve Tree</t>
  </si>
  <si>
    <t>Run Riser and BOP</t>
  </si>
  <si>
    <t>Pull Tbg Hgr and Completion</t>
  </si>
  <si>
    <t>Plug back well</t>
  </si>
  <si>
    <t>K0 and Drill 14000 Re-drill</t>
  </si>
  <si>
    <t>Log and Core</t>
  </si>
  <si>
    <t>Run Production Casing and tieback</t>
  </si>
  <si>
    <t>Recomplete</t>
  </si>
  <si>
    <t>Redrill Comparison between Subsea and FrPS</t>
  </si>
  <si>
    <t>K0 and Drill 10000 Re-drill</t>
  </si>
  <si>
    <t>New Tree and Chokes</t>
  </si>
  <si>
    <t>Completion tangibles</t>
  </si>
  <si>
    <t>Clean out and Plug back well</t>
  </si>
  <si>
    <t>Pull Production Tieback</t>
  </si>
  <si>
    <t>Plug Back and Cut Window in Protective Casing</t>
  </si>
  <si>
    <t>Install FrPS Outer Producton Riser and Surface BOP</t>
  </si>
  <si>
    <t>Run FrPS Inner Production Riser</t>
  </si>
  <si>
    <t>MODU</t>
  </si>
  <si>
    <t>Sum with MODU</t>
  </si>
  <si>
    <t>Sum with FrPS Only</t>
  </si>
  <si>
    <t>Sum without abandonment burden</t>
  </si>
  <si>
    <t>Run Subsea Tree, Hook uP and Clean up</t>
  </si>
  <si>
    <t>Pull Marine Riser and Subsea BOP</t>
  </si>
  <si>
    <t>Run Riser and BOP (retrieve for FRPS case)</t>
  </si>
  <si>
    <t>Subsea recompletion</t>
  </si>
  <si>
    <t>Subsea with sidetrack and recompletion</t>
  </si>
  <si>
    <t>FrPS recompletion</t>
  </si>
  <si>
    <t>FrPS with sidetrack and recompletion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</si>
</sst>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_);_(* \(#,##0.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9" fontId="0" fillId="0" borderId="0" xfId="3" applyFont="1"/>
    <xf numFmtId="164" fontId="0" fillId="0" borderId="0" xfId="1" applyNumberFormat="1" applyFont="1"/>
    <xf numFmtId="164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0" borderId="0" xfId="0" applyNumberFormat="1" applyAlignment="1">
      <alignment horizontal="right"/>
    </xf>
    <xf numFmtId="0" fontId="0" fillId="0" borderId="0" xfId="1" applyNumberFormat="1" applyFont="1"/>
    <xf numFmtId="167" fontId="0" fillId="0" borderId="0" xfId="0" applyNumberFormat="1"/>
    <xf numFmtId="167" fontId="0" fillId="0" borderId="0" xfId="1" applyNumberFormat="1" applyFont="1"/>
    <xf numFmtId="0" fontId="2" fillId="0" borderId="0" xfId="0" applyFont="1"/>
    <xf numFmtId="0" fontId="0" fillId="0" borderId="0" xfId="0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992E-39CB-4D0C-B285-AB29D441A07C}">
  <dimension ref="A13:S357"/>
  <sheetViews>
    <sheetView tabSelected="1" topLeftCell="A80" workbookViewId="0">
      <selection activeCell="E85" sqref="E85"/>
    </sheetView>
  </sheetViews>
  <sheetFormatPr defaultRowHeight="14.4" x14ac:dyDescent="0.3"/>
  <cols>
    <col min="1" max="1" width="38.5546875" customWidth="1"/>
    <col min="2" max="2" width="16.5546875" customWidth="1"/>
    <col min="3" max="3" width="14.109375" customWidth="1"/>
    <col min="4" max="4" width="13.44140625" customWidth="1"/>
    <col min="5" max="5" width="13.33203125" customWidth="1"/>
    <col min="6" max="7" width="10.88671875" customWidth="1"/>
    <col min="8" max="9" width="11.6640625" customWidth="1"/>
    <col min="10" max="11" width="12.88671875" customWidth="1"/>
    <col min="12" max="12" width="17" customWidth="1"/>
    <col min="13" max="13" width="12.5546875" customWidth="1"/>
    <col min="14" max="14" width="15.6640625" customWidth="1"/>
    <col min="15" max="15" width="17" customWidth="1"/>
    <col min="16" max="16" width="17.6640625" customWidth="1"/>
    <col min="17" max="17" width="15.5546875" customWidth="1"/>
    <col min="18" max="18" width="19" customWidth="1"/>
    <col min="19" max="19" width="15.6640625" customWidth="1"/>
  </cols>
  <sheetData>
    <row r="13" spans="1:19" ht="23.4" x14ac:dyDescent="0.45">
      <c r="A13" s="13" t="s">
        <v>26</v>
      </c>
    </row>
    <row r="14" spans="1:19" ht="57.6" x14ac:dyDescent="0.3">
      <c r="B14" s="1" t="s">
        <v>16</v>
      </c>
      <c r="C14" s="1" t="s">
        <v>14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25</v>
      </c>
      <c r="J14" s="1" t="s">
        <v>13</v>
      </c>
      <c r="K14" s="1" t="s">
        <v>15</v>
      </c>
      <c r="L14" s="1" t="s">
        <v>0</v>
      </c>
      <c r="M14" s="1" t="s">
        <v>1</v>
      </c>
      <c r="N14" s="1" t="s">
        <v>2</v>
      </c>
      <c r="O14" s="1" t="s">
        <v>3</v>
      </c>
      <c r="P14" s="1" t="s">
        <v>10</v>
      </c>
      <c r="Q14" s="1" t="s">
        <v>4</v>
      </c>
      <c r="R14" s="1" t="s">
        <v>9</v>
      </c>
      <c r="S14" s="1" t="s">
        <v>40</v>
      </c>
    </row>
    <row r="15" spans="1:19" x14ac:dyDescent="0.3">
      <c r="A15" t="s">
        <v>5</v>
      </c>
      <c r="B15" s="3">
        <v>8468</v>
      </c>
      <c r="C15">
        <f>10+9</f>
        <v>19</v>
      </c>
      <c r="D15" s="3">
        <v>26616</v>
      </c>
      <c r="E15" s="3">
        <v>27104</v>
      </c>
      <c r="F15" s="9">
        <v>76.5</v>
      </c>
      <c r="G15" s="8">
        <f>(E15/10000)*F15</f>
        <v>207.34559999999999</v>
      </c>
      <c r="H15">
        <v>144.1</v>
      </c>
      <c r="I15" s="11">
        <v>14.3</v>
      </c>
      <c r="J15">
        <v>6</v>
      </c>
      <c r="K15" s="2">
        <f>J15/C15</f>
        <v>0.31578947368421051</v>
      </c>
      <c r="L15" s="3">
        <f>1198+1121</f>
        <v>2319</v>
      </c>
      <c r="M15" s="8">
        <f>L15/J15</f>
        <v>386.5</v>
      </c>
      <c r="N15" s="5">
        <f>L15*1100000+J15*40000000</f>
        <v>2790900000</v>
      </c>
      <c r="O15" s="6">
        <f>N15/J15</f>
        <v>465150000</v>
      </c>
      <c r="P15" s="6">
        <f>O15+200000000</f>
        <v>665150000</v>
      </c>
      <c r="Q15" s="6">
        <f>(3000000000+N15)/J15</f>
        <v>965150000</v>
      </c>
      <c r="R15" s="6">
        <f>P15*J15</f>
        <v>3990900000</v>
      </c>
      <c r="S15" s="6">
        <f>J15*Q15</f>
        <v>5790900000</v>
      </c>
    </row>
    <row r="16" spans="1:19" x14ac:dyDescent="0.3">
      <c r="A16" t="s">
        <v>6</v>
      </c>
      <c r="B16" s="3">
        <v>6952</v>
      </c>
      <c r="C16">
        <v>37</v>
      </c>
      <c r="D16" s="3">
        <v>28352</v>
      </c>
      <c r="E16" s="3">
        <v>29176</v>
      </c>
      <c r="F16" s="10">
        <v>73.2</v>
      </c>
      <c r="G16" s="8">
        <f>(E16/10000)*F16</f>
        <v>213.56832000000003</v>
      </c>
      <c r="H16">
        <v>96.3</v>
      </c>
      <c r="I16">
        <v>14.1</v>
      </c>
      <c r="J16">
        <f>6+9</f>
        <v>15</v>
      </c>
      <c r="K16" s="2">
        <f>J16/C16</f>
        <v>0.40540540540540543</v>
      </c>
      <c r="L16" s="3">
        <f>2530+2666</f>
        <v>5196</v>
      </c>
      <c r="M16" s="8">
        <f>L16/J16</f>
        <v>346.4</v>
      </c>
      <c r="N16" s="5">
        <f>L16*1100000+J16*40000000</f>
        <v>6315600000</v>
      </c>
      <c r="O16" s="6">
        <f>N16/J16</f>
        <v>421040000</v>
      </c>
      <c r="P16" s="6">
        <f>O16+200000000</f>
        <v>621040000</v>
      </c>
      <c r="Q16" s="6">
        <f>(6000000000+N16)/J16</f>
        <v>821040000</v>
      </c>
      <c r="R16" s="6">
        <f>P16*J16</f>
        <v>9315600000</v>
      </c>
      <c r="S16" s="6">
        <f>J16*Q16</f>
        <v>12315600000</v>
      </c>
    </row>
    <row r="17" spans="1:19" x14ac:dyDescent="0.3">
      <c r="A17" t="s">
        <v>7</v>
      </c>
      <c r="B17" s="3">
        <v>7134</v>
      </c>
      <c r="C17">
        <v>8</v>
      </c>
      <c r="D17" s="3">
        <v>30502</v>
      </c>
      <c r="E17" s="3">
        <v>31236</v>
      </c>
      <c r="F17" s="10">
        <v>67.7</v>
      </c>
      <c r="G17" s="8">
        <f>(E17/10000)*F17</f>
        <v>211.46772000000001</v>
      </c>
      <c r="H17">
        <v>89.2</v>
      </c>
      <c r="I17">
        <v>15.1</v>
      </c>
      <c r="J17">
        <v>4</v>
      </c>
      <c r="K17" s="2">
        <f>J17/C17</f>
        <v>0.5</v>
      </c>
      <c r="L17" s="3">
        <f>1442</f>
        <v>1442</v>
      </c>
      <c r="M17" s="8">
        <f>L17/J17</f>
        <v>360.5</v>
      </c>
      <c r="N17" s="5">
        <f>L17*1100000+J17*40000000</f>
        <v>1746200000</v>
      </c>
      <c r="O17" s="6">
        <f>N17/J17</f>
        <v>436550000</v>
      </c>
      <c r="P17" s="6">
        <f>O17+200000000</f>
        <v>636550000</v>
      </c>
      <c r="Q17" s="6">
        <f>(3300000000+N17)/J17</f>
        <v>1261550000</v>
      </c>
      <c r="R17" s="6">
        <f>P17*J17</f>
        <v>2546200000</v>
      </c>
      <c r="S17" s="6">
        <f>J17*Q17</f>
        <v>5046200000</v>
      </c>
    </row>
    <row r="18" spans="1:19" x14ac:dyDescent="0.3">
      <c r="A18" t="s">
        <v>8</v>
      </c>
      <c r="B18" s="3">
        <v>9438</v>
      </c>
      <c r="C18">
        <v>20</v>
      </c>
      <c r="D18" s="3">
        <v>23597</v>
      </c>
      <c r="E18" s="3">
        <v>25049</v>
      </c>
      <c r="F18" s="10">
        <v>69.599999999999994</v>
      </c>
      <c r="G18" s="8">
        <f>(E18/10000)*F18</f>
        <v>174.34103999999999</v>
      </c>
      <c r="H18">
        <v>88.9</v>
      </c>
      <c r="I18" s="11">
        <v>14</v>
      </c>
      <c r="J18">
        <v>7</v>
      </c>
      <c r="K18" s="2">
        <f>J18/C18</f>
        <v>0.35</v>
      </c>
      <c r="L18" s="3">
        <v>2119</v>
      </c>
      <c r="M18" s="8">
        <f>L18/J18</f>
        <v>302.71428571428572</v>
      </c>
      <c r="N18" s="5">
        <f>L18*1100000+J18*40000000</f>
        <v>2610900000</v>
      </c>
      <c r="O18" s="6">
        <f>N18/J18</f>
        <v>372985714.28571427</v>
      </c>
      <c r="P18" s="6">
        <f>O18+200000000</f>
        <v>572985714.28571427</v>
      </c>
      <c r="Q18" s="6">
        <f>(1000000000+N18+9*200000000)/J18</f>
        <v>772985714.28571427</v>
      </c>
      <c r="R18" s="6">
        <f>P18*J18</f>
        <v>4010900000</v>
      </c>
      <c r="S18" s="6">
        <f>J18*Q18</f>
        <v>5410900000</v>
      </c>
    </row>
    <row r="19" spans="1:19" x14ac:dyDescent="0.3">
      <c r="B19" s="3"/>
      <c r="D19" s="3"/>
      <c r="E19" s="3"/>
      <c r="F19" s="10"/>
      <c r="G19" s="8"/>
      <c r="M19" s="8"/>
    </row>
    <row r="20" spans="1:19" x14ac:dyDescent="0.3">
      <c r="A20" t="s">
        <v>11</v>
      </c>
      <c r="B20" s="3">
        <f>SUM(B15:B19)/4</f>
        <v>7998</v>
      </c>
      <c r="C20">
        <f>SUM(C15:C19)/4</f>
        <v>21</v>
      </c>
      <c r="D20" s="3">
        <f t="shared" ref="D20:I20" si="0">SUM(D15:D19)/4</f>
        <v>27266.75</v>
      </c>
      <c r="E20" s="3">
        <f t="shared" si="0"/>
        <v>28141.25</v>
      </c>
      <c r="F20" s="12">
        <f t="shared" si="0"/>
        <v>71.75</v>
      </c>
      <c r="G20" s="8">
        <f t="shared" si="0"/>
        <v>201.68067000000002</v>
      </c>
      <c r="H20" s="11">
        <f t="shared" si="0"/>
        <v>104.625</v>
      </c>
      <c r="I20" s="11">
        <f t="shared" si="0"/>
        <v>14.375</v>
      </c>
      <c r="J20" s="4">
        <f>SUM(J15:J19)/4</f>
        <v>8</v>
      </c>
      <c r="K20" s="2">
        <f>SUM(K15:K19)/4</f>
        <v>0.39279871977240399</v>
      </c>
      <c r="L20" s="4">
        <f>SUM(L15:L19)/4</f>
        <v>2769</v>
      </c>
      <c r="M20" s="8">
        <f>SUM(M15:M19)/4</f>
        <v>349.02857142857147</v>
      </c>
      <c r="N20" s="5">
        <f t="shared" ref="N20" si="1">SUM(N15:N19)/4</f>
        <v>3365900000</v>
      </c>
      <c r="O20" s="4">
        <f>SUM(O15:O19)/4</f>
        <v>423931428.57142854</v>
      </c>
      <c r="P20" s="4">
        <f>SUM(P15:P19)/4</f>
        <v>623931428.57142854</v>
      </c>
      <c r="Q20" s="4">
        <f>SUM(Q15:Q19)/4</f>
        <v>955181428.57142854</v>
      </c>
      <c r="R20" s="4">
        <f>SUM(R15:R19)/4</f>
        <v>4965900000</v>
      </c>
      <c r="S20" s="4">
        <f>SUM(S15:S19)/4</f>
        <v>7140900000</v>
      </c>
    </row>
    <row r="21" spans="1:19" x14ac:dyDescent="0.3">
      <c r="B21" s="3"/>
      <c r="D21" s="3"/>
      <c r="E21" s="3"/>
      <c r="G21" s="8"/>
    </row>
    <row r="22" spans="1:19" x14ac:dyDescent="0.3">
      <c r="A22" t="s">
        <v>12</v>
      </c>
      <c r="B22" s="3"/>
      <c r="D22" s="3"/>
      <c r="E22" s="3"/>
      <c r="G22" s="8"/>
    </row>
    <row r="23" spans="1:19" x14ac:dyDescent="0.3">
      <c r="B23" s="3"/>
      <c r="D23" s="3"/>
      <c r="E23" s="3"/>
      <c r="G23" s="8"/>
    </row>
    <row r="24" spans="1:19" ht="23.4" x14ac:dyDescent="0.45">
      <c r="A24" s="13" t="s">
        <v>27</v>
      </c>
    </row>
    <row r="25" spans="1:19" x14ac:dyDescent="0.3">
      <c r="A25" t="s">
        <v>22</v>
      </c>
      <c r="B25" s="3">
        <v>5885</v>
      </c>
      <c r="C25">
        <v>12</v>
      </c>
      <c r="D25" s="3">
        <v>32531</v>
      </c>
      <c r="E25" s="3">
        <v>33418</v>
      </c>
      <c r="F25">
        <v>134.4</v>
      </c>
      <c r="G25" s="8">
        <f>(E25/10000)*F25</f>
        <v>449.13792000000001</v>
      </c>
      <c r="H25" s="4">
        <v>0</v>
      </c>
      <c r="I25">
        <v>15.1</v>
      </c>
      <c r="J25" s="4">
        <v>0</v>
      </c>
      <c r="K25" s="2">
        <f>J25/C25</f>
        <v>0</v>
      </c>
      <c r="L25" s="3">
        <v>1179</v>
      </c>
      <c r="M25" s="4">
        <v>0</v>
      </c>
      <c r="N25" s="5">
        <f>L25*1100000+4*40000000</f>
        <v>1456900000</v>
      </c>
      <c r="O25" s="4">
        <v>0</v>
      </c>
      <c r="P25" s="4">
        <v>0</v>
      </c>
      <c r="Q25" s="4">
        <v>0</v>
      </c>
      <c r="R25" s="4">
        <v>0</v>
      </c>
    </row>
    <row r="26" spans="1:19" x14ac:dyDescent="0.3">
      <c r="A26" t="s">
        <v>23</v>
      </c>
      <c r="B26" s="3">
        <v>5853</v>
      </c>
      <c r="C26">
        <v>15</v>
      </c>
      <c r="D26" s="3">
        <v>28033</v>
      </c>
      <c r="E26" s="3">
        <v>28270</v>
      </c>
      <c r="F26" s="10">
        <v>84.9</v>
      </c>
      <c r="G26" s="8">
        <f>(E26/10000)*F26</f>
        <v>240.01230000000001</v>
      </c>
      <c r="H26" s="4">
        <v>0</v>
      </c>
      <c r="I26">
        <v>15.3</v>
      </c>
      <c r="J26" s="4">
        <v>0</v>
      </c>
      <c r="K26" s="2">
        <f>J26/C26</f>
        <v>0</v>
      </c>
      <c r="L26" s="3">
        <v>1289</v>
      </c>
      <c r="M26" s="4">
        <v>0</v>
      </c>
      <c r="N26" s="5">
        <f>L26*1100000+5*40000000</f>
        <v>1617900000</v>
      </c>
      <c r="O26" s="4">
        <v>0</v>
      </c>
      <c r="P26" s="4">
        <v>0</v>
      </c>
      <c r="Q26" s="4">
        <v>0</v>
      </c>
      <c r="R26" s="4">
        <v>0</v>
      </c>
    </row>
    <row r="27" spans="1:19" x14ac:dyDescent="0.3">
      <c r="A27" t="s">
        <v>24</v>
      </c>
      <c r="B27" s="3">
        <v>5016</v>
      </c>
      <c r="C27">
        <v>10</v>
      </c>
      <c r="D27" s="3">
        <v>31712</v>
      </c>
      <c r="E27" s="3">
        <v>32173</v>
      </c>
      <c r="F27" s="10">
        <v>67.3</v>
      </c>
      <c r="G27" s="8">
        <f>(E27/10000)*F27</f>
        <v>216.52428999999998</v>
      </c>
      <c r="H27" s="4">
        <v>0</v>
      </c>
      <c r="I27">
        <v>15.7</v>
      </c>
      <c r="J27" s="4">
        <v>0</v>
      </c>
      <c r="K27" s="2">
        <f>J27/C27</f>
        <v>0</v>
      </c>
      <c r="L27" s="3">
        <v>736</v>
      </c>
      <c r="M27" s="4">
        <v>0</v>
      </c>
      <c r="N27" s="5">
        <f>L27*1100000+J27*40000000</f>
        <v>809600000</v>
      </c>
      <c r="O27" s="4">
        <v>0</v>
      </c>
      <c r="P27" s="4">
        <v>0</v>
      </c>
      <c r="Q27" s="4">
        <v>0</v>
      </c>
      <c r="R27" s="4">
        <v>0</v>
      </c>
    </row>
    <row r="29" spans="1:19" x14ac:dyDescent="0.3">
      <c r="A29" t="s">
        <v>11</v>
      </c>
      <c r="B29" s="3">
        <f>SUM(B24:B28)/3</f>
        <v>5584.666666666667</v>
      </c>
      <c r="C29" s="3">
        <f t="shared" ref="C29:N29" si="2">SUM(C24:C28)/3</f>
        <v>12.333333333333334</v>
      </c>
      <c r="D29" s="3">
        <f t="shared" si="2"/>
        <v>30758.666666666668</v>
      </c>
      <c r="E29" s="3">
        <f t="shared" si="2"/>
        <v>31287</v>
      </c>
      <c r="F29" s="7">
        <f t="shared" si="2"/>
        <v>95.533333333333346</v>
      </c>
      <c r="G29" s="7">
        <f t="shared" si="2"/>
        <v>301.89150333333333</v>
      </c>
      <c r="H29" s="3">
        <f t="shared" si="2"/>
        <v>0</v>
      </c>
      <c r="I29" s="7">
        <f t="shared" si="2"/>
        <v>15.366666666666665</v>
      </c>
      <c r="J29" s="3">
        <f t="shared" si="2"/>
        <v>0</v>
      </c>
      <c r="K29" s="3">
        <f t="shared" si="2"/>
        <v>0</v>
      </c>
      <c r="L29" s="3">
        <f t="shared" si="2"/>
        <v>1068</v>
      </c>
      <c r="M29" s="3">
        <f t="shared" si="2"/>
        <v>0</v>
      </c>
      <c r="N29" s="3">
        <f t="shared" si="2"/>
        <v>1294800000</v>
      </c>
    </row>
    <row r="33" spans="1:12" ht="23.4" x14ac:dyDescent="0.45">
      <c r="A33" s="13" t="s">
        <v>28</v>
      </c>
      <c r="L33">
        <v>50</v>
      </c>
    </row>
    <row r="34" spans="1:12" x14ac:dyDescent="0.3">
      <c r="A34" t="s">
        <v>30</v>
      </c>
      <c r="B34" s="3">
        <v>31500</v>
      </c>
      <c r="G34" s="14">
        <v>0</v>
      </c>
      <c r="H34" s="15">
        <v>15000</v>
      </c>
      <c r="I34" s="15">
        <f>H34*30</f>
        <v>450000</v>
      </c>
      <c r="J34" s="15">
        <f>I34*L$33</f>
        <v>22500000</v>
      </c>
      <c r="K34" s="14">
        <v>1</v>
      </c>
    </row>
    <row r="35" spans="1:12" x14ac:dyDescent="0.3">
      <c r="A35" t="s">
        <v>29</v>
      </c>
      <c r="B35" s="5">
        <f>F20*400000</f>
        <v>28700000</v>
      </c>
      <c r="G35" s="14">
        <f>G34+1</f>
        <v>1</v>
      </c>
      <c r="H35" s="15">
        <f>H34-H34*0.15/12</f>
        <v>14812.5</v>
      </c>
      <c r="I35" s="15">
        <f t="shared" ref="I35:I98" si="3">H35*30</f>
        <v>444375</v>
      </c>
      <c r="J35" s="15">
        <f t="shared" ref="J35:J98" si="4">I35*L$33</f>
        <v>22218750</v>
      </c>
      <c r="K35" s="14">
        <f>K34+1</f>
        <v>2</v>
      </c>
    </row>
    <row r="36" spans="1:12" x14ac:dyDescent="0.3">
      <c r="G36" s="14">
        <f t="shared" ref="G36:G99" si="5">G35+1</f>
        <v>2</v>
      </c>
      <c r="H36" s="15">
        <f t="shared" ref="H36:H99" si="6">H35-H35*0.15/12</f>
        <v>14627.34375</v>
      </c>
      <c r="I36" s="15">
        <f t="shared" si="3"/>
        <v>438820.3125</v>
      </c>
      <c r="J36" s="15">
        <f t="shared" si="4"/>
        <v>21941015.625</v>
      </c>
      <c r="K36" s="14">
        <f t="shared" ref="K36:K99" si="7">K35+1</f>
        <v>3</v>
      </c>
    </row>
    <row r="37" spans="1:12" x14ac:dyDescent="0.3">
      <c r="A37" t="s">
        <v>39</v>
      </c>
      <c r="B37" s="5">
        <f>B34/10000*F20*600000+1*B35+20000000</f>
        <v>184307500</v>
      </c>
      <c r="G37" s="14">
        <f t="shared" si="5"/>
        <v>3</v>
      </c>
      <c r="H37" s="15">
        <f t="shared" si="6"/>
        <v>14444.501953125</v>
      </c>
      <c r="I37" s="15">
        <f t="shared" si="3"/>
        <v>433335.05859375</v>
      </c>
      <c r="J37" s="15">
        <f t="shared" si="4"/>
        <v>21666752.9296875</v>
      </c>
      <c r="K37" s="14">
        <f t="shared" si="7"/>
        <v>4</v>
      </c>
    </row>
    <row r="38" spans="1:12" x14ac:dyDescent="0.3">
      <c r="A38" t="s">
        <v>31</v>
      </c>
      <c r="B38" s="5">
        <f>95*400000+20000000</f>
        <v>58000000</v>
      </c>
      <c r="G38" s="14">
        <f t="shared" si="5"/>
        <v>4</v>
      </c>
      <c r="H38" s="15">
        <f t="shared" si="6"/>
        <v>14263.945678710938</v>
      </c>
      <c r="I38" s="15">
        <f t="shared" si="3"/>
        <v>427918.37036132813</v>
      </c>
      <c r="J38" s="15">
        <f t="shared" si="4"/>
        <v>21395918.518066406</v>
      </c>
      <c r="K38" s="14">
        <f t="shared" si="7"/>
        <v>5</v>
      </c>
    </row>
    <row r="39" spans="1:12" x14ac:dyDescent="0.3">
      <c r="G39" s="14">
        <f t="shared" si="5"/>
        <v>5</v>
      </c>
      <c r="H39" s="15">
        <f t="shared" si="6"/>
        <v>14085.646357727052</v>
      </c>
      <c r="I39" s="15">
        <f t="shared" si="3"/>
        <v>422569.39073181152</v>
      </c>
      <c r="J39" s="15">
        <f t="shared" si="4"/>
        <v>21128469.536590576</v>
      </c>
      <c r="K39" s="14">
        <f t="shared" si="7"/>
        <v>6</v>
      </c>
    </row>
    <row r="40" spans="1:12" x14ac:dyDescent="0.3">
      <c r="A40" t="s">
        <v>32</v>
      </c>
      <c r="B40" s="6">
        <f>SUM(B37:B39)</f>
        <v>242307500</v>
      </c>
      <c r="G40" s="14">
        <f t="shared" si="5"/>
        <v>6</v>
      </c>
      <c r="H40" s="15">
        <f t="shared" si="6"/>
        <v>13909.575778255463</v>
      </c>
      <c r="I40" s="15">
        <f t="shared" si="3"/>
        <v>417287.27334766387</v>
      </c>
      <c r="J40" s="15">
        <f t="shared" si="4"/>
        <v>20864363.667383194</v>
      </c>
      <c r="K40" s="14">
        <f t="shared" si="7"/>
        <v>7</v>
      </c>
    </row>
    <row r="41" spans="1:12" x14ac:dyDescent="0.3">
      <c r="G41" s="14">
        <f t="shared" si="5"/>
        <v>7</v>
      </c>
      <c r="H41" s="15">
        <f t="shared" si="6"/>
        <v>13735.706081027269</v>
      </c>
      <c r="I41" s="15">
        <f t="shared" si="3"/>
        <v>412071.18243081804</v>
      </c>
      <c r="J41" s="15">
        <f t="shared" si="4"/>
        <v>20603559.1215409</v>
      </c>
      <c r="K41" s="14">
        <f t="shared" si="7"/>
        <v>8</v>
      </c>
    </row>
    <row r="42" spans="1:12" x14ac:dyDescent="0.3">
      <c r="A42" t="s">
        <v>33</v>
      </c>
      <c r="B42" s="6">
        <f>5*B40</f>
        <v>1211537500</v>
      </c>
      <c r="G42" s="14">
        <f t="shared" si="5"/>
        <v>8</v>
      </c>
      <c r="H42" s="15">
        <f t="shared" si="6"/>
        <v>13564.009755014427</v>
      </c>
      <c r="I42" s="15">
        <f t="shared" si="3"/>
        <v>406920.29265043279</v>
      </c>
      <c r="J42" s="15">
        <f t="shared" si="4"/>
        <v>20346014.632521641</v>
      </c>
      <c r="K42" s="14">
        <f t="shared" si="7"/>
        <v>9</v>
      </c>
    </row>
    <row r="43" spans="1:12" x14ac:dyDescent="0.3">
      <c r="A43" t="s">
        <v>34</v>
      </c>
      <c r="B43" s="4">
        <f>B34/10000*F20*1000000+B35*2+2*20000000</f>
        <v>323412500</v>
      </c>
      <c r="G43" s="14">
        <f t="shared" si="5"/>
        <v>9</v>
      </c>
      <c r="H43" s="15">
        <f t="shared" si="6"/>
        <v>13394.459633076747</v>
      </c>
      <c r="I43" s="15">
        <f t="shared" si="3"/>
        <v>401833.78899230243</v>
      </c>
      <c r="J43" s="15">
        <f t="shared" si="4"/>
        <v>20091689.449615121</v>
      </c>
      <c r="K43" s="14">
        <f t="shared" si="7"/>
        <v>10</v>
      </c>
    </row>
    <row r="44" spans="1:12" x14ac:dyDescent="0.3">
      <c r="A44" t="s">
        <v>2</v>
      </c>
      <c r="B44" s="6">
        <f>SUM(B42:B43)</f>
        <v>1534950000</v>
      </c>
      <c r="G44" s="14">
        <f t="shared" si="5"/>
        <v>10</v>
      </c>
      <c r="H44" s="15">
        <f t="shared" si="6"/>
        <v>13227.028887663288</v>
      </c>
      <c r="I44" s="15">
        <f t="shared" si="3"/>
        <v>396810.86662989861</v>
      </c>
      <c r="J44" s="15">
        <f t="shared" si="4"/>
        <v>19840543.331494931</v>
      </c>
      <c r="K44" s="14">
        <f t="shared" si="7"/>
        <v>11</v>
      </c>
    </row>
    <row r="45" spans="1:12" x14ac:dyDescent="0.3">
      <c r="G45" s="14">
        <f t="shared" si="5"/>
        <v>11</v>
      </c>
      <c r="H45" s="15">
        <f t="shared" si="6"/>
        <v>13061.691026567496</v>
      </c>
      <c r="I45" s="15">
        <f t="shared" si="3"/>
        <v>391850.73079702491</v>
      </c>
      <c r="J45" s="15">
        <f t="shared" si="4"/>
        <v>19592536.539851245</v>
      </c>
      <c r="K45" s="14">
        <f t="shared" si="7"/>
        <v>12</v>
      </c>
    </row>
    <row r="46" spans="1:12" x14ac:dyDescent="0.3">
      <c r="A46" t="s">
        <v>35</v>
      </c>
      <c r="B46">
        <v>7</v>
      </c>
      <c r="G46" s="14">
        <f t="shared" si="5"/>
        <v>12</v>
      </c>
      <c r="H46" s="15">
        <f t="shared" si="6"/>
        <v>12898.419888735403</v>
      </c>
      <c r="I46" s="15">
        <f t="shared" si="3"/>
        <v>386952.5966620621</v>
      </c>
      <c r="J46" s="15">
        <f t="shared" si="4"/>
        <v>19347629.833103105</v>
      </c>
      <c r="K46" s="14">
        <f t="shared" si="7"/>
        <v>13</v>
      </c>
    </row>
    <row r="47" spans="1:12" x14ac:dyDescent="0.3">
      <c r="A47" t="s">
        <v>36</v>
      </c>
      <c r="B47">
        <v>5</v>
      </c>
      <c r="G47" s="14">
        <f t="shared" si="5"/>
        <v>13</v>
      </c>
      <c r="H47" s="15">
        <f t="shared" si="6"/>
        <v>12737.189640126211</v>
      </c>
      <c r="I47" s="15">
        <f t="shared" si="3"/>
        <v>382115.68920378631</v>
      </c>
      <c r="J47" s="15">
        <f t="shared" si="4"/>
        <v>19105784.460189316</v>
      </c>
      <c r="K47" s="14">
        <f t="shared" si="7"/>
        <v>14</v>
      </c>
    </row>
    <row r="48" spans="1:12" x14ac:dyDescent="0.3">
      <c r="A48" t="s">
        <v>37</v>
      </c>
      <c r="B48" s="2">
        <f>5/7</f>
        <v>0.7142857142857143</v>
      </c>
      <c r="G48" s="14">
        <f t="shared" si="5"/>
        <v>14</v>
      </c>
      <c r="H48" s="15">
        <f t="shared" si="6"/>
        <v>12577.974769624634</v>
      </c>
      <c r="I48" s="15">
        <f t="shared" si="3"/>
        <v>377339.24308873899</v>
      </c>
      <c r="J48" s="15">
        <f t="shared" si="4"/>
        <v>18866962.15443695</v>
      </c>
      <c r="K48" s="14">
        <f t="shared" si="7"/>
        <v>15</v>
      </c>
    </row>
    <row r="49" spans="1:11" x14ac:dyDescent="0.3">
      <c r="A49" t="s">
        <v>38</v>
      </c>
      <c r="B49" s="6">
        <f>(1000000000+B44)/B47</f>
        <v>506990000</v>
      </c>
      <c r="G49" s="14">
        <f t="shared" si="5"/>
        <v>15</v>
      </c>
      <c r="H49" s="15">
        <f t="shared" si="6"/>
        <v>12420.750085004325</v>
      </c>
      <c r="I49" s="15">
        <f t="shared" si="3"/>
        <v>372622.50255012978</v>
      </c>
      <c r="J49" s="15">
        <f t="shared" si="4"/>
        <v>18631125.127506487</v>
      </c>
      <c r="K49" s="14">
        <f t="shared" si="7"/>
        <v>16</v>
      </c>
    </row>
    <row r="50" spans="1:11" x14ac:dyDescent="0.3">
      <c r="A50" t="s">
        <v>40</v>
      </c>
      <c r="B50" s="6">
        <f>B49*B47</f>
        <v>2534950000</v>
      </c>
      <c r="G50" s="14">
        <f t="shared" si="5"/>
        <v>16</v>
      </c>
      <c r="H50" s="15">
        <f t="shared" si="6"/>
        <v>12265.490708941772</v>
      </c>
      <c r="I50" s="15">
        <f t="shared" si="3"/>
        <v>367964.72126825317</v>
      </c>
      <c r="J50" s="15">
        <f t="shared" si="4"/>
        <v>18398236.063412659</v>
      </c>
      <c r="K50" s="14">
        <f t="shared" si="7"/>
        <v>17</v>
      </c>
    </row>
    <row r="51" spans="1:11" x14ac:dyDescent="0.3">
      <c r="G51" s="14">
        <f t="shared" si="5"/>
        <v>17</v>
      </c>
      <c r="H51" s="15">
        <f t="shared" si="6"/>
        <v>12112.17207508</v>
      </c>
      <c r="I51" s="15">
        <f t="shared" si="3"/>
        <v>363365.16225240001</v>
      </c>
      <c r="J51" s="15">
        <f t="shared" si="4"/>
        <v>18168258.11262</v>
      </c>
      <c r="K51" s="14">
        <f t="shared" si="7"/>
        <v>18</v>
      </c>
    </row>
    <row r="52" spans="1:11" x14ac:dyDescent="0.3">
      <c r="G52" s="14">
        <f t="shared" si="5"/>
        <v>18</v>
      </c>
      <c r="H52" s="15">
        <f t="shared" si="6"/>
        <v>11960.769924141499</v>
      </c>
      <c r="I52" s="15">
        <f t="shared" si="3"/>
        <v>358823.09772424499</v>
      </c>
      <c r="J52" s="15">
        <f t="shared" si="4"/>
        <v>17941154.886212248</v>
      </c>
      <c r="K52" s="14">
        <f t="shared" si="7"/>
        <v>19</v>
      </c>
    </row>
    <row r="53" spans="1:11" x14ac:dyDescent="0.3">
      <c r="G53" s="14">
        <f t="shared" si="5"/>
        <v>19</v>
      </c>
      <c r="H53" s="15">
        <f t="shared" si="6"/>
        <v>11811.260300089731</v>
      </c>
      <c r="I53" s="15">
        <f t="shared" si="3"/>
        <v>354337.80900269194</v>
      </c>
      <c r="J53" s="15">
        <f t="shared" si="4"/>
        <v>17716890.450134598</v>
      </c>
      <c r="K53" s="14">
        <f t="shared" si="7"/>
        <v>20</v>
      </c>
    </row>
    <row r="54" spans="1:11" x14ac:dyDescent="0.3">
      <c r="G54" s="14">
        <f t="shared" si="5"/>
        <v>20</v>
      </c>
      <c r="H54" s="15">
        <f t="shared" si="6"/>
        <v>11663.619546338608</v>
      </c>
      <c r="I54" s="15">
        <f t="shared" si="3"/>
        <v>349908.58639015828</v>
      </c>
      <c r="J54" s="15">
        <f t="shared" si="4"/>
        <v>17495429.319507916</v>
      </c>
      <c r="K54" s="14">
        <f t="shared" si="7"/>
        <v>21</v>
      </c>
    </row>
    <row r="55" spans="1:11" x14ac:dyDescent="0.3">
      <c r="G55" s="14">
        <f t="shared" si="5"/>
        <v>21</v>
      </c>
      <c r="H55" s="15">
        <f t="shared" si="6"/>
        <v>11517.824302009376</v>
      </c>
      <c r="I55" s="15">
        <f t="shared" si="3"/>
        <v>345534.7290602813</v>
      </c>
      <c r="J55" s="15">
        <f t="shared" si="4"/>
        <v>17276736.453014065</v>
      </c>
      <c r="K55" s="14">
        <f t="shared" si="7"/>
        <v>22</v>
      </c>
    </row>
    <row r="56" spans="1:11" x14ac:dyDescent="0.3">
      <c r="G56" s="14">
        <f t="shared" si="5"/>
        <v>22</v>
      </c>
      <c r="H56" s="15">
        <f t="shared" si="6"/>
        <v>11373.851498234259</v>
      </c>
      <c r="I56" s="15">
        <f t="shared" si="3"/>
        <v>341215.54494702775</v>
      </c>
      <c r="J56" s="15">
        <f t="shared" si="4"/>
        <v>17060777.247351389</v>
      </c>
      <c r="K56" s="14">
        <f t="shared" si="7"/>
        <v>23</v>
      </c>
    </row>
    <row r="57" spans="1:11" x14ac:dyDescent="0.3">
      <c r="G57" s="14">
        <f t="shared" si="5"/>
        <v>23</v>
      </c>
      <c r="H57" s="15">
        <f t="shared" si="6"/>
        <v>11231.67835450633</v>
      </c>
      <c r="I57" s="15">
        <f t="shared" si="3"/>
        <v>336950.35063518991</v>
      </c>
      <c r="J57" s="15">
        <f t="shared" si="4"/>
        <v>16847517.531759497</v>
      </c>
      <c r="K57" s="14">
        <f t="shared" si="7"/>
        <v>24</v>
      </c>
    </row>
    <row r="58" spans="1:11" x14ac:dyDescent="0.3">
      <c r="G58" s="14">
        <f t="shared" si="5"/>
        <v>24</v>
      </c>
      <c r="H58" s="15">
        <f t="shared" si="6"/>
        <v>11091.282375075001</v>
      </c>
      <c r="I58" s="15">
        <f t="shared" si="3"/>
        <v>332738.47125225002</v>
      </c>
      <c r="J58" s="15">
        <f t="shared" si="4"/>
        <v>16636923.5626125</v>
      </c>
      <c r="K58" s="14">
        <f t="shared" si="7"/>
        <v>25</v>
      </c>
    </row>
    <row r="59" spans="1:11" x14ac:dyDescent="0.3">
      <c r="G59" s="14">
        <f t="shared" si="5"/>
        <v>25</v>
      </c>
      <c r="H59" s="15">
        <f t="shared" si="6"/>
        <v>10952.641345386564</v>
      </c>
      <c r="I59" s="15">
        <f t="shared" si="3"/>
        <v>328579.24036159692</v>
      </c>
      <c r="J59" s="15">
        <f t="shared" si="4"/>
        <v>16428962.018079847</v>
      </c>
      <c r="K59" s="14">
        <f t="shared" si="7"/>
        <v>26</v>
      </c>
    </row>
    <row r="60" spans="1:11" x14ac:dyDescent="0.3">
      <c r="G60" s="14">
        <f t="shared" si="5"/>
        <v>26</v>
      </c>
      <c r="H60" s="15">
        <f t="shared" si="6"/>
        <v>10815.733328569233</v>
      </c>
      <c r="I60" s="15">
        <f t="shared" si="3"/>
        <v>324471.99985707697</v>
      </c>
      <c r="J60" s="15">
        <f t="shared" si="4"/>
        <v>16223599.992853848</v>
      </c>
      <c r="K60" s="14">
        <f t="shared" si="7"/>
        <v>27</v>
      </c>
    </row>
    <row r="61" spans="1:11" x14ac:dyDescent="0.3">
      <c r="G61" s="14">
        <f t="shared" si="5"/>
        <v>27</v>
      </c>
      <c r="H61" s="15">
        <f t="shared" si="6"/>
        <v>10680.536661962118</v>
      </c>
      <c r="I61" s="15">
        <f t="shared" si="3"/>
        <v>320416.09985886357</v>
      </c>
      <c r="J61" s="15">
        <f t="shared" si="4"/>
        <v>16020804.992943179</v>
      </c>
      <c r="K61" s="14">
        <f t="shared" si="7"/>
        <v>28</v>
      </c>
    </row>
    <row r="62" spans="1:11" x14ac:dyDescent="0.3">
      <c r="G62" s="14">
        <f t="shared" si="5"/>
        <v>28</v>
      </c>
      <c r="H62" s="15">
        <f t="shared" si="6"/>
        <v>10547.029953687592</v>
      </c>
      <c r="I62" s="15">
        <f t="shared" si="3"/>
        <v>316410.89861062774</v>
      </c>
      <c r="J62" s="15">
        <f t="shared" si="4"/>
        <v>15820544.930531386</v>
      </c>
      <c r="K62" s="14">
        <f t="shared" si="7"/>
        <v>29</v>
      </c>
    </row>
    <row r="63" spans="1:11" x14ac:dyDescent="0.3">
      <c r="G63" s="14">
        <f t="shared" si="5"/>
        <v>29</v>
      </c>
      <c r="H63" s="15">
        <f t="shared" si="6"/>
        <v>10415.192079266497</v>
      </c>
      <c r="I63" s="15">
        <f t="shared" si="3"/>
        <v>312455.76237799489</v>
      </c>
      <c r="J63" s="15">
        <f t="shared" si="4"/>
        <v>15622788.118899744</v>
      </c>
      <c r="K63" s="14">
        <f t="shared" si="7"/>
        <v>30</v>
      </c>
    </row>
    <row r="64" spans="1:11" x14ac:dyDescent="0.3">
      <c r="G64" s="14">
        <f t="shared" si="5"/>
        <v>30</v>
      </c>
      <c r="H64" s="15">
        <f t="shared" si="6"/>
        <v>10285.002178275665</v>
      </c>
      <c r="I64" s="15">
        <f t="shared" si="3"/>
        <v>308550.06534826994</v>
      </c>
      <c r="J64" s="15">
        <f t="shared" si="4"/>
        <v>15427503.267413497</v>
      </c>
      <c r="K64" s="14">
        <f t="shared" si="7"/>
        <v>31</v>
      </c>
    </row>
    <row r="65" spans="7:11" x14ac:dyDescent="0.3">
      <c r="G65" s="14">
        <f t="shared" si="5"/>
        <v>31</v>
      </c>
      <c r="H65" s="15">
        <f t="shared" si="6"/>
        <v>10156.43965104722</v>
      </c>
      <c r="I65" s="15">
        <f t="shared" si="3"/>
        <v>304693.18953141657</v>
      </c>
      <c r="J65" s="15">
        <f t="shared" si="4"/>
        <v>15234659.476570828</v>
      </c>
      <c r="K65" s="14">
        <f t="shared" si="7"/>
        <v>32</v>
      </c>
    </row>
    <row r="66" spans="7:11" x14ac:dyDescent="0.3">
      <c r="G66" s="14">
        <f t="shared" si="5"/>
        <v>32</v>
      </c>
      <c r="H66" s="15">
        <f t="shared" si="6"/>
        <v>10029.484155409129</v>
      </c>
      <c r="I66" s="15">
        <f t="shared" si="3"/>
        <v>300884.52466227388</v>
      </c>
      <c r="J66" s="15">
        <f t="shared" si="4"/>
        <v>15044226.233113693</v>
      </c>
      <c r="K66" s="14">
        <f t="shared" si="7"/>
        <v>33</v>
      </c>
    </row>
    <row r="67" spans="7:11" x14ac:dyDescent="0.3">
      <c r="G67" s="14">
        <f t="shared" si="5"/>
        <v>33</v>
      </c>
      <c r="H67" s="15">
        <f t="shared" si="6"/>
        <v>9904.1156034665146</v>
      </c>
      <c r="I67" s="15">
        <f t="shared" si="3"/>
        <v>297123.46810399543</v>
      </c>
      <c r="J67" s="15">
        <f t="shared" si="4"/>
        <v>14856173.405199772</v>
      </c>
      <c r="K67" s="14">
        <f t="shared" si="7"/>
        <v>34</v>
      </c>
    </row>
    <row r="68" spans="7:11" x14ac:dyDescent="0.3">
      <c r="G68" s="14">
        <f t="shared" si="5"/>
        <v>34</v>
      </c>
      <c r="H68" s="15">
        <f t="shared" si="6"/>
        <v>9780.3141584231835</v>
      </c>
      <c r="I68" s="15">
        <f t="shared" si="3"/>
        <v>293409.42475269549</v>
      </c>
      <c r="J68" s="15">
        <f t="shared" si="4"/>
        <v>14670471.237634774</v>
      </c>
      <c r="K68" s="14">
        <f t="shared" si="7"/>
        <v>35</v>
      </c>
    </row>
    <row r="69" spans="7:11" x14ac:dyDescent="0.3">
      <c r="G69" s="14">
        <f t="shared" si="5"/>
        <v>35</v>
      </c>
      <c r="H69" s="15">
        <f t="shared" si="6"/>
        <v>9658.0602314428943</v>
      </c>
      <c r="I69" s="15">
        <f t="shared" si="3"/>
        <v>289741.80694328685</v>
      </c>
      <c r="J69" s="15">
        <f t="shared" si="4"/>
        <v>14487090.347164342</v>
      </c>
      <c r="K69" s="14">
        <f t="shared" si="7"/>
        <v>36</v>
      </c>
    </row>
    <row r="70" spans="7:11" x14ac:dyDescent="0.3">
      <c r="G70" s="14">
        <f t="shared" si="5"/>
        <v>36</v>
      </c>
      <c r="H70" s="15">
        <f t="shared" si="6"/>
        <v>9537.3344785498575</v>
      </c>
      <c r="I70" s="15">
        <f t="shared" si="3"/>
        <v>286120.03435649571</v>
      </c>
      <c r="J70" s="15">
        <f t="shared" si="4"/>
        <v>14306001.717824785</v>
      </c>
      <c r="K70" s="14">
        <f t="shared" si="7"/>
        <v>37</v>
      </c>
    </row>
    <row r="71" spans="7:11" x14ac:dyDescent="0.3">
      <c r="G71" s="14">
        <f t="shared" si="5"/>
        <v>37</v>
      </c>
      <c r="H71" s="15">
        <f t="shared" si="6"/>
        <v>9418.1177975679839</v>
      </c>
      <c r="I71" s="15">
        <f t="shared" si="3"/>
        <v>282543.53392703953</v>
      </c>
      <c r="J71" s="15">
        <f t="shared" si="4"/>
        <v>14127176.696351977</v>
      </c>
      <c r="K71" s="14">
        <f t="shared" si="7"/>
        <v>38</v>
      </c>
    </row>
    <row r="72" spans="7:11" x14ac:dyDescent="0.3">
      <c r="G72" s="14">
        <f t="shared" si="5"/>
        <v>38</v>
      </c>
      <c r="H72" s="15">
        <f t="shared" si="6"/>
        <v>9300.3913250983842</v>
      </c>
      <c r="I72" s="15">
        <f t="shared" si="3"/>
        <v>279011.73975295154</v>
      </c>
      <c r="J72" s="15">
        <f t="shared" si="4"/>
        <v>13950586.987647578</v>
      </c>
      <c r="K72" s="14">
        <f t="shared" si="7"/>
        <v>39</v>
      </c>
    </row>
    <row r="73" spans="7:11" x14ac:dyDescent="0.3">
      <c r="G73" s="14">
        <f t="shared" si="5"/>
        <v>39</v>
      </c>
      <c r="H73" s="15">
        <f t="shared" si="6"/>
        <v>9184.1364335346552</v>
      </c>
      <c r="I73" s="15">
        <f t="shared" si="3"/>
        <v>275524.09300603968</v>
      </c>
      <c r="J73" s="15">
        <f t="shared" si="4"/>
        <v>13776204.650301984</v>
      </c>
      <c r="K73" s="14">
        <f t="shared" si="7"/>
        <v>40</v>
      </c>
    </row>
    <row r="74" spans="7:11" x14ac:dyDescent="0.3">
      <c r="G74" s="14">
        <f t="shared" si="5"/>
        <v>40</v>
      </c>
      <c r="H74" s="15">
        <f t="shared" si="6"/>
        <v>9069.3347281154729</v>
      </c>
      <c r="I74" s="15">
        <f t="shared" si="3"/>
        <v>272080.04184346419</v>
      </c>
      <c r="J74" s="15">
        <f t="shared" si="4"/>
        <v>13604002.092173209</v>
      </c>
      <c r="K74" s="14">
        <f t="shared" si="7"/>
        <v>41</v>
      </c>
    </row>
    <row r="75" spans="7:11" x14ac:dyDescent="0.3">
      <c r="G75" s="14">
        <f t="shared" si="5"/>
        <v>41</v>
      </c>
      <c r="H75" s="15">
        <f t="shared" si="6"/>
        <v>8955.9680440140291</v>
      </c>
      <c r="I75" s="15">
        <f t="shared" si="3"/>
        <v>268679.04132042086</v>
      </c>
      <c r="J75" s="15">
        <f t="shared" si="4"/>
        <v>13433952.066021044</v>
      </c>
      <c r="K75" s="14">
        <f t="shared" si="7"/>
        <v>42</v>
      </c>
    </row>
    <row r="76" spans="7:11" x14ac:dyDescent="0.3">
      <c r="G76" s="14">
        <f t="shared" si="5"/>
        <v>42</v>
      </c>
      <c r="H76" s="15">
        <f t="shared" si="6"/>
        <v>8844.0184434638541</v>
      </c>
      <c r="I76" s="15">
        <f t="shared" si="3"/>
        <v>265320.5533039156</v>
      </c>
      <c r="J76" s="15">
        <f t="shared" si="4"/>
        <v>13266027.66519578</v>
      </c>
      <c r="K76" s="14">
        <f t="shared" si="7"/>
        <v>43</v>
      </c>
    </row>
    <row r="77" spans="7:11" x14ac:dyDescent="0.3">
      <c r="G77" s="14">
        <f t="shared" si="5"/>
        <v>43</v>
      </c>
      <c r="H77" s="15">
        <f t="shared" si="6"/>
        <v>8733.4682129205557</v>
      </c>
      <c r="I77" s="15">
        <f t="shared" si="3"/>
        <v>262004.04638761666</v>
      </c>
      <c r="J77" s="15">
        <f t="shared" si="4"/>
        <v>13100202.319380833</v>
      </c>
      <c r="K77" s="14">
        <f t="shared" si="7"/>
        <v>44</v>
      </c>
    </row>
    <row r="78" spans="7:11" x14ac:dyDescent="0.3">
      <c r="G78" s="14">
        <f t="shared" si="5"/>
        <v>44</v>
      </c>
      <c r="H78" s="15">
        <f t="shared" si="6"/>
        <v>8624.2998602590487</v>
      </c>
      <c r="I78" s="15">
        <f t="shared" si="3"/>
        <v>258728.99580777145</v>
      </c>
      <c r="J78" s="15">
        <f t="shared" si="4"/>
        <v>12936449.790388573</v>
      </c>
      <c r="K78" s="14">
        <f t="shared" si="7"/>
        <v>45</v>
      </c>
    </row>
    <row r="79" spans="7:11" x14ac:dyDescent="0.3">
      <c r="G79" s="14">
        <f t="shared" si="5"/>
        <v>45</v>
      </c>
      <c r="H79" s="15">
        <f t="shared" si="6"/>
        <v>8516.4961120058106</v>
      </c>
      <c r="I79" s="15">
        <f t="shared" si="3"/>
        <v>255494.88336017431</v>
      </c>
      <c r="J79" s="15">
        <f t="shared" si="4"/>
        <v>12774744.168008715</v>
      </c>
      <c r="K79" s="14">
        <f t="shared" si="7"/>
        <v>46</v>
      </c>
    </row>
    <row r="80" spans="7:11" x14ac:dyDescent="0.3">
      <c r="G80" s="14">
        <f t="shared" si="5"/>
        <v>46</v>
      </c>
      <c r="H80" s="15">
        <f t="shared" si="6"/>
        <v>8410.0399106057375</v>
      </c>
      <c r="I80" s="15">
        <f t="shared" si="3"/>
        <v>252301.19731817214</v>
      </c>
      <c r="J80" s="15">
        <f t="shared" si="4"/>
        <v>12615059.865908608</v>
      </c>
      <c r="K80" s="14">
        <f t="shared" si="7"/>
        <v>47</v>
      </c>
    </row>
    <row r="81" spans="1:11" x14ac:dyDescent="0.3">
      <c r="G81" s="14">
        <f t="shared" si="5"/>
        <v>47</v>
      </c>
      <c r="H81" s="15">
        <f t="shared" si="6"/>
        <v>8304.9144117231663</v>
      </c>
      <c r="I81" s="15">
        <f t="shared" si="3"/>
        <v>249147.432351695</v>
      </c>
      <c r="J81" s="15">
        <f t="shared" si="4"/>
        <v>12457371.61758475</v>
      </c>
      <c r="K81" s="14">
        <f t="shared" si="7"/>
        <v>48</v>
      </c>
    </row>
    <row r="82" spans="1:11" x14ac:dyDescent="0.3">
      <c r="A82" t="s">
        <v>52</v>
      </c>
      <c r="G82" s="14">
        <f t="shared" si="5"/>
        <v>48</v>
      </c>
      <c r="H82" s="15">
        <f t="shared" si="6"/>
        <v>8201.1029815766269</v>
      </c>
      <c r="I82" s="15">
        <f t="shared" si="3"/>
        <v>246033.08944729881</v>
      </c>
      <c r="J82" s="15">
        <f t="shared" si="4"/>
        <v>12301654.472364942</v>
      </c>
      <c r="K82" s="14">
        <f t="shared" si="7"/>
        <v>49</v>
      </c>
    </row>
    <row r="83" spans="1:11" x14ac:dyDescent="0.3">
      <c r="G83" s="14">
        <f t="shared" si="5"/>
        <v>49</v>
      </c>
      <c r="H83" s="15">
        <f t="shared" si="6"/>
        <v>8098.5891943069191</v>
      </c>
      <c r="I83" s="15">
        <f t="shared" si="3"/>
        <v>242957.67582920758</v>
      </c>
      <c r="J83" s="15">
        <f t="shared" si="4"/>
        <v>12147883.79146038</v>
      </c>
      <c r="K83" s="14">
        <f t="shared" si="7"/>
        <v>50</v>
      </c>
    </row>
    <row r="84" spans="1:11" ht="43.2" x14ac:dyDescent="0.3">
      <c r="B84" s="1" t="s">
        <v>69</v>
      </c>
      <c r="C84" s="1" t="s">
        <v>68</v>
      </c>
      <c r="D84" s="1" t="s">
        <v>70</v>
      </c>
      <c r="E84" s="1" t="s">
        <v>71</v>
      </c>
      <c r="G84" s="14">
        <f t="shared" si="5"/>
        <v>50</v>
      </c>
      <c r="H84" s="15">
        <f t="shared" si="6"/>
        <v>7997.3568293780827</v>
      </c>
      <c r="I84" s="15">
        <f t="shared" si="3"/>
        <v>239920.70488134248</v>
      </c>
      <c r="J84" s="15">
        <f t="shared" si="4"/>
        <v>11996035.244067123</v>
      </c>
      <c r="K84" s="14">
        <f t="shared" si="7"/>
        <v>51</v>
      </c>
    </row>
    <row r="85" spans="1:11" x14ac:dyDescent="0.3">
      <c r="A85" s="17" t="s">
        <v>44</v>
      </c>
      <c r="B85" s="17">
        <v>7</v>
      </c>
      <c r="C85" s="17">
        <v>7</v>
      </c>
      <c r="D85" s="17">
        <v>7</v>
      </c>
      <c r="E85" s="17">
        <v>7</v>
      </c>
      <c r="F85" s="17" t="s">
        <v>61</v>
      </c>
      <c r="G85" s="14">
        <f t="shared" si="5"/>
        <v>51</v>
      </c>
      <c r="H85" s="15">
        <f t="shared" si="6"/>
        <v>7897.3898690108563</v>
      </c>
      <c r="I85" s="15">
        <f t="shared" si="3"/>
        <v>236921.69607032568</v>
      </c>
      <c r="J85" s="15">
        <f t="shared" si="4"/>
        <v>11846084.803516284</v>
      </c>
      <c r="K85" s="14">
        <f t="shared" si="7"/>
        <v>52</v>
      </c>
    </row>
    <row r="86" spans="1:11" x14ac:dyDescent="0.3">
      <c r="A86" s="17" t="s">
        <v>67</v>
      </c>
      <c r="B86" s="17">
        <v>5</v>
      </c>
      <c r="C86" s="17">
        <v>5</v>
      </c>
      <c r="D86" s="17">
        <v>10</v>
      </c>
      <c r="E86" s="17">
        <v>10</v>
      </c>
      <c r="F86" s="17" t="s">
        <v>61</v>
      </c>
      <c r="G86" s="14">
        <f t="shared" si="5"/>
        <v>52</v>
      </c>
      <c r="H86" s="15">
        <f t="shared" si="6"/>
        <v>7798.6724956482203</v>
      </c>
      <c r="I86" s="15">
        <f t="shared" si="3"/>
        <v>233960.17486944661</v>
      </c>
      <c r="J86" s="15">
        <f t="shared" si="4"/>
        <v>11698008.74347233</v>
      </c>
      <c r="K86" s="14">
        <f t="shared" si="7"/>
        <v>53</v>
      </c>
    </row>
    <row r="87" spans="1:11" x14ac:dyDescent="0.3">
      <c r="A87" s="17" t="s">
        <v>46</v>
      </c>
      <c r="B87" s="17">
        <v>14</v>
      </c>
      <c r="C87" s="17">
        <v>14</v>
      </c>
      <c r="D87" s="17">
        <v>14</v>
      </c>
      <c r="E87" s="17">
        <v>14</v>
      </c>
      <c r="F87" s="17" t="s">
        <v>61</v>
      </c>
      <c r="G87" s="14">
        <f t="shared" si="5"/>
        <v>53</v>
      </c>
      <c r="H87" s="15">
        <f t="shared" si="6"/>
        <v>7701.1890894526177</v>
      </c>
      <c r="I87" s="15">
        <f t="shared" si="3"/>
        <v>231035.67268357854</v>
      </c>
      <c r="J87" s="15">
        <f t="shared" si="4"/>
        <v>11551783.634178927</v>
      </c>
      <c r="K87" s="14">
        <f t="shared" si="7"/>
        <v>54</v>
      </c>
    </row>
    <row r="88" spans="1:11" x14ac:dyDescent="0.3">
      <c r="A88" s="17" t="s">
        <v>56</v>
      </c>
      <c r="B88" s="17">
        <v>10</v>
      </c>
      <c r="C88" s="17">
        <v>5</v>
      </c>
      <c r="D88" s="17">
        <v>5</v>
      </c>
      <c r="E88" s="17">
        <v>10</v>
      </c>
      <c r="F88" s="17" t="s">
        <v>61</v>
      </c>
      <c r="G88" s="14">
        <f t="shared" si="5"/>
        <v>54</v>
      </c>
      <c r="H88" s="15">
        <f t="shared" si="6"/>
        <v>7604.9242258344602</v>
      </c>
      <c r="I88" s="15">
        <f t="shared" si="3"/>
        <v>228147.72677503381</v>
      </c>
      <c r="J88" s="15">
        <f t="shared" si="4"/>
        <v>11407386.33875169</v>
      </c>
      <c r="K88" s="14">
        <f t="shared" si="7"/>
        <v>55</v>
      </c>
    </row>
    <row r="89" spans="1:11" x14ac:dyDescent="0.3">
      <c r="A89" t="s">
        <v>59</v>
      </c>
      <c r="D89" s="18">
        <v>5</v>
      </c>
      <c r="E89">
        <v>5</v>
      </c>
      <c r="F89" t="s">
        <v>28</v>
      </c>
      <c r="G89" s="14">
        <f t="shared" si="5"/>
        <v>55</v>
      </c>
      <c r="H89" s="15">
        <f t="shared" si="6"/>
        <v>7509.8626730115293</v>
      </c>
      <c r="I89" s="15">
        <f t="shared" si="3"/>
        <v>225295.88019034587</v>
      </c>
      <c r="J89" s="15">
        <f t="shared" si="4"/>
        <v>11264794.009517293</v>
      </c>
      <c r="K89" s="14">
        <f t="shared" si="7"/>
        <v>56</v>
      </c>
    </row>
    <row r="90" spans="1:11" x14ac:dyDescent="0.3">
      <c r="A90" t="s">
        <v>57</v>
      </c>
      <c r="B90" s="18">
        <v>5</v>
      </c>
      <c r="C90" s="18">
        <v>0</v>
      </c>
      <c r="E90">
        <v>5</v>
      </c>
      <c r="F90" t="s">
        <v>28</v>
      </c>
      <c r="G90" s="14">
        <f t="shared" si="5"/>
        <v>56</v>
      </c>
      <c r="H90" s="15">
        <f t="shared" si="6"/>
        <v>7415.9893895988853</v>
      </c>
      <c r="I90" s="15">
        <f t="shared" si="3"/>
        <v>222479.68168796657</v>
      </c>
      <c r="J90" s="15">
        <f t="shared" si="4"/>
        <v>11123984.084398329</v>
      </c>
      <c r="K90" s="14">
        <f t="shared" si="7"/>
        <v>57</v>
      </c>
    </row>
    <row r="91" spans="1:11" x14ac:dyDescent="0.3">
      <c r="A91" t="s">
        <v>58</v>
      </c>
      <c r="B91" s="18">
        <v>5</v>
      </c>
      <c r="C91" s="18">
        <v>0</v>
      </c>
      <c r="E91">
        <v>5</v>
      </c>
      <c r="F91" t="s">
        <v>28</v>
      </c>
      <c r="G91" s="14">
        <f t="shared" si="5"/>
        <v>57</v>
      </c>
      <c r="H91" s="15">
        <f t="shared" si="6"/>
        <v>7323.2895222288989</v>
      </c>
      <c r="I91" s="15">
        <f t="shared" si="3"/>
        <v>219698.68566686698</v>
      </c>
      <c r="J91" s="15">
        <f t="shared" si="4"/>
        <v>10984934.283343349</v>
      </c>
      <c r="K91" s="14">
        <f t="shared" si="7"/>
        <v>58</v>
      </c>
    </row>
    <row r="92" spans="1:11" x14ac:dyDescent="0.3">
      <c r="A92" t="s">
        <v>53</v>
      </c>
      <c r="B92">
        <v>72</v>
      </c>
      <c r="C92">
        <v>0</v>
      </c>
      <c r="D92">
        <v>0</v>
      </c>
      <c r="E92">
        <v>72</v>
      </c>
      <c r="F92" t="s">
        <v>28</v>
      </c>
      <c r="G92" s="14">
        <f t="shared" si="5"/>
        <v>58</v>
      </c>
      <c r="H92" s="15">
        <f t="shared" si="6"/>
        <v>7231.7484032010379</v>
      </c>
      <c r="I92" s="15">
        <f t="shared" si="3"/>
        <v>216952.45209603113</v>
      </c>
      <c r="J92" s="15">
        <f t="shared" si="4"/>
        <v>10847622.604801556</v>
      </c>
      <c r="K92" s="14">
        <f t="shared" si="7"/>
        <v>59</v>
      </c>
    </row>
    <row r="93" spans="1:11" x14ac:dyDescent="0.3">
      <c r="A93" t="s">
        <v>49</v>
      </c>
      <c r="B93">
        <v>10</v>
      </c>
      <c r="C93">
        <v>0</v>
      </c>
      <c r="D93">
        <v>0</v>
      </c>
      <c r="E93">
        <v>10</v>
      </c>
      <c r="F93" t="s">
        <v>28</v>
      </c>
      <c r="G93" s="14">
        <f t="shared" si="5"/>
        <v>59</v>
      </c>
      <c r="H93" s="15">
        <f t="shared" si="6"/>
        <v>7141.3515481610248</v>
      </c>
      <c r="I93" s="15">
        <f t="shared" si="3"/>
        <v>214240.54644483075</v>
      </c>
      <c r="J93" s="15">
        <f t="shared" si="4"/>
        <v>10712027.322241537</v>
      </c>
      <c r="K93" s="14">
        <f t="shared" si="7"/>
        <v>60</v>
      </c>
    </row>
    <row r="94" spans="1:11" x14ac:dyDescent="0.3">
      <c r="A94" t="s">
        <v>50</v>
      </c>
      <c r="B94">
        <v>10</v>
      </c>
      <c r="C94">
        <v>0</v>
      </c>
      <c r="D94">
        <v>0</v>
      </c>
      <c r="E94">
        <v>10</v>
      </c>
      <c r="F94" t="s">
        <v>28</v>
      </c>
      <c r="G94" s="14">
        <f t="shared" si="5"/>
        <v>60</v>
      </c>
      <c r="H94" s="15">
        <f t="shared" si="6"/>
        <v>7052.0846538090118</v>
      </c>
      <c r="I94" s="15">
        <f t="shared" si="3"/>
        <v>211562.53961427035</v>
      </c>
      <c r="J94" s="15">
        <f t="shared" si="4"/>
        <v>10578126.980713518</v>
      </c>
      <c r="K94" s="14">
        <f t="shared" si="7"/>
        <v>61</v>
      </c>
    </row>
    <row r="95" spans="1:11" x14ac:dyDescent="0.3">
      <c r="A95" t="s">
        <v>60</v>
      </c>
      <c r="D95">
        <v>3</v>
      </c>
      <c r="E95">
        <v>3</v>
      </c>
      <c r="F95" t="s">
        <v>28</v>
      </c>
      <c r="G95" s="14">
        <f t="shared" si="5"/>
        <v>61</v>
      </c>
      <c r="H95" s="15">
        <f t="shared" si="6"/>
        <v>6963.9335956363993</v>
      </c>
      <c r="I95" s="15">
        <f t="shared" si="3"/>
        <v>208918.00786909199</v>
      </c>
      <c r="J95" s="15">
        <f t="shared" si="4"/>
        <v>10445900.3934546</v>
      </c>
      <c r="K95" s="14">
        <f t="shared" si="7"/>
        <v>62</v>
      </c>
    </row>
    <row r="96" spans="1:11" x14ac:dyDescent="0.3">
      <c r="A96" t="s">
        <v>51</v>
      </c>
      <c r="B96">
        <v>95</v>
      </c>
      <c r="C96">
        <v>95</v>
      </c>
      <c r="D96">
        <v>90</v>
      </c>
      <c r="E96">
        <v>90</v>
      </c>
      <c r="F96" t="s">
        <v>28</v>
      </c>
      <c r="G96" s="14">
        <f t="shared" si="5"/>
        <v>62</v>
      </c>
      <c r="H96" s="15">
        <f t="shared" si="6"/>
        <v>6876.8844256909442</v>
      </c>
      <c r="I96" s="15">
        <f t="shared" si="3"/>
        <v>206306.53277072831</v>
      </c>
      <c r="J96" s="15">
        <f t="shared" si="4"/>
        <v>10315326.638536416</v>
      </c>
      <c r="K96" s="14">
        <f t="shared" si="7"/>
        <v>63</v>
      </c>
    </row>
    <row r="97" spans="1:11" x14ac:dyDescent="0.3">
      <c r="A97" t="s">
        <v>66</v>
      </c>
      <c r="B97">
        <v>5</v>
      </c>
      <c r="C97">
        <v>5</v>
      </c>
      <c r="G97" s="14">
        <f t="shared" si="5"/>
        <v>63</v>
      </c>
      <c r="H97" s="15">
        <f t="shared" si="6"/>
        <v>6790.9233703698073</v>
      </c>
      <c r="I97" s="15">
        <f t="shared" si="3"/>
        <v>203727.70111109421</v>
      </c>
      <c r="J97" s="15">
        <f t="shared" si="4"/>
        <v>10186385.05555471</v>
      </c>
      <c r="K97" s="14">
        <f t="shared" si="7"/>
        <v>64</v>
      </c>
    </row>
    <row r="98" spans="1:11" x14ac:dyDescent="0.3">
      <c r="A98" t="s">
        <v>65</v>
      </c>
      <c r="B98">
        <v>5</v>
      </c>
      <c r="C98">
        <v>5</v>
      </c>
      <c r="G98" s="14">
        <f t="shared" si="5"/>
        <v>64</v>
      </c>
      <c r="H98" s="15">
        <f t="shared" si="6"/>
        <v>6706.0368282401851</v>
      </c>
      <c r="I98" s="15">
        <f t="shared" si="3"/>
        <v>201181.10484720554</v>
      </c>
      <c r="J98" s="15">
        <f t="shared" si="4"/>
        <v>10059055.242360277</v>
      </c>
      <c r="K98" s="14">
        <f t="shared" si="7"/>
        <v>65</v>
      </c>
    </row>
    <row r="99" spans="1:11" x14ac:dyDescent="0.3">
      <c r="B99">
        <f>SUM(B85:B98)</f>
        <v>243</v>
      </c>
      <c r="C99">
        <f>SUM(C85:C97)</f>
        <v>131</v>
      </c>
      <c r="D99">
        <f>SUM(D85:D98)</f>
        <v>134</v>
      </c>
      <c r="E99">
        <f>SUM(E85:E98)</f>
        <v>241</v>
      </c>
      <c r="G99" s="14">
        <f t="shared" si="5"/>
        <v>65</v>
      </c>
      <c r="H99" s="15">
        <f t="shared" si="6"/>
        <v>6622.2113678871829</v>
      </c>
      <c r="I99" s="15">
        <f t="shared" ref="I99:I162" si="8">H99*30</f>
        <v>198666.34103661549</v>
      </c>
      <c r="J99" s="15">
        <f t="shared" ref="J99:J162" si="9">I99*L$33</f>
        <v>9933317.0518307742</v>
      </c>
      <c r="K99" s="14">
        <f t="shared" si="7"/>
        <v>66</v>
      </c>
    </row>
    <row r="100" spans="1:11" x14ac:dyDescent="0.3">
      <c r="G100" s="14">
        <f t="shared" ref="G100:G142" si="10">G99+1</f>
        <v>66</v>
      </c>
      <c r="H100" s="15">
        <f t="shared" ref="H100:H163" si="11">H99-H99*0.15/12</f>
        <v>6539.4337257885927</v>
      </c>
      <c r="I100" s="15">
        <f t="shared" si="8"/>
        <v>196183.01177365778</v>
      </c>
      <c r="J100" s="15">
        <f t="shared" si="9"/>
        <v>9809150.5886828899</v>
      </c>
      <c r="K100" s="14">
        <f t="shared" ref="K100:K142" si="12">K99+1</f>
        <v>67</v>
      </c>
    </row>
    <row r="101" spans="1:11" x14ac:dyDescent="0.3">
      <c r="A101" t="s">
        <v>54</v>
      </c>
      <c r="B101" s="5">
        <v>10000000</v>
      </c>
      <c r="C101" s="5">
        <v>10000000</v>
      </c>
      <c r="D101" s="5">
        <v>2000000</v>
      </c>
      <c r="E101" s="5">
        <v>2000000</v>
      </c>
      <c r="G101" s="14">
        <f t="shared" si="10"/>
        <v>67</v>
      </c>
      <c r="H101" s="15">
        <f t="shared" si="11"/>
        <v>6457.6908042162349</v>
      </c>
      <c r="I101" s="15">
        <f t="shared" si="8"/>
        <v>193730.72412648704</v>
      </c>
      <c r="J101" s="15">
        <f t="shared" si="9"/>
        <v>9686536.206324352</v>
      </c>
      <c r="K101" s="14">
        <f t="shared" si="12"/>
        <v>68</v>
      </c>
    </row>
    <row r="102" spans="1:11" x14ac:dyDescent="0.3">
      <c r="A102" t="s">
        <v>55</v>
      </c>
      <c r="B102" s="5">
        <v>20000000</v>
      </c>
      <c r="C102" s="5">
        <v>20000000</v>
      </c>
      <c r="D102" s="5">
        <v>20000000</v>
      </c>
      <c r="E102" s="5">
        <v>20000000</v>
      </c>
      <c r="G102" s="14">
        <f t="shared" si="10"/>
        <v>68</v>
      </c>
      <c r="H102" s="15">
        <f t="shared" si="11"/>
        <v>6376.9696691635318</v>
      </c>
      <c r="I102" s="15">
        <f t="shared" si="8"/>
        <v>191309.09007490595</v>
      </c>
      <c r="J102" s="15">
        <f t="shared" si="9"/>
        <v>9565454.503745297</v>
      </c>
      <c r="K102" s="14">
        <f t="shared" si="12"/>
        <v>69</v>
      </c>
    </row>
    <row r="103" spans="1:11" x14ac:dyDescent="0.3">
      <c r="A103" t="s">
        <v>62</v>
      </c>
      <c r="B103" s="5">
        <f>B99*800000+SUM(B101:B102)</f>
        <v>224400000</v>
      </c>
      <c r="C103" s="5">
        <f>C99*800000+SUM(C101:C102)</f>
        <v>134800000</v>
      </c>
      <c r="D103" s="5">
        <f>+SUM(D85:D88)*800000+SUM(D89:D96)*400000+SUM(D101:D102)</f>
        <v>90000000</v>
      </c>
      <c r="E103" s="5">
        <f>SUM(E85:E88)*800000+SUM(E89:E96)*400000+SUM(E101:E102)</f>
        <v>134800000</v>
      </c>
      <c r="G103" s="14">
        <f t="shared" si="10"/>
        <v>69</v>
      </c>
      <c r="H103" s="15">
        <f t="shared" si="11"/>
        <v>6297.2575482989878</v>
      </c>
      <c r="I103" s="15">
        <f t="shared" si="8"/>
        <v>188917.72644896962</v>
      </c>
      <c r="J103" s="15">
        <f t="shared" si="9"/>
        <v>9445886.3224484809</v>
      </c>
      <c r="K103" s="14">
        <f t="shared" si="12"/>
        <v>70</v>
      </c>
    </row>
    <row r="104" spans="1:11" x14ac:dyDescent="0.3">
      <c r="A104" t="s">
        <v>63</v>
      </c>
      <c r="D104" s="6">
        <f>+SUM(D89:D96)*400000+SUM(D101:D102)</f>
        <v>61200000</v>
      </c>
      <c r="E104" s="6">
        <f>+SUM(E89:E96)*400000+SUM(E101:E102)</f>
        <v>102000000</v>
      </c>
      <c r="G104" s="14">
        <f t="shared" si="10"/>
        <v>70</v>
      </c>
      <c r="H104" s="15">
        <f t="shared" si="11"/>
        <v>6218.54182894525</v>
      </c>
      <c r="I104" s="15">
        <f t="shared" si="8"/>
        <v>186556.2548683575</v>
      </c>
      <c r="J104" s="15">
        <f t="shared" si="9"/>
        <v>9327812.7434178758</v>
      </c>
      <c r="K104" s="14">
        <f t="shared" si="12"/>
        <v>71</v>
      </c>
    </row>
    <row r="105" spans="1:11" x14ac:dyDescent="0.3">
      <c r="A105" t="s">
        <v>64</v>
      </c>
      <c r="B105" s="6">
        <f>SUM(B89:B98)*800000+SUM(B101:B102)</f>
        <v>195600000</v>
      </c>
      <c r="C105" s="6">
        <f>SUM(C89:C98)*800000+SUM(C101:C102)</f>
        <v>114000000</v>
      </c>
      <c r="G105" s="14">
        <f t="shared" si="10"/>
        <v>71</v>
      </c>
      <c r="H105" s="15">
        <f t="shared" si="11"/>
        <v>6140.8100560834346</v>
      </c>
      <c r="I105" s="15">
        <f t="shared" si="8"/>
        <v>184224.30168250305</v>
      </c>
      <c r="J105" s="15">
        <f t="shared" si="9"/>
        <v>9211215.0841251519</v>
      </c>
      <c r="K105" s="14">
        <f t="shared" si="12"/>
        <v>72</v>
      </c>
    </row>
    <row r="106" spans="1:11" x14ac:dyDescent="0.3">
      <c r="G106" s="14">
        <f t="shared" si="10"/>
        <v>72</v>
      </c>
      <c r="H106" s="15">
        <f t="shared" si="11"/>
        <v>6064.0499303823917</v>
      </c>
      <c r="I106" s="15">
        <f t="shared" si="8"/>
        <v>181921.49791147176</v>
      </c>
      <c r="J106" s="15">
        <f t="shared" si="9"/>
        <v>9096074.8955735881</v>
      </c>
      <c r="K106" s="14">
        <f t="shared" si="12"/>
        <v>73</v>
      </c>
    </row>
    <row r="107" spans="1:11" x14ac:dyDescent="0.3">
      <c r="G107" s="14">
        <f t="shared" si="10"/>
        <v>73</v>
      </c>
      <c r="H107" s="15">
        <f t="shared" si="11"/>
        <v>5988.2493062526119</v>
      </c>
      <c r="I107" s="15">
        <f t="shared" si="8"/>
        <v>179647.47918757837</v>
      </c>
      <c r="J107" s="15">
        <f t="shared" si="9"/>
        <v>8982373.9593789186</v>
      </c>
      <c r="K107" s="14">
        <f t="shared" si="12"/>
        <v>74</v>
      </c>
    </row>
    <row r="108" spans="1:11" x14ac:dyDescent="0.3">
      <c r="G108" s="14">
        <f t="shared" si="10"/>
        <v>74</v>
      </c>
      <c r="H108" s="15">
        <f t="shared" si="11"/>
        <v>5913.3961899244541</v>
      </c>
      <c r="I108" s="15">
        <f t="shared" si="8"/>
        <v>177401.88569773361</v>
      </c>
      <c r="J108" s="15">
        <f t="shared" si="9"/>
        <v>8870094.2848866805</v>
      </c>
      <c r="K108" s="14">
        <f t="shared" si="12"/>
        <v>75</v>
      </c>
    </row>
    <row r="109" spans="1:11" x14ac:dyDescent="0.3">
      <c r="G109" s="14">
        <f t="shared" si="10"/>
        <v>75</v>
      </c>
      <c r="H109" s="15">
        <f t="shared" si="11"/>
        <v>5839.4787375503984</v>
      </c>
      <c r="I109" s="15">
        <f t="shared" si="8"/>
        <v>175184.36212651196</v>
      </c>
      <c r="J109" s="15">
        <f t="shared" si="9"/>
        <v>8759218.1063255984</v>
      </c>
      <c r="K109" s="14">
        <f t="shared" si="12"/>
        <v>76</v>
      </c>
    </row>
    <row r="110" spans="1:11" x14ac:dyDescent="0.3">
      <c r="G110" s="14">
        <f t="shared" si="10"/>
        <v>76</v>
      </c>
      <c r="H110" s="15">
        <f t="shared" si="11"/>
        <v>5766.4852533310186</v>
      </c>
      <c r="I110" s="15">
        <f t="shared" si="8"/>
        <v>172994.55759993056</v>
      </c>
      <c r="J110" s="15">
        <f t="shared" si="9"/>
        <v>8649727.879996527</v>
      </c>
      <c r="K110" s="14">
        <f t="shared" si="12"/>
        <v>77</v>
      </c>
    </row>
    <row r="111" spans="1:11" x14ac:dyDescent="0.3">
      <c r="G111" s="14">
        <f t="shared" si="10"/>
        <v>77</v>
      </c>
      <c r="H111" s="15">
        <f t="shared" si="11"/>
        <v>5694.4041876643805</v>
      </c>
      <c r="I111" s="15">
        <f t="shared" si="8"/>
        <v>170832.12562993143</v>
      </c>
      <c r="J111" s="15">
        <f t="shared" si="9"/>
        <v>8541606.2814965714</v>
      </c>
      <c r="K111" s="14">
        <f t="shared" si="12"/>
        <v>78</v>
      </c>
    </row>
    <row r="112" spans="1:11" x14ac:dyDescent="0.3">
      <c r="G112" s="14">
        <f t="shared" si="10"/>
        <v>78</v>
      </c>
      <c r="H112" s="15">
        <f t="shared" si="11"/>
        <v>5623.2241353185755</v>
      </c>
      <c r="I112" s="15">
        <f t="shared" si="8"/>
        <v>168696.72405955725</v>
      </c>
      <c r="J112" s="15">
        <f t="shared" si="9"/>
        <v>8434836.2029778622</v>
      </c>
      <c r="K112" s="14">
        <f t="shared" si="12"/>
        <v>79</v>
      </c>
    </row>
    <row r="113" spans="7:11" x14ac:dyDescent="0.3">
      <c r="G113" s="14">
        <f t="shared" si="10"/>
        <v>79</v>
      </c>
      <c r="H113" s="15">
        <f t="shared" si="11"/>
        <v>5552.933833627093</v>
      </c>
      <c r="I113" s="15">
        <f t="shared" si="8"/>
        <v>166588.0150088128</v>
      </c>
      <c r="J113" s="15">
        <f t="shared" si="9"/>
        <v>8329400.7504406404</v>
      </c>
      <c r="K113" s="14">
        <f t="shared" si="12"/>
        <v>80</v>
      </c>
    </row>
    <row r="114" spans="7:11" x14ac:dyDescent="0.3">
      <c r="G114" s="14">
        <f t="shared" si="10"/>
        <v>80</v>
      </c>
      <c r="H114" s="15">
        <f t="shared" si="11"/>
        <v>5483.5221607067542</v>
      </c>
      <c r="I114" s="15">
        <f t="shared" si="8"/>
        <v>164505.66482120263</v>
      </c>
      <c r="J114" s="15">
        <f t="shared" si="9"/>
        <v>8225283.2410601322</v>
      </c>
      <c r="K114" s="14">
        <f t="shared" si="12"/>
        <v>81</v>
      </c>
    </row>
    <row r="115" spans="7:11" x14ac:dyDescent="0.3">
      <c r="G115" s="14">
        <f t="shared" si="10"/>
        <v>81</v>
      </c>
      <c r="H115" s="15">
        <f t="shared" si="11"/>
        <v>5414.9781336979195</v>
      </c>
      <c r="I115" s="15">
        <f t="shared" si="8"/>
        <v>162449.34401093758</v>
      </c>
      <c r="J115" s="15">
        <f t="shared" si="9"/>
        <v>8122467.2005468793</v>
      </c>
      <c r="K115" s="14">
        <f t="shared" si="12"/>
        <v>82</v>
      </c>
    </row>
    <row r="116" spans="7:11" x14ac:dyDescent="0.3">
      <c r="G116" s="14">
        <f t="shared" si="10"/>
        <v>82</v>
      </c>
      <c r="H116" s="15">
        <f t="shared" si="11"/>
        <v>5347.2909070266951</v>
      </c>
      <c r="I116" s="15">
        <f t="shared" si="8"/>
        <v>160418.72721080086</v>
      </c>
      <c r="J116" s="15">
        <f t="shared" si="9"/>
        <v>8020936.3605400436</v>
      </c>
      <c r="K116" s="14">
        <f t="shared" si="12"/>
        <v>83</v>
      </c>
    </row>
    <row r="117" spans="7:11" x14ac:dyDescent="0.3">
      <c r="G117" s="14">
        <f t="shared" si="10"/>
        <v>83</v>
      </c>
      <c r="H117" s="15">
        <f t="shared" si="11"/>
        <v>5280.4497706888615</v>
      </c>
      <c r="I117" s="15">
        <f t="shared" si="8"/>
        <v>158413.49312066584</v>
      </c>
      <c r="J117" s="15">
        <f t="shared" si="9"/>
        <v>7920674.6560332915</v>
      </c>
      <c r="K117" s="14">
        <f t="shared" si="12"/>
        <v>84</v>
      </c>
    </row>
    <row r="118" spans="7:11" x14ac:dyDescent="0.3">
      <c r="G118" s="14">
        <f t="shared" si="10"/>
        <v>84</v>
      </c>
      <c r="H118" s="15">
        <f t="shared" si="11"/>
        <v>5214.4441485552506</v>
      </c>
      <c r="I118" s="15">
        <f t="shared" si="8"/>
        <v>156433.32445665752</v>
      </c>
      <c r="J118" s="15">
        <f t="shared" si="9"/>
        <v>7821666.2228328753</v>
      </c>
      <c r="K118" s="14">
        <f t="shared" si="12"/>
        <v>85</v>
      </c>
    </row>
    <row r="119" spans="7:11" x14ac:dyDescent="0.3">
      <c r="G119" s="14">
        <f t="shared" si="10"/>
        <v>85</v>
      </c>
      <c r="H119" s="15">
        <f t="shared" si="11"/>
        <v>5149.2635966983098</v>
      </c>
      <c r="I119" s="15">
        <f t="shared" si="8"/>
        <v>154477.9079009493</v>
      </c>
      <c r="J119" s="15">
        <f t="shared" si="9"/>
        <v>7723895.3950474653</v>
      </c>
      <c r="K119" s="14">
        <f t="shared" si="12"/>
        <v>86</v>
      </c>
    </row>
    <row r="120" spans="7:11" x14ac:dyDescent="0.3">
      <c r="G120" s="14">
        <f t="shared" si="10"/>
        <v>86</v>
      </c>
      <c r="H120" s="15">
        <f t="shared" si="11"/>
        <v>5084.8978017395812</v>
      </c>
      <c r="I120" s="15">
        <f t="shared" si="8"/>
        <v>152546.93405218743</v>
      </c>
      <c r="J120" s="15">
        <f t="shared" si="9"/>
        <v>7627346.7026093714</v>
      </c>
      <c r="K120" s="14">
        <f t="shared" si="12"/>
        <v>87</v>
      </c>
    </row>
    <row r="121" spans="7:11" x14ac:dyDescent="0.3">
      <c r="G121" s="14">
        <f t="shared" si="10"/>
        <v>87</v>
      </c>
      <c r="H121" s="15">
        <f t="shared" si="11"/>
        <v>5021.3365792178365</v>
      </c>
      <c r="I121" s="15">
        <f t="shared" si="8"/>
        <v>150640.09737653509</v>
      </c>
      <c r="J121" s="15">
        <f t="shared" si="9"/>
        <v>7532004.8688267544</v>
      </c>
      <c r="K121" s="14">
        <f t="shared" si="12"/>
        <v>88</v>
      </c>
    </row>
    <row r="122" spans="7:11" x14ac:dyDescent="0.3">
      <c r="G122" s="14">
        <f t="shared" si="10"/>
        <v>88</v>
      </c>
      <c r="H122" s="15">
        <f t="shared" si="11"/>
        <v>4958.5698719776137</v>
      </c>
      <c r="I122" s="15">
        <f t="shared" si="8"/>
        <v>148757.09615932842</v>
      </c>
      <c r="J122" s="15">
        <f t="shared" si="9"/>
        <v>7437854.8079664204</v>
      </c>
      <c r="K122" s="14">
        <f t="shared" si="12"/>
        <v>89</v>
      </c>
    </row>
    <row r="123" spans="7:11" x14ac:dyDescent="0.3">
      <c r="G123" s="14">
        <f t="shared" si="10"/>
        <v>89</v>
      </c>
      <c r="H123" s="15">
        <f t="shared" si="11"/>
        <v>4896.5877485778938</v>
      </c>
      <c r="I123" s="15">
        <f t="shared" si="8"/>
        <v>146897.63245733682</v>
      </c>
      <c r="J123" s="15">
        <f t="shared" si="9"/>
        <v>7344881.622866841</v>
      </c>
      <c r="K123" s="14">
        <f t="shared" si="12"/>
        <v>90</v>
      </c>
    </row>
    <row r="124" spans="7:11" x14ac:dyDescent="0.3">
      <c r="G124" s="14">
        <f t="shared" si="10"/>
        <v>90</v>
      </c>
      <c r="H124" s="15">
        <f t="shared" si="11"/>
        <v>4835.3804017206703</v>
      </c>
      <c r="I124" s="15">
        <f t="shared" si="8"/>
        <v>145061.41205162011</v>
      </c>
      <c r="J124" s="15">
        <f t="shared" si="9"/>
        <v>7253070.6025810055</v>
      </c>
      <c r="K124" s="14">
        <f t="shared" si="12"/>
        <v>91</v>
      </c>
    </row>
    <row r="125" spans="7:11" x14ac:dyDescent="0.3">
      <c r="G125" s="14">
        <f t="shared" si="10"/>
        <v>91</v>
      </c>
      <c r="H125" s="15">
        <f t="shared" si="11"/>
        <v>4774.9381466991617</v>
      </c>
      <c r="I125" s="15">
        <f t="shared" si="8"/>
        <v>143248.14440097485</v>
      </c>
      <c r="J125" s="15">
        <f t="shared" si="9"/>
        <v>7162407.2200487424</v>
      </c>
      <c r="K125" s="14">
        <f t="shared" si="12"/>
        <v>92</v>
      </c>
    </row>
    <row r="126" spans="7:11" x14ac:dyDescent="0.3">
      <c r="G126" s="14">
        <f t="shared" si="10"/>
        <v>92</v>
      </c>
      <c r="H126" s="15">
        <f t="shared" si="11"/>
        <v>4715.2514198654226</v>
      </c>
      <c r="I126" s="15">
        <f t="shared" si="8"/>
        <v>141457.54259596267</v>
      </c>
      <c r="J126" s="15">
        <f t="shared" si="9"/>
        <v>7072877.1297981339</v>
      </c>
      <c r="K126" s="14">
        <f t="shared" si="12"/>
        <v>93</v>
      </c>
    </row>
    <row r="127" spans="7:11" x14ac:dyDescent="0.3">
      <c r="G127" s="14">
        <f t="shared" si="10"/>
        <v>93</v>
      </c>
      <c r="H127" s="15">
        <f t="shared" si="11"/>
        <v>4656.3107771171044</v>
      </c>
      <c r="I127" s="15">
        <f t="shared" si="8"/>
        <v>139689.32331351313</v>
      </c>
      <c r="J127" s="15">
        <f t="shared" si="9"/>
        <v>6984466.1656756569</v>
      </c>
      <c r="K127" s="14">
        <f t="shared" si="12"/>
        <v>94</v>
      </c>
    </row>
    <row r="128" spans="7:11" x14ac:dyDescent="0.3">
      <c r="G128" s="14">
        <f t="shared" si="10"/>
        <v>94</v>
      </c>
      <c r="H128" s="15">
        <f t="shared" si="11"/>
        <v>4598.1068924031406</v>
      </c>
      <c r="I128" s="15">
        <f t="shared" si="8"/>
        <v>137943.20677209421</v>
      </c>
      <c r="J128" s="15">
        <f t="shared" si="9"/>
        <v>6897160.338604711</v>
      </c>
      <c r="K128" s="14">
        <f t="shared" si="12"/>
        <v>95</v>
      </c>
    </row>
    <row r="129" spans="7:11" x14ac:dyDescent="0.3">
      <c r="G129" s="14">
        <f t="shared" si="10"/>
        <v>95</v>
      </c>
      <c r="H129" s="15">
        <f t="shared" si="11"/>
        <v>4540.6305562481011</v>
      </c>
      <c r="I129" s="15">
        <f t="shared" si="8"/>
        <v>136218.91668744304</v>
      </c>
      <c r="J129" s="15">
        <f t="shared" si="9"/>
        <v>6810945.8343721516</v>
      </c>
      <c r="K129" s="14">
        <f t="shared" si="12"/>
        <v>96</v>
      </c>
    </row>
    <row r="130" spans="7:11" x14ac:dyDescent="0.3">
      <c r="G130" s="14">
        <f t="shared" si="10"/>
        <v>96</v>
      </c>
      <c r="H130" s="15">
        <f t="shared" si="11"/>
        <v>4483.8726742950003</v>
      </c>
      <c r="I130" s="15">
        <f t="shared" si="8"/>
        <v>134516.18022885002</v>
      </c>
      <c r="J130" s="15">
        <f t="shared" si="9"/>
        <v>6725809.0114425011</v>
      </c>
      <c r="K130" s="14">
        <f t="shared" si="12"/>
        <v>97</v>
      </c>
    </row>
    <row r="131" spans="7:11" x14ac:dyDescent="0.3">
      <c r="G131" s="14">
        <f t="shared" si="10"/>
        <v>97</v>
      </c>
      <c r="H131" s="15">
        <f t="shared" si="11"/>
        <v>4427.824265866313</v>
      </c>
      <c r="I131" s="15">
        <f t="shared" si="8"/>
        <v>132834.7279759894</v>
      </c>
      <c r="J131" s="15">
        <f t="shared" si="9"/>
        <v>6641736.3987994697</v>
      </c>
      <c r="K131" s="14">
        <f t="shared" si="12"/>
        <v>98</v>
      </c>
    </row>
    <row r="132" spans="7:11" x14ac:dyDescent="0.3">
      <c r="G132" s="14">
        <f t="shared" si="10"/>
        <v>98</v>
      </c>
      <c r="H132" s="15">
        <f t="shared" si="11"/>
        <v>4372.4764625429843</v>
      </c>
      <c r="I132" s="15">
        <f t="shared" si="8"/>
        <v>131174.29387628954</v>
      </c>
      <c r="J132" s="15">
        <f t="shared" si="9"/>
        <v>6558714.693814477</v>
      </c>
      <c r="K132" s="14">
        <f t="shared" si="12"/>
        <v>99</v>
      </c>
    </row>
    <row r="133" spans="7:11" x14ac:dyDescent="0.3">
      <c r="G133" s="14">
        <f t="shared" si="10"/>
        <v>99</v>
      </c>
      <c r="H133" s="15">
        <f t="shared" si="11"/>
        <v>4317.8205067611971</v>
      </c>
      <c r="I133" s="15">
        <f t="shared" si="8"/>
        <v>129534.61520283591</v>
      </c>
      <c r="J133" s="15">
        <f t="shared" si="9"/>
        <v>6476730.7601417955</v>
      </c>
      <c r="K133" s="14">
        <f t="shared" si="12"/>
        <v>100</v>
      </c>
    </row>
    <row r="134" spans="7:11" x14ac:dyDescent="0.3">
      <c r="G134" s="14">
        <f t="shared" si="10"/>
        <v>100</v>
      </c>
      <c r="H134" s="15">
        <f t="shared" si="11"/>
        <v>4263.8477504266821</v>
      </c>
      <c r="I134" s="15">
        <f t="shared" si="8"/>
        <v>127915.43251280046</v>
      </c>
      <c r="J134" s="15">
        <f t="shared" si="9"/>
        <v>6395771.6256400226</v>
      </c>
      <c r="K134" s="14">
        <f t="shared" si="12"/>
        <v>101</v>
      </c>
    </row>
    <row r="135" spans="7:11" x14ac:dyDescent="0.3">
      <c r="G135" s="14">
        <f t="shared" si="10"/>
        <v>101</v>
      </c>
      <c r="H135" s="15">
        <f t="shared" si="11"/>
        <v>4210.549653546349</v>
      </c>
      <c r="I135" s="15">
        <f t="shared" si="8"/>
        <v>126316.48960639047</v>
      </c>
      <c r="J135" s="15">
        <f t="shared" si="9"/>
        <v>6315824.4803195242</v>
      </c>
      <c r="K135" s="14">
        <f t="shared" si="12"/>
        <v>102</v>
      </c>
    </row>
    <row r="136" spans="7:11" x14ac:dyDescent="0.3">
      <c r="G136" s="14">
        <f t="shared" si="10"/>
        <v>102</v>
      </c>
      <c r="H136" s="15">
        <f t="shared" si="11"/>
        <v>4157.9177828770198</v>
      </c>
      <c r="I136" s="15">
        <f t="shared" si="8"/>
        <v>124737.5334863106</v>
      </c>
      <c r="J136" s="15">
        <f t="shared" si="9"/>
        <v>6236876.6743155299</v>
      </c>
      <c r="K136" s="14">
        <f t="shared" si="12"/>
        <v>103</v>
      </c>
    </row>
    <row r="137" spans="7:11" x14ac:dyDescent="0.3">
      <c r="G137" s="14">
        <f t="shared" si="10"/>
        <v>103</v>
      </c>
      <c r="H137" s="15">
        <f t="shared" si="11"/>
        <v>4105.9438105910567</v>
      </c>
      <c r="I137" s="15">
        <f t="shared" si="8"/>
        <v>123178.3143177317</v>
      </c>
      <c r="J137" s="15">
        <f t="shared" si="9"/>
        <v>6158915.7158865845</v>
      </c>
      <c r="K137" s="14">
        <f t="shared" si="12"/>
        <v>104</v>
      </c>
    </row>
    <row r="138" spans="7:11" x14ac:dyDescent="0.3">
      <c r="G138" s="14">
        <f t="shared" si="10"/>
        <v>104</v>
      </c>
      <c r="H138" s="15">
        <f t="shared" si="11"/>
        <v>4054.6195129586686</v>
      </c>
      <c r="I138" s="15">
        <f t="shared" si="8"/>
        <v>121638.58538876005</v>
      </c>
      <c r="J138" s="15">
        <f t="shared" si="9"/>
        <v>6081929.2694380023</v>
      </c>
      <c r="K138" s="14">
        <f t="shared" si="12"/>
        <v>105</v>
      </c>
    </row>
    <row r="139" spans="7:11" x14ac:dyDescent="0.3">
      <c r="G139" s="14">
        <f t="shared" si="10"/>
        <v>105</v>
      </c>
      <c r="H139" s="15">
        <f t="shared" si="11"/>
        <v>4003.9367690466852</v>
      </c>
      <c r="I139" s="15">
        <f t="shared" si="8"/>
        <v>120118.10307140056</v>
      </c>
      <c r="J139" s="15">
        <f t="shared" si="9"/>
        <v>6005905.153570028</v>
      </c>
      <c r="K139" s="14">
        <f t="shared" si="12"/>
        <v>106</v>
      </c>
    </row>
    <row r="140" spans="7:11" x14ac:dyDescent="0.3">
      <c r="G140" s="14">
        <f t="shared" si="10"/>
        <v>106</v>
      </c>
      <c r="H140" s="15">
        <f t="shared" si="11"/>
        <v>3953.8875594336018</v>
      </c>
      <c r="I140" s="15">
        <f t="shared" si="8"/>
        <v>118616.62678300806</v>
      </c>
      <c r="J140" s="15">
        <f t="shared" si="9"/>
        <v>5930831.3391504027</v>
      </c>
      <c r="K140" s="14">
        <f t="shared" si="12"/>
        <v>107</v>
      </c>
    </row>
    <row r="141" spans="7:11" x14ac:dyDescent="0.3">
      <c r="G141" s="14">
        <f t="shared" si="10"/>
        <v>107</v>
      </c>
      <c r="H141" s="15">
        <f t="shared" si="11"/>
        <v>3904.4639649406818</v>
      </c>
      <c r="I141" s="15">
        <f t="shared" si="8"/>
        <v>117133.91894822045</v>
      </c>
      <c r="J141" s="15">
        <f t="shared" si="9"/>
        <v>5856695.9474110231</v>
      </c>
      <c r="K141" s="14">
        <f t="shared" si="12"/>
        <v>108</v>
      </c>
    </row>
    <row r="142" spans="7:11" x14ac:dyDescent="0.3">
      <c r="G142" s="14">
        <f t="shared" si="10"/>
        <v>108</v>
      </c>
      <c r="H142" s="15">
        <f t="shared" si="11"/>
        <v>3855.6581653789231</v>
      </c>
      <c r="I142" s="15">
        <f t="shared" si="8"/>
        <v>115669.74496136769</v>
      </c>
      <c r="J142" s="15">
        <f t="shared" si="9"/>
        <v>5783487.2480683848</v>
      </c>
      <c r="K142" s="14">
        <f t="shared" si="12"/>
        <v>109</v>
      </c>
    </row>
    <row r="143" spans="7:11" x14ac:dyDescent="0.3">
      <c r="G143" s="14">
        <f>G142+1</f>
        <v>109</v>
      </c>
      <c r="H143" s="15">
        <f t="shared" si="11"/>
        <v>3807.4624383116866</v>
      </c>
      <c r="I143" s="15">
        <f t="shared" si="8"/>
        <v>114223.87314935059</v>
      </c>
      <c r="J143" s="15">
        <f t="shared" si="9"/>
        <v>5711193.6574675292</v>
      </c>
      <c r="K143" s="14">
        <f>K142+1</f>
        <v>110</v>
      </c>
    </row>
    <row r="144" spans="7:11" x14ac:dyDescent="0.3">
      <c r="G144" s="14">
        <f t="shared" ref="G144:G194" si="13">G143+1</f>
        <v>110</v>
      </c>
      <c r="H144" s="15">
        <f t="shared" si="11"/>
        <v>3759.8691578327907</v>
      </c>
      <c r="I144" s="15">
        <f t="shared" si="8"/>
        <v>112796.07473498372</v>
      </c>
      <c r="J144" s="15">
        <f t="shared" si="9"/>
        <v>5639803.7367491862</v>
      </c>
      <c r="K144" s="14">
        <f t="shared" ref="K144:K194" si="14">K143+1</f>
        <v>111</v>
      </c>
    </row>
    <row r="145" spans="7:11" x14ac:dyDescent="0.3">
      <c r="G145" s="14">
        <f t="shared" si="13"/>
        <v>111</v>
      </c>
      <c r="H145" s="15">
        <f t="shared" si="11"/>
        <v>3712.8707933598807</v>
      </c>
      <c r="I145" s="15">
        <f t="shared" si="8"/>
        <v>111386.12380079643</v>
      </c>
      <c r="J145" s="15">
        <f t="shared" si="9"/>
        <v>5569306.190039821</v>
      </c>
      <c r="K145" s="14">
        <f t="shared" si="14"/>
        <v>112</v>
      </c>
    </row>
    <row r="146" spans="7:11" x14ac:dyDescent="0.3">
      <c r="G146" s="14">
        <f t="shared" si="13"/>
        <v>112</v>
      </c>
      <c r="H146" s="15">
        <f t="shared" si="11"/>
        <v>3666.4599084428824</v>
      </c>
      <c r="I146" s="15">
        <f t="shared" si="8"/>
        <v>109993.79725328647</v>
      </c>
      <c r="J146" s="15">
        <f t="shared" si="9"/>
        <v>5499689.8626643233</v>
      </c>
      <c r="K146" s="14">
        <f t="shared" si="14"/>
        <v>113</v>
      </c>
    </row>
    <row r="147" spans="7:11" x14ac:dyDescent="0.3">
      <c r="G147" s="14">
        <f t="shared" si="13"/>
        <v>113</v>
      </c>
      <c r="H147" s="15">
        <f t="shared" si="11"/>
        <v>3620.6291595873463</v>
      </c>
      <c r="I147" s="15">
        <f t="shared" si="8"/>
        <v>108618.87478762039</v>
      </c>
      <c r="J147" s="15">
        <f t="shared" si="9"/>
        <v>5430943.739381019</v>
      </c>
      <c r="K147" s="14">
        <f t="shared" si="14"/>
        <v>114</v>
      </c>
    </row>
    <row r="148" spans="7:11" x14ac:dyDescent="0.3">
      <c r="G148" s="14">
        <f t="shared" si="13"/>
        <v>114</v>
      </c>
      <c r="H148" s="15">
        <f t="shared" si="11"/>
        <v>3575.3712950925046</v>
      </c>
      <c r="I148" s="15">
        <f t="shared" si="8"/>
        <v>107261.13885277514</v>
      </c>
      <c r="J148" s="15">
        <f t="shared" si="9"/>
        <v>5363056.9426387567</v>
      </c>
      <c r="K148" s="14">
        <f t="shared" si="14"/>
        <v>115</v>
      </c>
    </row>
    <row r="149" spans="7:11" x14ac:dyDescent="0.3">
      <c r="G149" s="14">
        <f t="shared" si="13"/>
        <v>115</v>
      </c>
      <c r="H149" s="15">
        <f t="shared" si="11"/>
        <v>3530.6791539038481</v>
      </c>
      <c r="I149" s="15">
        <f t="shared" si="8"/>
        <v>105920.37461711545</v>
      </c>
      <c r="J149" s="15">
        <f t="shared" si="9"/>
        <v>5296018.7308557723</v>
      </c>
      <c r="K149" s="14">
        <f t="shared" si="14"/>
        <v>116</v>
      </c>
    </row>
    <row r="150" spans="7:11" x14ac:dyDescent="0.3">
      <c r="G150" s="14">
        <f t="shared" si="13"/>
        <v>116</v>
      </c>
      <c r="H150" s="15">
        <f t="shared" si="11"/>
        <v>3486.5456644800502</v>
      </c>
      <c r="I150" s="15">
        <f t="shared" si="8"/>
        <v>104596.3699344015</v>
      </c>
      <c r="J150" s="15">
        <f t="shared" si="9"/>
        <v>5229818.4967200756</v>
      </c>
      <c r="K150" s="14">
        <f t="shared" si="14"/>
        <v>117</v>
      </c>
    </row>
    <row r="151" spans="7:11" x14ac:dyDescent="0.3">
      <c r="G151" s="14">
        <f t="shared" si="13"/>
        <v>117</v>
      </c>
      <c r="H151" s="15">
        <f t="shared" si="11"/>
        <v>3442.9638436740497</v>
      </c>
      <c r="I151" s="15">
        <f t="shared" si="8"/>
        <v>103288.91531022149</v>
      </c>
      <c r="J151" s="15">
        <f t="shared" si="9"/>
        <v>5164445.765511075</v>
      </c>
      <c r="K151" s="14">
        <f t="shared" si="14"/>
        <v>118</v>
      </c>
    </row>
    <row r="152" spans="7:11" x14ac:dyDescent="0.3">
      <c r="G152" s="14">
        <f t="shared" si="13"/>
        <v>118</v>
      </c>
      <c r="H152" s="15">
        <f t="shared" si="11"/>
        <v>3399.9267956281242</v>
      </c>
      <c r="I152" s="15">
        <f t="shared" si="8"/>
        <v>101997.80386884372</v>
      </c>
      <c r="J152" s="15">
        <f t="shared" si="9"/>
        <v>5099890.1934421863</v>
      </c>
      <c r="K152" s="14">
        <f t="shared" si="14"/>
        <v>119</v>
      </c>
    </row>
    <row r="153" spans="7:11" x14ac:dyDescent="0.3">
      <c r="G153" s="14">
        <f t="shared" si="13"/>
        <v>119</v>
      </c>
      <c r="H153" s="15">
        <f t="shared" si="11"/>
        <v>3357.4277106827726</v>
      </c>
      <c r="I153" s="15">
        <f t="shared" si="8"/>
        <v>100722.83132048318</v>
      </c>
      <c r="J153" s="15">
        <f t="shared" si="9"/>
        <v>5036141.5660241591</v>
      </c>
      <c r="K153" s="14">
        <f t="shared" si="14"/>
        <v>120</v>
      </c>
    </row>
    <row r="154" spans="7:11" x14ac:dyDescent="0.3">
      <c r="G154" s="14">
        <f t="shared" si="13"/>
        <v>120</v>
      </c>
      <c r="H154" s="15">
        <f t="shared" si="11"/>
        <v>3315.4598642992378</v>
      </c>
      <c r="I154" s="15">
        <f t="shared" si="8"/>
        <v>99463.795928977139</v>
      </c>
      <c r="J154" s="15">
        <f t="shared" si="9"/>
        <v>4973189.7964488566</v>
      </c>
      <c r="K154" s="14">
        <f t="shared" si="14"/>
        <v>121</v>
      </c>
    </row>
    <row r="155" spans="7:11" x14ac:dyDescent="0.3">
      <c r="G155" s="14">
        <f t="shared" si="13"/>
        <v>121</v>
      </c>
      <c r="H155" s="15">
        <f t="shared" si="11"/>
        <v>3274.0166159954974</v>
      </c>
      <c r="I155" s="15">
        <f t="shared" si="8"/>
        <v>98220.498479864924</v>
      </c>
      <c r="J155" s="15">
        <f t="shared" si="9"/>
        <v>4911024.9239932466</v>
      </c>
      <c r="K155" s="14">
        <f t="shared" si="14"/>
        <v>122</v>
      </c>
    </row>
    <row r="156" spans="7:11" x14ac:dyDescent="0.3">
      <c r="G156" s="14">
        <f t="shared" si="13"/>
        <v>122</v>
      </c>
      <c r="H156" s="15">
        <f t="shared" si="11"/>
        <v>3233.0914082955537</v>
      </c>
      <c r="I156" s="15">
        <f t="shared" si="8"/>
        <v>96992.742248866605</v>
      </c>
      <c r="J156" s="15">
        <f t="shared" si="9"/>
        <v>4849637.1124433307</v>
      </c>
      <c r="K156" s="14">
        <f t="shared" si="14"/>
        <v>123</v>
      </c>
    </row>
    <row r="157" spans="7:11" x14ac:dyDescent="0.3">
      <c r="G157" s="14">
        <f t="shared" si="13"/>
        <v>123</v>
      </c>
      <c r="H157" s="15">
        <f t="shared" si="11"/>
        <v>3192.6777656918593</v>
      </c>
      <c r="I157" s="15">
        <f t="shared" si="8"/>
        <v>95780.332970755786</v>
      </c>
      <c r="J157" s="15">
        <f t="shared" si="9"/>
        <v>4789016.6485377895</v>
      </c>
      <c r="K157" s="14">
        <f t="shared" si="14"/>
        <v>124</v>
      </c>
    </row>
    <row r="158" spans="7:11" x14ac:dyDescent="0.3">
      <c r="G158" s="14">
        <f t="shared" si="13"/>
        <v>124</v>
      </c>
      <c r="H158" s="15">
        <f t="shared" si="11"/>
        <v>3152.7692936207113</v>
      </c>
      <c r="I158" s="15">
        <f t="shared" si="8"/>
        <v>94583.078808621343</v>
      </c>
      <c r="J158" s="15">
        <f t="shared" si="9"/>
        <v>4729153.9404310668</v>
      </c>
      <c r="K158" s="14">
        <f t="shared" si="14"/>
        <v>125</v>
      </c>
    </row>
    <row r="159" spans="7:11" x14ac:dyDescent="0.3">
      <c r="G159" s="14">
        <f t="shared" si="13"/>
        <v>125</v>
      </c>
      <c r="H159" s="15">
        <f t="shared" si="11"/>
        <v>3113.3596774504526</v>
      </c>
      <c r="I159" s="15">
        <f t="shared" si="8"/>
        <v>93400.790323513575</v>
      </c>
      <c r="J159" s="15">
        <f t="shared" si="9"/>
        <v>4670039.5161756789</v>
      </c>
      <c r="K159" s="14">
        <f t="shared" si="14"/>
        <v>126</v>
      </c>
    </row>
    <row r="160" spans="7:11" x14ac:dyDescent="0.3">
      <c r="G160" s="14">
        <f t="shared" si="13"/>
        <v>126</v>
      </c>
      <c r="H160" s="15">
        <f t="shared" si="11"/>
        <v>3074.4426814823219</v>
      </c>
      <c r="I160" s="15">
        <f t="shared" si="8"/>
        <v>92233.280444469652</v>
      </c>
      <c r="J160" s="15">
        <f t="shared" si="9"/>
        <v>4611664.0222234828</v>
      </c>
      <c r="K160" s="14">
        <f t="shared" si="14"/>
        <v>127</v>
      </c>
    </row>
    <row r="161" spans="7:13" x14ac:dyDescent="0.3">
      <c r="G161" s="14">
        <f t="shared" si="13"/>
        <v>127</v>
      </c>
      <c r="H161" s="15">
        <f t="shared" si="11"/>
        <v>3036.0121479637928</v>
      </c>
      <c r="I161" s="15">
        <f t="shared" si="8"/>
        <v>91080.364438913792</v>
      </c>
      <c r="J161" s="15">
        <f t="shared" si="9"/>
        <v>4554018.22194569</v>
      </c>
      <c r="K161" s="14">
        <f t="shared" si="14"/>
        <v>128</v>
      </c>
      <c r="L161" s="4">
        <f>SUM(I34:I161)</f>
        <v>28804651.20932582</v>
      </c>
      <c r="M161" t="s">
        <v>41</v>
      </c>
    </row>
    <row r="162" spans="7:13" x14ac:dyDescent="0.3">
      <c r="G162" s="14">
        <f t="shared" si="13"/>
        <v>128</v>
      </c>
      <c r="H162" s="15">
        <v>15000</v>
      </c>
      <c r="I162" s="15">
        <f t="shared" si="8"/>
        <v>450000</v>
      </c>
      <c r="J162" s="15">
        <f t="shared" si="9"/>
        <v>22500000</v>
      </c>
      <c r="K162" s="14">
        <f t="shared" si="14"/>
        <v>129</v>
      </c>
    </row>
    <row r="163" spans="7:13" x14ac:dyDescent="0.3">
      <c r="G163" s="14">
        <f t="shared" si="13"/>
        <v>129</v>
      </c>
      <c r="H163" s="15">
        <f t="shared" si="11"/>
        <v>14812.5</v>
      </c>
      <c r="I163" s="15">
        <f t="shared" ref="I163:I195" si="15">H163*30</f>
        <v>444375</v>
      </c>
      <c r="J163" s="15">
        <f t="shared" ref="J163:J195" si="16">I163*L$33</f>
        <v>22218750</v>
      </c>
      <c r="K163" s="14">
        <f t="shared" si="14"/>
        <v>130</v>
      </c>
    </row>
    <row r="164" spans="7:13" x14ac:dyDescent="0.3">
      <c r="G164" s="14">
        <f t="shared" si="13"/>
        <v>130</v>
      </c>
      <c r="H164" s="15">
        <f t="shared" ref="H164:H227" si="17">H163-H163*0.15/12</f>
        <v>14627.34375</v>
      </c>
      <c r="I164" s="15">
        <f t="shared" si="15"/>
        <v>438820.3125</v>
      </c>
      <c r="J164" s="15">
        <f t="shared" si="16"/>
        <v>21941015.625</v>
      </c>
      <c r="K164" s="14">
        <f t="shared" si="14"/>
        <v>131</v>
      </c>
    </row>
    <row r="165" spans="7:13" x14ac:dyDescent="0.3">
      <c r="G165" s="14">
        <f t="shared" si="13"/>
        <v>131</v>
      </c>
      <c r="H165" s="15">
        <f t="shared" si="17"/>
        <v>14444.501953125</v>
      </c>
      <c r="I165" s="15">
        <f t="shared" si="15"/>
        <v>433335.05859375</v>
      </c>
      <c r="J165" s="15">
        <f t="shared" si="16"/>
        <v>21666752.9296875</v>
      </c>
      <c r="K165" s="14">
        <f t="shared" si="14"/>
        <v>132</v>
      </c>
    </row>
    <row r="166" spans="7:13" x14ac:dyDescent="0.3">
      <c r="G166" s="14">
        <f t="shared" si="13"/>
        <v>132</v>
      </c>
      <c r="H166" s="15">
        <f t="shared" si="17"/>
        <v>14263.945678710938</v>
      </c>
      <c r="I166" s="15">
        <f t="shared" si="15"/>
        <v>427918.37036132813</v>
      </c>
      <c r="J166" s="15">
        <f t="shared" si="16"/>
        <v>21395918.518066406</v>
      </c>
      <c r="K166" s="14">
        <f t="shared" si="14"/>
        <v>133</v>
      </c>
    </row>
    <row r="167" spans="7:13" x14ac:dyDescent="0.3">
      <c r="G167" s="14">
        <f t="shared" si="13"/>
        <v>133</v>
      </c>
      <c r="H167" s="15">
        <f t="shared" si="17"/>
        <v>14085.646357727052</v>
      </c>
      <c r="I167" s="15">
        <f t="shared" si="15"/>
        <v>422569.39073181152</v>
      </c>
      <c r="J167" s="15">
        <f t="shared" si="16"/>
        <v>21128469.536590576</v>
      </c>
      <c r="K167" s="14">
        <f t="shared" si="14"/>
        <v>134</v>
      </c>
    </row>
    <row r="168" spans="7:13" x14ac:dyDescent="0.3">
      <c r="G168" s="14">
        <f t="shared" si="13"/>
        <v>134</v>
      </c>
      <c r="H168" s="15">
        <f t="shared" si="17"/>
        <v>13909.575778255463</v>
      </c>
      <c r="I168" s="15">
        <f t="shared" si="15"/>
        <v>417287.27334766387</v>
      </c>
      <c r="J168" s="15">
        <f t="shared" si="16"/>
        <v>20864363.667383194</v>
      </c>
      <c r="K168" s="14">
        <f t="shared" si="14"/>
        <v>135</v>
      </c>
    </row>
    <row r="169" spans="7:13" x14ac:dyDescent="0.3">
      <c r="G169" s="14">
        <f t="shared" si="13"/>
        <v>135</v>
      </c>
      <c r="H169" s="15">
        <f t="shared" si="17"/>
        <v>13735.706081027269</v>
      </c>
      <c r="I169" s="15">
        <f t="shared" si="15"/>
        <v>412071.18243081804</v>
      </c>
      <c r="J169" s="15">
        <f t="shared" si="16"/>
        <v>20603559.1215409</v>
      </c>
      <c r="K169" s="14">
        <f t="shared" si="14"/>
        <v>136</v>
      </c>
    </row>
    <row r="170" spans="7:13" x14ac:dyDescent="0.3">
      <c r="G170" s="14">
        <f t="shared" si="13"/>
        <v>136</v>
      </c>
      <c r="H170" s="15">
        <f t="shared" si="17"/>
        <v>13564.009755014427</v>
      </c>
      <c r="I170" s="15">
        <f t="shared" si="15"/>
        <v>406920.29265043279</v>
      </c>
      <c r="J170" s="15">
        <f t="shared" si="16"/>
        <v>20346014.632521641</v>
      </c>
      <c r="K170" s="14">
        <f t="shared" si="14"/>
        <v>137</v>
      </c>
    </row>
    <row r="171" spans="7:13" x14ac:dyDescent="0.3">
      <c r="G171" s="14">
        <f t="shared" si="13"/>
        <v>137</v>
      </c>
      <c r="H171" s="15">
        <f t="shared" si="17"/>
        <v>13394.459633076747</v>
      </c>
      <c r="I171" s="15">
        <f t="shared" si="15"/>
        <v>401833.78899230243</v>
      </c>
      <c r="J171" s="15">
        <f t="shared" si="16"/>
        <v>20091689.449615121</v>
      </c>
      <c r="K171" s="14">
        <f t="shared" si="14"/>
        <v>138</v>
      </c>
    </row>
    <row r="172" spans="7:13" x14ac:dyDescent="0.3">
      <c r="G172" s="14">
        <f t="shared" si="13"/>
        <v>138</v>
      </c>
      <c r="H172" s="15">
        <f t="shared" si="17"/>
        <v>13227.028887663288</v>
      </c>
      <c r="I172" s="15">
        <f t="shared" si="15"/>
        <v>396810.86662989861</v>
      </c>
      <c r="J172" s="15">
        <f t="shared" si="16"/>
        <v>19840543.331494931</v>
      </c>
      <c r="K172" s="14">
        <f t="shared" si="14"/>
        <v>139</v>
      </c>
    </row>
    <row r="173" spans="7:13" x14ac:dyDescent="0.3">
      <c r="G173" s="14">
        <f t="shared" si="13"/>
        <v>139</v>
      </c>
      <c r="H173" s="15">
        <f t="shared" si="17"/>
        <v>13061.691026567496</v>
      </c>
      <c r="I173" s="15">
        <f t="shared" si="15"/>
        <v>391850.73079702491</v>
      </c>
      <c r="J173" s="15">
        <f t="shared" si="16"/>
        <v>19592536.539851245</v>
      </c>
      <c r="K173" s="14">
        <f t="shared" si="14"/>
        <v>140</v>
      </c>
    </row>
    <row r="174" spans="7:13" x14ac:dyDescent="0.3">
      <c r="G174" s="14">
        <f t="shared" si="13"/>
        <v>140</v>
      </c>
      <c r="H174" s="15">
        <f t="shared" si="17"/>
        <v>12898.419888735403</v>
      </c>
      <c r="I174" s="15">
        <f t="shared" si="15"/>
        <v>386952.5966620621</v>
      </c>
      <c r="J174" s="15">
        <f t="shared" si="16"/>
        <v>19347629.833103105</v>
      </c>
      <c r="K174" s="14">
        <f t="shared" si="14"/>
        <v>141</v>
      </c>
    </row>
    <row r="175" spans="7:13" x14ac:dyDescent="0.3">
      <c r="G175" s="14">
        <f t="shared" si="13"/>
        <v>141</v>
      </c>
      <c r="H175" s="15">
        <f t="shared" si="17"/>
        <v>12737.189640126211</v>
      </c>
      <c r="I175" s="15">
        <f t="shared" si="15"/>
        <v>382115.68920378631</v>
      </c>
      <c r="J175" s="15">
        <f t="shared" si="16"/>
        <v>19105784.460189316</v>
      </c>
      <c r="K175" s="14">
        <f t="shared" si="14"/>
        <v>142</v>
      </c>
    </row>
    <row r="176" spans="7:13" x14ac:dyDescent="0.3">
      <c r="G176" s="14">
        <f t="shared" si="13"/>
        <v>142</v>
      </c>
      <c r="H176" s="15">
        <f t="shared" si="17"/>
        <v>12577.974769624634</v>
      </c>
      <c r="I176" s="15">
        <f t="shared" si="15"/>
        <v>377339.24308873899</v>
      </c>
      <c r="J176" s="15">
        <f t="shared" si="16"/>
        <v>18866962.15443695</v>
      </c>
      <c r="K176" s="14">
        <f t="shared" si="14"/>
        <v>143</v>
      </c>
    </row>
    <row r="177" spans="7:11" x14ac:dyDescent="0.3">
      <c r="G177" s="14">
        <f t="shared" si="13"/>
        <v>143</v>
      </c>
      <c r="H177" s="15">
        <f t="shared" si="17"/>
        <v>12420.750085004325</v>
      </c>
      <c r="I177" s="15">
        <f t="shared" si="15"/>
        <v>372622.50255012978</v>
      </c>
      <c r="J177" s="15">
        <f t="shared" si="16"/>
        <v>18631125.127506487</v>
      </c>
      <c r="K177" s="14">
        <f t="shared" si="14"/>
        <v>144</v>
      </c>
    </row>
    <row r="178" spans="7:11" x14ac:dyDescent="0.3">
      <c r="G178" s="14">
        <f t="shared" si="13"/>
        <v>144</v>
      </c>
      <c r="H178" s="15">
        <f t="shared" si="17"/>
        <v>12265.490708941772</v>
      </c>
      <c r="I178" s="15">
        <f t="shared" si="15"/>
        <v>367964.72126825317</v>
      </c>
      <c r="J178" s="15">
        <f t="shared" si="16"/>
        <v>18398236.063412659</v>
      </c>
      <c r="K178" s="14">
        <f t="shared" si="14"/>
        <v>145</v>
      </c>
    </row>
    <row r="179" spans="7:11" x14ac:dyDescent="0.3">
      <c r="G179" s="14">
        <f t="shared" si="13"/>
        <v>145</v>
      </c>
      <c r="H179" s="15">
        <f t="shared" si="17"/>
        <v>12112.17207508</v>
      </c>
      <c r="I179" s="15">
        <f t="shared" si="15"/>
        <v>363365.16225240001</v>
      </c>
      <c r="J179" s="15">
        <f t="shared" si="16"/>
        <v>18168258.11262</v>
      </c>
      <c r="K179" s="14">
        <f t="shared" si="14"/>
        <v>146</v>
      </c>
    </row>
    <row r="180" spans="7:11" x14ac:dyDescent="0.3">
      <c r="G180" s="14">
        <f t="shared" si="13"/>
        <v>146</v>
      </c>
      <c r="H180" s="15">
        <f t="shared" si="17"/>
        <v>11960.769924141499</v>
      </c>
      <c r="I180" s="15">
        <f t="shared" si="15"/>
        <v>358823.09772424499</v>
      </c>
      <c r="J180" s="15">
        <f t="shared" si="16"/>
        <v>17941154.886212248</v>
      </c>
      <c r="K180" s="14">
        <f t="shared" si="14"/>
        <v>147</v>
      </c>
    </row>
    <row r="181" spans="7:11" x14ac:dyDescent="0.3">
      <c r="G181" s="14">
        <f t="shared" si="13"/>
        <v>147</v>
      </c>
      <c r="H181" s="15">
        <f t="shared" si="17"/>
        <v>11811.260300089731</v>
      </c>
      <c r="I181" s="15">
        <f t="shared" si="15"/>
        <v>354337.80900269194</v>
      </c>
      <c r="J181" s="15">
        <f t="shared" si="16"/>
        <v>17716890.450134598</v>
      </c>
      <c r="K181" s="14">
        <f t="shared" si="14"/>
        <v>148</v>
      </c>
    </row>
    <row r="182" spans="7:11" x14ac:dyDescent="0.3">
      <c r="G182" s="14">
        <f t="shared" si="13"/>
        <v>148</v>
      </c>
      <c r="H182" s="15">
        <f t="shared" si="17"/>
        <v>11663.619546338608</v>
      </c>
      <c r="I182" s="15">
        <f t="shared" si="15"/>
        <v>349908.58639015828</v>
      </c>
      <c r="J182" s="15">
        <f t="shared" si="16"/>
        <v>17495429.319507916</v>
      </c>
      <c r="K182" s="14">
        <f t="shared" si="14"/>
        <v>149</v>
      </c>
    </row>
    <row r="183" spans="7:11" x14ac:dyDescent="0.3">
      <c r="G183" s="14">
        <f t="shared" si="13"/>
        <v>149</v>
      </c>
      <c r="H183" s="15">
        <f t="shared" si="17"/>
        <v>11517.824302009376</v>
      </c>
      <c r="I183" s="15">
        <f t="shared" si="15"/>
        <v>345534.7290602813</v>
      </c>
      <c r="J183" s="15">
        <f t="shared" si="16"/>
        <v>17276736.453014065</v>
      </c>
      <c r="K183" s="14">
        <f t="shared" si="14"/>
        <v>150</v>
      </c>
    </row>
    <row r="184" spans="7:11" x14ac:dyDescent="0.3">
      <c r="G184" s="14">
        <f t="shared" si="13"/>
        <v>150</v>
      </c>
      <c r="H184" s="15">
        <f t="shared" si="17"/>
        <v>11373.851498234259</v>
      </c>
      <c r="I184" s="15">
        <f t="shared" si="15"/>
        <v>341215.54494702775</v>
      </c>
      <c r="J184" s="15">
        <f t="shared" si="16"/>
        <v>17060777.247351389</v>
      </c>
      <c r="K184" s="14">
        <f t="shared" si="14"/>
        <v>151</v>
      </c>
    </row>
    <row r="185" spans="7:11" x14ac:dyDescent="0.3">
      <c r="G185" s="14">
        <f t="shared" si="13"/>
        <v>151</v>
      </c>
      <c r="H185" s="15">
        <f t="shared" si="17"/>
        <v>11231.67835450633</v>
      </c>
      <c r="I185" s="15">
        <f t="shared" si="15"/>
        <v>336950.35063518991</v>
      </c>
      <c r="J185" s="15">
        <f t="shared" si="16"/>
        <v>16847517.531759497</v>
      </c>
      <c r="K185" s="14">
        <f t="shared" si="14"/>
        <v>152</v>
      </c>
    </row>
    <row r="186" spans="7:11" x14ac:dyDescent="0.3">
      <c r="G186" s="14">
        <f t="shared" si="13"/>
        <v>152</v>
      </c>
      <c r="H186" s="15">
        <f t="shared" si="17"/>
        <v>11091.282375075001</v>
      </c>
      <c r="I186" s="15">
        <f t="shared" si="15"/>
        <v>332738.47125225002</v>
      </c>
      <c r="J186" s="15">
        <f t="shared" si="16"/>
        <v>16636923.5626125</v>
      </c>
      <c r="K186" s="14">
        <f t="shared" si="14"/>
        <v>153</v>
      </c>
    </row>
    <row r="187" spans="7:11" x14ac:dyDescent="0.3">
      <c r="G187" s="14">
        <f t="shared" si="13"/>
        <v>153</v>
      </c>
      <c r="H187" s="15">
        <f t="shared" si="17"/>
        <v>10952.641345386564</v>
      </c>
      <c r="I187" s="15">
        <f t="shared" si="15"/>
        <v>328579.24036159692</v>
      </c>
      <c r="J187" s="15">
        <f t="shared" si="16"/>
        <v>16428962.018079847</v>
      </c>
      <c r="K187" s="14">
        <f t="shared" si="14"/>
        <v>154</v>
      </c>
    </row>
    <row r="188" spans="7:11" x14ac:dyDescent="0.3">
      <c r="G188" s="14">
        <f t="shared" si="13"/>
        <v>154</v>
      </c>
      <c r="H188" s="15">
        <f t="shared" si="17"/>
        <v>10815.733328569233</v>
      </c>
      <c r="I188" s="15">
        <f t="shared" si="15"/>
        <v>324471.99985707697</v>
      </c>
      <c r="J188" s="15">
        <f t="shared" si="16"/>
        <v>16223599.992853848</v>
      </c>
      <c r="K188" s="14">
        <f t="shared" si="14"/>
        <v>155</v>
      </c>
    </row>
    <row r="189" spans="7:11" x14ac:dyDescent="0.3">
      <c r="G189" s="14">
        <f t="shared" si="13"/>
        <v>155</v>
      </c>
      <c r="H189" s="15">
        <f t="shared" si="17"/>
        <v>10680.536661962118</v>
      </c>
      <c r="I189" s="15">
        <f t="shared" si="15"/>
        <v>320416.09985886357</v>
      </c>
      <c r="J189" s="15">
        <f t="shared" si="16"/>
        <v>16020804.992943179</v>
      </c>
      <c r="K189" s="14">
        <f t="shared" si="14"/>
        <v>156</v>
      </c>
    </row>
    <row r="190" spans="7:11" x14ac:dyDescent="0.3">
      <c r="G190" s="14">
        <f t="shared" si="13"/>
        <v>156</v>
      </c>
      <c r="H190" s="15">
        <f t="shared" si="17"/>
        <v>10547.029953687592</v>
      </c>
      <c r="I190" s="15">
        <f t="shared" si="15"/>
        <v>316410.89861062774</v>
      </c>
      <c r="J190" s="15">
        <f t="shared" si="16"/>
        <v>15820544.930531386</v>
      </c>
      <c r="K190" s="14">
        <f t="shared" si="14"/>
        <v>157</v>
      </c>
    </row>
    <row r="191" spans="7:11" x14ac:dyDescent="0.3">
      <c r="G191" s="14">
        <f t="shared" si="13"/>
        <v>157</v>
      </c>
      <c r="H191" s="15">
        <f t="shared" si="17"/>
        <v>10415.192079266497</v>
      </c>
      <c r="I191" s="15">
        <f t="shared" si="15"/>
        <v>312455.76237799489</v>
      </c>
      <c r="J191" s="15">
        <f t="shared" si="16"/>
        <v>15622788.118899744</v>
      </c>
      <c r="K191" s="14">
        <f t="shared" si="14"/>
        <v>158</v>
      </c>
    </row>
    <row r="192" spans="7:11" x14ac:dyDescent="0.3">
      <c r="G192" s="14">
        <f t="shared" si="13"/>
        <v>158</v>
      </c>
      <c r="H192" s="15">
        <f t="shared" si="17"/>
        <v>10285.002178275665</v>
      </c>
      <c r="I192" s="15">
        <f t="shared" si="15"/>
        <v>308550.06534826994</v>
      </c>
      <c r="J192" s="15">
        <f t="shared" si="16"/>
        <v>15427503.267413497</v>
      </c>
      <c r="K192" s="14">
        <f t="shared" si="14"/>
        <v>159</v>
      </c>
    </row>
    <row r="193" spans="7:11" x14ac:dyDescent="0.3">
      <c r="G193" s="14">
        <f t="shared" si="13"/>
        <v>159</v>
      </c>
      <c r="H193" s="15">
        <f t="shared" si="17"/>
        <v>10156.43965104722</v>
      </c>
      <c r="I193" s="15">
        <f t="shared" si="15"/>
        <v>304693.18953141657</v>
      </c>
      <c r="J193" s="15">
        <f t="shared" si="16"/>
        <v>15234659.476570828</v>
      </c>
      <c r="K193" s="14">
        <f t="shared" si="14"/>
        <v>160</v>
      </c>
    </row>
    <row r="194" spans="7:11" x14ac:dyDescent="0.3">
      <c r="G194" s="14">
        <f t="shared" si="13"/>
        <v>160</v>
      </c>
      <c r="H194" s="15">
        <f t="shared" si="17"/>
        <v>10029.484155409129</v>
      </c>
      <c r="I194" s="15">
        <f t="shared" si="15"/>
        <v>300884.52466227388</v>
      </c>
      <c r="J194" s="15">
        <f t="shared" si="16"/>
        <v>15044226.233113693</v>
      </c>
      <c r="K194" s="14">
        <f t="shared" si="14"/>
        <v>161</v>
      </c>
    </row>
    <row r="195" spans="7:11" x14ac:dyDescent="0.3">
      <c r="G195" s="14">
        <f>G194+1</f>
        <v>161</v>
      </c>
      <c r="H195" s="15">
        <f t="shared" si="17"/>
        <v>9904.1156034665146</v>
      </c>
      <c r="I195" s="15">
        <f t="shared" si="15"/>
        <v>297123.46810399543</v>
      </c>
      <c r="J195" s="15">
        <f t="shared" si="16"/>
        <v>14856173.405199772</v>
      </c>
      <c r="K195" s="14">
        <f>K194+1</f>
        <v>162</v>
      </c>
    </row>
    <row r="196" spans="7:11" x14ac:dyDescent="0.3">
      <c r="G196" s="14">
        <f t="shared" ref="G196:G259" si="18">G195+1</f>
        <v>162</v>
      </c>
      <c r="H196" s="15">
        <f t="shared" si="17"/>
        <v>9780.3141584231835</v>
      </c>
      <c r="I196" s="15">
        <f t="shared" ref="I196:I259" si="19">H196*30</f>
        <v>293409.42475269549</v>
      </c>
      <c r="J196" s="15">
        <f t="shared" ref="J196:J259" si="20">I196*L$33</f>
        <v>14670471.237634774</v>
      </c>
      <c r="K196" s="14">
        <f t="shared" ref="K196:K259" si="21">K195+1</f>
        <v>163</v>
      </c>
    </row>
    <row r="197" spans="7:11" x14ac:dyDescent="0.3">
      <c r="G197" s="14">
        <f t="shared" si="18"/>
        <v>163</v>
      </c>
      <c r="H197" s="15">
        <f t="shared" si="17"/>
        <v>9658.0602314428943</v>
      </c>
      <c r="I197" s="15">
        <f t="shared" si="19"/>
        <v>289741.80694328685</v>
      </c>
      <c r="J197" s="15">
        <f t="shared" si="20"/>
        <v>14487090.347164342</v>
      </c>
      <c r="K197" s="14">
        <f t="shared" si="21"/>
        <v>164</v>
      </c>
    </row>
    <row r="198" spans="7:11" x14ac:dyDescent="0.3">
      <c r="G198" s="14">
        <f t="shared" si="18"/>
        <v>164</v>
      </c>
      <c r="H198" s="15">
        <f t="shared" si="17"/>
        <v>9537.3344785498575</v>
      </c>
      <c r="I198" s="15">
        <f t="shared" si="19"/>
        <v>286120.03435649571</v>
      </c>
      <c r="J198" s="15">
        <f t="shared" si="20"/>
        <v>14306001.717824785</v>
      </c>
      <c r="K198" s="14">
        <f t="shared" si="21"/>
        <v>165</v>
      </c>
    </row>
    <row r="199" spans="7:11" x14ac:dyDescent="0.3">
      <c r="G199" s="14">
        <f t="shared" si="18"/>
        <v>165</v>
      </c>
      <c r="H199" s="15">
        <f t="shared" si="17"/>
        <v>9418.1177975679839</v>
      </c>
      <c r="I199" s="15">
        <f t="shared" si="19"/>
        <v>282543.53392703953</v>
      </c>
      <c r="J199" s="15">
        <f t="shared" si="20"/>
        <v>14127176.696351977</v>
      </c>
      <c r="K199" s="14">
        <f t="shared" si="21"/>
        <v>166</v>
      </c>
    </row>
    <row r="200" spans="7:11" x14ac:dyDescent="0.3">
      <c r="G200" s="14">
        <f t="shared" si="18"/>
        <v>166</v>
      </c>
      <c r="H200" s="15">
        <f t="shared" si="17"/>
        <v>9300.3913250983842</v>
      </c>
      <c r="I200" s="15">
        <f t="shared" si="19"/>
        <v>279011.73975295154</v>
      </c>
      <c r="J200" s="15">
        <f t="shared" si="20"/>
        <v>13950586.987647578</v>
      </c>
      <c r="K200" s="14">
        <f t="shared" si="21"/>
        <v>167</v>
      </c>
    </row>
    <row r="201" spans="7:11" x14ac:dyDescent="0.3">
      <c r="G201" s="14">
        <f t="shared" si="18"/>
        <v>167</v>
      </c>
      <c r="H201" s="15">
        <f t="shared" si="17"/>
        <v>9184.1364335346552</v>
      </c>
      <c r="I201" s="15">
        <f t="shared" si="19"/>
        <v>275524.09300603968</v>
      </c>
      <c r="J201" s="15">
        <f t="shared" si="20"/>
        <v>13776204.650301984</v>
      </c>
      <c r="K201" s="14">
        <f t="shared" si="21"/>
        <v>168</v>
      </c>
    </row>
    <row r="202" spans="7:11" x14ac:dyDescent="0.3">
      <c r="G202" s="14">
        <f t="shared" si="18"/>
        <v>168</v>
      </c>
      <c r="H202" s="15">
        <f t="shared" si="17"/>
        <v>9069.3347281154729</v>
      </c>
      <c r="I202" s="15">
        <f t="shared" si="19"/>
        <v>272080.04184346419</v>
      </c>
      <c r="J202" s="15">
        <f t="shared" si="20"/>
        <v>13604002.092173209</v>
      </c>
      <c r="K202" s="14">
        <f t="shared" si="21"/>
        <v>169</v>
      </c>
    </row>
    <row r="203" spans="7:11" x14ac:dyDescent="0.3">
      <c r="G203" s="14">
        <f t="shared" si="18"/>
        <v>169</v>
      </c>
      <c r="H203" s="15">
        <f t="shared" si="17"/>
        <v>8955.9680440140291</v>
      </c>
      <c r="I203" s="15">
        <f t="shared" si="19"/>
        <v>268679.04132042086</v>
      </c>
      <c r="J203" s="15">
        <f t="shared" si="20"/>
        <v>13433952.066021044</v>
      </c>
      <c r="K203" s="14">
        <f t="shared" si="21"/>
        <v>170</v>
      </c>
    </row>
    <row r="204" spans="7:11" x14ac:dyDescent="0.3">
      <c r="G204" s="14">
        <f t="shared" si="18"/>
        <v>170</v>
      </c>
      <c r="H204" s="15">
        <f t="shared" si="17"/>
        <v>8844.0184434638541</v>
      </c>
      <c r="I204" s="15">
        <f t="shared" si="19"/>
        <v>265320.5533039156</v>
      </c>
      <c r="J204" s="15">
        <f t="shared" si="20"/>
        <v>13266027.66519578</v>
      </c>
      <c r="K204" s="14">
        <f t="shared" si="21"/>
        <v>171</v>
      </c>
    </row>
    <row r="205" spans="7:11" x14ac:dyDescent="0.3">
      <c r="G205" s="14">
        <f t="shared" si="18"/>
        <v>171</v>
      </c>
      <c r="H205" s="15">
        <f t="shared" si="17"/>
        <v>8733.4682129205557</v>
      </c>
      <c r="I205" s="15">
        <f t="shared" si="19"/>
        <v>262004.04638761666</v>
      </c>
      <c r="J205" s="15">
        <f t="shared" si="20"/>
        <v>13100202.319380833</v>
      </c>
      <c r="K205" s="14">
        <f t="shared" si="21"/>
        <v>172</v>
      </c>
    </row>
    <row r="206" spans="7:11" x14ac:dyDescent="0.3">
      <c r="G206" s="14">
        <f t="shared" si="18"/>
        <v>172</v>
      </c>
      <c r="H206" s="15">
        <f t="shared" si="17"/>
        <v>8624.2998602590487</v>
      </c>
      <c r="I206" s="15">
        <f t="shared" si="19"/>
        <v>258728.99580777145</v>
      </c>
      <c r="J206" s="15">
        <f t="shared" si="20"/>
        <v>12936449.790388573</v>
      </c>
      <c r="K206" s="14">
        <f t="shared" si="21"/>
        <v>173</v>
      </c>
    </row>
    <row r="207" spans="7:11" x14ac:dyDescent="0.3">
      <c r="G207" s="14">
        <f t="shared" si="18"/>
        <v>173</v>
      </c>
      <c r="H207" s="15">
        <f t="shared" si="17"/>
        <v>8516.4961120058106</v>
      </c>
      <c r="I207" s="15">
        <f t="shared" si="19"/>
        <v>255494.88336017431</v>
      </c>
      <c r="J207" s="15">
        <f t="shared" si="20"/>
        <v>12774744.168008715</v>
      </c>
      <c r="K207" s="14">
        <f t="shared" si="21"/>
        <v>174</v>
      </c>
    </row>
    <row r="208" spans="7:11" x14ac:dyDescent="0.3">
      <c r="G208" s="14">
        <f t="shared" si="18"/>
        <v>174</v>
      </c>
      <c r="H208" s="15">
        <f t="shared" si="17"/>
        <v>8410.0399106057375</v>
      </c>
      <c r="I208" s="15">
        <f t="shared" si="19"/>
        <v>252301.19731817214</v>
      </c>
      <c r="J208" s="15">
        <f t="shared" si="20"/>
        <v>12615059.865908608</v>
      </c>
      <c r="K208" s="14">
        <f t="shared" si="21"/>
        <v>175</v>
      </c>
    </row>
    <row r="209" spans="7:11" x14ac:dyDescent="0.3">
      <c r="G209" s="14">
        <f t="shared" si="18"/>
        <v>175</v>
      </c>
      <c r="H209" s="15">
        <f t="shared" si="17"/>
        <v>8304.9144117231663</v>
      </c>
      <c r="I209" s="15">
        <f t="shared" si="19"/>
        <v>249147.432351695</v>
      </c>
      <c r="J209" s="15">
        <f t="shared" si="20"/>
        <v>12457371.61758475</v>
      </c>
      <c r="K209" s="14">
        <f t="shared" si="21"/>
        <v>176</v>
      </c>
    </row>
    <row r="210" spans="7:11" x14ac:dyDescent="0.3">
      <c r="G210" s="14">
        <f t="shared" si="18"/>
        <v>176</v>
      </c>
      <c r="H210" s="15">
        <f t="shared" si="17"/>
        <v>8201.1029815766269</v>
      </c>
      <c r="I210" s="15">
        <f t="shared" si="19"/>
        <v>246033.08944729881</v>
      </c>
      <c r="J210" s="15">
        <f t="shared" si="20"/>
        <v>12301654.472364942</v>
      </c>
      <c r="K210" s="14">
        <f t="shared" si="21"/>
        <v>177</v>
      </c>
    </row>
    <row r="211" spans="7:11" x14ac:dyDescent="0.3">
      <c r="G211" s="14">
        <f t="shared" si="18"/>
        <v>177</v>
      </c>
      <c r="H211" s="15">
        <f t="shared" si="17"/>
        <v>8098.5891943069191</v>
      </c>
      <c r="I211" s="15">
        <f t="shared" si="19"/>
        <v>242957.67582920758</v>
      </c>
      <c r="J211" s="15">
        <f t="shared" si="20"/>
        <v>12147883.79146038</v>
      </c>
      <c r="K211" s="14">
        <f t="shared" si="21"/>
        <v>178</v>
      </c>
    </row>
    <row r="212" spans="7:11" x14ac:dyDescent="0.3">
      <c r="G212" s="14">
        <f t="shared" si="18"/>
        <v>178</v>
      </c>
      <c r="H212" s="15">
        <f t="shared" si="17"/>
        <v>7997.3568293780827</v>
      </c>
      <c r="I212" s="15">
        <f t="shared" si="19"/>
        <v>239920.70488134248</v>
      </c>
      <c r="J212" s="15">
        <f t="shared" si="20"/>
        <v>11996035.244067123</v>
      </c>
      <c r="K212" s="14">
        <f t="shared" si="21"/>
        <v>179</v>
      </c>
    </row>
    <row r="213" spans="7:11" x14ac:dyDescent="0.3">
      <c r="G213" s="14">
        <f t="shared" si="18"/>
        <v>179</v>
      </c>
      <c r="H213" s="15">
        <f t="shared" si="17"/>
        <v>7897.3898690108563</v>
      </c>
      <c r="I213" s="15">
        <f t="shared" si="19"/>
        <v>236921.69607032568</v>
      </c>
      <c r="J213" s="15">
        <f t="shared" si="20"/>
        <v>11846084.803516284</v>
      </c>
      <c r="K213" s="14">
        <f t="shared" si="21"/>
        <v>180</v>
      </c>
    </row>
    <row r="214" spans="7:11" x14ac:dyDescent="0.3">
      <c r="G214" s="14">
        <f t="shared" si="18"/>
        <v>180</v>
      </c>
      <c r="H214" s="15">
        <f t="shared" si="17"/>
        <v>7798.6724956482203</v>
      </c>
      <c r="I214" s="15">
        <f t="shared" si="19"/>
        <v>233960.17486944661</v>
      </c>
      <c r="J214" s="15">
        <f t="shared" si="20"/>
        <v>11698008.74347233</v>
      </c>
      <c r="K214" s="14">
        <f t="shared" si="21"/>
        <v>181</v>
      </c>
    </row>
    <row r="215" spans="7:11" x14ac:dyDescent="0.3">
      <c r="G215" s="14">
        <f t="shared" si="18"/>
        <v>181</v>
      </c>
      <c r="H215" s="15">
        <f t="shared" si="17"/>
        <v>7701.1890894526177</v>
      </c>
      <c r="I215" s="15">
        <f t="shared" si="19"/>
        <v>231035.67268357854</v>
      </c>
      <c r="J215" s="15">
        <f t="shared" si="20"/>
        <v>11551783.634178927</v>
      </c>
      <c r="K215" s="14">
        <f t="shared" si="21"/>
        <v>182</v>
      </c>
    </row>
    <row r="216" spans="7:11" x14ac:dyDescent="0.3">
      <c r="G216" s="14">
        <f t="shared" si="18"/>
        <v>182</v>
      </c>
      <c r="H216" s="15">
        <f t="shared" si="17"/>
        <v>7604.9242258344602</v>
      </c>
      <c r="I216" s="15">
        <f t="shared" si="19"/>
        <v>228147.72677503381</v>
      </c>
      <c r="J216" s="15">
        <f t="shared" si="20"/>
        <v>11407386.33875169</v>
      </c>
      <c r="K216" s="14">
        <f t="shared" si="21"/>
        <v>183</v>
      </c>
    </row>
    <row r="217" spans="7:11" x14ac:dyDescent="0.3">
      <c r="G217" s="14">
        <f t="shared" si="18"/>
        <v>183</v>
      </c>
      <c r="H217" s="15">
        <f t="shared" si="17"/>
        <v>7509.8626730115293</v>
      </c>
      <c r="I217" s="15">
        <f t="shared" si="19"/>
        <v>225295.88019034587</v>
      </c>
      <c r="J217" s="15">
        <f t="shared" si="20"/>
        <v>11264794.009517293</v>
      </c>
      <c r="K217" s="14">
        <f t="shared" si="21"/>
        <v>184</v>
      </c>
    </row>
    <row r="218" spans="7:11" x14ac:dyDescent="0.3">
      <c r="G218" s="14">
        <f t="shared" si="18"/>
        <v>184</v>
      </c>
      <c r="H218" s="15">
        <f t="shared" si="17"/>
        <v>7415.9893895988853</v>
      </c>
      <c r="I218" s="15">
        <f t="shared" si="19"/>
        <v>222479.68168796657</v>
      </c>
      <c r="J218" s="15">
        <f t="shared" si="20"/>
        <v>11123984.084398329</v>
      </c>
      <c r="K218" s="14">
        <f t="shared" si="21"/>
        <v>185</v>
      </c>
    </row>
    <row r="219" spans="7:11" x14ac:dyDescent="0.3">
      <c r="G219" s="14">
        <f t="shared" si="18"/>
        <v>185</v>
      </c>
      <c r="H219" s="15">
        <f t="shared" si="17"/>
        <v>7323.2895222288989</v>
      </c>
      <c r="I219" s="15">
        <f t="shared" si="19"/>
        <v>219698.68566686698</v>
      </c>
      <c r="J219" s="15">
        <f t="shared" si="20"/>
        <v>10984934.283343349</v>
      </c>
      <c r="K219" s="14">
        <f t="shared" si="21"/>
        <v>186</v>
      </c>
    </row>
    <row r="220" spans="7:11" x14ac:dyDescent="0.3">
      <c r="G220" s="14">
        <f t="shared" si="18"/>
        <v>186</v>
      </c>
      <c r="H220" s="15">
        <f t="shared" si="17"/>
        <v>7231.7484032010379</v>
      </c>
      <c r="I220" s="15">
        <f t="shared" si="19"/>
        <v>216952.45209603113</v>
      </c>
      <c r="J220" s="15">
        <f t="shared" si="20"/>
        <v>10847622.604801556</v>
      </c>
      <c r="K220" s="14">
        <f t="shared" si="21"/>
        <v>187</v>
      </c>
    </row>
    <row r="221" spans="7:11" x14ac:dyDescent="0.3">
      <c r="G221" s="14">
        <f t="shared" si="18"/>
        <v>187</v>
      </c>
      <c r="H221" s="15">
        <f t="shared" si="17"/>
        <v>7141.3515481610248</v>
      </c>
      <c r="I221" s="15">
        <f t="shared" si="19"/>
        <v>214240.54644483075</v>
      </c>
      <c r="J221" s="15">
        <f t="shared" si="20"/>
        <v>10712027.322241537</v>
      </c>
      <c r="K221" s="14">
        <f t="shared" si="21"/>
        <v>188</v>
      </c>
    </row>
    <row r="222" spans="7:11" x14ac:dyDescent="0.3">
      <c r="G222" s="14">
        <f t="shared" si="18"/>
        <v>188</v>
      </c>
      <c r="H222" s="15">
        <f t="shared" si="17"/>
        <v>7052.0846538090118</v>
      </c>
      <c r="I222" s="15">
        <f t="shared" si="19"/>
        <v>211562.53961427035</v>
      </c>
      <c r="J222" s="15">
        <f t="shared" si="20"/>
        <v>10578126.980713518</v>
      </c>
      <c r="K222" s="14">
        <f t="shared" si="21"/>
        <v>189</v>
      </c>
    </row>
    <row r="223" spans="7:11" x14ac:dyDescent="0.3">
      <c r="G223" s="14">
        <f t="shared" si="18"/>
        <v>189</v>
      </c>
      <c r="H223" s="15">
        <f t="shared" si="17"/>
        <v>6963.9335956363993</v>
      </c>
      <c r="I223" s="15">
        <f t="shared" si="19"/>
        <v>208918.00786909199</v>
      </c>
      <c r="J223" s="15">
        <f t="shared" si="20"/>
        <v>10445900.3934546</v>
      </c>
      <c r="K223" s="14">
        <f t="shared" si="21"/>
        <v>190</v>
      </c>
    </row>
    <row r="224" spans="7:11" x14ac:dyDescent="0.3">
      <c r="G224" s="14">
        <f t="shared" si="18"/>
        <v>190</v>
      </c>
      <c r="H224" s="15">
        <f t="shared" si="17"/>
        <v>6876.8844256909442</v>
      </c>
      <c r="I224" s="15">
        <f t="shared" si="19"/>
        <v>206306.53277072831</v>
      </c>
      <c r="J224" s="15">
        <f t="shared" si="20"/>
        <v>10315326.638536416</v>
      </c>
      <c r="K224" s="14">
        <f t="shared" si="21"/>
        <v>191</v>
      </c>
    </row>
    <row r="225" spans="7:11" x14ac:dyDescent="0.3">
      <c r="G225" s="14">
        <f t="shared" si="18"/>
        <v>191</v>
      </c>
      <c r="H225" s="15">
        <f t="shared" si="17"/>
        <v>6790.9233703698073</v>
      </c>
      <c r="I225" s="15">
        <f t="shared" si="19"/>
        <v>203727.70111109421</v>
      </c>
      <c r="J225" s="15">
        <f t="shared" si="20"/>
        <v>10186385.05555471</v>
      </c>
      <c r="K225" s="14">
        <f t="shared" si="21"/>
        <v>192</v>
      </c>
    </row>
    <row r="226" spans="7:11" x14ac:dyDescent="0.3">
      <c r="G226" s="14">
        <f t="shared" si="18"/>
        <v>192</v>
      </c>
      <c r="H226" s="15">
        <f t="shared" si="17"/>
        <v>6706.0368282401851</v>
      </c>
      <c r="I226" s="15">
        <f t="shared" si="19"/>
        <v>201181.10484720554</v>
      </c>
      <c r="J226" s="15">
        <f t="shared" si="20"/>
        <v>10059055.242360277</v>
      </c>
      <c r="K226" s="14">
        <f t="shared" si="21"/>
        <v>193</v>
      </c>
    </row>
    <row r="227" spans="7:11" x14ac:dyDescent="0.3">
      <c r="G227" s="14">
        <f t="shared" si="18"/>
        <v>193</v>
      </c>
      <c r="H227" s="15">
        <f t="shared" si="17"/>
        <v>6622.2113678871829</v>
      </c>
      <c r="I227" s="15">
        <f t="shared" si="19"/>
        <v>198666.34103661549</v>
      </c>
      <c r="J227" s="15">
        <f t="shared" si="20"/>
        <v>9933317.0518307742</v>
      </c>
      <c r="K227" s="14">
        <f t="shared" si="21"/>
        <v>194</v>
      </c>
    </row>
    <row r="228" spans="7:11" x14ac:dyDescent="0.3">
      <c r="G228" s="14">
        <f t="shared" si="18"/>
        <v>194</v>
      </c>
      <c r="H228" s="15">
        <f t="shared" ref="H228:H291" si="22">H227-H227*0.15/12</f>
        <v>6539.4337257885927</v>
      </c>
      <c r="I228" s="15">
        <f t="shared" si="19"/>
        <v>196183.01177365778</v>
      </c>
      <c r="J228" s="15">
        <f t="shared" si="20"/>
        <v>9809150.5886828899</v>
      </c>
      <c r="K228" s="14">
        <f t="shared" si="21"/>
        <v>195</v>
      </c>
    </row>
    <row r="229" spans="7:11" x14ac:dyDescent="0.3">
      <c r="G229" s="14">
        <f t="shared" si="18"/>
        <v>195</v>
      </c>
      <c r="H229" s="15">
        <f t="shared" si="22"/>
        <v>6457.6908042162349</v>
      </c>
      <c r="I229" s="15">
        <f t="shared" si="19"/>
        <v>193730.72412648704</v>
      </c>
      <c r="J229" s="15">
        <f t="shared" si="20"/>
        <v>9686536.206324352</v>
      </c>
      <c r="K229" s="14">
        <f t="shared" si="21"/>
        <v>196</v>
      </c>
    </row>
    <row r="230" spans="7:11" x14ac:dyDescent="0.3">
      <c r="G230" s="14">
        <f t="shared" si="18"/>
        <v>196</v>
      </c>
      <c r="H230" s="15">
        <f t="shared" si="22"/>
        <v>6376.9696691635318</v>
      </c>
      <c r="I230" s="15">
        <f t="shared" si="19"/>
        <v>191309.09007490595</v>
      </c>
      <c r="J230" s="15">
        <f t="shared" si="20"/>
        <v>9565454.503745297</v>
      </c>
      <c r="K230" s="14">
        <f t="shared" si="21"/>
        <v>197</v>
      </c>
    </row>
    <row r="231" spans="7:11" x14ac:dyDescent="0.3">
      <c r="G231" s="14">
        <f t="shared" si="18"/>
        <v>197</v>
      </c>
      <c r="H231" s="15">
        <f t="shared" si="22"/>
        <v>6297.2575482989878</v>
      </c>
      <c r="I231" s="15">
        <f t="shared" si="19"/>
        <v>188917.72644896962</v>
      </c>
      <c r="J231" s="15">
        <f t="shared" si="20"/>
        <v>9445886.3224484809</v>
      </c>
      <c r="K231" s="14">
        <f t="shared" si="21"/>
        <v>198</v>
      </c>
    </row>
    <row r="232" spans="7:11" x14ac:dyDescent="0.3">
      <c r="G232" s="14">
        <f t="shared" si="18"/>
        <v>198</v>
      </c>
      <c r="H232" s="15">
        <f t="shared" si="22"/>
        <v>6218.54182894525</v>
      </c>
      <c r="I232" s="15">
        <f t="shared" si="19"/>
        <v>186556.2548683575</v>
      </c>
      <c r="J232" s="15">
        <f t="shared" si="20"/>
        <v>9327812.7434178758</v>
      </c>
      <c r="K232" s="14">
        <f t="shared" si="21"/>
        <v>199</v>
      </c>
    </row>
    <row r="233" spans="7:11" x14ac:dyDescent="0.3">
      <c r="G233" s="14">
        <f t="shared" si="18"/>
        <v>199</v>
      </c>
      <c r="H233" s="15">
        <f t="shared" si="22"/>
        <v>6140.8100560834346</v>
      </c>
      <c r="I233" s="15">
        <f t="shared" si="19"/>
        <v>184224.30168250305</v>
      </c>
      <c r="J233" s="15">
        <f t="shared" si="20"/>
        <v>9211215.0841251519</v>
      </c>
      <c r="K233" s="14">
        <f t="shared" si="21"/>
        <v>200</v>
      </c>
    </row>
    <row r="234" spans="7:11" x14ac:dyDescent="0.3">
      <c r="G234" s="14">
        <f t="shared" si="18"/>
        <v>200</v>
      </c>
      <c r="H234" s="15">
        <f t="shared" si="22"/>
        <v>6064.0499303823917</v>
      </c>
      <c r="I234" s="15">
        <f t="shared" si="19"/>
        <v>181921.49791147176</v>
      </c>
      <c r="J234" s="15">
        <f t="shared" si="20"/>
        <v>9096074.8955735881</v>
      </c>
      <c r="K234" s="14">
        <f t="shared" si="21"/>
        <v>201</v>
      </c>
    </row>
    <row r="235" spans="7:11" x14ac:dyDescent="0.3">
      <c r="G235" s="14">
        <f t="shared" si="18"/>
        <v>201</v>
      </c>
      <c r="H235" s="15">
        <f t="shared" si="22"/>
        <v>5988.2493062526119</v>
      </c>
      <c r="I235" s="15">
        <f t="shared" si="19"/>
        <v>179647.47918757837</v>
      </c>
      <c r="J235" s="15">
        <f t="shared" si="20"/>
        <v>8982373.9593789186</v>
      </c>
      <c r="K235" s="14">
        <f t="shared" si="21"/>
        <v>202</v>
      </c>
    </row>
    <row r="236" spans="7:11" x14ac:dyDescent="0.3">
      <c r="G236" s="14">
        <f t="shared" si="18"/>
        <v>202</v>
      </c>
      <c r="H236" s="15">
        <f t="shared" si="22"/>
        <v>5913.3961899244541</v>
      </c>
      <c r="I236" s="15">
        <f t="shared" si="19"/>
        <v>177401.88569773361</v>
      </c>
      <c r="J236" s="15">
        <f t="shared" si="20"/>
        <v>8870094.2848866805</v>
      </c>
      <c r="K236" s="14">
        <f t="shared" si="21"/>
        <v>203</v>
      </c>
    </row>
    <row r="237" spans="7:11" x14ac:dyDescent="0.3">
      <c r="G237" s="14">
        <f t="shared" si="18"/>
        <v>203</v>
      </c>
      <c r="H237" s="15">
        <f t="shared" si="22"/>
        <v>5839.4787375503984</v>
      </c>
      <c r="I237" s="15">
        <f t="shared" si="19"/>
        <v>175184.36212651196</v>
      </c>
      <c r="J237" s="15">
        <f t="shared" si="20"/>
        <v>8759218.1063255984</v>
      </c>
      <c r="K237" s="14">
        <f t="shared" si="21"/>
        <v>204</v>
      </c>
    </row>
    <row r="238" spans="7:11" x14ac:dyDescent="0.3">
      <c r="G238" s="14">
        <f t="shared" si="18"/>
        <v>204</v>
      </c>
      <c r="H238" s="15">
        <f t="shared" si="22"/>
        <v>5766.4852533310186</v>
      </c>
      <c r="I238" s="15">
        <f t="shared" si="19"/>
        <v>172994.55759993056</v>
      </c>
      <c r="J238" s="15">
        <f t="shared" si="20"/>
        <v>8649727.879996527</v>
      </c>
      <c r="K238" s="14">
        <f t="shared" si="21"/>
        <v>205</v>
      </c>
    </row>
    <row r="239" spans="7:11" x14ac:dyDescent="0.3">
      <c r="G239" s="14">
        <f t="shared" si="18"/>
        <v>205</v>
      </c>
      <c r="H239" s="15">
        <f t="shared" si="22"/>
        <v>5694.4041876643805</v>
      </c>
      <c r="I239" s="15">
        <f t="shared" si="19"/>
        <v>170832.12562993143</v>
      </c>
      <c r="J239" s="15">
        <f t="shared" si="20"/>
        <v>8541606.2814965714</v>
      </c>
      <c r="K239" s="14">
        <f t="shared" si="21"/>
        <v>206</v>
      </c>
    </row>
    <row r="240" spans="7:11" x14ac:dyDescent="0.3">
      <c r="G240" s="14">
        <f t="shared" si="18"/>
        <v>206</v>
      </c>
      <c r="H240" s="15">
        <f t="shared" si="22"/>
        <v>5623.2241353185755</v>
      </c>
      <c r="I240" s="15">
        <f t="shared" si="19"/>
        <v>168696.72405955725</v>
      </c>
      <c r="J240" s="15">
        <f t="shared" si="20"/>
        <v>8434836.2029778622</v>
      </c>
      <c r="K240" s="14">
        <f t="shared" si="21"/>
        <v>207</v>
      </c>
    </row>
    <row r="241" spans="7:11" x14ac:dyDescent="0.3">
      <c r="G241" s="14">
        <f t="shared" si="18"/>
        <v>207</v>
      </c>
      <c r="H241" s="15">
        <f t="shared" si="22"/>
        <v>5552.933833627093</v>
      </c>
      <c r="I241" s="15">
        <f t="shared" si="19"/>
        <v>166588.0150088128</v>
      </c>
      <c r="J241" s="15">
        <f t="shared" si="20"/>
        <v>8329400.7504406404</v>
      </c>
      <c r="K241" s="14">
        <f t="shared" si="21"/>
        <v>208</v>
      </c>
    </row>
    <row r="242" spans="7:11" x14ac:dyDescent="0.3">
      <c r="G242" s="14">
        <f t="shared" si="18"/>
        <v>208</v>
      </c>
      <c r="H242" s="15">
        <f t="shared" si="22"/>
        <v>5483.5221607067542</v>
      </c>
      <c r="I242" s="15">
        <f t="shared" si="19"/>
        <v>164505.66482120263</v>
      </c>
      <c r="J242" s="15">
        <f t="shared" si="20"/>
        <v>8225283.2410601322</v>
      </c>
      <c r="K242" s="14">
        <f t="shared" si="21"/>
        <v>209</v>
      </c>
    </row>
    <row r="243" spans="7:11" x14ac:dyDescent="0.3">
      <c r="G243" s="14">
        <f t="shared" si="18"/>
        <v>209</v>
      </c>
      <c r="H243" s="15">
        <f t="shared" si="22"/>
        <v>5414.9781336979195</v>
      </c>
      <c r="I243" s="15">
        <f t="shared" si="19"/>
        <v>162449.34401093758</v>
      </c>
      <c r="J243" s="15">
        <f t="shared" si="20"/>
        <v>8122467.2005468793</v>
      </c>
      <c r="K243" s="14">
        <f t="shared" si="21"/>
        <v>210</v>
      </c>
    </row>
    <row r="244" spans="7:11" x14ac:dyDescent="0.3">
      <c r="G244" s="14">
        <f t="shared" si="18"/>
        <v>210</v>
      </c>
      <c r="H244" s="15">
        <f t="shared" si="22"/>
        <v>5347.2909070266951</v>
      </c>
      <c r="I244" s="15">
        <f t="shared" si="19"/>
        <v>160418.72721080086</v>
      </c>
      <c r="J244" s="15">
        <f t="shared" si="20"/>
        <v>8020936.3605400436</v>
      </c>
      <c r="K244" s="14">
        <f t="shared" si="21"/>
        <v>211</v>
      </c>
    </row>
    <row r="245" spans="7:11" x14ac:dyDescent="0.3">
      <c r="G245" s="14">
        <f t="shared" si="18"/>
        <v>211</v>
      </c>
      <c r="H245" s="15">
        <f t="shared" si="22"/>
        <v>5280.4497706888615</v>
      </c>
      <c r="I245" s="15">
        <f t="shared" si="19"/>
        <v>158413.49312066584</v>
      </c>
      <c r="J245" s="15">
        <f t="shared" si="20"/>
        <v>7920674.6560332915</v>
      </c>
      <c r="K245" s="14">
        <f t="shared" si="21"/>
        <v>212</v>
      </c>
    </row>
    <row r="246" spans="7:11" x14ac:dyDescent="0.3">
      <c r="G246" s="14">
        <f t="shared" si="18"/>
        <v>212</v>
      </c>
      <c r="H246" s="15">
        <f t="shared" si="22"/>
        <v>5214.4441485552506</v>
      </c>
      <c r="I246" s="15">
        <f t="shared" si="19"/>
        <v>156433.32445665752</v>
      </c>
      <c r="J246" s="15">
        <f t="shared" si="20"/>
        <v>7821666.2228328753</v>
      </c>
      <c r="K246" s="14">
        <f t="shared" si="21"/>
        <v>213</v>
      </c>
    </row>
    <row r="247" spans="7:11" x14ac:dyDescent="0.3">
      <c r="G247" s="14">
        <f t="shared" si="18"/>
        <v>213</v>
      </c>
      <c r="H247" s="15">
        <f t="shared" si="22"/>
        <v>5149.2635966983098</v>
      </c>
      <c r="I247" s="15">
        <f t="shared" si="19"/>
        <v>154477.9079009493</v>
      </c>
      <c r="J247" s="15">
        <f t="shared" si="20"/>
        <v>7723895.3950474653</v>
      </c>
      <c r="K247" s="14">
        <f t="shared" si="21"/>
        <v>214</v>
      </c>
    </row>
    <row r="248" spans="7:11" x14ac:dyDescent="0.3">
      <c r="G248" s="14">
        <f t="shared" si="18"/>
        <v>214</v>
      </c>
      <c r="H248" s="15">
        <f t="shared" si="22"/>
        <v>5084.8978017395812</v>
      </c>
      <c r="I248" s="15">
        <f t="shared" si="19"/>
        <v>152546.93405218743</v>
      </c>
      <c r="J248" s="15">
        <f t="shared" si="20"/>
        <v>7627346.7026093714</v>
      </c>
      <c r="K248" s="14">
        <f t="shared" si="21"/>
        <v>215</v>
      </c>
    </row>
    <row r="249" spans="7:11" x14ac:dyDescent="0.3">
      <c r="G249" s="14">
        <f t="shared" si="18"/>
        <v>215</v>
      </c>
      <c r="H249" s="15">
        <f t="shared" si="22"/>
        <v>5021.3365792178365</v>
      </c>
      <c r="I249" s="15">
        <f t="shared" si="19"/>
        <v>150640.09737653509</v>
      </c>
      <c r="J249" s="15">
        <f t="shared" si="20"/>
        <v>7532004.8688267544</v>
      </c>
      <c r="K249" s="14">
        <f t="shared" si="21"/>
        <v>216</v>
      </c>
    </row>
    <row r="250" spans="7:11" x14ac:dyDescent="0.3">
      <c r="G250" s="14">
        <f t="shared" si="18"/>
        <v>216</v>
      </c>
      <c r="H250" s="15">
        <f t="shared" si="22"/>
        <v>4958.5698719776137</v>
      </c>
      <c r="I250" s="15">
        <f t="shared" si="19"/>
        <v>148757.09615932842</v>
      </c>
      <c r="J250" s="15">
        <f t="shared" si="20"/>
        <v>7437854.8079664204</v>
      </c>
      <c r="K250" s="14">
        <f t="shared" si="21"/>
        <v>217</v>
      </c>
    </row>
    <row r="251" spans="7:11" x14ac:dyDescent="0.3">
      <c r="G251" s="14">
        <f t="shared" si="18"/>
        <v>217</v>
      </c>
      <c r="H251" s="15">
        <f t="shared" si="22"/>
        <v>4896.5877485778938</v>
      </c>
      <c r="I251" s="15">
        <f t="shared" si="19"/>
        <v>146897.63245733682</v>
      </c>
      <c r="J251" s="15">
        <f t="shared" si="20"/>
        <v>7344881.622866841</v>
      </c>
      <c r="K251" s="14">
        <f t="shared" si="21"/>
        <v>218</v>
      </c>
    </row>
    <row r="252" spans="7:11" x14ac:dyDescent="0.3">
      <c r="G252" s="14">
        <f t="shared" si="18"/>
        <v>218</v>
      </c>
      <c r="H252" s="15">
        <f t="shared" si="22"/>
        <v>4835.3804017206703</v>
      </c>
      <c r="I252" s="15">
        <f t="shared" si="19"/>
        <v>145061.41205162011</v>
      </c>
      <c r="J252" s="15">
        <f t="shared" si="20"/>
        <v>7253070.6025810055</v>
      </c>
      <c r="K252" s="14">
        <f t="shared" si="21"/>
        <v>219</v>
      </c>
    </row>
    <row r="253" spans="7:11" x14ac:dyDescent="0.3">
      <c r="G253" s="14">
        <f t="shared" si="18"/>
        <v>219</v>
      </c>
      <c r="H253" s="15">
        <f t="shared" si="22"/>
        <v>4774.9381466991617</v>
      </c>
      <c r="I253" s="15">
        <f t="shared" si="19"/>
        <v>143248.14440097485</v>
      </c>
      <c r="J253" s="15">
        <f t="shared" si="20"/>
        <v>7162407.2200487424</v>
      </c>
      <c r="K253" s="14">
        <f t="shared" si="21"/>
        <v>220</v>
      </c>
    </row>
    <row r="254" spans="7:11" x14ac:dyDescent="0.3">
      <c r="G254" s="14">
        <f t="shared" si="18"/>
        <v>220</v>
      </c>
      <c r="H254" s="15">
        <f t="shared" si="22"/>
        <v>4715.2514198654226</v>
      </c>
      <c r="I254" s="15">
        <f t="shared" si="19"/>
        <v>141457.54259596267</v>
      </c>
      <c r="J254" s="15">
        <f t="shared" si="20"/>
        <v>7072877.1297981339</v>
      </c>
      <c r="K254" s="14">
        <f t="shared" si="21"/>
        <v>221</v>
      </c>
    </row>
    <row r="255" spans="7:11" x14ac:dyDescent="0.3">
      <c r="G255" s="14">
        <f t="shared" si="18"/>
        <v>221</v>
      </c>
      <c r="H255" s="15">
        <f t="shared" si="22"/>
        <v>4656.3107771171044</v>
      </c>
      <c r="I255" s="15">
        <f t="shared" si="19"/>
        <v>139689.32331351313</v>
      </c>
      <c r="J255" s="15">
        <f t="shared" si="20"/>
        <v>6984466.1656756569</v>
      </c>
      <c r="K255" s="14">
        <f t="shared" si="21"/>
        <v>222</v>
      </c>
    </row>
    <row r="256" spans="7:11" x14ac:dyDescent="0.3">
      <c r="G256" s="14">
        <f t="shared" si="18"/>
        <v>222</v>
      </c>
      <c r="H256" s="15">
        <f t="shared" si="22"/>
        <v>4598.1068924031406</v>
      </c>
      <c r="I256" s="15">
        <f t="shared" si="19"/>
        <v>137943.20677209421</v>
      </c>
      <c r="J256" s="15">
        <f t="shared" si="20"/>
        <v>6897160.338604711</v>
      </c>
      <c r="K256" s="14">
        <f t="shared" si="21"/>
        <v>223</v>
      </c>
    </row>
    <row r="257" spans="7:11" x14ac:dyDescent="0.3">
      <c r="G257" s="14">
        <f t="shared" si="18"/>
        <v>223</v>
      </c>
      <c r="H257" s="15">
        <f t="shared" si="22"/>
        <v>4540.6305562481011</v>
      </c>
      <c r="I257" s="15">
        <f t="shared" si="19"/>
        <v>136218.91668744304</v>
      </c>
      <c r="J257" s="15">
        <f t="shared" si="20"/>
        <v>6810945.8343721516</v>
      </c>
      <c r="K257" s="14">
        <f t="shared" si="21"/>
        <v>224</v>
      </c>
    </row>
    <row r="258" spans="7:11" x14ac:dyDescent="0.3">
      <c r="G258" s="14">
        <f t="shared" si="18"/>
        <v>224</v>
      </c>
      <c r="H258" s="15">
        <f t="shared" si="22"/>
        <v>4483.8726742950003</v>
      </c>
      <c r="I258" s="15">
        <f t="shared" si="19"/>
        <v>134516.18022885002</v>
      </c>
      <c r="J258" s="15">
        <f t="shared" si="20"/>
        <v>6725809.0114425011</v>
      </c>
      <c r="K258" s="14">
        <f t="shared" si="21"/>
        <v>225</v>
      </c>
    </row>
    <row r="259" spans="7:11" x14ac:dyDescent="0.3">
      <c r="G259" s="14">
        <f t="shared" si="18"/>
        <v>225</v>
      </c>
      <c r="H259" s="15">
        <f t="shared" si="22"/>
        <v>4427.824265866313</v>
      </c>
      <c r="I259" s="15">
        <f t="shared" si="19"/>
        <v>132834.7279759894</v>
      </c>
      <c r="J259" s="15">
        <f t="shared" si="20"/>
        <v>6641736.3987994697</v>
      </c>
      <c r="K259" s="14">
        <f t="shared" si="21"/>
        <v>226</v>
      </c>
    </row>
    <row r="260" spans="7:11" x14ac:dyDescent="0.3">
      <c r="G260" s="14">
        <f t="shared" ref="G260:G323" si="23">G259+1</f>
        <v>226</v>
      </c>
      <c r="H260" s="15">
        <f t="shared" si="22"/>
        <v>4372.4764625429843</v>
      </c>
      <c r="I260" s="15">
        <f t="shared" ref="I260:I323" si="24">H260*30</f>
        <v>131174.29387628954</v>
      </c>
      <c r="J260" s="15">
        <f t="shared" ref="J260:J323" si="25">I260*L$33</f>
        <v>6558714.693814477</v>
      </c>
      <c r="K260" s="14">
        <f t="shared" ref="K260:K323" si="26">K259+1</f>
        <v>227</v>
      </c>
    </row>
    <row r="261" spans="7:11" x14ac:dyDescent="0.3">
      <c r="G261" s="14">
        <f t="shared" si="23"/>
        <v>227</v>
      </c>
      <c r="H261" s="15">
        <f t="shared" si="22"/>
        <v>4317.8205067611971</v>
      </c>
      <c r="I261" s="15">
        <f t="shared" si="24"/>
        <v>129534.61520283591</v>
      </c>
      <c r="J261" s="15">
        <f t="shared" si="25"/>
        <v>6476730.7601417955</v>
      </c>
      <c r="K261" s="14">
        <f t="shared" si="26"/>
        <v>228</v>
      </c>
    </row>
    <row r="262" spans="7:11" x14ac:dyDescent="0.3">
      <c r="G262" s="14">
        <f t="shared" si="23"/>
        <v>228</v>
      </c>
      <c r="H262" s="15">
        <f t="shared" si="22"/>
        <v>4263.8477504266821</v>
      </c>
      <c r="I262" s="15">
        <f t="shared" si="24"/>
        <v>127915.43251280046</v>
      </c>
      <c r="J262" s="15">
        <f t="shared" si="25"/>
        <v>6395771.6256400226</v>
      </c>
      <c r="K262" s="14">
        <f t="shared" si="26"/>
        <v>229</v>
      </c>
    </row>
    <row r="263" spans="7:11" x14ac:dyDescent="0.3">
      <c r="G263" s="14">
        <f t="shared" si="23"/>
        <v>229</v>
      </c>
      <c r="H263" s="15">
        <f t="shared" si="22"/>
        <v>4210.549653546349</v>
      </c>
      <c r="I263" s="15">
        <f t="shared" si="24"/>
        <v>126316.48960639047</v>
      </c>
      <c r="J263" s="15">
        <f t="shared" si="25"/>
        <v>6315824.4803195242</v>
      </c>
      <c r="K263" s="14">
        <f t="shared" si="26"/>
        <v>230</v>
      </c>
    </row>
    <row r="264" spans="7:11" x14ac:dyDescent="0.3">
      <c r="G264" s="14">
        <f t="shared" si="23"/>
        <v>230</v>
      </c>
      <c r="H264" s="15">
        <f t="shared" si="22"/>
        <v>4157.9177828770198</v>
      </c>
      <c r="I264" s="15">
        <f t="shared" si="24"/>
        <v>124737.5334863106</v>
      </c>
      <c r="J264" s="15">
        <f t="shared" si="25"/>
        <v>6236876.6743155299</v>
      </c>
      <c r="K264" s="14">
        <f t="shared" si="26"/>
        <v>231</v>
      </c>
    </row>
    <row r="265" spans="7:11" x14ac:dyDescent="0.3">
      <c r="G265" s="14">
        <f t="shared" si="23"/>
        <v>231</v>
      </c>
      <c r="H265" s="15">
        <f t="shared" si="22"/>
        <v>4105.9438105910567</v>
      </c>
      <c r="I265" s="15">
        <f t="shared" si="24"/>
        <v>123178.3143177317</v>
      </c>
      <c r="J265" s="15">
        <f t="shared" si="25"/>
        <v>6158915.7158865845</v>
      </c>
      <c r="K265" s="14">
        <f t="shared" si="26"/>
        <v>232</v>
      </c>
    </row>
    <row r="266" spans="7:11" x14ac:dyDescent="0.3">
      <c r="G266" s="14">
        <f t="shared" si="23"/>
        <v>232</v>
      </c>
      <c r="H266" s="15">
        <f t="shared" si="22"/>
        <v>4054.6195129586686</v>
      </c>
      <c r="I266" s="15">
        <f t="shared" si="24"/>
        <v>121638.58538876005</v>
      </c>
      <c r="J266" s="15">
        <f t="shared" si="25"/>
        <v>6081929.2694380023</v>
      </c>
      <c r="K266" s="14">
        <f t="shared" si="26"/>
        <v>233</v>
      </c>
    </row>
    <row r="267" spans="7:11" x14ac:dyDescent="0.3">
      <c r="G267" s="14">
        <f t="shared" si="23"/>
        <v>233</v>
      </c>
      <c r="H267" s="15">
        <f t="shared" si="22"/>
        <v>4003.9367690466852</v>
      </c>
      <c r="I267" s="15">
        <f t="shared" si="24"/>
        <v>120118.10307140056</v>
      </c>
      <c r="J267" s="15">
        <f t="shared" si="25"/>
        <v>6005905.153570028</v>
      </c>
      <c r="K267" s="14">
        <f t="shared" si="26"/>
        <v>234</v>
      </c>
    </row>
    <row r="268" spans="7:11" x14ac:dyDescent="0.3">
      <c r="G268" s="14">
        <f t="shared" si="23"/>
        <v>234</v>
      </c>
      <c r="H268" s="15">
        <f t="shared" si="22"/>
        <v>3953.8875594336018</v>
      </c>
      <c r="I268" s="15">
        <f t="shared" si="24"/>
        <v>118616.62678300806</v>
      </c>
      <c r="J268" s="15">
        <f t="shared" si="25"/>
        <v>5930831.3391504027</v>
      </c>
      <c r="K268" s="14">
        <f t="shared" si="26"/>
        <v>235</v>
      </c>
    </row>
    <row r="269" spans="7:11" x14ac:dyDescent="0.3">
      <c r="G269" s="14">
        <f t="shared" si="23"/>
        <v>235</v>
      </c>
      <c r="H269" s="15">
        <f t="shared" si="22"/>
        <v>3904.4639649406818</v>
      </c>
      <c r="I269" s="15">
        <f t="shared" si="24"/>
        <v>117133.91894822045</v>
      </c>
      <c r="J269" s="15">
        <f t="shared" si="25"/>
        <v>5856695.9474110231</v>
      </c>
      <c r="K269" s="14">
        <f t="shared" si="26"/>
        <v>236</v>
      </c>
    </row>
    <row r="270" spans="7:11" x14ac:dyDescent="0.3">
      <c r="G270" s="14">
        <f t="shared" si="23"/>
        <v>236</v>
      </c>
      <c r="H270" s="15">
        <f t="shared" si="22"/>
        <v>3855.6581653789231</v>
      </c>
      <c r="I270" s="15">
        <f t="shared" si="24"/>
        <v>115669.74496136769</v>
      </c>
      <c r="J270" s="15">
        <f t="shared" si="25"/>
        <v>5783487.2480683848</v>
      </c>
      <c r="K270" s="14">
        <f t="shared" si="26"/>
        <v>237</v>
      </c>
    </row>
    <row r="271" spans="7:11" x14ac:dyDescent="0.3">
      <c r="G271" s="14">
        <f t="shared" si="23"/>
        <v>237</v>
      </c>
      <c r="H271" s="15">
        <f t="shared" si="22"/>
        <v>3807.4624383116866</v>
      </c>
      <c r="I271" s="15">
        <f t="shared" si="24"/>
        <v>114223.87314935059</v>
      </c>
      <c r="J271" s="15">
        <f t="shared" si="25"/>
        <v>5711193.6574675292</v>
      </c>
      <c r="K271" s="14">
        <f t="shared" si="26"/>
        <v>238</v>
      </c>
    </row>
    <row r="272" spans="7:11" x14ac:dyDescent="0.3">
      <c r="G272" s="14">
        <f t="shared" si="23"/>
        <v>238</v>
      </c>
      <c r="H272" s="15">
        <f t="shared" si="22"/>
        <v>3759.8691578327907</v>
      </c>
      <c r="I272" s="15">
        <f t="shared" si="24"/>
        <v>112796.07473498372</v>
      </c>
      <c r="J272" s="15">
        <f t="shared" si="25"/>
        <v>5639803.7367491862</v>
      </c>
      <c r="K272" s="14">
        <f t="shared" si="26"/>
        <v>239</v>
      </c>
    </row>
    <row r="273" spans="7:12" x14ac:dyDescent="0.3">
      <c r="G273" s="14">
        <f t="shared" si="23"/>
        <v>239</v>
      </c>
      <c r="H273" s="15">
        <f t="shared" si="22"/>
        <v>3712.8707933598807</v>
      </c>
      <c r="I273" s="15">
        <f t="shared" si="24"/>
        <v>111386.12380079643</v>
      </c>
      <c r="J273" s="15">
        <f t="shared" si="25"/>
        <v>5569306.190039821</v>
      </c>
      <c r="K273" s="14">
        <f t="shared" si="26"/>
        <v>240</v>
      </c>
    </row>
    <row r="274" spans="7:12" x14ac:dyDescent="0.3">
      <c r="G274" s="14">
        <f t="shared" si="23"/>
        <v>240</v>
      </c>
      <c r="H274" s="15">
        <f t="shared" si="22"/>
        <v>3666.4599084428824</v>
      </c>
      <c r="I274" s="15">
        <f t="shared" si="24"/>
        <v>109993.79725328647</v>
      </c>
      <c r="J274" s="15">
        <f t="shared" si="25"/>
        <v>5499689.8626643233</v>
      </c>
      <c r="K274" s="14">
        <f t="shared" si="26"/>
        <v>241</v>
      </c>
      <c r="L274" s="4">
        <f>SUM(I34:I274)</f>
        <v>56115141.226316184</v>
      </c>
    </row>
    <row r="275" spans="7:12" x14ac:dyDescent="0.3">
      <c r="G275" s="14">
        <f t="shared" si="23"/>
        <v>241</v>
      </c>
      <c r="H275" s="15">
        <f t="shared" si="22"/>
        <v>3620.6291595873463</v>
      </c>
      <c r="I275" s="15">
        <f t="shared" si="24"/>
        <v>108618.87478762039</v>
      </c>
      <c r="J275" s="15">
        <f t="shared" si="25"/>
        <v>5430943.739381019</v>
      </c>
      <c r="K275" s="14">
        <f t="shared" si="26"/>
        <v>242</v>
      </c>
    </row>
    <row r="276" spans="7:12" x14ac:dyDescent="0.3">
      <c r="G276" s="14">
        <f t="shared" si="23"/>
        <v>242</v>
      </c>
      <c r="H276" s="15">
        <f t="shared" si="22"/>
        <v>3575.3712950925046</v>
      </c>
      <c r="I276" s="15">
        <f t="shared" si="24"/>
        <v>107261.13885277514</v>
      </c>
      <c r="J276" s="15">
        <f t="shared" si="25"/>
        <v>5363056.9426387567</v>
      </c>
      <c r="K276" s="14">
        <f t="shared" si="26"/>
        <v>243</v>
      </c>
    </row>
    <row r="277" spans="7:12" x14ac:dyDescent="0.3">
      <c r="G277" s="14">
        <f t="shared" si="23"/>
        <v>243</v>
      </c>
      <c r="H277" s="15">
        <f t="shared" si="22"/>
        <v>3530.6791539038481</v>
      </c>
      <c r="I277" s="15">
        <f t="shared" si="24"/>
        <v>105920.37461711545</v>
      </c>
      <c r="J277" s="15">
        <f t="shared" si="25"/>
        <v>5296018.7308557723</v>
      </c>
      <c r="K277" s="14">
        <f t="shared" si="26"/>
        <v>244</v>
      </c>
    </row>
    <row r="278" spans="7:12" x14ac:dyDescent="0.3">
      <c r="G278" s="14">
        <f t="shared" si="23"/>
        <v>244</v>
      </c>
      <c r="H278" s="15">
        <f t="shared" si="22"/>
        <v>3486.5456644800502</v>
      </c>
      <c r="I278" s="15">
        <f t="shared" si="24"/>
        <v>104596.3699344015</v>
      </c>
      <c r="J278" s="15">
        <f t="shared" si="25"/>
        <v>5229818.4967200756</v>
      </c>
      <c r="K278" s="14">
        <f t="shared" si="26"/>
        <v>245</v>
      </c>
    </row>
    <row r="279" spans="7:12" x14ac:dyDescent="0.3">
      <c r="G279" s="14">
        <f t="shared" si="23"/>
        <v>245</v>
      </c>
      <c r="H279" s="15">
        <f t="shared" si="22"/>
        <v>3442.9638436740497</v>
      </c>
      <c r="I279" s="15">
        <f t="shared" si="24"/>
        <v>103288.91531022149</v>
      </c>
      <c r="J279" s="15">
        <f t="shared" si="25"/>
        <v>5164445.765511075</v>
      </c>
      <c r="K279" s="14">
        <f t="shared" si="26"/>
        <v>246</v>
      </c>
    </row>
    <row r="280" spans="7:12" x14ac:dyDescent="0.3">
      <c r="G280" s="14">
        <f t="shared" si="23"/>
        <v>246</v>
      </c>
      <c r="H280" s="15">
        <f t="shared" si="22"/>
        <v>3399.9267956281242</v>
      </c>
      <c r="I280" s="15">
        <f t="shared" si="24"/>
        <v>101997.80386884372</v>
      </c>
      <c r="J280" s="15">
        <f t="shared" si="25"/>
        <v>5099890.1934421863</v>
      </c>
      <c r="K280" s="14">
        <f t="shared" si="26"/>
        <v>247</v>
      </c>
    </row>
    <row r="281" spans="7:12" x14ac:dyDescent="0.3">
      <c r="G281" s="14">
        <f t="shared" si="23"/>
        <v>247</v>
      </c>
      <c r="H281" s="15">
        <f t="shared" si="22"/>
        <v>3357.4277106827726</v>
      </c>
      <c r="I281" s="15">
        <f t="shared" si="24"/>
        <v>100722.83132048318</v>
      </c>
      <c r="J281" s="15">
        <f t="shared" si="25"/>
        <v>5036141.5660241591</v>
      </c>
      <c r="K281" s="14">
        <f t="shared" si="26"/>
        <v>248</v>
      </c>
    </row>
    <row r="282" spans="7:12" x14ac:dyDescent="0.3">
      <c r="G282" s="14">
        <f t="shared" si="23"/>
        <v>248</v>
      </c>
      <c r="H282" s="15">
        <f t="shared" si="22"/>
        <v>3315.4598642992378</v>
      </c>
      <c r="I282" s="15">
        <f t="shared" si="24"/>
        <v>99463.795928977139</v>
      </c>
      <c r="J282" s="15">
        <f t="shared" si="25"/>
        <v>4973189.7964488566</v>
      </c>
      <c r="K282" s="14">
        <f t="shared" si="26"/>
        <v>249</v>
      </c>
    </row>
    <row r="283" spans="7:12" x14ac:dyDescent="0.3">
      <c r="G283" s="14">
        <f t="shared" si="23"/>
        <v>249</v>
      </c>
      <c r="H283" s="15">
        <f t="shared" si="22"/>
        <v>3274.0166159954974</v>
      </c>
      <c r="I283" s="15">
        <f t="shared" si="24"/>
        <v>98220.498479864924</v>
      </c>
      <c r="J283" s="15">
        <f t="shared" si="25"/>
        <v>4911024.9239932466</v>
      </c>
      <c r="K283" s="14">
        <f t="shared" si="26"/>
        <v>250</v>
      </c>
    </row>
    <row r="284" spans="7:12" x14ac:dyDescent="0.3">
      <c r="G284" s="14">
        <f t="shared" si="23"/>
        <v>250</v>
      </c>
      <c r="H284" s="15">
        <f t="shared" si="22"/>
        <v>3233.0914082955537</v>
      </c>
      <c r="I284" s="15">
        <f t="shared" si="24"/>
        <v>96992.742248866605</v>
      </c>
      <c r="J284" s="15">
        <f t="shared" si="25"/>
        <v>4849637.1124433307</v>
      </c>
      <c r="K284" s="14">
        <f t="shared" si="26"/>
        <v>251</v>
      </c>
    </row>
    <row r="285" spans="7:12" x14ac:dyDescent="0.3">
      <c r="G285" s="14">
        <f t="shared" si="23"/>
        <v>251</v>
      </c>
      <c r="H285" s="15">
        <f t="shared" si="22"/>
        <v>3192.6777656918593</v>
      </c>
      <c r="I285" s="15">
        <f t="shared" si="24"/>
        <v>95780.332970755786</v>
      </c>
      <c r="J285" s="15">
        <f t="shared" si="25"/>
        <v>4789016.6485377895</v>
      </c>
      <c r="K285" s="14">
        <f t="shared" si="26"/>
        <v>252</v>
      </c>
    </row>
    <row r="286" spans="7:12" x14ac:dyDescent="0.3">
      <c r="G286" s="14">
        <f t="shared" si="23"/>
        <v>252</v>
      </c>
      <c r="H286" s="15">
        <f t="shared" si="22"/>
        <v>3152.7692936207113</v>
      </c>
      <c r="I286" s="15">
        <f t="shared" si="24"/>
        <v>94583.078808621343</v>
      </c>
      <c r="J286" s="15">
        <f t="shared" si="25"/>
        <v>4729153.9404310668</v>
      </c>
      <c r="K286" s="14">
        <f t="shared" si="26"/>
        <v>253</v>
      </c>
    </row>
    <row r="287" spans="7:12" x14ac:dyDescent="0.3">
      <c r="G287" s="14">
        <f t="shared" si="23"/>
        <v>253</v>
      </c>
      <c r="H287" s="15">
        <f t="shared" si="22"/>
        <v>3113.3596774504526</v>
      </c>
      <c r="I287" s="15">
        <f t="shared" si="24"/>
        <v>93400.790323513575</v>
      </c>
      <c r="J287" s="15">
        <f t="shared" si="25"/>
        <v>4670039.5161756789</v>
      </c>
      <c r="K287" s="14">
        <f t="shared" si="26"/>
        <v>254</v>
      </c>
    </row>
    <row r="288" spans="7:12" x14ac:dyDescent="0.3">
      <c r="G288" s="14">
        <f t="shared" si="23"/>
        <v>254</v>
      </c>
      <c r="H288" s="15">
        <f t="shared" si="22"/>
        <v>3074.4426814823219</v>
      </c>
      <c r="I288" s="15">
        <f t="shared" si="24"/>
        <v>92233.280444469652</v>
      </c>
      <c r="J288" s="15">
        <f t="shared" si="25"/>
        <v>4611664.0222234828</v>
      </c>
      <c r="K288" s="14">
        <f t="shared" si="26"/>
        <v>255</v>
      </c>
    </row>
    <row r="289" spans="7:11" x14ac:dyDescent="0.3">
      <c r="G289" s="14">
        <f t="shared" si="23"/>
        <v>255</v>
      </c>
      <c r="H289" s="15">
        <f t="shared" si="22"/>
        <v>3036.0121479637928</v>
      </c>
      <c r="I289" s="15">
        <f t="shared" si="24"/>
        <v>91080.364438913792</v>
      </c>
      <c r="J289" s="15">
        <f t="shared" si="25"/>
        <v>4554018.22194569</v>
      </c>
      <c r="K289" s="14">
        <f t="shared" si="26"/>
        <v>256</v>
      </c>
    </row>
    <row r="290" spans="7:11" x14ac:dyDescent="0.3">
      <c r="G290" s="14">
        <f t="shared" si="23"/>
        <v>256</v>
      </c>
      <c r="H290" s="15">
        <f t="shared" si="22"/>
        <v>2998.0619961142456</v>
      </c>
      <c r="I290" s="15">
        <f t="shared" si="24"/>
        <v>89941.859883427373</v>
      </c>
      <c r="J290" s="15">
        <f t="shared" si="25"/>
        <v>4497092.9941713689</v>
      </c>
      <c r="K290" s="14">
        <f t="shared" si="26"/>
        <v>257</v>
      </c>
    </row>
    <row r="291" spans="7:11" x14ac:dyDescent="0.3">
      <c r="G291" s="14">
        <f t="shared" si="23"/>
        <v>257</v>
      </c>
      <c r="H291" s="15">
        <f t="shared" si="22"/>
        <v>2960.5862211628178</v>
      </c>
      <c r="I291" s="15">
        <f t="shared" si="24"/>
        <v>88817.58663488453</v>
      </c>
      <c r="J291" s="15">
        <f t="shared" si="25"/>
        <v>4440879.3317442266</v>
      </c>
      <c r="K291" s="14">
        <f t="shared" si="26"/>
        <v>258</v>
      </c>
    </row>
    <row r="292" spans="7:11" x14ac:dyDescent="0.3">
      <c r="G292" s="14">
        <f t="shared" si="23"/>
        <v>258</v>
      </c>
      <c r="H292" s="15">
        <f t="shared" ref="H292:H355" si="27">H291-H291*0.15/12</f>
        <v>2923.5788933982826</v>
      </c>
      <c r="I292" s="15">
        <f t="shared" si="24"/>
        <v>87707.366801948476</v>
      </c>
      <c r="J292" s="15">
        <f t="shared" si="25"/>
        <v>4385368.3400974236</v>
      </c>
      <c r="K292" s="14">
        <f t="shared" si="26"/>
        <v>259</v>
      </c>
    </row>
    <row r="293" spans="7:11" x14ac:dyDescent="0.3">
      <c r="G293" s="14">
        <f t="shared" si="23"/>
        <v>259</v>
      </c>
      <c r="H293" s="15">
        <f t="shared" si="27"/>
        <v>2887.0341572308039</v>
      </c>
      <c r="I293" s="15">
        <f t="shared" si="24"/>
        <v>86611.024716924119</v>
      </c>
      <c r="J293" s="15">
        <f t="shared" si="25"/>
        <v>4330551.2358462056</v>
      </c>
      <c r="K293" s="14">
        <f t="shared" si="26"/>
        <v>260</v>
      </c>
    </row>
    <row r="294" spans="7:11" x14ac:dyDescent="0.3">
      <c r="G294" s="14">
        <f t="shared" si="23"/>
        <v>260</v>
      </c>
      <c r="H294" s="15">
        <f t="shared" si="27"/>
        <v>2850.9462302654188</v>
      </c>
      <c r="I294" s="15">
        <f t="shared" si="24"/>
        <v>85528.386907962558</v>
      </c>
      <c r="J294" s="15">
        <f t="shared" si="25"/>
        <v>4276419.345398128</v>
      </c>
      <c r="K294" s="14">
        <f t="shared" si="26"/>
        <v>261</v>
      </c>
    </row>
    <row r="295" spans="7:11" x14ac:dyDescent="0.3">
      <c r="G295" s="14">
        <f t="shared" si="23"/>
        <v>261</v>
      </c>
      <c r="H295" s="15">
        <f t="shared" si="27"/>
        <v>2815.3094023871008</v>
      </c>
      <c r="I295" s="15">
        <f t="shared" si="24"/>
        <v>84459.282071613023</v>
      </c>
      <c r="J295" s="15">
        <f t="shared" si="25"/>
        <v>4222964.1035806509</v>
      </c>
      <c r="K295" s="14">
        <f t="shared" si="26"/>
        <v>262</v>
      </c>
    </row>
    <row r="296" spans="7:11" x14ac:dyDescent="0.3">
      <c r="G296" s="14">
        <f t="shared" si="23"/>
        <v>262</v>
      </c>
      <c r="H296" s="15">
        <f t="shared" si="27"/>
        <v>2780.118034857262</v>
      </c>
      <c r="I296" s="15">
        <f t="shared" si="24"/>
        <v>83403.541045717866</v>
      </c>
      <c r="J296" s="15">
        <f t="shared" si="25"/>
        <v>4170177.0522858934</v>
      </c>
      <c r="K296" s="14">
        <f t="shared" si="26"/>
        <v>263</v>
      </c>
    </row>
    <row r="297" spans="7:11" x14ac:dyDescent="0.3">
      <c r="G297" s="14">
        <f t="shared" si="23"/>
        <v>263</v>
      </c>
      <c r="H297" s="15">
        <f t="shared" si="27"/>
        <v>2745.3665594215463</v>
      </c>
      <c r="I297" s="15">
        <f t="shared" si="24"/>
        <v>82360.996782646384</v>
      </c>
      <c r="J297" s="15">
        <f t="shared" si="25"/>
        <v>4118049.8391323192</v>
      </c>
      <c r="K297" s="14">
        <f t="shared" si="26"/>
        <v>264</v>
      </c>
    </row>
    <row r="298" spans="7:11" x14ac:dyDescent="0.3">
      <c r="G298" s="14">
        <f t="shared" si="23"/>
        <v>264</v>
      </c>
      <c r="H298" s="15">
        <f t="shared" si="27"/>
        <v>2711.0494774287768</v>
      </c>
      <c r="I298" s="15">
        <f t="shared" si="24"/>
        <v>81331.484322863296</v>
      </c>
      <c r="J298" s="15">
        <f t="shared" si="25"/>
        <v>4066574.2161431648</v>
      </c>
      <c r="K298" s="14">
        <f t="shared" si="26"/>
        <v>265</v>
      </c>
    </row>
    <row r="299" spans="7:11" x14ac:dyDescent="0.3">
      <c r="G299" s="14">
        <f t="shared" si="23"/>
        <v>265</v>
      </c>
      <c r="H299" s="15">
        <f t="shared" si="27"/>
        <v>2677.1613589609169</v>
      </c>
      <c r="I299" s="15">
        <f t="shared" si="24"/>
        <v>80314.840768827504</v>
      </c>
      <c r="J299" s="15">
        <f t="shared" si="25"/>
        <v>4015742.0384413754</v>
      </c>
      <c r="K299" s="14">
        <f t="shared" si="26"/>
        <v>266</v>
      </c>
    </row>
    <row r="300" spans="7:11" x14ac:dyDescent="0.3">
      <c r="G300" s="14">
        <f t="shared" si="23"/>
        <v>266</v>
      </c>
      <c r="H300" s="15">
        <f t="shared" si="27"/>
        <v>2643.6968419739055</v>
      </c>
      <c r="I300" s="15">
        <f t="shared" si="24"/>
        <v>79310.905259217165</v>
      </c>
      <c r="J300" s="15">
        <f t="shared" si="25"/>
        <v>3965545.2629608582</v>
      </c>
      <c r="K300" s="14">
        <f t="shared" si="26"/>
        <v>267</v>
      </c>
    </row>
    <row r="301" spans="7:11" x14ac:dyDescent="0.3">
      <c r="G301" s="14">
        <f t="shared" si="23"/>
        <v>267</v>
      </c>
      <c r="H301" s="15">
        <f t="shared" si="27"/>
        <v>2610.6506314492317</v>
      </c>
      <c r="I301" s="15">
        <f t="shared" si="24"/>
        <v>78319.518943476956</v>
      </c>
      <c r="J301" s="15">
        <f t="shared" si="25"/>
        <v>3915975.9471738478</v>
      </c>
      <c r="K301" s="14">
        <f t="shared" si="26"/>
        <v>268</v>
      </c>
    </row>
    <row r="302" spans="7:11" x14ac:dyDescent="0.3">
      <c r="G302" s="14">
        <f t="shared" si="23"/>
        <v>268</v>
      </c>
      <c r="H302" s="15">
        <f t="shared" si="27"/>
        <v>2578.0174985561162</v>
      </c>
      <c r="I302" s="15">
        <f t="shared" si="24"/>
        <v>77340.524956683483</v>
      </c>
      <c r="J302" s="15">
        <f t="shared" si="25"/>
        <v>3867026.247834174</v>
      </c>
      <c r="K302" s="14">
        <f t="shared" si="26"/>
        <v>269</v>
      </c>
    </row>
    <row r="303" spans="7:11" x14ac:dyDescent="0.3">
      <c r="G303" s="14">
        <f t="shared" si="23"/>
        <v>269</v>
      </c>
      <c r="H303" s="15">
        <f t="shared" si="27"/>
        <v>2545.7922798241648</v>
      </c>
      <c r="I303" s="15">
        <f t="shared" si="24"/>
        <v>76373.768394724946</v>
      </c>
      <c r="J303" s="15">
        <f t="shared" si="25"/>
        <v>3818688.4197362475</v>
      </c>
      <c r="K303" s="14">
        <f t="shared" si="26"/>
        <v>270</v>
      </c>
    </row>
    <row r="304" spans="7:11" x14ac:dyDescent="0.3">
      <c r="G304" s="14">
        <f t="shared" si="23"/>
        <v>270</v>
      </c>
      <c r="H304" s="15">
        <f t="shared" si="27"/>
        <v>2513.9698763263627</v>
      </c>
      <c r="I304" s="15">
        <f t="shared" si="24"/>
        <v>75419.096289790876</v>
      </c>
      <c r="J304" s="15">
        <f t="shared" si="25"/>
        <v>3770954.8144895439</v>
      </c>
      <c r="K304" s="14">
        <f t="shared" si="26"/>
        <v>271</v>
      </c>
    </row>
    <row r="305" spans="7:11" x14ac:dyDescent="0.3">
      <c r="G305" s="14">
        <f t="shared" si="23"/>
        <v>271</v>
      </c>
      <c r="H305" s="15">
        <f t="shared" si="27"/>
        <v>2482.5452528722831</v>
      </c>
      <c r="I305" s="15">
        <f t="shared" si="24"/>
        <v>74476.357586168495</v>
      </c>
      <c r="J305" s="15">
        <f t="shared" si="25"/>
        <v>3723817.8793084249</v>
      </c>
      <c r="K305" s="14">
        <f t="shared" si="26"/>
        <v>272</v>
      </c>
    </row>
    <row r="306" spans="7:11" x14ac:dyDescent="0.3">
      <c r="G306" s="14">
        <f t="shared" si="23"/>
        <v>272</v>
      </c>
      <c r="H306" s="15">
        <f t="shared" si="27"/>
        <v>2451.5134372113794</v>
      </c>
      <c r="I306" s="15">
        <f t="shared" si="24"/>
        <v>73545.403116341375</v>
      </c>
      <c r="J306" s="15">
        <f t="shared" si="25"/>
        <v>3677270.1558170686</v>
      </c>
      <c r="K306" s="14">
        <f t="shared" si="26"/>
        <v>273</v>
      </c>
    </row>
    <row r="307" spans="7:11" x14ac:dyDescent="0.3">
      <c r="G307" s="14">
        <f t="shared" si="23"/>
        <v>273</v>
      </c>
      <c r="H307" s="15">
        <f t="shared" si="27"/>
        <v>2420.8695192462369</v>
      </c>
      <c r="I307" s="15">
        <f t="shared" si="24"/>
        <v>72626.085577387101</v>
      </c>
      <c r="J307" s="15">
        <f t="shared" si="25"/>
        <v>3631304.2788693551</v>
      </c>
      <c r="K307" s="14">
        <f t="shared" si="26"/>
        <v>274</v>
      </c>
    </row>
    <row r="308" spans="7:11" x14ac:dyDescent="0.3">
      <c r="G308" s="14">
        <f t="shared" si="23"/>
        <v>274</v>
      </c>
      <c r="H308" s="15">
        <f t="shared" si="27"/>
        <v>2390.6086502556591</v>
      </c>
      <c r="I308" s="15">
        <f t="shared" si="24"/>
        <v>71718.259507669776</v>
      </c>
      <c r="J308" s="15">
        <f t="shared" si="25"/>
        <v>3585912.9753834889</v>
      </c>
      <c r="K308" s="14">
        <f t="shared" si="26"/>
        <v>275</v>
      </c>
    </row>
    <row r="309" spans="7:11" x14ac:dyDescent="0.3">
      <c r="G309" s="14">
        <f t="shared" si="23"/>
        <v>275</v>
      </c>
      <c r="H309" s="15">
        <f t="shared" si="27"/>
        <v>2360.7260421274632</v>
      </c>
      <c r="I309" s="15">
        <f t="shared" si="24"/>
        <v>70821.781263823897</v>
      </c>
      <c r="J309" s="15">
        <f t="shared" si="25"/>
        <v>3541089.063191195</v>
      </c>
      <c r="K309" s="14">
        <f t="shared" si="26"/>
        <v>276</v>
      </c>
    </row>
    <row r="310" spans="7:11" x14ac:dyDescent="0.3">
      <c r="G310" s="14">
        <f t="shared" si="23"/>
        <v>276</v>
      </c>
      <c r="H310" s="15">
        <f t="shared" si="27"/>
        <v>2331.2169666008699</v>
      </c>
      <c r="I310" s="15">
        <f t="shared" si="24"/>
        <v>69936.508998026096</v>
      </c>
      <c r="J310" s="15">
        <f t="shared" si="25"/>
        <v>3496825.4499013047</v>
      </c>
      <c r="K310" s="14">
        <f t="shared" si="26"/>
        <v>277</v>
      </c>
    </row>
    <row r="311" spans="7:11" x14ac:dyDescent="0.3">
      <c r="G311" s="14">
        <f t="shared" si="23"/>
        <v>277</v>
      </c>
      <c r="H311" s="15">
        <f t="shared" si="27"/>
        <v>2302.0767545183589</v>
      </c>
      <c r="I311" s="15">
        <f t="shared" si="24"/>
        <v>69062.302635550761</v>
      </c>
      <c r="J311" s="15">
        <f t="shared" si="25"/>
        <v>3453115.131777538</v>
      </c>
      <c r="K311" s="14">
        <f t="shared" si="26"/>
        <v>278</v>
      </c>
    </row>
    <row r="312" spans="7:11" x14ac:dyDescent="0.3">
      <c r="G312" s="14">
        <f t="shared" si="23"/>
        <v>278</v>
      </c>
      <c r="H312" s="15">
        <f t="shared" si="27"/>
        <v>2273.3007950868796</v>
      </c>
      <c r="I312" s="15">
        <f t="shared" si="24"/>
        <v>68199.023852606391</v>
      </c>
      <c r="J312" s="15">
        <f t="shared" si="25"/>
        <v>3409951.1926303194</v>
      </c>
      <c r="K312" s="14">
        <f t="shared" si="26"/>
        <v>279</v>
      </c>
    </row>
    <row r="313" spans="7:11" x14ac:dyDescent="0.3">
      <c r="G313" s="14">
        <f t="shared" si="23"/>
        <v>279</v>
      </c>
      <c r="H313" s="15">
        <f t="shared" si="27"/>
        <v>2244.8845351482937</v>
      </c>
      <c r="I313" s="15">
        <f t="shared" si="24"/>
        <v>67346.536054448807</v>
      </c>
      <c r="J313" s="15">
        <f t="shared" si="25"/>
        <v>3367326.8027224401</v>
      </c>
      <c r="K313" s="14">
        <f t="shared" si="26"/>
        <v>280</v>
      </c>
    </row>
    <row r="314" spans="7:11" x14ac:dyDescent="0.3">
      <c r="G314" s="14">
        <f t="shared" si="23"/>
        <v>280</v>
      </c>
      <c r="H314" s="15">
        <f t="shared" si="27"/>
        <v>2216.8234784589399</v>
      </c>
      <c r="I314" s="15">
        <f t="shared" si="24"/>
        <v>66504.704353768204</v>
      </c>
      <c r="J314" s="15">
        <f t="shared" si="25"/>
        <v>3325235.2176884101</v>
      </c>
      <c r="K314" s="14">
        <f t="shared" si="26"/>
        <v>281</v>
      </c>
    </row>
    <row r="315" spans="7:11" x14ac:dyDescent="0.3">
      <c r="G315" s="14">
        <f t="shared" si="23"/>
        <v>281</v>
      </c>
      <c r="H315" s="15">
        <f t="shared" si="27"/>
        <v>2189.1131849782032</v>
      </c>
      <c r="I315" s="15">
        <f t="shared" si="24"/>
        <v>65673.395549346096</v>
      </c>
      <c r="J315" s="15">
        <f t="shared" si="25"/>
        <v>3283669.7774673048</v>
      </c>
      <c r="K315" s="14">
        <f t="shared" si="26"/>
        <v>282</v>
      </c>
    </row>
    <row r="316" spans="7:11" x14ac:dyDescent="0.3">
      <c r="G316" s="14">
        <f t="shared" si="23"/>
        <v>282</v>
      </c>
      <c r="H316" s="15">
        <f t="shared" si="27"/>
        <v>2161.7492701659758</v>
      </c>
      <c r="I316" s="15">
        <f t="shared" si="24"/>
        <v>64852.478104979273</v>
      </c>
      <c r="J316" s="15">
        <f t="shared" si="25"/>
        <v>3242623.9052489637</v>
      </c>
      <c r="K316" s="14">
        <f t="shared" si="26"/>
        <v>283</v>
      </c>
    </row>
    <row r="317" spans="7:11" x14ac:dyDescent="0.3">
      <c r="G317" s="14">
        <f t="shared" si="23"/>
        <v>283</v>
      </c>
      <c r="H317" s="15">
        <f t="shared" si="27"/>
        <v>2134.7274042889012</v>
      </c>
      <c r="I317" s="15">
        <f t="shared" si="24"/>
        <v>64041.822128667038</v>
      </c>
      <c r="J317" s="15">
        <f t="shared" si="25"/>
        <v>3202091.106433352</v>
      </c>
      <c r="K317" s="14">
        <f t="shared" si="26"/>
        <v>284</v>
      </c>
    </row>
    <row r="318" spans="7:11" x14ac:dyDescent="0.3">
      <c r="G318" s="14">
        <f t="shared" si="23"/>
        <v>284</v>
      </c>
      <c r="H318" s="15">
        <f t="shared" si="27"/>
        <v>2108.04331173529</v>
      </c>
      <c r="I318" s="15">
        <f t="shared" si="24"/>
        <v>63241.299352058697</v>
      </c>
      <c r="J318" s="15">
        <f t="shared" si="25"/>
        <v>3162064.9676029347</v>
      </c>
      <c r="K318" s="14">
        <f t="shared" si="26"/>
        <v>285</v>
      </c>
    </row>
    <row r="319" spans="7:11" x14ac:dyDescent="0.3">
      <c r="G319" s="14">
        <f t="shared" si="23"/>
        <v>285</v>
      </c>
      <c r="H319" s="15">
        <f t="shared" si="27"/>
        <v>2081.6927703385991</v>
      </c>
      <c r="I319" s="15">
        <f t="shared" si="24"/>
        <v>62450.783110157972</v>
      </c>
      <c r="J319" s="15">
        <f t="shared" si="25"/>
        <v>3122539.1555078984</v>
      </c>
      <c r="K319" s="14">
        <f t="shared" si="26"/>
        <v>286</v>
      </c>
    </row>
    <row r="320" spans="7:11" x14ac:dyDescent="0.3">
      <c r="G320" s="14">
        <f t="shared" si="23"/>
        <v>286</v>
      </c>
      <c r="H320" s="15">
        <f t="shared" si="27"/>
        <v>2055.6716107093666</v>
      </c>
      <c r="I320" s="15">
        <f t="shared" si="24"/>
        <v>61670.148321280998</v>
      </c>
      <c r="J320" s="15">
        <f t="shared" si="25"/>
        <v>3083507.41606405</v>
      </c>
      <c r="K320" s="14">
        <f t="shared" si="26"/>
        <v>287</v>
      </c>
    </row>
    <row r="321" spans="7:14" x14ac:dyDescent="0.3">
      <c r="G321" s="14">
        <f t="shared" si="23"/>
        <v>287</v>
      </c>
      <c r="H321" s="15">
        <f t="shared" si="27"/>
        <v>2029.9757155754996</v>
      </c>
      <c r="I321" s="15">
        <f t="shared" si="24"/>
        <v>60899.271467264989</v>
      </c>
      <c r="J321" s="15">
        <f t="shared" si="25"/>
        <v>3044963.5733632497</v>
      </c>
      <c r="K321" s="14">
        <f t="shared" si="26"/>
        <v>288</v>
      </c>
    </row>
    <row r="322" spans="7:14" x14ac:dyDescent="0.3">
      <c r="G322" s="14">
        <f t="shared" si="23"/>
        <v>288</v>
      </c>
      <c r="H322" s="15">
        <f t="shared" si="27"/>
        <v>2004.601019130806</v>
      </c>
      <c r="I322" s="15">
        <f t="shared" si="24"/>
        <v>60138.030573924181</v>
      </c>
      <c r="J322" s="15">
        <f t="shared" si="25"/>
        <v>3006901.5286962092</v>
      </c>
      <c r="K322" s="14">
        <f t="shared" si="26"/>
        <v>289</v>
      </c>
      <c r="L322" s="4">
        <f>SUM(I34:I322)</f>
        <v>60053746.793985777</v>
      </c>
      <c r="M322" t="s">
        <v>42</v>
      </c>
    </row>
    <row r="323" spans="7:14" x14ac:dyDescent="0.3">
      <c r="G323" s="14">
        <f t="shared" si="23"/>
        <v>289</v>
      </c>
      <c r="H323" s="15">
        <f t="shared" si="27"/>
        <v>1979.5435063916709</v>
      </c>
      <c r="I323" s="15">
        <f t="shared" si="24"/>
        <v>59386.305191750129</v>
      </c>
      <c r="J323" s="15">
        <f t="shared" si="25"/>
        <v>2969315.2595875063</v>
      </c>
      <c r="K323" s="14">
        <f t="shared" si="26"/>
        <v>290</v>
      </c>
    </row>
    <row r="324" spans="7:14" x14ac:dyDescent="0.3">
      <c r="G324" s="14">
        <f t="shared" ref="G324:G357" si="28">G323+1</f>
        <v>290</v>
      </c>
      <c r="H324" s="15">
        <f t="shared" si="27"/>
        <v>1954.799212561775</v>
      </c>
      <c r="I324" s="15">
        <f t="shared" ref="I324:I357" si="29">H324*30</f>
        <v>58643.97637685325</v>
      </c>
      <c r="J324" s="15">
        <f t="shared" ref="J324:J357" si="30">I324*L$33</f>
        <v>2932198.8188426625</v>
      </c>
      <c r="K324" s="14">
        <f t="shared" ref="K324:K357" si="31">K323+1</f>
        <v>291</v>
      </c>
    </row>
    <row r="325" spans="7:14" x14ac:dyDescent="0.3">
      <c r="G325" s="14">
        <f t="shared" si="28"/>
        <v>291</v>
      </c>
      <c r="H325" s="15">
        <f t="shared" si="27"/>
        <v>1930.3642224047528</v>
      </c>
      <c r="I325" s="15">
        <f t="shared" si="29"/>
        <v>57910.926672142581</v>
      </c>
      <c r="J325" s="15">
        <f t="shared" si="30"/>
        <v>2895546.3336071288</v>
      </c>
      <c r="K325" s="14">
        <f t="shared" si="31"/>
        <v>292</v>
      </c>
    </row>
    <row r="326" spans="7:14" x14ac:dyDescent="0.3">
      <c r="G326" s="14">
        <f t="shared" si="28"/>
        <v>292</v>
      </c>
      <c r="H326" s="15">
        <f t="shared" si="27"/>
        <v>1906.2346696246934</v>
      </c>
      <c r="I326" s="15">
        <f t="shared" si="29"/>
        <v>57187.040088740803</v>
      </c>
      <c r="J326" s="15">
        <f t="shared" si="30"/>
        <v>2859352.0044370401</v>
      </c>
      <c r="K326" s="14">
        <f t="shared" si="31"/>
        <v>293</v>
      </c>
    </row>
    <row r="327" spans="7:14" x14ac:dyDescent="0.3">
      <c r="G327" s="14">
        <f t="shared" si="28"/>
        <v>293</v>
      </c>
      <c r="H327" s="15">
        <f t="shared" si="27"/>
        <v>1882.4067362543847</v>
      </c>
      <c r="I327" s="15">
        <f t="shared" si="29"/>
        <v>56472.202087631536</v>
      </c>
      <c r="J327" s="15">
        <f t="shared" si="30"/>
        <v>2823610.1043815766</v>
      </c>
      <c r="K327" s="14">
        <f t="shared" si="31"/>
        <v>294</v>
      </c>
    </row>
    <row r="328" spans="7:14" x14ac:dyDescent="0.3">
      <c r="G328" s="14">
        <f t="shared" si="28"/>
        <v>294</v>
      </c>
      <c r="H328" s="15">
        <f t="shared" si="27"/>
        <v>1858.8766520512049</v>
      </c>
      <c r="I328" s="15">
        <f t="shared" si="29"/>
        <v>55766.299561536151</v>
      </c>
      <c r="J328" s="15">
        <f t="shared" si="30"/>
        <v>2788314.9780768077</v>
      </c>
      <c r="K328" s="14">
        <f t="shared" si="31"/>
        <v>295</v>
      </c>
    </row>
    <row r="329" spans="7:14" x14ac:dyDescent="0.3">
      <c r="G329" s="14">
        <f t="shared" si="28"/>
        <v>295</v>
      </c>
      <c r="H329" s="15">
        <f t="shared" si="27"/>
        <v>1835.6406939005649</v>
      </c>
      <c r="I329" s="15">
        <f t="shared" si="29"/>
        <v>55069.220817016947</v>
      </c>
      <c r="J329" s="15">
        <f t="shared" si="30"/>
        <v>2753461.0408508475</v>
      </c>
      <c r="K329" s="14">
        <f t="shared" si="31"/>
        <v>296</v>
      </c>
      <c r="M329" s="16" t="s">
        <v>43</v>
      </c>
      <c r="N329" s="16" t="s">
        <v>28</v>
      </c>
    </row>
    <row r="330" spans="7:14" x14ac:dyDescent="0.3">
      <c r="G330" s="14">
        <f t="shared" si="28"/>
        <v>296</v>
      </c>
      <c r="H330" s="15">
        <f t="shared" si="27"/>
        <v>1812.6951852268078</v>
      </c>
      <c r="I330" s="15">
        <f t="shared" si="29"/>
        <v>54380.855556804236</v>
      </c>
      <c r="J330" s="15">
        <f t="shared" si="30"/>
        <v>2719042.777840212</v>
      </c>
      <c r="K330" s="14">
        <f t="shared" si="31"/>
        <v>297</v>
      </c>
      <c r="L330" t="s">
        <v>44</v>
      </c>
      <c r="M330">
        <v>7</v>
      </c>
      <c r="N330">
        <v>3</v>
      </c>
    </row>
    <row r="331" spans="7:14" x14ac:dyDescent="0.3">
      <c r="G331" s="14">
        <f t="shared" si="28"/>
        <v>297</v>
      </c>
      <c r="H331" s="15">
        <f t="shared" si="27"/>
        <v>1790.0364954114727</v>
      </c>
      <c r="I331" s="15">
        <f t="shared" si="29"/>
        <v>53701.09486234418</v>
      </c>
      <c r="J331" s="15">
        <f t="shared" si="30"/>
        <v>2685054.7431172091</v>
      </c>
      <c r="K331" s="14">
        <f t="shared" si="31"/>
        <v>298</v>
      </c>
      <c r="L331" t="s">
        <v>45</v>
      </c>
      <c r="M331">
        <v>5</v>
      </c>
      <c r="N331">
        <v>0</v>
      </c>
    </row>
    <row r="332" spans="7:14" x14ac:dyDescent="0.3">
      <c r="G332" s="14">
        <f t="shared" si="28"/>
        <v>298</v>
      </c>
      <c r="H332" s="15">
        <f t="shared" si="27"/>
        <v>1767.6610392188293</v>
      </c>
      <c r="I332" s="15">
        <f t="shared" si="29"/>
        <v>53029.831176564876</v>
      </c>
      <c r="J332" s="15">
        <f t="shared" si="30"/>
        <v>2651491.558828244</v>
      </c>
      <c r="K332" s="14">
        <f t="shared" si="31"/>
        <v>299</v>
      </c>
      <c r="L332" t="s">
        <v>46</v>
      </c>
      <c r="M332">
        <v>14</v>
      </c>
      <c r="N332">
        <v>10</v>
      </c>
    </row>
    <row r="333" spans="7:14" x14ac:dyDescent="0.3">
      <c r="G333" s="14">
        <f t="shared" si="28"/>
        <v>299</v>
      </c>
      <c r="H333" s="15">
        <f t="shared" si="27"/>
        <v>1745.5652762285938</v>
      </c>
      <c r="I333" s="15">
        <f t="shared" si="29"/>
        <v>52366.958286857815</v>
      </c>
      <c r="J333" s="15">
        <f t="shared" si="30"/>
        <v>2618347.9143428905</v>
      </c>
      <c r="K333" s="14">
        <f t="shared" si="31"/>
        <v>300</v>
      </c>
      <c r="L333" t="s">
        <v>47</v>
      </c>
      <c r="M333">
        <v>7</v>
      </c>
      <c r="N333">
        <v>7</v>
      </c>
    </row>
    <row r="334" spans="7:14" x14ac:dyDescent="0.3">
      <c r="G334" s="14">
        <f t="shared" si="28"/>
        <v>300</v>
      </c>
      <c r="H334" s="15">
        <f t="shared" si="27"/>
        <v>1723.7457102757364</v>
      </c>
      <c r="I334" s="15">
        <f t="shared" si="29"/>
        <v>51712.371308272093</v>
      </c>
      <c r="J334" s="15">
        <f t="shared" si="30"/>
        <v>2585618.5654136045</v>
      </c>
      <c r="K334" s="14">
        <f t="shared" si="31"/>
        <v>301</v>
      </c>
      <c r="L334" t="s">
        <v>48</v>
      </c>
      <c r="M334">
        <v>160</v>
      </c>
      <c r="N334">
        <v>160</v>
      </c>
    </row>
    <row r="335" spans="7:14" x14ac:dyDescent="0.3">
      <c r="G335" s="14">
        <f t="shared" si="28"/>
        <v>301</v>
      </c>
      <c r="H335" s="15">
        <f t="shared" si="27"/>
        <v>1702.1988888972896</v>
      </c>
      <c r="I335" s="15">
        <f t="shared" si="29"/>
        <v>51065.966666918692</v>
      </c>
      <c r="J335" s="15">
        <f t="shared" si="30"/>
        <v>2553298.3333459347</v>
      </c>
      <c r="K335" s="14">
        <f t="shared" si="31"/>
        <v>302</v>
      </c>
      <c r="L335" t="s">
        <v>49</v>
      </c>
      <c r="M335">
        <v>10</v>
      </c>
      <c r="N335">
        <v>10</v>
      </c>
    </row>
    <row r="336" spans="7:14" x14ac:dyDescent="0.3">
      <c r="G336" s="14">
        <f t="shared" si="28"/>
        <v>302</v>
      </c>
      <c r="H336" s="15">
        <f t="shared" si="27"/>
        <v>1680.9214027860735</v>
      </c>
      <c r="I336" s="15">
        <f t="shared" si="29"/>
        <v>50427.642083582206</v>
      </c>
      <c r="J336" s="15">
        <f t="shared" si="30"/>
        <v>2521382.1041791104</v>
      </c>
      <c r="K336" s="14">
        <f t="shared" si="31"/>
        <v>303</v>
      </c>
      <c r="L336" t="s">
        <v>50</v>
      </c>
      <c r="M336">
        <v>10</v>
      </c>
      <c r="N336">
        <v>10</v>
      </c>
    </row>
    <row r="337" spans="7:14" x14ac:dyDescent="0.3">
      <c r="G337" s="14">
        <f t="shared" si="28"/>
        <v>303</v>
      </c>
      <c r="H337" s="15">
        <f t="shared" si="27"/>
        <v>1659.9098852512475</v>
      </c>
      <c r="I337" s="15">
        <f t="shared" si="29"/>
        <v>49797.296557537426</v>
      </c>
      <c r="J337" s="15">
        <f t="shared" si="30"/>
        <v>2489864.8278768715</v>
      </c>
      <c r="K337" s="14">
        <f t="shared" si="31"/>
        <v>304</v>
      </c>
      <c r="L337" t="s">
        <v>51</v>
      </c>
      <c r="M337">
        <v>100</v>
      </c>
      <c r="N337">
        <v>95</v>
      </c>
    </row>
    <row r="338" spans="7:14" x14ac:dyDescent="0.3">
      <c r="G338" s="14">
        <f t="shared" si="28"/>
        <v>304</v>
      </c>
      <c r="H338" s="15">
        <f t="shared" si="27"/>
        <v>1639.1610116856068</v>
      </c>
      <c r="I338" s="15">
        <f t="shared" si="29"/>
        <v>49174.830350568205</v>
      </c>
      <c r="J338" s="15">
        <f t="shared" si="30"/>
        <v>2458741.5175284101</v>
      </c>
      <c r="K338" s="14">
        <f t="shared" si="31"/>
        <v>305</v>
      </c>
    </row>
    <row r="339" spans="7:14" x14ac:dyDescent="0.3">
      <c r="G339" s="14">
        <f t="shared" si="28"/>
        <v>305</v>
      </c>
      <c r="H339" s="15">
        <f t="shared" si="27"/>
        <v>1618.6714990395367</v>
      </c>
      <c r="I339" s="15">
        <f t="shared" si="29"/>
        <v>48560.144971186099</v>
      </c>
      <c r="J339" s="15">
        <f t="shared" si="30"/>
        <v>2428007.248559305</v>
      </c>
      <c r="K339" s="14">
        <f t="shared" si="31"/>
        <v>306</v>
      </c>
      <c r="M339">
        <f>SUM(M330:M338)</f>
        <v>313</v>
      </c>
      <c r="N339">
        <f>SUM(N330:N338)</f>
        <v>295</v>
      </c>
    </row>
    <row r="340" spans="7:14" x14ac:dyDescent="0.3">
      <c r="G340" s="14">
        <f t="shared" si="28"/>
        <v>306</v>
      </c>
      <c r="H340" s="15">
        <f t="shared" si="27"/>
        <v>1598.4381053015425</v>
      </c>
      <c r="I340" s="15">
        <f t="shared" si="29"/>
        <v>47953.143159046274</v>
      </c>
      <c r="J340" s="15">
        <f t="shared" si="30"/>
        <v>2397657.1579523138</v>
      </c>
      <c r="K340" s="14">
        <f t="shared" si="31"/>
        <v>307</v>
      </c>
      <c r="M340" s="5">
        <f>M339*1100000+50000000</f>
        <v>394300000</v>
      </c>
      <c r="N340" s="5">
        <f>N339*400000+40000000</f>
        <v>158000000</v>
      </c>
    </row>
    <row r="341" spans="7:14" x14ac:dyDescent="0.3">
      <c r="G341" s="14">
        <f t="shared" si="28"/>
        <v>307</v>
      </c>
      <c r="H341" s="15">
        <f t="shared" si="27"/>
        <v>1578.4576289852732</v>
      </c>
      <c r="I341" s="15">
        <f t="shared" si="29"/>
        <v>47353.728869558196</v>
      </c>
      <c r="J341" s="15">
        <f t="shared" si="30"/>
        <v>2367686.44347791</v>
      </c>
      <c r="K341" s="14">
        <f t="shared" si="31"/>
        <v>308</v>
      </c>
    </row>
    <row r="342" spans="7:14" x14ac:dyDescent="0.3">
      <c r="G342" s="14">
        <f t="shared" si="28"/>
        <v>308</v>
      </c>
      <c r="H342" s="15">
        <f t="shared" si="27"/>
        <v>1558.7269086229574</v>
      </c>
      <c r="I342" s="15">
        <f t="shared" si="29"/>
        <v>46761.807258688721</v>
      </c>
      <c r="J342" s="15">
        <f t="shared" si="30"/>
        <v>2338090.3629344362</v>
      </c>
      <c r="K342" s="14">
        <f t="shared" si="31"/>
        <v>309</v>
      </c>
    </row>
    <row r="343" spans="7:14" x14ac:dyDescent="0.3">
      <c r="G343" s="14">
        <f t="shared" si="28"/>
        <v>309</v>
      </c>
      <c r="H343" s="15">
        <f t="shared" si="27"/>
        <v>1539.2428222651704</v>
      </c>
      <c r="I343" s="15">
        <f t="shared" si="29"/>
        <v>46177.284667955115</v>
      </c>
      <c r="J343" s="15">
        <f t="shared" si="30"/>
        <v>2308864.2333977558</v>
      </c>
      <c r="K343" s="14">
        <f t="shared" si="31"/>
        <v>310</v>
      </c>
    </row>
    <row r="344" spans="7:14" x14ac:dyDescent="0.3">
      <c r="G344" s="14">
        <f t="shared" si="28"/>
        <v>310</v>
      </c>
      <c r="H344" s="15">
        <f t="shared" si="27"/>
        <v>1520.0022869868558</v>
      </c>
      <c r="I344" s="15">
        <f t="shared" si="29"/>
        <v>45600.068609605674</v>
      </c>
      <c r="J344" s="15">
        <f t="shared" si="30"/>
        <v>2280003.4304802837</v>
      </c>
      <c r="K344" s="14">
        <f t="shared" si="31"/>
        <v>311</v>
      </c>
    </row>
    <row r="345" spans="7:14" x14ac:dyDescent="0.3">
      <c r="G345" s="14">
        <f t="shared" si="28"/>
        <v>311</v>
      </c>
      <c r="H345" s="15">
        <f t="shared" si="27"/>
        <v>1501.0022583995201</v>
      </c>
      <c r="I345" s="15">
        <f t="shared" si="29"/>
        <v>45030.067751985604</v>
      </c>
      <c r="J345" s="15">
        <f t="shared" si="30"/>
        <v>2251503.3875992801</v>
      </c>
      <c r="K345" s="14">
        <f t="shared" si="31"/>
        <v>312</v>
      </c>
    </row>
    <row r="346" spans="7:14" x14ac:dyDescent="0.3">
      <c r="G346" s="14">
        <f t="shared" si="28"/>
        <v>312</v>
      </c>
      <c r="H346" s="15">
        <f t="shared" si="27"/>
        <v>1482.2397301695262</v>
      </c>
      <c r="I346" s="15">
        <f t="shared" si="29"/>
        <v>44467.191905085783</v>
      </c>
      <c r="J346" s="15">
        <f t="shared" si="30"/>
        <v>2223359.595254289</v>
      </c>
      <c r="K346" s="14">
        <f t="shared" si="31"/>
        <v>313</v>
      </c>
    </row>
    <row r="347" spans="7:14" x14ac:dyDescent="0.3">
      <c r="G347" s="14">
        <f t="shared" si="28"/>
        <v>313</v>
      </c>
      <c r="H347" s="15">
        <f t="shared" si="27"/>
        <v>1463.711733542407</v>
      </c>
      <c r="I347" s="15">
        <f t="shared" si="29"/>
        <v>43911.352006272209</v>
      </c>
      <c r="J347" s="15">
        <f t="shared" si="30"/>
        <v>2195567.6003136104</v>
      </c>
      <c r="K347" s="14">
        <f t="shared" si="31"/>
        <v>314</v>
      </c>
    </row>
    <row r="348" spans="7:14" x14ac:dyDescent="0.3">
      <c r="G348" s="14">
        <f t="shared" si="28"/>
        <v>314</v>
      </c>
      <c r="H348" s="15">
        <f t="shared" si="27"/>
        <v>1445.415336873127</v>
      </c>
      <c r="I348" s="15">
        <f t="shared" si="29"/>
        <v>43362.460106193808</v>
      </c>
      <c r="J348" s="15">
        <f t="shared" si="30"/>
        <v>2168123.0053096903</v>
      </c>
      <c r="K348" s="14">
        <f t="shared" si="31"/>
        <v>315</v>
      </c>
    </row>
    <row r="349" spans="7:14" x14ac:dyDescent="0.3">
      <c r="G349" s="14">
        <f t="shared" si="28"/>
        <v>315</v>
      </c>
      <c r="H349" s="15">
        <f t="shared" si="27"/>
        <v>1427.347645162213</v>
      </c>
      <c r="I349" s="15">
        <f t="shared" si="29"/>
        <v>42820.429354866392</v>
      </c>
      <c r="J349" s="15">
        <f t="shared" si="30"/>
        <v>2141021.4677433195</v>
      </c>
      <c r="K349" s="14">
        <f t="shared" si="31"/>
        <v>316</v>
      </c>
    </row>
    <row r="350" spans="7:14" x14ac:dyDescent="0.3">
      <c r="G350" s="14">
        <f t="shared" si="28"/>
        <v>316</v>
      </c>
      <c r="H350" s="15">
        <f t="shared" si="27"/>
        <v>1409.5057995976854</v>
      </c>
      <c r="I350" s="15">
        <f t="shared" si="29"/>
        <v>42285.173987930561</v>
      </c>
      <c r="J350" s="15">
        <f t="shared" si="30"/>
        <v>2114258.6993965278</v>
      </c>
      <c r="K350" s="14">
        <f t="shared" si="31"/>
        <v>317</v>
      </c>
    </row>
    <row r="351" spans="7:14" x14ac:dyDescent="0.3">
      <c r="G351" s="14">
        <f t="shared" si="28"/>
        <v>317</v>
      </c>
      <c r="H351" s="15">
        <f t="shared" si="27"/>
        <v>1391.8869771027144</v>
      </c>
      <c r="I351" s="15">
        <f t="shared" si="29"/>
        <v>41756.609313081433</v>
      </c>
      <c r="J351" s="15">
        <f t="shared" si="30"/>
        <v>2087830.4656540717</v>
      </c>
      <c r="K351" s="14">
        <f t="shared" si="31"/>
        <v>318</v>
      </c>
    </row>
    <row r="352" spans="7:14" x14ac:dyDescent="0.3">
      <c r="G352" s="14">
        <f t="shared" si="28"/>
        <v>318</v>
      </c>
      <c r="H352" s="15">
        <f t="shared" si="27"/>
        <v>1374.4883898889304</v>
      </c>
      <c r="I352" s="15">
        <f t="shared" si="29"/>
        <v>41234.651696667912</v>
      </c>
      <c r="J352" s="15">
        <f t="shared" si="30"/>
        <v>2061732.5848333957</v>
      </c>
      <c r="K352" s="14">
        <f t="shared" si="31"/>
        <v>319</v>
      </c>
    </row>
    <row r="353" spans="7:11" x14ac:dyDescent="0.3">
      <c r="G353" s="14">
        <f t="shared" si="28"/>
        <v>319</v>
      </c>
      <c r="H353" s="15">
        <f t="shared" si="27"/>
        <v>1357.3072850153187</v>
      </c>
      <c r="I353" s="15">
        <f t="shared" si="29"/>
        <v>40719.218550459562</v>
      </c>
      <c r="J353" s="15">
        <f t="shared" si="30"/>
        <v>2035960.927522978</v>
      </c>
      <c r="K353" s="14">
        <f t="shared" si="31"/>
        <v>320</v>
      </c>
    </row>
    <row r="354" spans="7:11" x14ac:dyDescent="0.3">
      <c r="G354" s="14">
        <f t="shared" si="28"/>
        <v>320</v>
      </c>
      <c r="H354" s="15">
        <f t="shared" si="27"/>
        <v>1340.3409439526272</v>
      </c>
      <c r="I354" s="15">
        <f t="shared" si="29"/>
        <v>40210.228318578818</v>
      </c>
      <c r="J354" s="15">
        <f t="shared" si="30"/>
        <v>2010511.415928941</v>
      </c>
      <c r="K354" s="14">
        <f t="shared" si="31"/>
        <v>321</v>
      </c>
    </row>
    <row r="355" spans="7:11" x14ac:dyDescent="0.3">
      <c r="G355" s="14">
        <f t="shared" si="28"/>
        <v>321</v>
      </c>
      <c r="H355" s="15">
        <f t="shared" si="27"/>
        <v>1323.5866821532193</v>
      </c>
      <c r="I355" s="15">
        <f t="shared" si="29"/>
        <v>39707.60046459658</v>
      </c>
      <c r="J355" s="15">
        <f t="shared" si="30"/>
        <v>1985380.023229829</v>
      </c>
      <c r="K355" s="14">
        <f t="shared" si="31"/>
        <v>322</v>
      </c>
    </row>
    <row r="356" spans="7:11" x14ac:dyDescent="0.3">
      <c r="G356" s="14">
        <f t="shared" si="28"/>
        <v>322</v>
      </c>
      <c r="H356" s="15">
        <f t="shared" ref="H356:H357" si="32">H355-H355*0.15/12</f>
        <v>1307.041848626304</v>
      </c>
      <c r="I356" s="15">
        <f t="shared" si="29"/>
        <v>39211.255458789121</v>
      </c>
      <c r="J356" s="15">
        <f t="shared" si="30"/>
        <v>1960562.7729394562</v>
      </c>
      <c r="K356" s="14">
        <f t="shared" si="31"/>
        <v>323</v>
      </c>
    </row>
    <row r="357" spans="7:11" x14ac:dyDescent="0.3">
      <c r="G357" s="14">
        <f t="shared" si="28"/>
        <v>323</v>
      </c>
      <c r="H357" s="15">
        <f t="shared" si="32"/>
        <v>1290.7038255184752</v>
      </c>
      <c r="I357" s="15">
        <f t="shared" si="29"/>
        <v>38721.114765554259</v>
      </c>
      <c r="J357" s="15">
        <f t="shared" si="30"/>
        <v>1936055.7382777128</v>
      </c>
      <c r="K357" s="14">
        <f t="shared" si="31"/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Shilling</dc:creator>
  <cp:lastModifiedBy>Roy Shilling</cp:lastModifiedBy>
  <dcterms:created xsi:type="dcterms:W3CDTF">2020-09-05T20:39:57Z</dcterms:created>
  <dcterms:modified xsi:type="dcterms:W3CDTF">2020-09-09T01:47:33Z</dcterms:modified>
</cp:coreProperties>
</file>