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ACA7474D-879B-4134-A782-A0EB707B9EBC}" xr6:coauthVersionLast="45" xr6:coauthVersionMax="45" xr10:uidLastSave="{00000000-0000-0000-0000-000000000000}"/>
  <bookViews>
    <workbookView xWindow="-108" yWindow="-108" windowWidth="23256" windowHeight="12720" xr2:uid="{6758A21C-C893-4EB4-B3C3-85064632C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O20" i="1"/>
  <c r="N20" i="1"/>
  <c r="M20" i="1"/>
  <c r="L20" i="1"/>
  <c r="J20" i="1"/>
  <c r="O18" i="1" l="1"/>
  <c r="O17" i="1"/>
  <c r="O16" i="1"/>
  <c r="O15" i="1"/>
  <c r="N18" i="1" l="1"/>
  <c r="L18" i="1"/>
  <c r="M18" i="1" s="1"/>
  <c r="K18" i="1"/>
  <c r="J18" i="1"/>
  <c r="H18" i="1"/>
  <c r="N17" i="1"/>
  <c r="K17" i="1"/>
  <c r="L17" i="1" s="1"/>
  <c r="M17" i="1" s="1"/>
  <c r="J17" i="1"/>
  <c r="I17" i="1"/>
  <c r="H17" i="1"/>
  <c r="N16" i="1"/>
  <c r="L16" i="1"/>
  <c r="M16" i="1" s="1"/>
  <c r="K16" i="1"/>
  <c r="J16" i="1"/>
  <c r="I16" i="1"/>
  <c r="H16" i="1"/>
  <c r="G16" i="1"/>
  <c r="N15" i="1"/>
  <c r="L15" i="1"/>
  <c r="M15" i="1" s="1"/>
  <c r="K15" i="1"/>
  <c r="J15" i="1"/>
  <c r="I15" i="1"/>
  <c r="H15" i="1"/>
  <c r="F15" i="1"/>
</calcChain>
</file>

<file path=xl/sharedStrings.xml><?xml version="1.0" encoding="utf-8"?>
<sst xmlns="http://schemas.openxmlformats.org/spreadsheetml/2006/main" count="15" uniqueCount="15">
  <si>
    <t>Number of Wellbores (including sidetracks)</t>
  </si>
  <si>
    <t>Number of Completions</t>
  </si>
  <si>
    <t>Completions per Wellbore Drilled</t>
  </si>
  <si>
    <t>Total D&amp;C Days</t>
  </si>
  <si>
    <t>Average D&amp;C Days per Completion</t>
  </si>
  <si>
    <t>Total D&amp;C Estimated Cost</t>
  </si>
  <si>
    <t>D&amp;C Cost per Completion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</si>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</sst>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E14:O20"/>
  <sheetViews>
    <sheetView tabSelected="1" workbookViewId="0">
      <selection activeCell="E24" sqref="E24"/>
    </sheetView>
  </sheetViews>
  <sheetFormatPr defaultRowHeight="14.4" x14ac:dyDescent="0.3"/>
  <cols>
    <col min="5" max="5" width="16.44140625" customWidth="1"/>
    <col min="6" max="6" width="13.109375" customWidth="1"/>
    <col min="7" max="8" width="12.88671875" customWidth="1"/>
    <col min="9" max="9" width="9.88671875" customWidth="1"/>
    <col min="10" max="10" width="12.5546875" customWidth="1"/>
    <col min="11" max="11" width="15.6640625" customWidth="1"/>
    <col min="12" max="12" width="17" customWidth="1"/>
    <col min="13" max="13" width="17.6640625" customWidth="1"/>
    <col min="14" max="14" width="15.5546875" customWidth="1"/>
    <col min="15" max="15" width="19" customWidth="1"/>
  </cols>
  <sheetData>
    <row r="14" spans="5:15" ht="57.6" x14ac:dyDescent="0.3">
      <c r="F14" s="1" t="s">
        <v>0</v>
      </c>
      <c r="G14" s="1" t="s">
        <v>1</v>
      </c>
      <c r="H14" s="1" t="s">
        <v>2</v>
      </c>
      <c r="I14" s="1" t="s">
        <v>3</v>
      </c>
      <c r="J14" s="1" t="s">
        <v>4</v>
      </c>
      <c r="K14" s="1" t="s">
        <v>5</v>
      </c>
      <c r="L14" s="1" t="s">
        <v>6</v>
      </c>
      <c r="M14" s="1" t="s">
        <v>13</v>
      </c>
      <c r="N14" s="1" t="s">
        <v>7</v>
      </c>
      <c r="O14" s="1" t="s">
        <v>12</v>
      </c>
    </row>
    <row r="15" spans="5:15" x14ac:dyDescent="0.3">
      <c r="E15" t="s">
        <v>8</v>
      </c>
      <c r="F15">
        <f>10+9</f>
        <v>19</v>
      </c>
      <c r="G15">
        <v>6</v>
      </c>
      <c r="H15" s="2">
        <f>G15/F15</f>
        <v>0.31578947368421051</v>
      </c>
      <c r="I15" s="3">
        <f>1198+1121</f>
        <v>2319</v>
      </c>
      <c r="J15" s="4">
        <f>I15/G15</f>
        <v>386.5</v>
      </c>
      <c r="K15" s="5">
        <f>I15*1100000+G15*40000000</f>
        <v>2790900000</v>
      </c>
      <c r="L15" s="6">
        <f>K15/G15</f>
        <v>465150000</v>
      </c>
      <c r="M15" s="6">
        <f>L15+200000000</f>
        <v>665150000</v>
      </c>
      <c r="N15" s="6">
        <f>(3000000000+K15)/G15</f>
        <v>965150000</v>
      </c>
      <c r="O15" s="6">
        <f>M15*G15</f>
        <v>3990900000</v>
      </c>
    </row>
    <row r="16" spans="5:15" x14ac:dyDescent="0.3">
      <c r="E16" t="s">
        <v>9</v>
      </c>
      <c r="F16">
        <v>37</v>
      </c>
      <c r="G16">
        <f>6+9</f>
        <v>15</v>
      </c>
      <c r="H16" s="2">
        <f t="shared" ref="H16:H18" si="0">G16/F16</f>
        <v>0.40540540540540543</v>
      </c>
      <c r="I16" s="3">
        <f>2530+2666</f>
        <v>5196</v>
      </c>
      <c r="J16" s="4">
        <f>I16/G16</f>
        <v>346.4</v>
      </c>
      <c r="K16" s="5">
        <f>I16*1100000+G16*40000000</f>
        <v>6315600000</v>
      </c>
      <c r="L16" s="6">
        <f>K16/G16</f>
        <v>421040000</v>
      </c>
      <c r="M16" s="6">
        <f>L16+200000000</f>
        <v>621040000</v>
      </c>
      <c r="N16" s="6">
        <f>(4000000000+K16)/G16</f>
        <v>687706666.66666663</v>
      </c>
      <c r="O16" s="6">
        <f>M16*G16</f>
        <v>9315600000</v>
      </c>
    </row>
    <row r="17" spans="5:15" x14ac:dyDescent="0.3">
      <c r="E17" t="s">
        <v>10</v>
      </c>
      <c r="F17">
        <v>8</v>
      </c>
      <c r="G17">
        <v>4</v>
      </c>
      <c r="H17" s="2">
        <f t="shared" si="0"/>
        <v>0.5</v>
      </c>
      <c r="I17" s="3">
        <f>1442</f>
        <v>1442</v>
      </c>
      <c r="J17" s="4">
        <f>I17/G17</f>
        <v>360.5</v>
      </c>
      <c r="K17" s="5">
        <f>I17*1100000+G17*40000000</f>
        <v>1746200000</v>
      </c>
      <c r="L17" s="6">
        <f>K17/G17</f>
        <v>436550000</v>
      </c>
      <c r="M17" s="6">
        <f>L17+200000000</f>
        <v>636550000</v>
      </c>
      <c r="N17" s="6">
        <f>(3300000000+K17)/G17</f>
        <v>1261550000</v>
      </c>
      <c r="O17" s="6">
        <f>M17*G17</f>
        <v>2546200000</v>
      </c>
    </row>
    <row r="18" spans="5:15" x14ac:dyDescent="0.3">
      <c r="E18" t="s">
        <v>11</v>
      </c>
      <c r="F18">
        <v>20</v>
      </c>
      <c r="G18">
        <v>7</v>
      </c>
      <c r="H18" s="2">
        <f t="shared" si="0"/>
        <v>0.35</v>
      </c>
      <c r="I18" s="3">
        <v>2119</v>
      </c>
      <c r="J18" s="4">
        <f>I18/G18</f>
        <v>302.71428571428572</v>
      </c>
      <c r="K18" s="5">
        <f>I18*1100000+G18*40000000</f>
        <v>2610900000</v>
      </c>
      <c r="L18" s="6">
        <f>K18/G18</f>
        <v>372985714.28571427</v>
      </c>
      <c r="M18" s="6">
        <f>L18+200000000</f>
        <v>572985714.28571427</v>
      </c>
      <c r="N18" s="6">
        <f>(1000000000+K18+9*200000000)/G18</f>
        <v>772985714.28571427</v>
      </c>
      <c r="O18" s="6">
        <f>M18*G18</f>
        <v>4010900000</v>
      </c>
    </row>
    <row r="20" spans="5:15" x14ac:dyDescent="0.3">
      <c r="E20" t="s">
        <v>14</v>
      </c>
      <c r="F20" s="4">
        <f>SUM(F15:F19)/4</f>
        <v>21</v>
      </c>
      <c r="G20" s="4">
        <f>SUM(G15:G19)/4</f>
        <v>8</v>
      </c>
      <c r="H20" s="2">
        <f>SUM(H15:H19)/4</f>
        <v>0.39279871977240399</v>
      </c>
      <c r="J20" s="4">
        <f>SUM(J15:J19)/4</f>
        <v>349.02857142857147</v>
      </c>
      <c r="L20" s="4">
        <f>SUM(L15:L19)/4</f>
        <v>423931428.57142854</v>
      </c>
      <c r="M20" s="4">
        <f>SUM(M15:M19)/4</f>
        <v>623931428.57142854</v>
      </c>
      <c r="N20" s="4">
        <f>SUM(N15:N19)/4</f>
        <v>921848095.23809516</v>
      </c>
      <c r="O20" s="4">
        <f>SUM(O15:O19)/4</f>
        <v>4965900000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2020-09-06T02:52:05Z</dcterms:modified>
</cp:coreProperties>
</file>