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F8C5A9A6-AA46-46CC-B688-94F602E1989A}" xr6:coauthVersionLast="45" xr6:coauthVersionMax="45" xr10:uidLastSave="{00000000-0000-0000-0000-000000000000}"/>
  <bookViews>
    <workbookView xWindow="5775" yWindow="0" windowWidth="17730" windowHeight="15300" xr2:uid="{00000000-000D-0000-FFFF-FFFF00000000}"/>
  </bookViews>
  <sheets>
    <sheet name="St Malo_well_drill_info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9" i="1" l="1"/>
  <c r="Q9" i="1"/>
  <c r="AA28" i="1"/>
  <c r="AE27" i="1"/>
  <c r="AA26" i="1"/>
  <c r="AA25" i="1"/>
  <c r="AC6" i="1" l="1"/>
  <c r="AA6" i="1"/>
  <c r="AA5" i="1"/>
  <c r="AD6" i="1"/>
  <c r="AE6" i="1" s="1"/>
  <c r="AF6" i="1" s="1"/>
  <c r="AG6" i="1" l="1"/>
  <c r="AB5" i="1"/>
  <c r="AD5" i="1" l="1"/>
  <c r="AC5" i="1"/>
  <c r="Y3" i="1"/>
  <c r="AA3" i="1" s="1"/>
  <c r="AE5" i="1" l="1"/>
  <c r="AF5" i="1" s="1"/>
  <c r="AG5" i="1"/>
  <c r="AB3" i="1"/>
  <c r="AB4" i="1"/>
  <c r="Z4" i="1"/>
  <c r="AD4" i="1" l="1"/>
  <c r="AA4" i="1"/>
  <c r="AC4" i="1"/>
  <c r="AD3" i="1"/>
  <c r="AC3" i="1"/>
  <c r="S9" i="1"/>
  <c r="S10" i="1"/>
  <c r="S8" i="1"/>
  <c r="AE3" i="1" l="1"/>
  <c r="AF3" i="1" s="1"/>
  <c r="AG3" i="1"/>
  <c r="AE4" i="1"/>
  <c r="AF4" i="1" s="1"/>
  <c r="AG4" i="1"/>
  <c r="S13" i="1"/>
</calcChain>
</file>

<file path=xl/sharedStrings.xml><?xml version="1.0" encoding="utf-8"?>
<sst xmlns="http://schemas.openxmlformats.org/spreadsheetml/2006/main" count="87" uniqueCount="63">
  <si>
    <t xml:space="preserve">   </t>
  </si>
  <si>
    <t xml:space="preserve">  001a</t>
  </si>
  <si>
    <t xml:space="preserve">  001aa</t>
  </si>
  <si>
    <t xml:space="preserve">  001aaa</t>
  </si>
  <si>
    <t>PN001</t>
  </si>
  <si>
    <t>PN002</t>
  </si>
  <si>
    <t>PN003</t>
  </si>
  <si>
    <t>PN007</t>
  </si>
  <si>
    <t>PS001</t>
  </si>
  <si>
    <t>PS002</t>
  </si>
  <si>
    <t>PS003</t>
  </si>
  <si>
    <t>PS004</t>
  </si>
  <si>
    <t>PS005</t>
  </si>
  <si>
    <t>PS007</t>
  </si>
  <si>
    <t>Units</t>
  </si>
  <si>
    <t>Rig(s)</t>
  </si>
  <si>
    <t>T.O. CAJUN EXPRESS, T.O. DISCOVERER DEEP SEAS</t>
  </si>
  <si>
    <t>T.O. DISCOVERER CLEAR LEADER</t>
  </si>
  <si>
    <t>TRANSOCEAN DISCOVER SPIRIT</t>
  </si>
  <si>
    <t>TRANSOCEAN DISCOVERER SPIRIT</t>
  </si>
  <si>
    <t>T.O. DISCOVERER DEEP SEAS</t>
  </si>
  <si>
    <t>T.O. DISCOVERER INDIA, T.O. DISCOVERER INSPIRATION, T.O. DISCOVERER CLEAR LEADER</t>
  </si>
  <si>
    <t>T.O. DISCOVERER INDIA, PACIFIC SHARAV, T.O. DISCOVERER CLEAR LEADER</t>
  </si>
  <si>
    <t>T.O. DISCOVERER INDIA, PACIFIC SHARAV</t>
  </si>
  <si>
    <t>PACIFIC SHARAV, T.O. DISCOVERER CLEAR LEADER</t>
  </si>
  <si>
    <t>T.O. DISCOVERER INDIA, T.O. DISCOVERER INSPIRATION, T.O. DISCOVERER CLEAR LEADER, unknown rig</t>
  </si>
  <si>
    <t>T.O. DEEPWATER CONQUEROR</t>
  </si>
  <si>
    <t>T.O. DISCOVERER INDIA, T.O. DISCOVERER INSPIRATION, * NON RIG UNIT OPERATION</t>
  </si>
  <si>
    <t>T.O. DISCOVERER INDIA, PACIFIC SHARAV, T.O. DISCOVERER CLEAR LEADER, * NON RIG UNIT OPERATION</t>
  </si>
  <si>
    <t>-</t>
  </si>
  <si>
    <t>Sidetrack and Bypass</t>
  </si>
  <si>
    <t>ST00BP00</t>
  </si>
  <si>
    <t>ST00BP02</t>
  </si>
  <si>
    <t>ST01BP00</t>
  </si>
  <si>
    <t>ST00BP01</t>
  </si>
  <si>
    <t>Water Depth</t>
  </si>
  <si>
    <t>ft</t>
  </si>
  <si>
    <t>Total Measured Depth</t>
  </si>
  <si>
    <t>*****</t>
  </si>
  <si>
    <t>Total Vertical Depth</t>
  </si>
  <si>
    <t>Drilling Footage</t>
  </si>
  <si>
    <t>Drilling Days</t>
  </si>
  <si>
    <t>days</t>
  </si>
  <si>
    <t>Drilling Days per 10,000 ft</t>
  </si>
  <si>
    <t>Completion Days</t>
  </si>
  <si>
    <t>Spud Date</t>
  </si>
  <si>
    <t>Total Depth Date</t>
  </si>
  <si>
    <t>Rig Last Date on Well</t>
  </si>
  <si>
    <t>Max Mud Weight</t>
  </si>
  <si>
    <t>ppg</t>
  </si>
  <si>
    <t>Cascade Chinook</t>
  </si>
  <si>
    <t>JSM</t>
  </si>
  <si>
    <t>Julia</t>
  </si>
  <si>
    <t>Stones</t>
  </si>
  <si>
    <t>Number of Wellbores (including sidetracks)</t>
  </si>
  <si>
    <t>Number of Completions</t>
  </si>
  <si>
    <t>Total D&amp;C Days</t>
  </si>
  <si>
    <t>Total D&amp;C Estimated Cost</t>
  </si>
  <si>
    <t>D&amp;C Cost per Completion</t>
  </si>
  <si>
    <t>Total Subsea Surf Completion per Well</t>
  </si>
  <si>
    <t>Completions per Wellbore Drilled</t>
  </si>
  <si>
    <t>Total Development Cost Per Completion</t>
  </si>
  <si>
    <t>Average D&amp;C Days per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</si>
</sst>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wrapText="1"/>
    </xf>
    <xf numFmtId="165" fontId="0" fillId="0" borderId="0" xfId="43" applyNumberFormat="1" applyFont="1"/>
    <xf numFmtId="165" fontId="0" fillId="0" borderId="0" xfId="0" applyNumberFormat="1"/>
    <xf numFmtId="9" fontId="0" fillId="0" borderId="0" xfId="44" applyFont="1"/>
    <xf numFmtId="164" fontId="0" fillId="0" borderId="0" xfId="0" applyNumberFormat="1"/>
    <xf numFmtId="0" fontId="0" fillId="33" borderId="0" xfId="0" applyFill="1"/>
    <xf numFmtId="43" fontId="0" fillId="0" borderId="0" xfId="0" applyNumberFormat="1"/>
    <xf numFmtId="1" fontId="0" fillId="33" borderId="0" xfId="0" applyNumberFormat="1" applyFill="1"/>
    <xf numFmtId="166" fontId="0" fillId="0" borderId="0" xfId="0" applyNumberFormat="1"/>
    <xf numFmtId="167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"/>
  <sheetViews>
    <sheetView tabSelected="1" topLeftCell="N7" workbookViewId="0">
      <selection activeCell="T29" sqref="T29"/>
    </sheetView>
  </sheetViews>
  <sheetFormatPr defaultRowHeight="15" x14ac:dyDescent="0.25"/>
  <cols>
    <col min="1" max="1" width="28" customWidth="1"/>
    <col min="2" max="17" width="15.7109375" customWidth="1"/>
    <col min="24" max="24" width="16.42578125" customWidth="1"/>
    <col min="25" max="25" width="13.140625" customWidth="1"/>
    <col min="26" max="27" width="12.85546875" customWidth="1"/>
    <col min="28" max="28" width="9.85546875" customWidth="1"/>
    <col min="29" max="29" width="12.5703125" customWidth="1"/>
    <col min="30" max="30" width="15.7109375" customWidth="1"/>
    <col min="31" max="31" width="17" customWidth="1"/>
    <col min="32" max="32" width="17.7109375" customWidth="1"/>
    <col min="33" max="33" width="15.5703125" customWidth="1"/>
    <col min="34" max="34" width="14.140625" customWidth="1"/>
  </cols>
  <sheetData>
    <row r="1" spans="1:33" x14ac:dyDescent="0.25">
      <c r="A1" t="s">
        <v>0</v>
      </c>
      <c r="B1">
        <v>1</v>
      </c>
      <c r="C1" t="s">
        <v>1</v>
      </c>
      <c r="D1" t="s">
        <v>2</v>
      </c>
      <c r="E1" t="s">
        <v>3</v>
      </c>
      <c r="F1">
        <v>2</v>
      </c>
      <c r="G1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33" ht="135" x14ac:dyDescent="0.25">
      <c r="A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26</v>
      </c>
      <c r="Q2" s="2" t="s">
        <v>26</v>
      </c>
      <c r="R2" t="s">
        <v>29</v>
      </c>
      <c r="Y2" s="4" t="s">
        <v>54</v>
      </c>
      <c r="Z2" s="4" t="s">
        <v>55</v>
      </c>
      <c r="AA2" s="4" t="s">
        <v>60</v>
      </c>
      <c r="AB2" s="4" t="s">
        <v>56</v>
      </c>
      <c r="AC2" s="4" t="s">
        <v>62</v>
      </c>
      <c r="AD2" s="4" t="s">
        <v>57</v>
      </c>
      <c r="AE2" s="4" t="s">
        <v>58</v>
      </c>
      <c r="AF2" s="4" t="s">
        <v>59</v>
      </c>
      <c r="AG2" s="4" t="s">
        <v>61</v>
      </c>
    </row>
    <row r="3" spans="1:33" x14ac:dyDescent="0.25">
      <c r="A3" t="s">
        <v>30</v>
      </c>
      <c r="B3" t="s">
        <v>31</v>
      </c>
      <c r="C3" t="s">
        <v>31</v>
      </c>
      <c r="D3" t="s">
        <v>31</v>
      </c>
      <c r="E3" t="s">
        <v>32</v>
      </c>
      <c r="F3" t="s">
        <v>31</v>
      </c>
      <c r="G3" t="s">
        <v>33</v>
      </c>
      <c r="H3" t="s">
        <v>31</v>
      </c>
      <c r="I3" t="s">
        <v>31</v>
      </c>
      <c r="J3" t="s">
        <v>31</v>
      </c>
      <c r="K3" t="s">
        <v>34</v>
      </c>
      <c r="L3" t="s">
        <v>31</v>
      </c>
      <c r="M3" t="s">
        <v>31</v>
      </c>
      <c r="N3" t="s">
        <v>31</v>
      </c>
      <c r="O3" t="s">
        <v>31</v>
      </c>
      <c r="P3" t="s">
        <v>34</v>
      </c>
      <c r="Q3" t="s">
        <v>31</v>
      </c>
      <c r="R3" t="s">
        <v>29</v>
      </c>
      <c r="X3" t="s">
        <v>50</v>
      </c>
      <c r="Y3">
        <f>10+9</f>
        <v>19</v>
      </c>
      <c r="Z3">
        <v>6</v>
      </c>
      <c r="AA3" s="7">
        <f>Z3/Y3</f>
        <v>0.31578947368421051</v>
      </c>
      <c r="AB3" s="3">
        <f>1198+1121</f>
        <v>2319</v>
      </c>
      <c r="AC3" s="8">
        <f>AB3/Z3</f>
        <v>386.5</v>
      </c>
      <c r="AD3" s="5">
        <f>AB3*1100000+Z3*40000000</f>
        <v>2790900000</v>
      </c>
      <c r="AE3" s="6">
        <f>AD3/Z3</f>
        <v>465150000</v>
      </c>
      <c r="AF3" s="6">
        <f>AE3+200000000</f>
        <v>665150000</v>
      </c>
      <c r="AG3" s="6">
        <f>(3000000000+AD3)/Z3</f>
        <v>965150000</v>
      </c>
    </row>
    <row r="4" spans="1:33" x14ac:dyDescent="0.25">
      <c r="A4" t="s">
        <v>35</v>
      </c>
      <c r="B4">
        <v>7037</v>
      </c>
      <c r="C4" s="3">
        <v>6895</v>
      </c>
      <c r="D4" s="3">
        <v>6806</v>
      </c>
      <c r="E4" s="3">
        <v>7036</v>
      </c>
      <c r="F4" s="3">
        <v>6853</v>
      </c>
      <c r="G4" s="3">
        <v>7016</v>
      </c>
      <c r="H4" s="3">
        <v>6805</v>
      </c>
      <c r="I4" s="3">
        <v>6804</v>
      </c>
      <c r="J4" s="3">
        <v>6803</v>
      </c>
      <c r="K4" s="3">
        <v>6800</v>
      </c>
      <c r="L4" s="3">
        <v>7041</v>
      </c>
      <c r="M4" s="3">
        <v>7039</v>
      </c>
      <c r="N4" s="3">
        <v>7040</v>
      </c>
      <c r="O4" s="3">
        <v>7038</v>
      </c>
      <c r="P4" s="3">
        <v>7034</v>
      </c>
      <c r="Q4" s="3">
        <v>7031</v>
      </c>
      <c r="R4" t="s">
        <v>36</v>
      </c>
      <c r="X4" t="s">
        <v>51</v>
      </c>
      <c r="Y4">
        <v>37</v>
      </c>
      <c r="Z4">
        <f>6+9</f>
        <v>15</v>
      </c>
      <c r="AA4" s="7">
        <f t="shared" ref="AA4:AA6" si="0">Z4/Y4</f>
        <v>0.40540540540540543</v>
      </c>
      <c r="AB4" s="3">
        <f>2530+2666</f>
        <v>5196</v>
      </c>
      <c r="AC4" s="8">
        <f>AB4/Z4</f>
        <v>346.4</v>
      </c>
      <c r="AD4" s="5">
        <f>AB4*1100000+Z4*40000000</f>
        <v>6315600000</v>
      </c>
      <c r="AE4" s="6">
        <f>AD4/Z4</f>
        <v>421040000</v>
      </c>
      <c r="AF4" s="6">
        <f>AE4+200000000</f>
        <v>621040000</v>
      </c>
      <c r="AG4" s="6">
        <f>(4000000000+AD4)/Z4</f>
        <v>687706666.66666663</v>
      </c>
    </row>
    <row r="5" spans="1:33" x14ac:dyDescent="0.25">
      <c r="A5" t="s">
        <v>37</v>
      </c>
      <c r="B5" t="s">
        <v>38</v>
      </c>
      <c r="C5" s="3">
        <v>28459</v>
      </c>
      <c r="D5" s="3">
        <v>9652</v>
      </c>
      <c r="E5" s="3">
        <v>28905</v>
      </c>
      <c r="F5" s="3">
        <v>29066</v>
      </c>
      <c r="G5" s="3">
        <v>28360</v>
      </c>
      <c r="H5" s="3">
        <v>29009</v>
      </c>
      <c r="I5" s="3">
        <v>28721</v>
      </c>
      <c r="J5" s="3">
        <v>29255</v>
      </c>
      <c r="K5" s="3">
        <v>28883</v>
      </c>
      <c r="L5" s="3">
        <v>29325</v>
      </c>
      <c r="M5" s="3">
        <v>29401</v>
      </c>
      <c r="N5" s="3">
        <v>28276</v>
      </c>
      <c r="O5" s="3">
        <v>28692</v>
      </c>
      <c r="P5" s="3">
        <v>31071</v>
      </c>
      <c r="Q5" s="3">
        <v>30612</v>
      </c>
      <c r="R5" t="s">
        <v>36</v>
      </c>
      <c r="X5" t="s">
        <v>52</v>
      </c>
      <c r="Y5">
        <v>8</v>
      </c>
      <c r="Z5">
        <v>4</v>
      </c>
      <c r="AA5" s="7">
        <f t="shared" si="0"/>
        <v>0.5</v>
      </c>
      <c r="AB5" s="3">
        <f>1442</f>
        <v>1442</v>
      </c>
      <c r="AC5" s="8">
        <f>AB5/Z5</f>
        <v>360.5</v>
      </c>
      <c r="AD5" s="5">
        <f>AB5*1100000+Z5*40000000</f>
        <v>1746200000</v>
      </c>
      <c r="AE5" s="6">
        <f>AD5/Z5</f>
        <v>436550000</v>
      </c>
      <c r="AF5" s="6">
        <f>AE5+200000000</f>
        <v>636550000</v>
      </c>
      <c r="AG5" s="6">
        <f>(3300000000+AD5)/Z5</f>
        <v>1261550000</v>
      </c>
    </row>
    <row r="6" spans="1:33" x14ac:dyDescent="0.25">
      <c r="A6" t="s">
        <v>39</v>
      </c>
      <c r="B6" t="s">
        <v>38</v>
      </c>
      <c r="C6" s="3">
        <v>28458</v>
      </c>
      <c r="D6" s="3">
        <v>9652</v>
      </c>
      <c r="E6" s="3">
        <v>28845</v>
      </c>
      <c r="F6" s="3">
        <v>29012</v>
      </c>
      <c r="G6" s="3">
        <v>28265</v>
      </c>
      <c r="H6" s="3">
        <v>28093</v>
      </c>
      <c r="I6" s="3">
        <v>28076</v>
      </c>
      <c r="J6" s="3">
        <v>28304</v>
      </c>
      <c r="K6" s="3">
        <v>28318</v>
      </c>
      <c r="L6" s="3">
        <v>28367</v>
      </c>
      <c r="M6" s="3">
        <v>28265</v>
      </c>
      <c r="N6" s="3">
        <v>28049</v>
      </c>
      <c r="O6" s="3">
        <v>28195</v>
      </c>
      <c r="P6" s="3">
        <v>28536</v>
      </c>
      <c r="Q6" s="3">
        <v>28533</v>
      </c>
      <c r="R6" t="s">
        <v>36</v>
      </c>
      <c r="X6" t="s">
        <v>53</v>
      </c>
      <c r="Y6">
        <v>20</v>
      </c>
      <c r="Z6">
        <v>7</v>
      </c>
      <c r="AA6" s="7">
        <f t="shared" si="0"/>
        <v>0.35</v>
      </c>
      <c r="AB6" s="3">
        <v>2119</v>
      </c>
      <c r="AC6" s="8">
        <f>AB6/Z6</f>
        <v>302.71428571428572</v>
      </c>
      <c r="AD6" s="5">
        <f>AB6*1100000+Z6*40000000</f>
        <v>2610900000</v>
      </c>
      <c r="AE6" s="6">
        <f>AD6/Z6</f>
        <v>372985714.28571427</v>
      </c>
      <c r="AF6" s="6">
        <f>AE6+200000000</f>
        <v>572985714.28571427</v>
      </c>
      <c r="AG6" s="6">
        <f>(1000000000+AD6+9*200000000)/Z6</f>
        <v>772985714.28571427</v>
      </c>
    </row>
    <row r="7" spans="1:33" x14ac:dyDescent="0.25">
      <c r="A7" t="s">
        <v>40</v>
      </c>
      <c r="C7" s="3">
        <v>21564</v>
      </c>
      <c r="D7" s="3">
        <v>2846</v>
      </c>
      <c r="E7" s="3">
        <v>21869</v>
      </c>
      <c r="F7" s="3">
        <v>22213</v>
      </c>
      <c r="G7" s="3">
        <v>21344</v>
      </c>
      <c r="H7" s="3">
        <v>22204</v>
      </c>
      <c r="I7" s="3">
        <v>21917</v>
      </c>
      <c r="J7" s="3">
        <v>22452</v>
      </c>
      <c r="K7" s="3">
        <v>22083</v>
      </c>
      <c r="L7" s="3">
        <v>22284</v>
      </c>
      <c r="M7" s="3">
        <v>22362</v>
      </c>
      <c r="N7" s="3">
        <v>21236</v>
      </c>
      <c r="O7" s="3">
        <v>21654</v>
      </c>
      <c r="P7" s="3">
        <v>24037</v>
      </c>
      <c r="Q7" s="3">
        <v>23581</v>
      </c>
      <c r="R7" t="s">
        <v>36</v>
      </c>
    </row>
    <row r="8" spans="1:33" x14ac:dyDescent="0.25">
      <c r="A8" t="s">
        <v>41</v>
      </c>
      <c r="B8">
        <v>0</v>
      </c>
      <c r="C8">
        <v>199</v>
      </c>
      <c r="D8">
        <v>7</v>
      </c>
      <c r="E8">
        <v>173</v>
      </c>
      <c r="F8">
        <v>109</v>
      </c>
      <c r="G8">
        <v>337</v>
      </c>
      <c r="H8">
        <v>124</v>
      </c>
      <c r="I8">
        <v>98</v>
      </c>
      <c r="J8">
        <v>99</v>
      </c>
      <c r="K8">
        <v>87</v>
      </c>
      <c r="L8">
        <v>122</v>
      </c>
      <c r="M8">
        <v>58</v>
      </c>
      <c r="N8">
        <v>112</v>
      </c>
      <c r="O8">
        <v>78</v>
      </c>
      <c r="P8">
        <v>116</v>
      </c>
      <c r="Q8">
        <v>115</v>
      </c>
      <c r="R8" t="s">
        <v>42</v>
      </c>
      <c r="S8">
        <f>SUM(B8:R8)</f>
        <v>1834</v>
      </c>
    </row>
    <row r="9" spans="1:33" x14ac:dyDescent="0.25">
      <c r="A9" t="s">
        <v>43</v>
      </c>
      <c r="C9">
        <v>92</v>
      </c>
      <c r="D9">
        <v>25</v>
      </c>
      <c r="E9">
        <v>79</v>
      </c>
      <c r="F9">
        <v>49</v>
      </c>
      <c r="G9">
        <v>158</v>
      </c>
      <c r="H9">
        <v>56</v>
      </c>
      <c r="I9">
        <v>45</v>
      </c>
      <c r="J9">
        <v>44</v>
      </c>
      <c r="K9">
        <v>39</v>
      </c>
      <c r="L9">
        <v>55</v>
      </c>
      <c r="M9">
        <v>26</v>
      </c>
      <c r="N9">
        <v>53</v>
      </c>
      <c r="O9">
        <v>36</v>
      </c>
      <c r="P9">
        <v>48</v>
      </c>
      <c r="Q9" s="10">
        <f>Q8/(Q5/10000)</f>
        <v>37.566967202404285</v>
      </c>
      <c r="R9" t="s">
        <v>42</v>
      </c>
      <c r="S9">
        <f>AVERAGE(C9:Q9)</f>
        <v>56.171131146826951</v>
      </c>
    </row>
    <row r="10" spans="1:33" x14ac:dyDescent="0.2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82</v>
      </c>
      <c r="I10">
        <v>52</v>
      </c>
      <c r="J10">
        <v>0</v>
      </c>
      <c r="K10">
        <v>67</v>
      </c>
      <c r="L10">
        <v>91</v>
      </c>
      <c r="M10">
        <v>86</v>
      </c>
      <c r="N10">
        <v>181</v>
      </c>
      <c r="O10">
        <v>57</v>
      </c>
      <c r="P10">
        <v>112</v>
      </c>
      <c r="Q10">
        <v>104</v>
      </c>
      <c r="R10" t="s">
        <v>42</v>
      </c>
      <c r="S10">
        <f>SUM(B10:R10)</f>
        <v>832</v>
      </c>
    </row>
    <row r="11" spans="1:33" x14ac:dyDescent="0.25">
      <c r="A11" t="s">
        <v>45</v>
      </c>
      <c r="C11" s="1">
        <v>39311</v>
      </c>
      <c r="D11" s="1">
        <v>40013</v>
      </c>
      <c r="E11" s="1">
        <v>36790</v>
      </c>
      <c r="F11" s="1">
        <v>37808</v>
      </c>
      <c r="G11" s="1">
        <v>39437</v>
      </c>
      <c r="H11" s="1">
        <v>40868</v>
      </c>
      <c r="I11" s="1">
        <v>40869</v>
      </c>
      <c r="J11" s="1">
        <v>40870</v>
      </c>
      <c r="K11" s="1">
        <v>42306</v>
      </c>
      <c r="L11" s="1">
        <v>40880</v>
      </c>
      <c r="M11" s="1">
        <v>42721</v>
      </c>
      <c r="N11" s="1">
        <v>40873</v>
      </c>
      <c r="O11" s="1">
        <v>40882</v>
      </c>
      <c r="P11" s="1">
        <v>42871</v>
      </c>
      <c r="Q11" s="1">
        <v>43105</v>
      </c>
      <c r="R11" t="s">
        <v>29</v>
      </c>
    </row>
    <row r="12" spans="1:33" x14ac:dyDescent="0.25">
      <c r="A12" t="s">
        <v>46</v>
      </c>
      <c r="C12" s="1">
        <v>39483</v>
      </c>
      <c r="D12" s="1">
        <v>40015</v>
      </c>
      <c r="E12" s="1">
        <v>38147</v>
      </c>
      <c r="F12" s="1">
        <v>37907</v>
      </c>
      <c r="G12" s="1">
        <v>39739</v>
      </c>
      <c r="H12" s="1">
        <v>41198</v>
      </c>
      <c r="I12" s="1">
        <v>42192</v>
      </c>
      <c r="J12" s="1">
        <v>42080</v>
      </c>
      <c r="K12" s="1">
        <v>42364</v>
      </c>
      <c r="L12" s="1">
        <v>41398</v>
      </c>
      <c r="M12" s="1">
        <v>42778</v>
      </c>
      <c r="N12" s="1">
        <v>40984</v>
      </c>
      <c r="O12" s="1">
        <v>42268</v>
      </c>
      <c r="P12" s="1">
        <v>42982</v>
      </c>
      <c r="Q12" s="1">
        <v>43152</v>
      </c>
      <c r="R12" t="s">
        <v>29</v>
      </c>
    </row>
    <row r="13" spans="1:33" x14ac:dyDescent="0.25">
      <c r="A13" t="s">
        <v>47</v>
      </c>
      <c r="C13" s="1">
        <v>39506</v>
      </c>
      <c r="D13" s="1">
        <v>40016</v>
      </c>
      <c r="E13" s="1">
        <v>38171</v>
      </c>
      <c r="F13" s="1">
        <v>37925</v>
      </c>
      <c r="G13" s="1">
        <v>39772</v>
      </c>
      <c r="H13" s="1">
        <v>41305</v>
      </c>
      <c r="I13" s="1">
        <v>42529</v>
      </c>
      <c r="J13" s="1">
        <v>42103</v>
      </c>
      <c r="K13" s="1">
        <v>42596</v>
      </c>
      <c r="L13" s="1">
        <v>43404</v>
      </c>
      <c r="M13" s="1">
        <v>42864</v>
      </c>
      <c r="N13" s="1">
        <v>43515</v>
      </c>
      <c r="O13" s="1">
        <v>43408</v>
      </c>
      <c r="P13" s="1">
        <v>43094</v>
      </c>
      <c r="Q13" s="1">
        <v>43256</v>
      </c>
      <c r="R13" t="s">
        <v>29</v>
      </c>
      <c r="S13">
        <f>S10+S8</f>
        <v>2666</v>
      </c>
    </row>
    <row r="14" spans="1:33" x14ac:dyDescent="0.25">
      <c r="A14" t="s">
        <v>48</v>
      </c>
      <c r="C14">
        <v>14.2</v>
      </c>
      <c r="D14">
        <v>10.3</v>
      </c>
      <c r="E14">
        <v>13.8</v>
      </c>
      <c r="F14">
        <v>14</v>
      </c>
      <c r="G14">
        <v>14.1</v>
      </c>
      <c r="H14">
        <v>14.1</v>
      </c>
      <c r="I14">
        <v>14</v>
      </c>
      <c r="J14">
        <v>14.1</v>
      </c>
      <c r="K14">
        <v>14</v>
      </c>
      <c r="L14">
        <v>14.2</v>
      </c>
      <c r="M14">
        <v>14</v>
      </c>
      <c r="N14">
        <v>14.6</v>
      </c>
      <c r="O14">
        <v>14</v>
      </c>
      <c r="P14">
        <v>14.2</v>
      </c>
      <c r="Q14">
        <v>14.2</v>
      </c>
      <c r="R14" t="s">
        <v>49</v>
      </c>
    </row>
    <row r="25" spans="4:31" x14ac:dyDescent="0.25">
      <c r="D25" s="3">
        <v>28459</v>
      </c>
      <c r="E25" s="3">
        <v>28905</v>
      </c>
      <c r="F25" s="3">
        <v>29066</v>
      </c>
      <c r="G25" s="3">
        <v>28360</v>
      </c>
      <c r="H25" s="3">
        <v>29009</v>
      </c>
      <c r="I25" s="3">
        <v>28721</v>
      </c>
      <c r="J25" s="3">
        <v>29255</v>
      </c>
      <c r="K25" s="3">
        <v>28883</v>
      </c>
      <c r="L25" s="3">
        <v>29325</v>
      </c>
      <c r="M25" s="3">
        <v>29401</v>
      </c>
      <c r="N25" s="3">
        <v>28276</v>
      </c>
      <c r="O25" s="3">
        <v>28692</v>
      </c>
      <c r="P25" s="3">
        <v>31071</v>
      </c>
      <c r="Q25" s="3">
        <v>30612</v>
      </c>
      <c r="R25">
        <v>29000</v>
      </c>
      <c r="S25">
        <v>29743</v>
      </c>
      <c r="T25">
        <v>29506</v>
      </c>
      <c r="U25">
        <v>27945</v>
      </c>
      <c r="V25">
        <v>29010</v>
      </c>
      <c r="W25">
        <v>28712</v>
      </c>
      <c r="X25">
        <v>31258</v>
      </c>
      <c r="Y25" s="9">
        <v>28671</v>
      </c>
      <c r="Z25" s="9"/>
      <c r="AA25" s="8">
        <f>AVERAGE(D25:Y25)</f>
        <v>29176.363636363636</v>
      </c>
    </row>
    <row r="26" spans="4:31" x14ac:dyDescent="0.25">
      <c r="D26" s="3">
        <v>28458</v>
      </c>
      <c r="E26" s="3">
        <v>28845</v>
      </c>
      <c r="F26" s="3">
        <v>29012</v>
      </c>
      <c r="G26" s="3">
        <v>28265</v>
      </c>
      <c r="H26" s="3">
        <v>28093</v>
      </c>
      <c r="I26" s="3">
        <v>28076</v>
      </c>
      <c r="J26" s="3">
        <v>28304</v>
      </c>
      <c r="K26" s="3">
        <v>28318</v>
      </c>
      <c r="L26" s="3">
        <v>28367</v>
      </c>
      <c r="M26" s="3">
        <v>28265</v>
      </c>
      <c r="N26" s="3">
        <v>28049</v>
      </c>
      <c r="O26" s="3">
        <v>28195</v>
      </c>
      <c r="P26" s="3">
        <v>28536</v>
      </c>
      <c r="Q26" s="3">
        <v>28533</v>
      </c>
      <c r="R26">
        <v>28986</v>
      </c>
      <c r="S26">
        <v>28328</v>
      </c>
      <c r="T26">
        <v>28344</v>
      </c>
      <c r="U26">
        <v>27940</v>
      </c>
      <c r="V26">
        <v>28201</v>
      </c>
      <c r="W26">
        <v>28264</v>
      </c>
      <c r="X26">
        <v>28371</v>
      </c>
      <c r="Y26" s="9">
        <v>27998</v>
      </c>
      <c r="Z26" s="9"/>
      <c r="AA26" s="8">
        <f>AVERAGE(D26:Y26)</f>
        <v>28352.18181818182</v>
      </c>
    </row>
    <row r="27" spans="4:31" x14ac:dyDescent="0.25">
      <c r="D27">
        <v>7037</v>
      </c>
      <c r="E27" s="3">
        <v>6895</v>
      </c>
      <c r="F27" s="3">
        <v>6806</v>
      </c>
      <c r="G27" s="3">
        <v>7036</v>
      </c>
      <c r="H27" s="3">
        <v>6853</v>
      </c>
      <c r="I27" s="3">
        <v>7016</v>
      </c>
      <c r="J27" s="3">
        <v>6805</v>
      </c>
      <c r="K27" s="3">
        <v>6804</v>
      </c>
      <c r="L27" s="3">
        <v>6803</v>
      </c>
      <c r="M27" s="3">
        <v>6800</v>
      </c>
      <c r="N27" s="3">
        <v>7041</v>
      </c>
      <c r="O27" s="3">
        <v>7039</v>
      </c>
      <c r="P27" s="3">
        <v>7040</v>
      </c>
      <c r="Q27" s="3">
        <v>7038</v>
      </c>
      <c r="R27" s="3">
        <v>7034</v>
      </c>
      <c r="S27" s="3">
        <v>7031</v>
      </c>
      <c r="T27">
        <v>6965</v>
      </c>
      <c r="U27" s="9">
        <v>7009</v>
      </c>
      <c r="V27">
        <v>6964</v>
      </c>
      <c r="W27">
        <v>6968</v>
      </c>
      <c r="X27">
        <v>6959</v>
      </c>
      <c r="Y27" s="9">
        <v>6958</v>
      </c>
      <c r="Z27">
        <v>6960</v>
      </c>
      <c r="AA27">
        <v>6965</v>
      </c>
      <c r="AB27" s="9">
        <v>6964</v>
      </c>
      <c r="AC27">
        <v>6955</v>
      </c>
      <c r="AD27" s="9">
        <v>6956</v>
      </c>
      <c r="AE27">
        <f>AVERAGE(D27:AD27)</f>
        <v>6951.8888888888887</v>
      </c>
    </row>
    <row r="28" spans="4:31" x14ac:dyDescent="0.25">
      <c r="D28">
        <v>92</v>
      </c>
      <c r="E28">
        <v>79</v>
      </c>
      <c r="F28">
        <v>49</v>
      </c>
      <c r="G28">
        <v>158</v>
      </c>
      <c r="H28">
        <v>56</v>
      </c>
      <c r="I28">
        <v>45</v>
      </c>
      <c r="J28">
        <v>44</v>
      </c>
      <c r="K28">
        <v>39</v>
      </c>
      <c r="L28">
        <v>55</v>
      </c>
      <c r="M28">
        <v>26</v>
      </c>
      <c r="N28">
        <v>53</v>
      </c>
      <c r="O28">
        <v>36</v>
      </c>
      <c r="P28">
        <v>48</v>
      </c>
      <c r="Q28" s="10">
        <v>38</v>
      </c>
      <c r="R28">
        <v>72</v>
      </c>
      <c r="S28">
        <v>110</v>
      </c>
      <c r="T28">
        <v>97</v>
      </c>
      <c r="U28">
        <v>126</v>
      </c>
      <c r="V28">
        <v>56</v>
      </c>
      <c r="W28">
        <v>61</v>
      </c>
      <c r="X28">
        <v>76</v>
      </c>
      <c r="Y28" s="11">
        <v>195</v>
      </c>
      <c r="AA28" s="12">
        <f>AVERAGE(D28:Y28)</f>
        <v>73.227272727272734</v>
      </c>
    </row>
    <row r="29" spans="4:31" x14ac:dyDescent="0.25">
      <c r="D29">
        <v>82</v>
      </c>
      <c r="E29">
        <v>52</v>
      </c>
      <c r="G29">
        <v>67</v>
      </c>
      <c r="H29">
        <v>91</v>
      </c>
      <c r="I29">
        <v>86</v>
      </c>
      <c r="J29">
        <v>181</v>
      </c>
      <c r="K29">
        <v>57</v>
      </c>
      <c r="L29">
        <v>112</v>
      </c>
      <c r="M29">
        <v>104</v>
      </c>
      <c r="N29">
        <v>117</v>
      </c>
      <c r="O29">
        <v>77</v>
      </c>
      <c r="P29">
        <v>125</v>
      </c>
      <c r="Q29">
        <v>102</v>
      </c>
      <c r="R29" s="9">
        <v>95</v>
      </c>
      <c r="T29" s="13">
        <f>AVERAGE(D29:R29)</f>
        <v>96.285714285714292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 Malo_well_drill_info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2020-08-29T17:09:00Z</dcterms:created>
  <dcterms:modified xsi:type="dcterms:W3CDTF">2020-09-29T17:45:18Z</dcterms:modified>
</cp:coreProperties>
</file>