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SE5694-IROBOT\data\"/>
    </mc:Choice>
  </mc:AlternateContent>
  <xr:revisionPtr revIDLastSave="0" documentId="13_ncr:1_{F0A6BD0E-E6B4-4F02-806D-FDA66AFF15FE}" xr6:coauthVersionLast="47" xr6:coauthVersionMax="47" xr10:uidLastSave="{00000000-0000-0000-0000-000000000000}"/>
  <bookViews>
    <workbookView xWindow="38280" yWindow="5400" windowWidth="29040" windowHeight="15720" activeTab="1" xr2:uid="{2045D9ED-1D34-4492-8544-ADF3239C2D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" l="1"/>
  <c r="W5" i="2"/>
  <c r="W4" i="2"/>
  <c r="F75" i="2"/>
  <c r="F74" i="2"/>
  <c r="F73" i="2"/>
  <c r="F72" i="2"/>
  <c r="F71" i="2"/>
  <c r="F70" i="2"/>
  <c r="F69" i="2"/>
  <c r="F68" i="2"/>
  <c r="F67" i="2"/>
  <c r="F66" i="2"/>
  <c r="T65" i="2"/>
  <c r="F65" i="2"/>
  <c r="T64" i="2"/>
  <c r="F64" i="2"/>
  <c r="T63" i="2"/>
  <c r="F63" i="2"/>
  <c r="K6" i="2" s="1"/>
  <c r="T62" i="2"/>
  <c r="F62" i="2"/>
  <c r="T61" i="2"/>
  <c r="F61" i="2"/>
  <c r="T60" i="2"/>
  <c r="F60" i="2"/>
  <c r="T59" i="2"/>
  <c r="F59" i="2"/>
  <c r="T58" i="2"/>
  <c r="F58" i="2"/>
  <c r="T57" i="2"/>
  <c r="F57" i="2"/>
  <c r="T56" i="2"/>
  <c r="F56" i="2"/>
  <c r="T55" i="2"/>
  <c r="F55" i="2"/>
  <c r="T54" i="2"/>
  <c r="F54" i="2"/>
  <c r="T53" i="2"/>
  <c r="F53" i="2"/>
  <c r="T52" i="2"/>
  <c r="F52" i="2"/>
  <c r="T51" i="2"/>
  <c r="T50" i="2"/>
  <c r="T49" i="2"/>
  <c r="T48" i="2"/>
  <c r="T47" i="2"/>
  <c r="F47" i="2"/>
  <c r="T46" i="2"/>
  <c r="F46" i="2"/>
  <c r="T45" i="2"/>
  <c r="F45" i="2"/>
  <c r="T44" i="2"/>
  <c r="F44" i="2"/>
  <c r="T43" i="2"/>
  <c r="F43" i="2"/>
  <c r="T42" i="2"/>
  <c r="F42" i="2"/>
  <c r="T41" i="2"/>
  <c r="F41" i="2"/>
  <c r="T40" i="2"/>
  <c r="F40" i="2"/>
  <c r="T39" i="2"/>
  <c r="F39" i="2"/>
  <c r="T38" i="2"/>
  <c r="F38" i="2"/>
  <c r="T37" i="2"/>
  <c r="F37" i="2"/>
  <c r="T36" i="2"/>
  <c r="F36" i="2"/>
  <c r="T35" i="2"/>
  <c r="F35" i="2"/>
  <c r="T34" i="2"/>
  <c r="F34" i="2"/>
  <c r="T33" i="2"/>
  <c r="F33" i="2"/>
  <c r="T32" i="2"/>
  <c r="F32" i="2"/>
  <c r="T31" i="2"/>
  <c r="F31" i="2"/>
  <c r="T30" i="2"/>
  <c r="F30" i="2"/>
  <c r="T29" i="2"/>
  <c r="F29" i="2"/>
  <c r="T28" i="2"/>
  <c r="F28" i="2"/>
  <c r="T27" i="2"/>
  <c r="F27" i="2"/>
  <c r="T26" i="2"/>
  <c r="F26" i="2"/>
  <c r="T25" i="2"/>
  <c r="F25" i="2"/>
  <c r="T24" i="2"/>
  <c r="F24" i="2"/>
  <c r="T23" i="2"/>
  <c r="F23" i="2"/>
  <c r="T22" i="2"/>
  <c r="F22" i="2"/>
  <c r="T21" i="2"/>
  <c r="F21" i="2"/>
  <c r="T20" i="2"/>
  <c r="F20" i="2"/>
  <c r="T19" i="2"/>
  <c r="F19" i="2"/>
  <c r="T18" i="2"/>
  <c r="F18" i="2"/>
  <c r="T17" i="2"/>
  <c r="F17" i="2"/>
  <c r="T16" i="2"/>
  <c r="F16" i="2"/>
  <c r="AB15" i="2"/>
  <c r="T15" i="2"/>
  <c r="F15" i="2"/>
  <c r="T14" i="2"/>
  <c r="F14" i="2"/>
  <c r="T13" i="2"/>
  <c r="F13" i="2"/>
  <c r="AH12" i="2"/>
  <c r="T12" i="2"/>
  <c r="F12" i="2"/>
  <c r="AH11" i="2"/>
  <c r="T11" i="2"/>
  <c r="F11" i="2"/>
  <c r="AM10" i="2"/>
  <c r="AL10" i="2"/>
  <c r="AK10" i="2"/>
  <c r="AN10" i="2" s="1"/>
  <c r="AH10" i="2"/>
  <c r="Y10" i="2"/>
  <c r="X10" i="2"/>
  <c r="W10" i="2"/>
  <c r="Z10" i="2" s="1"/>
  <c r="T10" i="2"/>
  <c r="K10" i="2"/>
  <c r="K12" i="2" s="1"/>
  <c r="J10" i="2"/>
  <c r="I10" i="2"/>
  <c r="L10" i="2" s="1"/>
  <c r="F10" i="2"/>
  <c r="I7" i="2" s="1" a="1"/>
  <c r="I7" i="2" s="1"/>
  <c r="AH9" i="2"/>
  <c r="AL6" i="2" s="1"/>
  <c r="T9" i="2"/>
  <c r="F9" i="2"/>
  <c r="AH8" i="2"/>
  <c r="T8" i="2"/>
  <c r="F8" i="2"/>
  <c r="AH7" i="2"/>
  <c r="AO4" i="2" s="1"/>
  <c r="X7" i="2" a="1"/>
  <c r="X7" i="2" s="1"/>
  <c r="T7" i="2"/>
  <c r="F7" i="2"/>
  <c r="J6" i="2" s="1"/>
  <c r="AM6" i="2"/>
  <c r="AK6" i="2"/>
  <c r="Y6" i="2"/>
  <c r="X6" i="2"/>
  <c r="W6" i="2"/>
  <c r="T6" i="2"/>
  <c r="F6" i="2"/>
  <c r="AN5" i="2"/>
  <c r="AM5" i="2"/>
  <c r="AL5" i="2"/>
  <c r="AK5" i="2"/>
  <c r="Z5" i="2"/>
  <c r="Y5" i="2"/>
  <c r="X5" i="2"/>
  <c r="T5" i="2"/>
  <c r="AA5" i="2" s="1"/>
  <c r="L5" i="2"/>
  <c r="K5" i="2"/>
  <c r="J5" i="2"/>
  <c r="I5" i="2"/>
  <c r="F5" i="2"/>
  <c r="AN4" i="2"/>
  <c r="AM4" i="2"/>
  <c r="AL4" i="2"/>
  <c r="AK4" i="2"/>
  <c r="Z4" i="2"/>
  <c r="Y4" i="2"/>
  <c r="X4" i="2"/>
  <c r="T4" i="2"/>
  <c r="L4" i="2"/>
  <c r="J4" i="2"/>
  <c r="I4" i="2"/>
  <c r="F4" i="2"/>
  <c r="K7" i="2" s="1" a="1"/>
  <c r="K7" i="2" s="1"/>
  <c r="T3" i="2"/>
  <c r="W7" i="2" s="1" a="1"/>
  <c r="W7" i="2" s="1"/>
  <c r="F3" i="2"/>
  <c r="M5" i="2" s="1"/>
  <c r="I7" i="1" a="1"/>
  <c r="I7" i="1" s="1"/>
  <c r="H7" i="1" a="1"/>
  <c r="H7" i="1" s="1"/>
  <c r="I6" i="1"/>
  <c r="H6" i="1"/>
  <c r="K4" i="1"/>
  <c r="AG7" i="1" a="1"/>
  <c r="AG7" i="1" s="1"/>
  <c r="AF7" i="1" a="1"/>
  <c r="AF7" i="1" s="1"/>
  <c r="AG6" i="1"/>
  <c r="AF6" i="1"/>
  <c r="U7" i="1" a="1"/>
  <c r="U7" i="1" s="1"/>
  <c r="T7" i="1" a="1"/>
  <c r="T7" i="1" s="1"/>
  <c r="U6" i="1"/>
  <c r="T6" i="1"/>
  <c r="T4" i="1"/>
  <c r="U4" i="1"/>
  <c r="I5" i="1"/>
  <c r="I4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AC12" i="1"/>
  <c r="AC11" i="1"/>
  <c r="AC10" i="1"/>
  <c r="AC9" i="1"/>
  <c r="AC8" i="1"/>
  <c r="AC7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E47" i="1"/>
  <c r="E46" i="1"/>
  <c r="E45" i="1"/>
  <c r="E44" i="1"/>
  <c r="E43" i="1"/>
  <c r="E42" i="1"/>
  <c r="E41" i="1"/>
  <c r="E40" i="1"/>
  <c r="E39" i="1"/>
  <c r="E38" i="1"/>
  <c r="E37" i="1"/>
  <c r="E28" i="1"/>
  <c r="E29" i="1"/>
  <c r="E30" i="1"/>
  <c r="E31" i="1"/>
  <c r="E32" i="1"/>
  <c r="E33" i="1"/>
  <c r="E34" i="1"/>
  <c r="E35" i="1"/>
  <c r="E36" i="1"/>
  <c r="E18" i="1"/>
  <c r="E3" i="1"/>
  <c r="E19" i="1"/>
  <c r="E20" i="1"/>
  <c r="E21" i="1"/>
  <c r="E22" i="1"/>
  <c r="E23" i="1"/>
  <c r="E24" i="1"/>
  <c r="E25" i="1"/>
  <c r="E26" i="1"/>
  <c r="E27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AH4" i="1"/>
  <c r="I10" i="1"/>
  <c r="H10" i="1"/>
  <c r="AG10" i="1"/>
  <c r="AF10" i="1"/>
  <c r="U10" i="1"/>
  <c r="T10" i="1"/>
  <c r="T5" i="1"/>
  <c r="AH5" i="1"/>
  <c r="AG5" i="1"/>
  <c r="AF5" i="1"/>
  <c r="AG4" i="1"/>
  <c r="AF4" i="1"/>
  <c r="V5" i="1"/>
  <c r="U5" i="1"/>
  <c r="V4" i="1"/>
  <c r="H5" i="1"/>
  <c r="J5" i="1"/>
  <c r="J4" i="1"/>
  <c r="H4" i="1"/>
  <c r="X12" i="2" l="1"/>
  <c r="AL12" i="2"/>
  <c r="AM12" i="2"/>
  <c r="Y12" i="2"/>
  <c r="J12" i="2"/>
  <c r="I12" i="2"/>
  <c r="AK7" i="2" a="1"/>
  <c r="AK7" i="2" s="1"/>
  <c r="AL7" i="2" a="1"/>
  <c r="AL7" i="2" s="1"/>
  <c r="AA4" i="2"/>
  <c r="W12" i="2"/>
  <c r="J7" i="2" a="1"/>
  <c r="J7" i="2" s="1"/>
  <c r="AM7" i="2" a="1"/>
  <c r="AM7" i="2" s="1"/>
  <c r="AO5" i="2"/>
  <c r="I6" i="2"/>
  <c r="AK12" i="2"/>
  <c r="Y7" i="2" a="1"/>
  <c r="Y7" i="2" s="1"/>
  <c r="M4" i="2"/>
  <c r="W5" i="1"/>
  <c r="AI5" i="1"/>
  <c r="W4" i="1"/>
  <c r="K5" i="1"/>
  <c r="AI4" i="1"/>
  <c r="AH10" i="1"/>
  <c r="AG12" i="1" s="1"/>
  <c r="V10" i="1"/>
  <c r="T12" i="1" s="1"/>
  <c r="J10" i="1"/>
  <c r="H12" i="1" s="1"/>
  <c r="AF12" i="1" l="1"/>
  <c r="I12" i="1"/>
  <c r="U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<sst xmlns="http://schemas.openxmlformats.org/spreadsheetml/2006/main" count="96" uniqueCount="18">
  <si>
    <t>Round#</t>
  </si>
  <si>
    <t xml:space="preserve"> wall</t>
  </si>
  <si>
    <t>door</t>
  </si>
  <si>
    <t>angle</t>
  </si>
  <si>
    <t>bump</t>
  </si>
  <si>
    <t>mean</t>
  </si>
  <si>
    <t>variance</t>
  </si>
  <si>
    <t>wall</t>
  </si>
  <si>
    <t>Y</t>
  </si>
  <si>
    <t>count</t>
  </si>
  <si>
    <t>ratio</t>
  </si>
  <si>
    <t>angle diff</t>
  </si>
  <si>
    <t>angle-diff</t>
  </si>
  <si>
    <t>angle diff mean</t>
  </si>
  <si>
    <t>angle diff std-var</t>
  </si>
  <si>
    <t>No Bump</t>
  </si>
  <si>
    <t>Bump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</si>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</sst>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3E5D-7921-40E0-82C3-5F9921718C05}">
  <dimension ref="A2:AI75"/>
  <sheetViews>
    <sheetView workbookViewId="0">
      <selection activeCell="AF12" sqref="AF12"/>
    </sheetView>
  </sheetViews>
  <sheetFormatPr defaultRowHeight="14.4" x14ac:dyDescent="0.3"/>
  <cols>
    <col min="19" max="19" width="17.88671875" customWidth="1"/>
    <col min="31" max="31" width="16.77734375" customWidth="1"/>
  </cols>
  <sheetData>
    <row r="2" spans="1:35" x14ac:dyDescent="0.3">
      <c r="A2" t="s">
        <v>0</v>
      </c>
      <c r="B2" t="s">
        <v>1</v>
      </c>
      <c r="C2" t="s">
        <v>2</v>
      </c>
      <c r="D2" t="s">
        <v>3</v>
      </c>
      <c r="M2" t="s">
        <v>0</v>
      </c>
      <c r="N2" t="s">
        <v>1</v>
      </c>
      <c r="O2" t="s">
        <v>2</v>
      </c>
      <c r="P2" t="s">
        <v>3</v>
      </c>
      <c r="Q2" t="s">
        <v>11</v>
      </c>
      <c r="Y2" t="s">
        <v>0</v>
      </c>
      <c r="Z2" t="s">
        <v>1</v>
      </c>
      <c r="AA2" t="s">
        <v>2</v>
      </c>
      <c r="AB2" t="s">
        <v>3</v>
      </c>
      <c r="AC2" t="s">
        <v>4</v>
      </c>
    </row>
    <row r="3" spans="1:35" x14ac:dyDescent="0.3">
      <c r="A3">
        <v>1</v>
      </c>
      <c r="B3">
        <v>473</v>
      </c>
      <c r="D3">
        <v>90</v>
      </c>
      <c r="E3">
        <f>D3-D3</f>
        <v>0</v>
      </c>
      <c r="H3" t="s">
        <v>7</v>
      </c>
      <c r="I3" t="s">
        <v>2</v>
      </c>
      <c r="J3" t="s">
        <v>3</v>
      </c>
      <c r="M3">
        <v>1</v>
      </c>
      <c r="N3">
        <v>473</v>
      </c>
      <c r="P3">
        <v>90</v>
      </c>
      <c r="Q3">
        <f>P3-P3</f>
        <v>0</v>
      </c>
      <c r="T3" t="s">
        <v>7</v>
      </c>
      <c r="U3" t="s">
        <v>2</v>
      </c>
      <c r="V3" t="s">
        <v>3</v>
      </c>
      <c r="W3" t="s">
        <v>12</v>
      </c>
      <c r="Y3">
        <v>4.5</v>
      </c>
      <c r="Z3">
        <v>468</v>
      </c>
      <c r="AF3" t="s">
        <v>7</v>
      </c>
      <c r="AG3" t="s">
        <v>2</v>
      </c>
      <c r="AH3" t="s">
        <v>3</v>
      </c>
    </row>
    <row r="4" spans="1:35" x14ac:dyDescent="0.3">
      <c r="B4">
        <v>539</v>
      </c>
      <c r="D4">
        <v>91</v>
      </c>
      <c r="E4">
        <f>D4-D3</f>
        <v>1</v>
      </c>
      <c r="G4" t="s">
        <v>5</v>
      </c>
      <c r="H4">
        <f>AVERAGE(B3:B101)</f>
        <v>405.41463414634148</v>
      </c>
      <c r="I4">
        <f>AVERAGE(C3:C101)</f>
        <v>172.125</v>
      </c>
      <c r="J4">
        <f>AVERAGE(D3:D101)</f>
        <v>93.472463768115944</v>
      </c>
      <c r="K4">
        <f>AVERAGE(E3:E101)</f>
        <v>1.505797101449277</v>
      </c>
      <c r="N4">
        <v>539</v>
      </c>
      <c r="P4">
        <v>91</v>
      </c>
      <c r="Q4">
        <f>P4-P3</f>
        <v>1</v>
      </c>
      <c r="S4" t="s">
        <v>5</v>
      </c>
      <c r="T4">
        <f>AVERAGE(N3:N101)</f>
        <v>324.70270270270271</v>
      </c>
      <c r="U4">
        <f>AVERAGE(O3:O101)</f>
        <v>134.57692307692307</v>
      </c>
      <c r="V4">
        <f>AVERAGE(P3:P101)</f>
        <v>93.806349206349225</v>
      </c>
      <c r="W4">
        <f>AVERAGE(Q3:Q101)</f>
        <v>1.642857142857145</v>
      </c>
      <c r="Z4">
        <v>2028</v>
      </c>
      <c r="AE4" t="s">
        <v>5</v>
      </c>
      <c r="AF4">
        <f>AVERAGE(Z3:Z101)</f>
        <v>1152</v>
      </c>
      <c r="AG4">
        <f>AVERAGE(AA3:AA101)</f>
        <v>334.83333333333331</v>
      </c>
      <c r="AH4">
        <f>AVERAGE(AB3:AB101)</f>
        <v>89.966666666666683</v>
      </c>
      <c r="AI4">
        <f>AVERAGE(AC3:AC101)</f>
        <v>6.6666666666662877E-2</v>
      </c>
    </row>
    <row r="5" spans="1:35" x14ac:dyDescent="0.3">
      <c r="B5">
        <v>469</v>
      </c>
      <c r="D5">
        <v>92</v>
      </c>
      <c r="E5">
        <f>D5-D3</f>
        <v>2</v>
      </c>
      <c r="G5" t="s">
        <v>6</v>
      </c>
      <c r="H5">
        <f>_xlfn.STDEV.S(B3:B101)</f>
        <v>391.14153292700558</v>
      </c>
      <c r="I5">
        <f>_xlfn.STDEV.S(C3:C101)</f>
        <v>97.201735680772899</v>
      </c>
      <c r="J5">
        <f>_xlfn.STDEV.S(D3:D101)</f>
        <v>3.0747493469325371</v>
      </c>
      <c r="K5">
        <f>_xlfn.STDEV.S(E3:E101)</f>
        <v>1.6660877084788843</v>
      </c>
      <c r="N5">
        <v>469</v>
      </c>
      <c r="P5">
        <v>92</v>
      </c>
      <c r="Q5">
        <f>P5-P3</f>
        <v>2</v>
      </c>
      <c r="S5" t="s">
        <v>6</v>
      </c>
      <c r="T5">
        <f>_xlfn.STDEV.S(N3:N101)</f>
        <v>200.98505539589877</v>
      </c>
      <c r="U5">
        <f>_xlfn.STDEV.S(O3:O101)</f>
        <v>54.86359308461163</v>
      </c>
      <c r="V5">
        <f>_xlfn.STDEV.S(P3:P101)</f>
        <v>2.9919177696929098</v>
      </c>
      <c r="W5">
        <f>_xlfn.STDEV.S(Q3:Q101)</f>
        <v>1.6462777453232322</v>
      </c>
      <c r="AA5">
        <v>314</v>
      </c>
      <c r="AE5" t="s">
        <v>6</v>
      </c>
      <c r="AF5">
        <f>_xlfn.STDEV.S(Z3:Z101)</f>
        <v>855.34710303283703</v>
      </c>
      <c r="AG5">
        <f>_xlfn.STDEV.S(AA3:AA101)</f>
        <v>66.547476786627115</v>
      </c>
      <c r="AH5">
        <f>_xlfn.STDEV.S(AB3:AB101)</f>
        <v>1.1927559124425537</v>
      </c>
      <c r="AI5">
        <f>_xlfn.STDEV.S(AC3:AC101)</f>
        <v>1.1927559124425537</v>
      </c>
    </row>
    <row r="6" spans="1:35" x14ac:dyDescent="0.3">
      <c r="B6">
        <v>494</v>
      </c>
      <c r="D6">
        <v>92</v>
      </c>
      <c r="E6">
        <f>D6-D3</f>
        <v>2</v>
      </c>
      <c r="G6" t="s">
        <v>13</v>
      </c>
      <c r="H6">
        <f>AVERAGEIF(B3:B103,"&gt;0",E3:E103)</f>
        <v>1.4871794871794894</v>
      </c>
      <c r="I6">
        <f>AVERAGEIF(C3:C103,"&gt;0",E3:E103)</f>
        <v>1.5300000000000011</v>
      </c>
      <c r="N6">
        <v>494</v>
      </c>
      <c r="P6">
        <v>92</v>
      </c>
      <c r="Q6">
        <f>P6-P3</f>
        <v>2</v>
      </c>
      <c r="S6" t="s">
        <v>13</v>
      </c>
      <c r="T6">
        <f>AVERAGEIF(N3:N103,"&gt;0",Q3:Q103)</f>
        <v>1.6081081081081103</v>
      </c>
      <c r="U6">
        <f>AVERAGEIF(O3:O103,"&gt;0",Q3:Q103)</f>
        <v>1.6923076923076945</v>
      </c>
      <c r="AA6">
        <v>456</v>
      </c>
      <c r="AE6" t="s">
        <v>13</v>
      </c>
      <c r="AF6">
        <f>AVERAGEIF(Z3:Z103,"&gt;0",AC3:AC103)</f>
        <v>-0.75</v>
      </c>
      <c r="AG6">
        <f>AVERAGEIF(AA3:AA103,"&gt;0",AC3:AC103)</f>
        <v>0.47499999999999432</v>
      </c>
    </row>
    <row r="7" spans="1:35" x14ac:dyDescent="0.3">
      <c r="C7">
        <v>208</v>
      </c>
      <c r="D7">
        <v>92.2</v>
      </c>
      <c r="E7">
        <f>D7-D3</f>
        <v>2.2000000000000028</v>
      </c>
      <c r="G7" t="s">
        <v>14</v>
      </c>
      <c r="H7" cm="1">
        <f t="array" ref="H7">_xlfn.STDEV.S(IF(B3:B103,"&gt;0",E3:E103))</f>
        <v>1.2690347325989055</v>
      </c>
      <c r="I7" cm="1">
        <f t="array" ref="I7">_xlfn.STDEV.S(IF(C3:C103,"&gt;0",E4:E104))</f>
        <v>1.4498919617568979</v>
      </c>
      <c r="O7">
        <v>208</v>
      </c>
      <c r="P7">
        <v>92.2</v>
      </c>
      <c r="Q7">
        <f>P7-P3</f>
        <v>2.2000000000000028</v>
      </c>
      <c r="S7" t="s">
        <v>14</v>
      </c>
      <c r="T7" cm="1">
        <f t="array" ref="T7">_xlfn.STDEV.S(IF(N3:N103,"&gt;0",Q3:Q103))</f>
        <v>1.2279160304262586</v>
      </c>
      <c r="U7" cm="1">
        <f t="array" ref="U7">_xlfn.STDEV.S(IF(O3:O103,"&gt;0",Q4:Q104))</f>
        <v>1.3785316643260508</v>
      </c>
      <c r="Y7">
        <v>6</v>
      </c>
      <c r="Z7">
        <v>370</v>
      </c>
      <c r="AB7">
        <v>89.9</v>
      </c>
      <c r="AC7">
        <f>AB7-AB7</f>
        <v>0</v>
      </c>
      <c r="AE7" t="s">
        <v>14</v>
      </c>
      <c r="AF7" cm="1">
        <f t="array" ref="AF7">_xlfn.STDEV.S(IF(Z3:Z103,"&gt;0",AC3:AC103))</f>
        <v>0.22483288945057453</v>
      </c>
      <c r="AG7" cm="1">
        <f t="array" ref="AG7">_xlfn.STDEV.S(IF(AA3:AA103,"&gt;0",AC4:AC104))</f>
        <v>0.17364416383137948</v>
      </c>
    </row>
    <row r="8" spans="1:35" x14ac:dyDescent="0.3">
      <c r="C8">
        <v>229</v>
      </c>
      <c r="D8">
        <v>92</v>
      </c>
      <c r="E8">
        <f>D8-D3</f>
        <v>2</v>
      </c>
      <c r="O8">
        <v>229</v>
      </c>
      <c r="P8">
        <v>92</v>
      </c>
      <c r="Q8">
        <f>P8-P3</f>
        <v>2</v>
      </c>
      <c r="Z8">
        <v>1742</v>
      </c>
      <c r="AB8">
        <v>88.4</v>
      </c>
      <c r="AC8">
        <f>AB8-AB7</f>
        <v>-1.5</v>
      </c>
    </row>
    <row r="9" spans="1:35" x14ac:dyDescent="0.3">
      <c r="C9">
        <v>228</v>
      </c>
      <c r="D9">
        <v>92.4</v>
      </c>
      <c r="E9">
        <f>D9-D3</f>
        <v>2.4000000000000057</v>
      </c>
      <c r="O9">
        <v>228</v>
      </c>
      <c r="P9">
        <v>92.4</v>
      </c>
      <c r="Q9">
        <f>P9-P3</f>
        <v>2.4000000000000057</v>
      </c>
      <c r="AA9">
        <v>257</v>
      </c>
      <c r="AB9">
        <v>89.1</v>
      </c>
      <c r="AC9">
        <f>AB9-AB7</f>
        <v>-0.80000000000001137</v>
      </c>
    </row>
    <row r="10" spans="1:35" x14ac:dyDescent="0.3">
      <c r="C10">
        <v>242</v>
      </c>
      <c r="D10">
        <v>93.2</v>
      </c>
      <c r="E10">
        <f>D10-D3</f>
        <v>3.2000000000000028</v>
      </c>
      <c r="G10" t="s">
        <v>9</v>
      </c>
      <c r="H10">
        <f>COUNTIF(B3:B101, "&gt;0")</f>
        <v>41</v>
      </c>
      <c r="I10">
        <f>COUNTIF(C3:C101, "&gt;0")</f>
        <v>32</v>
      </c>
      <c r="J10">
        <f>H10+I10</f>
        <v>73</v>
      </c>
      <c r="O10">
        <v>242</v>
      </c>
      <c r="P10">
        <v>93.2</v>
      </c>
      <c r="Q10">
        <f>P10-P3</f>
        <v>3.2000000000000028</v>
      </c>
      <c r="S10" t="s">
        <v>9</v>
      </c>
      <c r="T10">
        <f>COUNTIF(N3:N101, "&gt;0")</f>
        <v>37</v>
      </c>
      <c r="U10">
        <f>COUNTIF(O3:O101, "&gt;0")</f>
        <v>26</v>
      </c>
      <c r="V10">
        <f>T10+U10</f>
        <v>63</v>
      </c>
      <c r="AA10">
        <v>307</v>
      </c>
      <c r="AB10">
        <v>89.8</v>
      </c>
      <c r="AC10">
        <f>AB10-AB7</f>
        <v>-0.10000000000000853</v>
      </c>
      <c r="AE10" t="s">
        <v>9</v>
      </c>
      <c r="AF10">
        <f>COUNTIF(Z3:Z101, "&gt;0")</f>
        <v>4</v>
      </c>
      <c r="AG10">
        <f>COUNTIF(AA3:AA101, "&gt;0")</f>
        <v>6</v>
      </c>
      <c r="AH10">
        <f>AF10+AG10</f>
        <v>10</v>
      </c>
    </row>
    <row r="11" spans="1:35" x14ac:dyDescent="0.3">
      <c r="B11">
        <v>485</v>
      </c>
      <c r="D11">
        <v>93.5</v>
      </c>
      <c r="E11">
        <f>D11-D3</f>
        <v>3.5</v>
      </c>
      <c r="N11">
        <v>485</v>
      </c>
      <c r="P11">
        <v>93.5</v>
      </c>
      <c r="Q11">
        <f>P11-P3</f>
        <v>3.5</v>
      </c>
      <c r="AA11">
        <v>328</v>
      </c>
      <c r="AB11">
        <v>90.9</v>
      </c>
      <c r="AC11">
        <f>AB11-AB7</f>
        <v>1</v>
      </c>
    </row>
    <row r="12" spans="1:35" x14ac:dyDescent="0.3">
      <c r="B12">
        <v>484</v>
      </c>
      <c r="D12">
        <v>94</v>
      </c>
      <c r="E12">
        <f>D12-D3</f>
        <v>4</v>
      </c>
      <c r="G12" t="s">
        <v>10</v>
      </c>
      <c r="H12">
        <f>H10/J10</f>
        <v>0.56164383561643838</v>
      </c>
      <c r="I12">
        <f>I10/J10</f>
        <v>0.43835616438356162</v>
      </c>
      <c r="N12">
        <v>484</v>
      </c>
      <c r="P12">
        <v>94</v>
      </c>
      <c r="Q12">
        <f>P12-P3</f>
        <v>4</v>
      </c>
      <c r="S12" t="s">
        <v>10</v>
      </c>
      <c r="T12">
        <f>T10/V10</f>
        <v>0.58730158730158732</v>
      </c>
      <c r="U12">
        <f>U10/V10</f>
        <v>0.41269841269841268</v>
      </c>
      <c r="AA12">
        <v>347</v>
      </c>
      <c r="AB12">
        <v>91.7</v>
      </c>
      <c r="AC12">
        <f>AB12-AB7</f>
        <v>1.7999999999999972</v>
      </c>
      <c r="AE12" t="s">
        <v>10</v>
      </c>
      <c r="AF12">
        <f>AF10/AH10</f>
        <v>0.4</v>
      </c>
      <c r="AG12">
        <f>AG10/AH10</f>
        <v>0.6</v>
      </c>
    </row>
    <row r="13" spans="1:35" x14ac:dyDescent="0.3">
      <c r="B13">
        <v>384</v>
      </c>
      <c r="D13">
        <v>94.5</v>
      </c>
      <c r="E13">
        <f>D13-D3</f>
        <v>4.5</v>
      </c>
      <c r="N13">
        <v>384</v>
      </c>
      <c r="P13">
        <v>94.5</v>
      </c>
      <c r="Q13">
        <f>P13-P3</f>
        <v>4.5</v>
      </c>
    </row>
    <row r="14" spans="1:35" x14ac:dyDescent="0.3">
      <c r="B14">
        <v>326</v>
      </c>
      <c r="D14">
        <v>93.4</v>
      </c>
      <c r="E14">
        <f>D14-D3</f>
        <v>3.4000000000000057</v>
      </c>
      <c r="N14">
        <v>326</v>
      </c>
      <c r="P14">
        <v>93.4</v>
      </c>
      <c r="Q14">
        <f>P14-P3</f>
        <v>3.4000000000000057</v>
      </c>
    </row>
    <row r="15" spans="1:35" x14ac:dyDescent="0.3">
      <c r="B15">
        <v>300</v>
      </c>
      <c r="D15">
        <v>93.2</v>
      </c>
      <c r="E15">
        <f>D15-D3</f>
        <v>3.2000000000000028</v>
      </c>
      <c r="N15">
        <v>300</v>
      </c>
      <c r="P15">
        <v>93.2</v>
      </c>
      <c r="Q15">
        <f>P15-P3</f>
        <v>3.2000000000000028</v>
      </c>
    </row>
    <row r="16" spans="1:35" x14ac:dyDescent="0.3">
      <c r="B16">
        <v>276</v>
      </c>
      <c r="D16">
        <v>93.2</v>
      </c>
      <c r="E16">
        <f>D16-D3</f>
        <v>3.2000000000000028</v>
      </c>
      <c r="N16">
        <v>276</v>
      </c>
      <c r="P16">
        <v>93.2</v>
      </c>
      <c r="Q16">
        <f>P16-P3</f>
        <v>3.2000000000000028</v>
      </c>
    </row>
    <row r="17" spans="1:17" x14ac:dyDescent="0.3">
      <c r="B17">
        <v>254</v>
      </c>
      <c r="D17">
        <v>93.2</v>
      </c>
      <c r="E17">
        <f>D17-D3</f>
        <v>3.2000000000000028</v>
      </c>
      <c r="N17">
        <v>254</v>
      </c>
      <c r="P17">
        <v>93.2</v>
      </c>
      <c r="Q17">
        <f>P17-P3</f>
        <v>3.2000000000000028</v>
      </c>
    </row>
    <row r="18" spans="1:17" x14ac:dyDescent="0.3">
      <c r="A18">
        <v>2</v>
      </c>
      <c r="B18">
        <v>344</v>
      </c>
      <c r="D18">
        <v>96.8</v>
      </c>
      <c r="E18">
        <f>D18-D18</f>
        <v>0</v>
      </c>
      <c r="M18">
        <v>2</v>
      </c>
      <c r="N18">
        <v>344</v>
      </c>
      <c r="P18">
        <v>96.8</v>
      </c>
      <c r="Q18">
        <f>P18-P18</f>
        <v>0</v>
      </c>
    </row>
    <row r="19" spans="1:17" x14ac:dyDescent="0.3">
      <c r="B19">
        <v>312</v>
      </c>
      <c r="D19">
        <v>97</v>
      </c>
      <c r="E19">
        <f>D19-D18</f>
        <v>0.20000000000000284</v>
      </c>
      <c r="N19">
        <v>312</v>
      </c>
      <c r="P19">
        <v>97</v>
      </c>
      <c r="Q19">
        <f>P19-P18</f>
        <v>0.20000000000000284</v>
      </c>
    </row>
    <row r="20" spans="1:17" x14ac:dyDescent="0.3">
      <c r="B20">
        <v>263</v>
      </c>
      <c r="D20">
        <v>98.5</v>
      </c>
      <c r="E20">
        <f>D20-D18</f>
        <v>1.7000000000000028</v>
      </c>
      <c r="N20">
        <v>263</v>
      </c>
      <c r="P20">
        <v>98.5</v>
      </c>
      <c r="Q20">
        <f>P20-P18</f>
        <v>1.7000000000000028</v>
      </c>
    </row>
    <row r="21" spans="1:17" x14ac:dyDescent="0.3">
      <c r="B21">
        <v>190</v>
      </c>
      <c r="D21">
        <v>98.9</v>
      </c>
      <c r="E21">
        <f>D21-D18</f>
        <v>2.1000000000000085</v>
      </c>
      <c r="N21">
        <v>190</v>
      </c>
      <c r="P21">
        <v>98.9</v>
      </c>
      <c r="Q21">
        <f>P21-P18</f>
        <v>2.1000000000000085</v>
      </c>
    </row>
    <row r="22" spans="1:17" x14ac:dyDescent="0.3">
      <c r="B22">
        <v>95</v>
      </c>
      <c r="D22">
        <v>98.5</v>
      </c>
      <c r="E22">
        <f>D22-D18</f>
        <v>1.7000000000000028</v>
      </c>
      <c r="N22">
        <v>95</v>
      </c>
      <c r="P22">
        <v>98.5</v>
      </c>
      <c r="Q22">
        <f>P22-P18</f>
        <v>1.7000000000000028</v>
      </c>
    </row>
    <row r="23" spans="1:17" x14ac:dyDescent="0.3">
      <c r="C23">
        <v>149</v>
      </c>
      <c r="D23">
        <v>99.2</v>
      </c>
      <c r="E23">
        <f>D23-D18</f>
        <v>2.4000000000000057</v>
      </c>
      <c r="O23">
        <v>149</v>
      </c>
      <c r="P23">
        <v>99.2</v>
      </c>
      <c r="Q23">
        <f>P23-P18</f>
        <v>2.4000000000000057</v>
      </c>
    </row>
    <row r="24" spans="1:17" x14ac:dyDescent="0.3">
      <c r="C24">
        <v>84</v>
      </c>
      <c r="D24">
        <v>98.4</v>
      </c>
      <c r="E24">
        <f>D24-D18</f>
        <v>1.6000000000000085</v>
      </c>
      <c r="O24">
        <v>84</v>
      </c>
      <c r="P24">
        <v>98.4</v>
      </c>
      <c r="Q24">
        <f>P24-P18</f>
        <v>1.6000000000000085</v>
      </c>
    </row>
    <row r="25" spans="1:17" x14ac:dyDescent="0.3">
      <c r="C25">
        <v>83</v>
      </c>
      <c r="D25">
        <v>98.7</v>
      </c>
      <c r="E25">
        <f>D25-D18</f>
        <v>1.9000000000000057</v>
      </c>
      <c r="O25">
        <v>83</v>
      </c>
      <c r="P25">
        <v>98.7</v>
      </c>
      <c r="Q25">
        <f>P25-P18</f>
        <v>1.9000000000000057</v>
      </c>
    </row>
    <row r="26" spans="1:17" x14ac:dyDescent="0.3">
      <c r="C26">
        <v>82</v>
      </c>
      <c r="D26">
        <v>97.2</v>
      </c>
      <c r="E26">
        <f>D26-D18</f>
        <v>0.40000000000000568</v>
      </c>
      <c r="O26">
        <v>82</v>
      </c>
      <c r="P26">
        <v>97.2</v>
      </c>
      <c r="Q26">
        <f>P26-P18</f>
        <v>0.40000000000000568</v>
      </c>
    </row>
    <row r="27" spans="1:17" x14ac:dyDescent="0.3">
      <c r="C27">
        <v>74</v>
      </c>
      <c r="D27">
        <v>98.8</v>
      </c>
      <c r="E27">
        <f>D27-D18</f>
        <v>2</v>
      </c>
      <c r="O27">
        <v>74</v>
      </c>
      <c r="P27">
        <v>98.8</v>
      </c>
      <c r="Q27">
        <f>P27-P18</f>
        <v>2</v>
      </c>
    </row>
    <row r="28" spans="1:17" x14ac:dyDescent="0.3">
      <c r="A28">
        <v>3</v>
      </c>
      <c r="B28">
        <v>367</v>
      </c>
      <c r="D28">
        <v>89</v>
      </c>
      <c r="E28">
        <f>D28-D28</f>
        <v>0</v>
      </c>
      <c r="M28">
        <v>3</v>
      </c>
      <c r="N28">
        <v>367</v>
      </c>
      <c r="P28">
        <v>89</v>
      </c>
      <c r="Q28">
        <f>P28-P28</f>
        <v>0</v>
      </c>
    </row>
    <row r="29" spans="1:17" x14ac:dyDescent="0.3">
      <c r="B29">
        <v>354</v>
      </c>
      <c r="D29">
        <v>90.5</v>
      </c>
      <c r="E29">
        <f>D29-D28</f>
        <v>1.5</v>
      </c>
      <c r="N29">
        <v>354</v>
      </c>
      <c r="P29">
        <v>90.5</v>
      </c>
      <c r="Q29">
        <f>P29-P28</f>
        <v>1.5</v>
      </c>
    </row>
    <row r="30" spans="1:17" x14ac:dyDescent="0.3">
      <c r="B30">
        <v>491</v>
      </c>
      <c r="D30">
        <v>91.3</v>
      </c>
      <c r="E30">
        <f>D30-D28</f>
        <v>2.2999999999999972</v>
      </c>
      <c r="N30">
        <v>491</v>
      </c>
      <c r="P30">
        <v>91.3</v>
      </c>
      <c r="Q30">
        <f>P30-P28</f>
        <v>2.2999999999999972</v>
      </c>
    </row>
    <row r="31" spans="1:17" x14ac:dyDescent="0.3">
      <c r="C31">
        <v>172</v>
      </c>
      <c r="D31">
        <v>91.2</v>
      </c>
      <c r="E31">
        <f>D31-D28</f>
        <v>2.2000000000000028</v>
      </c>
      <c r="O31">
        <v>172</v>
      </c>
      <c r="P31">
        <v>91.2</v>
      </c>
      <c r="Q31">
        <f>P31-P28</f>
        <v>2.2000000000000028</v>
      </c>
    </row>
    <row r="32" spans="1:17" x14ac:dyDescent="0.3">
      <c r="C32">
        <v>175</v>
      </c>
      <c r="D32">
        <v>91.2</v>
      </c>
      <c r="E32">
        <f>D32-D28</f>
        <v>2.2000000000000028</v>
      </c>
      <c r="O32">
        <v>175</v>
      </c>
      <c r="P32">
        <v>91.2</v>
      </c>
      <c r="Q32">
        <f>P32-P28</f>
        <v>2.2000000000000028</v>
      </c>
    </row>
    <row r="33" spans="1:17" x14ac:dyDescent="0.3">
      <c r="C33">
        <v>174</v>
      </c>
      <c r="D33">
        <v>92</v>
      </c>
      <c r="E33">
        <f>D33-D28</f>
        <v>3</v>
      </c>
      <c r="O33">
        <v>174</v>
      </c>
      <c r="P33">
        <v>92</v>
      </c>
      <c r="Q33">
        <f>P33-P28</f>
        <v>3</v>
      </c>
    </row>
    <row r="34" spans="1:17" x14ac:dyDescent="0.3">
      <c r="C34">
        <v>145</v>
      </c>
      <c r="D34">
        <v>92.7</v>
      </c>
      <c r="E34">
        <f>D34-D28</f>
        <v>3.7000000000000028</v>
      </c>
      <c r="O34">
        <v>145</v>
      </c>
      <c r="P34">
        <v>92.7</v>
      </c>
      <c r="Q34">
        <f>P34-P28</f>
        <v>3.7000000000000028</v>
      </c>
    </row>
    <row r="35" spans="1:17" x14ac:dyDescent="0.3">
      <c r="B35">
        <v>206</v>
      </c>
      <c r="D35">
        <v>92.6</v>
      </c>
      <c r="E35">
        <f>D35-D28</f>
        <v>3.5999999999999943</v>
      </c>
      <c r="N35">
        <v>206</v>
      </c>
      <c r="P35">
        <v>92.6</v>
      </c>
      <c r="Q35">
        <f>P35-P28</f>
        <v>3.5999999999999943</v>
      </c>
    </row>
    <row r="36" spans="1:17" x14ac:dyDescent="0.3">
      <c r="B36">
        <v>150</v>
      </c>
      <c r="D36">
        <v>92.9</v>
      </c>
      <c r="E36">
        <f>D36-D28</f>
        <v>3.9000000000000057</v>
      </c>
      <c r="N36">
        <v>150</v>
      </c>
      <c r="P36">
        <v>92.9</v>
      </c>
      <c r="Q36">
        <f>P36-P28</f>
        <v>3.9000000000000057</v>
      </c>
    </row>
    <row r="37" spans="1:17" x14ac:dyDescent="0.3">
      <c r="A37">
        <v>4</v>
      </c>
      <c r="B37">
        <v>378</v>
      </c>
      <c r="D37">
        <v>88.8</v>
      </c>
      <c r="E37">
        <f t="shared" ref="E37" si="0">D37-D37</f>
        <v>0</v>
      </c>
      <c r="M37">
        <v>4</v>
      </c>
      <c r="N37">
        <v>378</v>
      </c>
      <c r="P37">
        <v>88.8</v>
      </c>
      <c r="Q37">
        <f t="shared" ref="Q37" si="1">P37-P37</f>
        <v>0</v>
      </c>
    </row>
    <row r="38" spans="1:17" x14ac:dyDescent="0.3">
      <c r="B38">
        <v>401</v>
      </c>
      <c r="D38">
        <v>89.4</v>
      </c>
      <c r="E38">
        <f t="shared" ref="E38" si="2">D38-D37</f>
        <v>0.60000000000000853</v>
      </c>
      <c r="N38">
        <v>401</v>
      </c>
      <c r="P38">
        <v>89.4</v>
      </c>
      <c r="Q38">
        <f t="shared" ref="Q38" si="3">P38-P37</f>
        <v>0.60000000000000853</v>
      </c>
    </row>
    <row r="39" spans="1:17" x14ac:dyDescent="0.3">
      <c r="B39">
        <v>375</v>
      </c>
      <c r="D39">
        <v>91</v>
      </c>
      <c r="E39">
        <f t="shared" ref="E39" si="4">D39-D37</f>
        <v>2.2000000000000028</v>
      </c>
      <c r="N39">
        <v>375</v>
      </c>
      <c r="P39">
        <v>91</v>
      </c>
      <c r="Q39">
        <f t="shared" ref="Q39" si="5">P39-P37</f>
        <v>2.2000000000000028</v>
      </c>
    </row>
    <row r="40" spans="1:17" x14ac:dyDescent="0.3">
      <c r="B40">
        <v>299</v>
      </c>
      <c r="D40">
        <v>91.7</v>
      </c>
      <c r="E40">
        <f t="shared" ref="E40" si="6">D40-D37</f>
        <v>2.9000000000000057</v>
      </c>
      <c r="N40">
        <v>299</v>
      </c>
      <c r="P40">
        <v>91.7</v>
      </c>
      <c r="Q40">
        <f t="shared" ref="Q40" si="7">P40-P37</f>
        <v>2.9000000000000057</v>
      </c>
    </row>
    <row r="41" spans="1:17" x14ac:dyDescent="0.3">
      <c r="B41">
        <v>192</v>
      </c>
      <c r="D41">
        <v>92</v>
      </c>
      <c r="E41">
        <f t="shared" ref="E41" si="8">D41-D37</f>
        <v>3.2000000000000028</v>
      </c>
      <c r="N41">
        <v>192</v>
      </c>
      <c r="P41">
        <v>92</v>
      </c>
      <c r="Q41">
        <f t="shared" ref="Q41" si="9">P41-P37</f>
        <v>3.2000000000000028</v>
      </c>
    </row>
    <row r="42" spans="1:17" x14ac:dyDescent="0.3">
      <c r="B42">
        <v>154</v>
      </c>
      <c r="D42">
        <v>91.7</v>
      </c>
      <c r="E42">
        <f t="shared" ref="E42" si="10">D42-D37</f>
        <v>2.9000000000000057</v>
      </c>
      <c r="N42">
        <v>154</v>
      </c>
      <c r="P42">
        <v>91.7</v>
      </c>
      <c r="Q42">
        <f t="shared" ref="Q42" si="11">P42-P37</f>
        <v>2.9000000000000057</v>
      </c>
    </row>
    <row r="43" spans="1:17" x14ac:dyDescent="0.3">
      <c r="C43">
        <v>113</v>
      </c>
      <c r="D43">
        <v>92.6</v>
      </c>
      <c r="E43">
        <f t="shared" ref="E43" si="12">D43-D37</f>
        <v>3.7999999999999972</v>
      </c>
      <c r="O43">
        <v>113</v>
      </c>
      <c r="P43">
        <v>92.6</v>
      </c>
      <c r="Q43">
        <f t="shared" ref="Q43" si="13">P43-P37</f>
        <v>3.7999999999999972</v>
      </c>
    </row>
    <row r="44" spans="1:17" x14ac:dyDescent="0.3">
      <c r="C44">
        <v>91</v>
      </c>
      <c r="D44">
        <v>92.8</v>
      </c>
      <c r="E44">
        <f t="shared" ref="E44" si="14">D44-D37</f>
        <v>4</v>
      </c>
      <c r="O44">
        <v>91</v>
      </c>
      <c r="P44">
        <v>92.8</v>
      </c>
      <c r="Q44">
        <f t="shared" ref="Q44" si="15">P44-P37</f>
        <v>4</v>
      </c>
    </row>
    <row r="45" spans="1:17" x14ac:dyDescent="0.3">
      <c r="C45">
        <v>81</v>
      </c>
      <c r="D45">
        <v>92.9</v>
      </c>
      <c r="E45">
        <f t="shared" ref="E45" si="16">D45-D37</f>
        <v>4.1000000000000085</v>
      </c>
      <c r="O45">
        <v>81</v>
      </c>
      <c r="P45">
        <v>92.9</v>
      </c>
      <c r="Q45">
        <f t="shared" ref="Q45" si="17">P45-P37</f>
        <v>4.1000000000000085</v>
      </c>
    </row>
    <row r="46" spans="1:17" x14ac:dyDescent="0.3">
      <c r="C46">
        <v>87</v>
      </c>
      <c r="D46">
        <v>93.7</v>
      </c>
      <c r="E46">
        <f t="shared" ref="E46" si="18">D46-D46</f>
        <v>0</v>
      </c>
      <c r="O46">
        <v>87</v>
      </c>
      <c r="P46">
        <v>93.7</v>
      </c>
      <c r="Q46">
        <f t="shared" ref="Q46" si="19">P46-P46</f>
        <v>0</v>
      </c>
    </row>
    <row r="47" spans="1:17" x14ac:dyDescent="0.3">
      <c r="C47">
        <v>77</v>
      </c>
      <c r="D47">
        <v>93.8</v>
      </c>
      <c r="E47">
        <f t="shared" ref="E47" si="20">D47-D46</f>
        <v>9.9999999999994316E-2</v>
      </c>
      <c r="O47">
        <v>77</v>
      </c>
      <c r="P47">
        <v>93.8</v>
      </c>
      <c r="Q47">
        <f t="shared" ref="Q47" si="21">P47-P46</f>
        <v>9.9999999999994316E-2</v>
      </c>
    </row>
    <row r="48" spans="1:17" x14ac:dyDescent="0.3">
      <c r="A48">
        <v>4.5</v>
      </c>
      <c r="B48">
        <v>468</v>
      </c>
      <c r="M48">
        <v>5</v>
      </c>
      <c r="N48">
        <v>1225</v>
      </c>
      <c r="P48">
        <v>91.6</v>
      </c>
      <c r="Q48">
        <f t="shared" ref="Q48" si="22">P48-P48</f>
        <v>0</v>
      </c>
    </row>
    <row r="49" spans="1:17" x14ac:dyDescent="0.3">
      <c r="B49">
        <v>2028</v>
      </c>
      <c r="O49">
        <v>171</v>
      </c>
      <c r="P49">
        <v>91.6</v>
      </c>
      <c r="Q49">
        <f t="shared" ref="Q49" si="23">P49-P48</f>
        <v>0</v>
      </c>
    </row>
    <row r="50" spans="1:17" x14ac:dyDescent="0.3">
      <c r="C50">
        <v>314</v>
      </c>
      <c r="O50">
        <v>172</v>
      </c>
      <c r="P50">
        <v>91.4</v>
      </c>
      <c r="Q50">
        <f t="shared" ref="Q50" si="24">P50-P48</f>
        <v>-0.19999999999998863</v>
      </c>
    </row>
    <row r="51" spans="1:17" x14ac:dyDescent="0.3">
      <c r="C51">
        <v>456</v>
      </c>
      <c r="F51" t="s">
        <v>8</v>
      </c>
      <c r="O51">
        <v>165</v>
      </c>
      <c r="P51">
        <v>91.9</v>
      </c>
      <c r="Q51">
        <f t="shared" ref="Q51" si="25">P51-P48</f>
        <v>0.30000000000001137</v>
      </c>
    </row>
    <row r="52" spans="1:17" x14ac:dyDescent="0.3">
      <c r="A52">
        <v>5</v>
      </c>
      <c r="B52">
        <v>1225</v>
      </c>
      <c r="D52">
        <v>91.6</v>
      </c>
      <c r="E52">
        <f t="shared" ref="E52" si="26">D52-D52</f>
        <v>0</v>
      </c>
      <c r="O52">
        <v>144</v>
      </c>
      <c r="P52">
        <v>93.3</v>
      </c>
      <c r="Q52">
        <f t="shared" ref="Q52" si="27">P52-P48</f>
        <v>1.7000000000000028</v>
      </c>
    </row>
    <row r="53" spans="1:17" x14ac:dyDescent="0.3">
      <c r="C53">
        <v>171</v>
      </c>
      <c r="D53">
        <v>91.6</v>
      </c>
      <c r="E53">
        <f t="shared" ref="E53" si="28">D53-D52</f>
        <v>0</v>
      </c>
      <c r="N53">
        <v>198</v>
      </c>
      <c r="P53">
        <v>94.1</v>
      </c>
      <c r="Q53">
        <f t="shared" ref="Q53" si="29">P53-P48</f>
        <v>2.5</v>
      </c>
    </row>
    <row r="54" spans="1:17" x14ac:dyDescent="0.3">
      <c r="C54">
        <v>172</v>
      </c>
      <c r="D54">
        <v>91.4</v>
      </c>
      <c r="E54">
        <f t="shared" ref="E54" si="30">D54-D52</f>
        <v>-0.19999999999998863</v>
      </c>
      <c r="N54">
        <v>128</v>
      </c>
      <c r="P54">
        <v>94.7</v>
      </c>
      <c r="Q54">
        <f t="shared" ref="Q54" si="31">P54-P48</f>
        <v>3.1000000000000085</v>
      </c>
    </row>
    <row r="55" spans="1:17" x14ac:dyDescent="0.3">
      <c r="C55">
        <v>165</v>
      </c>
      <c r="D55">
        <v>91.9</v>
      </c>
      <c r="E55">
        <f t="shared" ref="E55" si="32">D55-D52</f>
        <v>0.30000000000001137</v>
      </c>
      <c r="N55">
        <v>147</v>
      </c>
      <c r="P55">
        <v>90.4</v>
      </c>
      <c r="Q55">
        <f t="shared" ref="Q55" si="33">P55-P48</f>
        <v>-1.1999999999999886</v>
      </c>
    </row>
    <row r="56" spans="1:17" x14ac:dyDescent="0.3">
      <c r="C56">
        <v>144</v>
      </c>
      <c r="D56">
        <v>93.3</v>
      </c>
      <c r="E56">
        <f t="shared" ref="E56" si="34">D56-D52</f>
        <v>1.7000000000000028</v>
      </c>
      <c r="N56">
        <v>160</v>
      </c>
      <c r="P56">
        <v>90.7</v>
      </c>
      <c r="Q56">
        <f t="shared" ref="Q56" si="35">P56-P48</f>
        <v>-0.89999999999999147</v>
      </c>
    </row>
    <row r="57" spans="1:17" x14ac:dyDescent="0.3">
      <c r="B57">
        <v>198</v>
      </c>
      <c r="D57">
        <v>94.1</v>
      </c>
      <c r="E57">
        <f t="shared" ref="E57" si="36">D57-D52</f>
        <v>2.5</v>
      </c>
      <c r="N57">
        <v>166</v>
      </c>
      <c r="P57">
        <v>92.3</v>
      </c>
      <c r="Q57">
        <f t="shared" ref="Q57:Q58" si="37">P57-P57</f>
        <v>0</v>
      </c>
    </row>
    <row r="58" spans="1:17" x14ac:dyDescent="0.3">
      <c r="B58">
        <v>128</v>
      </c>
      <c r="D58">
        <v>94.7</v>
      </c>
      <c r="E58">
        <f t="shared" ref="E58" si="38">D58-D52</f>
        <v>3.1000000000000085</v>
      </c>
      <c r="M58">
        <v>7</v>
      </c>
      <c r="N58">
        <v>252</v>
      </c>
      <c r="P58">
        <v>98</v>
      </c>
      <c r="Q58">
        <f t="shared" si="37"/>
        <v>0</v>
      </c>
    </row>
    <row r="59" spans="1:17" x14ac:dyDescent="0.3">
      <c r="B59">
        <v>147</v>
      </c>
      <c r="D59">
        <v>90.4</v>
      </c>
      <c r="E59">
        <f t="shared" ref="E59" si="39">D59-D52</f>
        <v>-1.1999999999999886</v>
      </c>
      <c r="N59">
        <v>169</v>
      </c>
      <c r="P59">
        <v>98.5</v>
      </c>
      <c r="Q59">
        <f t="shared" ref="Q59" si="40">P59-P58</f>
        <v>0.5</v>
      </c>
    </row>
    <row r="60" spans="1:17" x14ac:dyDescent="0.3">
      <c r="B60">
        <v>160</v>
      </c>
      <c r="D60">
        <v>90.7</v>
      </c>
      <c r="E60">
        <f t="shared" ref="E60" si="41">D60-D52</f>
        <v>-0.89999999999999147</v>
      </c>
      <c r="N60">
        <v>454</v>
      </c>
      <c r="P60">
        <v>98.7</v>
      </c>
      <c r="Q60">
        <f t="shared" ref="Q60" si="42">P60-P58</f>
        <v>0.70000000000000284</v>
      </c>
    </row>
    <row r="61" spans="1:17" x14ac:dyDescent="0.3">
      <c r="B61">
        <v>166</v>
      </c>
      <c r="D61">
        <v>92.3</v>
      </c>
      <c r="E61">
        <f t="shared" ref="E61:E62" si="43">D61-D61</f>
        <v>0</v>
      </c>
      <c r="O61">
        <v>105</v>
      </c>
      <c r="P61">
        <v>97.6</v>
      </c>
      <c r="Q61">
        <f t="shared" ref="Q61" si="44">P61-P58</f>
        <v>-0.40000000000000568</v>
      </c>
    </row>
    <row r="62" spans="1:17" x14ac:dyDescent="0.3">
      <c r="A62">
        <v>6</v>
      </c>
      <c r="B62">
        <v>370</v>
      </c>
      <c r="D62">
        <v>89.9</v>
      </c>
      <c r="E62">
        <f t="shared" si="43"/>
        <v>0</v>
      </c>
      <c r="F62" t="s">
        <v>8</v>
      </c>
      <c r="O62">
        <v>96</v>
      </c>
      <c r="P62">
        <v>97.8</v>
      </c>
      <c r="Q62">
        <f t="shared" ref="Q62" si="45">P62-P58</f>
        <v>-0.20000000000000284</v>
      </c>
    </row>
    <row r="63" spans="1:17" x14ac:dyDescent="0.3">
      <c r="B63">
        <v>1742</v>
      </c>
      <c r="D63">
        <v>88.4</v>
      </c>
      <c r="E63">
        <f t="shared" ref="E63" si="46">D63-D62</f>
        <v>-1.5</v>
      </c>
      <c r="O63">
        <v>89</v>
      </c>
      <c r="P63">
        <v>98.5</v>
      </c>
      <c r="Q63">
        <f t="shared" ref="Q63" si="47">P63-P58</f>
        <v>0.5</v>
      </c>
    </row>
    <row r="64" spans="1:17" x14ac:dyDescent="0.3">
      <c r="C64">
        <v>257</v>
      </c>
      <c r="D64">
        <v>89.1</v>
      </c>
      <c r="E64">
        <f t="shared" ref="E64" si="48">D64-D62</f>
        <v>-0.80000000000001137</v>
      </c>
      <c r="O64">
        <v>63</v>
      </c>
      <c r="P64">
        <v>99.1</v>
      </c>
      <c r="Q64">
        <f t="shared" ref="Q64" si="49">P64-P58</f>
        <v>1.0999999999999943</v>
      </c>
    </row>
    <row r="65" spans="1:17" x14ac:dyDescent="0.3">
      <c r="C65">
        <v>307</v>
      </c>
      <c r="D65">
        <v>89.8</v>
      </c>
      <c r="E65">
        <f t="shared" ref="E65" si="50">D65-D62</f>
        <v>-0.10000000000000853</v>
      </c>
      <c r="N65">
        <v>60</v>
      </c>
      <c r="P65">
        <v>94</v>
      </c>
      <c r="Q65">
        <f t="shared" ref="Q65" si="51">P65-P58</f>
        <v>-4</v>
      </c>
    </row>
    <row r="66" spans="1:17" x14ac:dyDescent="0.3">
      <c r="C66">
        <v>328</v>
      </c>
      <c r="D66">
        <v>90.9</v>
      </c>
      <c r="E66">
        <f t="shared" ref="E66" si="52">D66-D62</f>
        <v>1</v>
      </c>
    </row>
    <row r="67" spans="1:17" x14ac:dyDescent="0.3">
      <c r="C67">
        <v>347</v>
      </c>
      <c r="D67">
        <v>91.7</v>
      </c>
      <c r="E67">
        <f t="shared" ref="E67" si="53">D67-D62</f>
        <v>1.7999999999999972</v>
      </c>
    </row>
    <row r="68" spans="1:17" x14ac:dyDescent="0.3">
      <c r="A68">
        <v>7</v>
      </c>
      <c r="B68">
        <v>252</v>
      </c>
      <c r="D68">
        <v>98</v>
      </c>
      <c r="E68">
        <f t="shared" ref="E68" si="54">D68-D68</f>
        <v>0</v>
      </c>
    </row>
    <row r="69" spans="1:17" x14ac:dyDescent="0.3">
      <c r="B69">
        <v>169</v>
      </c>
      <c r="D69">
        <v>98.5</v>
      </c>
      <c r="E69">
        <f t="shared" ref="E69" si="55">D69-D68</f>
        <v>0.5</v>
      </c>
    </row>
    <row r="70" spans="1:17" x14ac:dyDescent="0.3">
      <c r="B70">
        <v>454</v>
      </c>
      <c r="D70">
        <v>98.7</v>
      </c>
      <c r="E70">
        <f t="shared" ref="E70" si="56">D70-D68</f>
        <v>0.70000000000000284</v>
      </c>
    </row>
    <row r="71" spans="1:17" x14ac:dyDescent="0.3">
      <c r="C71">
        <v>105</v>
      </c>
      <c r="D71">
        <v>97.6</v>
      </c>
      <c r="E71">
        <f t="shared" ref="E71" si="57">D71-D68</f>
        <v>-0.40000000000000568</v>
      </c>
    </row>
    <row r="72" spans="1:17" x14ac:dyDescent="0.3">
      <c r="C72">
        <v>96</v>
      </c>
      <c r="D72">
        <v>97.8</v>
      </c>
      <c r="E72">
        <f t="shared" ref="E72" si="58">D72-D68</f>
        <v>-0.20000000000000284</v>
      </c>
    </row>
    <row r="73" spans="1:17" x14ac:dyDescent="0.3">
      <c r="C73">
        <v>89</v>
      </c>
      <c r="D73">
        <v>98.5</v>
      </c>
      <c r="E73">
        <f t="shared" ref="E73" si="59">D73-D68</f>
        <v>0.5</v>
      </c>
    </row>
    <row r="74" spans="1:17" x14ac:dyDescent="0.3">
      <c r="C74">
        <v>63</v>
      </c>
      <c r="D74">
        <v>99.1</v>
      </c>
      <c r="E74">
        <f t="shared" ref="E74" si="60">D74-D68</f>
        <v>1.0999999999999943</v>
      </c>
    </row>
    <row r="75" spans="1:17" x14ac:dyDescent="0.3">
      <c r="B75">
        <v>60</v>
      </c>
      <c r="D75">
        <v>94</v>
      </c>
      <c r="E75">
        <f t="shared" ref="E75" si="61">D75-D68</f>
        <v>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4527-9ED5-4B83-80C6-970553B8B4D9}">
  <dimension ref="A1:AO75"/>
  <sheetViews>
    <sheetView tabSelected="1" workbookViewId="0">
      <selection activeCell="C23" sqref="C23"/>
    </sheetView>
  </sheetViews>
  <sheetFormatPr defaultRowHeight="14.4" x14ac:dyDescent="0.3"/>
  <cols>
    <col min="8" max="8" width="16.21875" customWidth="1"/>
    <col min="22" max="22" width="17.88671875" customWidth="1"/>
    <col min="36" max="36" width="16.77734375" customWidth="1"/>
  </cols>
  <sheetData>
    <row r="1" spans="1:41" x14ac:dyDescent="0.3">
      <c r="O1" s="1" t="s">
        <v>15</v>
      </c>
      <c r="P1" s="1"/>
      <c r="Q1" s="1"/>
      <c r="R1" s="1"/>
      <c r="S1" s="1"/>
      <c r="T1" s="1"/>
      <c r="AC1" s="1" t="s">
        <v>16</v>
      </c>
      <c r="AD1" s="1"/>
      <c r="AE1" s="1"/>
      <c r="AF1" s="1"/>
      <c r="AG1" s="1"/>
      <c r="AH1" s="1"/>
    </row>
    <row r="2" spans="1:41" x14ac:dyDescent="0.3">
      <c r="A2" t="s">
        <v>0</v>
      </c>
      <c r="B2" t="s">
        <v>1</v>
      </c>
      <c r="C2" t="s">
        <v>2</v>
      </c>
      <c r="D2" t="s">
        <v>17</v>
      </c>
      <c r="E2" t="s">
        <v>3</v>
      </c>
      <c r="O2" t="s">
        <v>0</v>
      </c>
      <c r="P2" t="s">
        <v>1</v>
      </c>
      <c r="Q2" t="s">
        <v>2</v>
      </c>
      <c r="R2" t="s">
        <v>17</v>
      </c>
      <c r="S2" t="s">
        <v>3</v>
      </c>
      <c r="T2" t="s">
        <v>11</v>
      </c>
      <c r="AC2" t="s">
        <v>0</v>
      </c>
      <c r="AD2" t="s">
        <v>1</v>
      </c>
      <c r="AE2" t="s">
        <v>2</v>
      </c>
      <c r="AF2" t="s">
        <v>17</v>
      </c>
      <c r="AG2" t="s">
        <v>3</v>
      </c>
      <c r="AH2" t="s">
        <v>11</v>
      </c>
    </row>
    <row r="3" spans="1:41" x14ac:dyDescent="0.3">
      <c r="A3">
        <v>1</v>
      </c>
      <c r="B3">
        <v>473</v>
      </c>
      <c r="E3">
        <v>90</v>
      </c>
      <c r="F3">
        <f>E3-E3</f>
        <v>0</v>
      </c>
      <c r="I3" t="s">
        <v>7</v>
      </c>
      <c r="J3" t="s">
        <v>2</v>
      </c>
      <c r="K3" t="s">
        <v>17</v>
      </c>
      <c r="L3" t="s">
        <v>3</v>
      </c>
      <c r="O3">
        <v>1</v>
      </c>
      <c r="P3">
        <v>473</v>
      </c>
      <c r="S3">
        <v>90</v>
      </c>
      <c r="T3">
        <f>S3-S3</f>
        <v>0</v>
      </c>
      <c r="W3" t="s">
        <v>7</v>
      </c>
      <c r="X3" t="s">
        <v>2</v>
      </c>
      <c r="Y3" t="s">
        <v>17</v>
      </c>
      <c r="Z3" t="s">
        <v>3</v>
      </c>
      <c r="AA3" t="s">
        <v>12</v>
      </c>
      <c r="AC3">
        <v>4.5</v>
      </c>
      <c r="AD3">
        <v>468</v>
      </c>
      <c r="AK3" t="s">
        <v>7</v>
      </c>
      <c r="AL3" t="s">
        <v>2</v>
      </c>
      <c r="AM3" t="s">
        <v>17</v>
      </c>
      <c r="AN3" t="s">
        <v>3</v>
      </c>
    </row>
    <row r="4" spans="1:41" x14ac:dyDescent="0.3">
      <c r="B4">
        <v>539</v>
      </c>
      <c r="E4">
        <v>91</v>
      </c>
      <c r="F4">
        <f>E4-E3</f>
        <v>1</v>
      </c>
      <c r="H4" t="s">
        <v>5</v>
      </c>
      <c r="I4">
        <f>AVERAGE(B3:B101)</f>
        <v>305.9736842105263</v>
      </c>
      <c r="J4">
        <f>AVERAGE(C3:C101)</f>
        <v>172.125</v>
      </c>
      <c r="K4">
        <f>AVERAGE(D3:D101)</f>
        <v>1665</v>
      </c>
      <c r="L4">
        <f>AVERAGE(E3:E101)</f>
        <v>93.472463768115944</v>
      </c>
      <c r="M4">
        <f>AVERAGE(F3:F101)</f>
        <v>1.505797101449277</v>
      </c>
      <c r="P4">
        <v>539</v>
      </c>
      <c r="S4">
        <v>91</v>
      </c>
      <c r="T4">
        <f>S4-S3</f>
        <v>1</v>
      </c>
      <c r="V4" t="s">
        <v>5</v>
      </c>
      <c r="W4">
        <f>AVERAGE(P3:P101)</f>
        <v>299.69444444444446</v>
      </c>
      <c r="X4">
        <f>AVERAGE(Q3:Q101)</f>
        <v>134.57692307692307</v>
      </c>
      <c r="Y4">
        <f>AVERAGE(R3:R101)</f>
        <v>1225</v>
      </c>
      <c r="Z4">
        <f>AVERAGE(S3:S101)</f>
        <v>93.806349206349225</v>
      </c>
      <c r="AA4">
        <f>AVERAGE(T3:T101)</f>
        <v>1.642857142857145</v>
      </c>
      <c r="AF4">
        <v>2028</v>
      </c>
      <c r="AJ4" t="s">
        <v>5</v>
      </c>
      <c r="AK4">
        <f>AVERAGE(AD3:AD101)</f>
        <v>419</v>
      </c>
      <c r="AL4">
        <f>AVERAGE(AE3:AE101)</f>
        <v>334.83333333333331</v>
      </c>
      <c r="AM4">
        <f>AVERAGE(AF3:AF101)</f>
        <v>1885</v>
      </c>
      <c r="AN4">
        <f>AVERAGE(AG3:AG101)</f>
        <v>89.966666666666683</v>
      </c>
      <c r="AO4">
        <f>AVERAGE(AH3:AH101)</f>
        <v>6.6666666666662877E-2</v>
      </c>
    </row>
    <row r="5" spans="1:41" x14ac:dyDescent="0.3">
      <c r="B5">
        <v>469</v>
      </c>
      <c r="E5">
        <v>92</v>
      </c>
      <c r="F5">
        <f>E5-E3</f>
        <v>2</v>
      </c>
      <c r="H5" t="s">
        <v>6</v>
      </c>
      <c r="I5">
        <f>_xlfn.STDEV.S(B3:B101)</f>
        <v>132.8422122023587</v>
      </c>
      <c r="J5">
        <f>_xlfn.STDEV.S(C3:C101)</f>
        <v>97.201735680772899</v>
      </c>
      <c r="K5">
        <f>_xlfn.STDEV.S(D3:D101)</f>
        <v>407</v>
      </c>
      <c r="L5">
        <f>_xlfn.STDEV.S(E3:E101)</f>
        <v>3.0747493469325371</v>
      </c>
      <c r="M5">
        <f>_xlfn.STDEV.S(F3:F101)</f>
        <v>1.6660877084788843</v>
      </c>
      <c r="P5">
        <v>469</v>
      </c>
      <c r="S5">
        <v>92</v>
      </c>
      <c r="T5">
        <f>S5-S3</f>
        <v>2</v>
      </c>
      <c r="V5" t="s">
        <v>6</v>
      </c>
      <c r="W5">
        <f>_xlfn.STDEV.S(P3:P101)</f>
        <v>133.22050881247216</v>
      </c>
      <c r="X5">
        <f>_xlfn.STDEV.S(Q3:Q101)</f>
        <v>54.86359308461163</v>
      </c>
      <c r="Y5" t="e">
        <f>_xlfn.STDEV.S(R3:R101)</f>
        <v>#DIV/0!</v>
      </c>
      <c r="Z5">
        <f>_xlfn.STDEV.S(S3:S101)</f>
        <v>2.9919177696929098</v>
      </c>
      <c r="AA5">
        <f>_xlfn.STDEV.S(T3:T101)</f>
        <v>1.6462777453232322</v>
      </c>
      <c r="AE5">
        <v>314</v>
      </c>
      <c r="AJ5" t="s">
        <v>6</v>
      </c>
      <c r="AK5">
        <f>_xlfn.STDEV.S(AD3:AD101)</f>
        <v>69.296464556281663</v>
      </c>
      <c r="AL5">
        <f>_xlfn.STDEV.S(AE3:AE101)</f>
        <v>66.547476786627115</v>
      </c>
      <c r="AM5">
        <f>_xlfn.STDEV.S(AF3:AF101)</f>
        <v>202.23253941935261</v>
      </c>
      <c r="AN5">
        <f>_xlfn.STDEV.S(AG3:AG101)</f>
        <v>1.1927559124425537</v>
      </c>
      <c r="AO5">
        <f>_xlfn.STDEV.S(AH3:AH101)</f>
        <v>1.1927559124425537</v>
      </c>
    </row>
    <row r="6" spans="1:41" x14ac:dyDescent="0.3">
      <c r="B6">
        <v>494</v>
      </c>
      <c r="E6">
        <v>92</v>
      </c>
      <c r="F6">
        <f>E6-E3</f>
        <v>2</v>
      </c>
      <c r="H6" t="s">
        <v>13</v>
      </c>
      <c r="I6">
        <f>AVERAGEIF(B3:B103,"&gt;0",F3:F103)</f>
        <v>1.6081081081081103</v>
      </c>
      <c r="J6">
        <f>AVERAGEIF(C3:C103,"&gt;0",F3:F103)</f>
        <v>1.5300000000000011</v>
      </c>
      <c r="K6">
        <f>AVERAGEIF(D3:D103,"&gt;0",F3:F103)</f>
        <v>-0.75</v>
      </c>
      <c r="P6">
        <v>494</v>
      </c>
      <c r="S6">
        <v>92</v>
      </c>
      <c r="T6">
        <f>S6-S3</f>
        <v>2</v>
      </c>
      <c r="V6" t="s">
        <v>13</v>
      </c>
      <c r="W6">
        <f>AVERAGEIF(P3:P103,"&gt;0",T3:T103)</f>
        <v>1.6527777777777801</v>
      </c>
      <c r="X6">
        <f>AVERAGEIF(Q3:Q103,"&gt;0",T3:T103)</f>
        <v>1.6923076923076945</v>
      </c>
      <c r="Y6">
        <f>AVERAGEIF(R3:R103,"&gt;0",T3:T103)</f>
        <v>0</v>
      </c>
      <c r="AE6">
        <v>456</v>
      </c>
      <c r="AJ6" t="s">
        <v>13</v>
      </c>
      <c r="AK6">
        <f>AVERAGEIF(AD3:AD103,"&gt;0",AH3:AH103)</f>
        <v>0</v>
      </c>
      <c r="AL6">
        <f>AVERAGEIF(AE3:AE103,"&gt;0",AH3:AH103)</f>
        <v>0.47499999999999432</v>
      </c>
      <c r="AM6">
        <f>AVERAGEIF(AF3:AF103,"&gt;0",AH3:AH103)</f>
        <v>-1.5</v>
      </c>
    </row>
    <row r="7" spans="1:41" x14ac:dyDescent="0.3">
      <c r="C7">
        <v>208</v>
      </c>
      <c r="E7">
        <v>92.2</v>
      </c>
      <c r="F7">
        <f>E7-E3</f>
        <v>2.2000000000000028</v>
      </c>
      <c r="H7" t="s">
        <v>14</v>
      </c>
      <c r="I7" cm="1">
        <f t="array" ref="I7">_xlfn.STDEV.S(IF(B3:B103,"&gt;0",F3:F103))</f>
        <v>1.2768949954843938</v>
      </c>
      <c r="J7" cm="1">
        <f t="array" ref="J7">_xlfn.STDEV.S(IF(C3:C103,"&gt;0",F4:F104))</f>
        <v>1.4498919617568979</v>
      </c>
      <c r="K7" cm="1">
        <f t="array" ref="K7">_xlfn.STDEV.S(IF(D3:D103,"&gt;0",F4:F104))</f>
        <v>1.5489003041916061</v>
      </c>
      <c r="Q7">
        <v>208</v>
      </c>
      <c r="S7">
        <v>92.2</v>
      </c>
      <c r="T7">
        <f>S7-S3</f>
        <v>2.2000000000000028</v>
      </c>
      <c r="V7" t="s">
        <v>14</v>
      </c>
      <c r="W7" cm="1">
        <f t="array" ref="W7">_xlfn.STDEV.S(IF(P3:P103,"&gt;0",T3:T103))</f>
        <v>1.2212658943143331</v>
      </c>
      <c r="X7" cm="1">
        <f t="array" ref="X7">_xlfn.STDEV.S(IF(Q3:Q103,"&gt;0",T4:T104))</f>
        <v>1.3785316643260508</v>
      </c>
      <c r="Y7" t="e" cm="1">
        <f t="array" ref="Y7">_xlfn.STDEV.S(IF(R3:R103,"&gt;0",T3:T104))</f>
        <v>#N/A</v>
      </c>
      <c r="AC7">
        <v>6</v>
      </c>
      <c r="AD7">
        <v>370</v>
      </c>
      <c r="AG7">
        <v>89.9</v>
      </c>
      <c r="AH7">
        <f>AG7-AG7</f>
        <v>0</v>
      </c>
      <c r="AJ7" t="s">
        <v>14</v>
      </c>
      <c r="AK7" cm="1">
        <f t="array" ref="AK7">_xlfn.STDEV.S(IF(AD3:AD103,"&gt;0",AH3:AH103))</f>
        <v>0.26989007282980987</v>
      </c>
      <c r="AL7" cm="1">
        <f t="array" ref="AL7">_xlfn.STDEV.S(IF(AE3:AE103,"&gt;0",AH4:AH104))</f>
        <v>0.17364416383137948</v>
      </c>
      <c r="AM7" t="e" cm="1">
        <f t="array" ref="AM7">_xlfn.STDEV.S(IF(AF3:AF103,"&gt;0",AH3:AH104))</f>
        <v>#N/A</v>
      </c>
    </row>
    <row r="8" spans="1:41" x14ac:dyDescent="0.3">
      <c r="C8">
        <v>229</v>
      </c>
      <c r="E8">
        <v>92</v>
      </c>
      <c r="F8">
        <f>E8-E3</f>
        <v>2</v>
      </c>
      <c r="Q8">
        <v>229</v>
      </c>
      <c r="S8">
        <v>92</v>
      </c>
      <c r="T8">
        <f>S8-S3</f>
        <v>2</v>
      </c>
      <c r="AF8">
        <v>1742</v>
      </c>
      <c r="AG8">
        <v>88.4</v>
      </c>
      <c r="AH8">
        <f>AG8-AG7</f>
        <v>-1.5</v>
      </c>
    </row>
    <row r="9" spans="1:41" x14ac:dyDescent="0.3">
      <c r="C9">
        <v>228</v>
      </c>
      <c r="E9">
        <v>92.4</v>
      </c>
      <c r="F9">
        <f>E9-E3</f>
        <v>2.4000000000000057</v>
      </c>
      <c r="Q9">
        <v>228</v>
      </c>
      <c r="S9">
        <v>92.4</v>
      </c>
      <c r="T9">
        <f>S9-S3</f>
        <v>2.4000000000000057</v>
      </c>
      <c r="AE9">
        <v>257</v>
      </c>
      <c r="AG9">
        <v>89.1</v>
      </c>
      <c r="AH9">
        <f>AG9-AG7</f>
        <v>-0.80000000000001137</v>
      </c>
    </row>
    <row r="10" spans="1:41" x14ac:dyDescent="0.3">
      <c r="C10">
        <v>242</v>
      </c>
      <c r="E10">
        <v>93.2</v>
      </c>
      <c r="F10">
        <f>E10-E3</f>
        <v>3.2000000000000028</v>
      </c>
      <c r="H10" t="s">
        <v>9</v>
      </c>
      <c r="I10">
        <f>COUNTIF(B3:B101, "&gt;0")</f>
        <v>38</v>
      </c>
      <c r="J10">
        <f>COUNTIF(C3:C101, "&gt;0")</f>
        <v>32</v>
      </c>
      <c r="K10">
        <f>COUNTIF(D3:D101, "&gt;0")</f>
        <v>3</v>
      </c>
      <c r="L10">
        <f>I10+J10+K10</f>
        <v>73</v>
      </c>
      <c r="Q10">
        <v>242</v>
      </c>
      <c r="S10">
        <v>93.2</v>
      </c>
      <c r="T10">
        <f>S10-S3</f>
        <v>3.2000000000000028</v>
      </c>
      <c r="V10" t="s">
        <v>9</v>
      </c>
      <c r="W10">
        <f>COUNTIF(P3:P101, "&gt;0")</f>
        <v>36</v>
      </c>
      <c r="X10">
        <f>COUNTIF(Q3:Q101, "&gt;0")</f>
        <v>26</v>
      </c>
      <c r="Y10">
        <f>COUNTIF(R3:R101, "&gt;0")</f>
        <v>1</v>
      </c>
      <c r="Z10">
        <f>W10+X10</f>
        <v>62</v>
      </c>
      <c r="AE10">
        <v>307</v>
      </c>
      <c r="AG10">
        <v>89.8</v>
      </c>
      <c r="AH10">
        <f>AG10-AG7</f>
        <v>-0.10000000000000853</v>
      </c>
      <c r="AJ10" t="s">
        <v>9</v>
      </c>
      <c r="AK10">
        <f>COUNTIF(AD3:AD101, "&gt;0")</f>
        <v>2</v>
      </c>
      <c r="AL10">
        <f>COUNTIF(AE3:AE101, "&gt;0")</f>
        <v>6</v>
      </c>
      <c r="AM10">
        <f>COUNTIF(AF3:AF101, "&gt;0")</f>
        <v>2</v>
      </c>
      <c r="AN10">
        <f>AK10+AL10</f>
        <v>8</v>
      </c>
    </row>
    <row r="11" spans="1:41" x14ac:dyDescent="0.3">
      <c r="B11">
        <v>485</v>
      </c>
      <c r="E11">
        <v>93.5</v>
      </c>
      <c r="F11">
        <f>E11-E3</f>
        <v>3.5</v>
      </c>
      <c r="P11">
        <v>485</v>
      </c>
      <c r="S11">
        <v>93.5</v>
      </c>
      <c r="T11">
        <f>S11-S3</f>
        <v>3.5</v>
      </c>
      <c r="AE11">
        <v>328</v>
      </c>
      <c r="AG11">
        <v>90.9</v>
      </c>
      <c r="AH11">
        <f>AG11-AG7</f>
        <v>1</v>
      </c>
    </row>
    <row r="12" spans="1:41" x14ac:dyDescent="0.3">
      <c r="B12">
        <v>484</v>
      </c>
      <c r="E12">
        <v>94</v>
      </c>
      <c r="F12">
        <f>E12-E3</f>
        <v>4</v>
      </c>
      <c r="H12" t="s">
        <v>10</v>
      </c>
      <c r="I12">
        <f>I10/L10</f>
        <v>0.52054794520547942</v>
      </c>
      <c r="J12">
        <f>J10/L10</f>
        <v>0.43835616438356162</v>
      </c>
      <c r="K12">
        <f>K10/L10</f>
        <v>4.1095890410958902E-2</v>
      </c>
      <c r="P12">
        <v>484</v>
      </c>
      <c r="S12">
        <v>94</v>
      </c>
      <c r="T12">
        <f>S12-S3</f>
        <v>4</v>
      </c>
      <c r="V12" t="s">
        <v>10</v>
      </c>
      <c r="W12">
        <f>W10/Z10</f>
        <v>0.58064516129032262</v>
      </c>
      <c r="X12">
        <f>X10/Z10</f>
        <v>0.41935483870967744</v>
      </c>
      <c r="Y12">
        <f>Y10/Z10</f>
        <v>1.6129032258064516E-2</v>
      </c>
      <c r="AE12">
        <v>347</v>
      </c>
      <c r="AG12">
        <v>91.7</v>
      </c>
      <c r="AH12">
        <f>AG12-AG7</f>
        <v>1.7999999999999972</v>
      </c>
      <c r="AJ12" t="s">
        <v>10</v>
      </c>
      <c r="AK12">
        <f>AK10/AN10</f>
        <v>0.25</v>
      </c>
      <c r="AL12">
        <f>AL10/AN10</f>
        <v>0.75</v>
      </c>
      <c r="AM12">
        <f>AM10/AN10</f>
        <v>0.25</v>
      </c>
    </row>
    <row r="13" spans="1:41" x14ac:dyDescent="0.3">
      <c r="B13">
        <v>384</v>
      </c>
      <c r="E13">
        <v>94.5</v>
      </c>
      <c r="F13">
        <f>E13-E3</f>
        <v>4.5</v>
      </c>
      <c r="P13">
        <v>384</v>
      </c>
      <c r="S13">
        <v>94.5</v>
      </c>
      <c r="T13">
        <f>S13-S3</f>
        <v>4.5</v>
      </c>
    </row>
    <row r="14" spans="1:41" x14ac:dyDescent="0.3">
      <c r="B14">
        <v>326</v>
      </c>
      <c r="E14">
        <v>93.4</v>
      </c>
      <c r="F14">
        <f>E14-E3</f>
        <v>3.4000000000000057</v>
      </c>
      <c r="P14">
        <v>326</v>
      </c>
      <c r="S14">
        <v>93.4</v>
      </c>
      <c r="T14">
        <f>S14-S3</f>
        <v>3.4000000000000057</v>
      </c>
    </row>
    <row r="15" spans="1:41" x14ac:dyDescent="0.3">
      <c r="B15">
        <v>300</v>
      </c>
      <c r="E15">
        <v>93.2</v>
      </c>
      <c r="F15">
        <f>E15-E3</f>
        <v>3.2000000000000028</v>
      </c>
      <c r="P15">
        <v>300</v>
      </c>
      <c r="S15">
        <v>93.2</v>
      </c>
      <c r="T15">
        <f>S15-S3</f>
        <v>3.2000000000000028</v>
      </c>
      <c r="AB15" t="e">
        <f>#REF!+Z15</f>
        <v>#REF!</v>
      </c>
    </row>
    <row r="16" spans="1:41" x14ac:dyDescent="0.3">
      <c r="B16">
        <v>276</v>
      </c>
      <c r="E16">
        <v>93.2</v>
      </c>
      <c r="F16">
        <f>E16-E3</f>
        <v>3.2000000000000028</v>
      </c>
      <c r="P16">
        <v>276</v>
      </c>
      <c r="S16">
        <v>93.2</v>
      </c>
      <c r="T16">
        <f>S16-S3</f>
        <v>3.2000000000000028</v>
      </c>
    </row>
    <row r="17" spans="1:20" x14ac:dyDescent="0.3">
      <c r="B17">
        <v>254</v>
      </c>
      <c r="E17">
        <v>93.2</v>
      </c>
      <c r="F17">
        <f>E17-E3</f>
        <v>3.2000000000000028</v>
      </c>
      <c r="P17">
        <v>254</v>
      </c>
      <c r="S17">
        <v>93.2</v>
      </c>
      <c r="T17">
        <f>S17-S3</f>
        <v>3.2000000000000028</v>
      </c>
    </row>
    <row r="18" spans="1:20" x14ac:dyDescent="0.3">
      <c r="A18">
        <v>2</v>
      </c>
      <c r="B18">
        <v>344</v>
      </c>
      <c r="E18">
        <v>96.8</v>
      </c>
      <c r="F18">
        <f>E18-E18</f>
        <v>0</v>
      </c>
      <c r="O18">
        <v>2</v>
      </c>
      <c r="P18">
        <v>344</v>
      </c>
      <c r="S18">
        <v>96.8</v>
      </c>
      <c r="T18">
        <f>S18-S18</f>
        <v>0</v>
      </c>
    </row>
    <row r="19" spans="1:20" x14ac:dyDescent="0.3">
      <c r="B19">
        <v>312</v>
      </c>
      <c r="E19">
        <v>97</v>
      </c>
      <c r="F19">
        <f>E19-E18</f>
        <v>0.20000000000000284</v>
      </c>
      <c r="P19">
        <v>312</v>
      </c>
      <c r="S19">
        <v>97</v>
      </c>
      <c r="T19">
        <f>S19-S18</f>
        <v>0.20000000000000284</v>
      </c>
    </row>
    <row r="20" spans="1:20" x14ac:dyDescent="0.3">
      <c r="B20">
        <v>263</v>
      </c>
      <c r="E20">
        <v>98.5</v>
      </c>
      <c r="F20">
        <f>E20-E18</f>
        <v>1.7000000000000028</v>
      </c>
      <c r="P20">
        <v>263</v>
      </c>
      <c r="S20">
        <v>98.5</v>
      </c>
      <c r="T20">
        <f>S20-S18</f>
        <v>1.7000000000000028</v>
      </c>
    </row>
    <row r="21" spans="1:20" x14ac:dyDescent="0.3">
      <c r="B21">
        <v>190</v>
      </c>
      <c r="E21">
        <v>98.9</v>
      </c>
      <c r="F21">
        <f>E21-E18</f>
        <v>2.1000000000000085</v>
      </c>
      <c r="P21">
        <v>190</v>
      </c>
      <c r="S21">
        <v>98.9</v>
      </c>
      <c r="T21">
        <f>S21-S18</f>
        <v>2.1000000000000085</v>
      </c>
    </row>
    <row r="22" spans="1:20" x14ac:dyDescent="0.3">
      <c r="B22">
        <v>95</v>
      </c>
      <c r="E22">
        <v>98.5</v>
      </c>
      <c r="F22">
        <f>E22-E18</f>
        <v>1.7000000000000028</v>
      </c>
      <c r="P22">
        <v>95</v>
      </c>
      <c r="S22">
        <v>98.5</v>
      </c>
      <c r="T22">
        <f>S22-S18</f>
        <v>1.7000000000000028</v>
      </c>
    </row>
    <row r="23" spans="1:20" x14ac:dyDescent="0.3">
      <c r="C23">
        <v>149</v>
      </c>
      <c r="E23">
        <v>99.2</v>
      </c>
      <c r="F23">
        <f>E23-E18</f>
        <v>2.4000000000000057</v>
      </c>
      <c r="Q23">
        <v>149</v>
      </c>
      <c r="S23">
        <v>99.2</v>
      </c>
      <c r="T23">
        <f>S23-S18</f>
        <v>2.4000000000000057</v>
      </c>
    </row>
    <row r="24" spans="1:20" x14ac:dyDescent="0.3">
      <c r="C24">
        <v>84</v>
      </c>
      <c r="E24">
        <v>98.4</v>
      </c>
      <c r="F24">
        <f>E24-E18</f>
        <v>1.6000000000000085</v>
      </c>
      <c r="Q24">
        <v>84</v>
      </c>
      <c r="S24">
        <v>98.4</v>
      </c>
      <c r="T24">
        <f>S24-S18</f>
        <v>1.6000000000000085</v>
      </c>
    </row>
    <row r="25" spans="1:20" x14ac:dyDescent="0.3">
      <c r="C25">
        <v>83</v>
      </c>
      <c r="E25">
        <v>98.7</v>
      </c>
      <c r="F25">
        <f>E25-E18</f>
        <v>1.9000000000000057</v>
      </c>
      <c r="Q25">
        <v>83</v>
      </c>
      <c r="S25">
        <v>98.7</v>
      </c>
      <c r="T25">
        <f>S25-S18</f>
        <v>1.9000000000000057</v>
      </c>
    </row>
    <row r="26" spans="1:20" x14ac:dyDescent="0.3">
      <c r="C26">
        <v>82</v>
      </c>
      <c r="E26">
        <v>97.2</v>
      </c>
      <c r="F26">
        <f>E26-E18</f>
        <v>0.40000000000000568</v>
      </c>
      <c r="Q26">
        <v>82</v>
      </c>
      <c r="S26">
        <v>97.2</v>
      </c>
      <c r="T26">
        <f>S26-S18</f>
        <v>0.40000000000000568</v>
      </c>
    </row>
    <row r="27" spans="1:20" x14ac:dyDescent="0.3">
      <c r="C27">
        <v>74</v>
      </c>
      <c r="E27">
        <v>98.8</v>
      </c>
      <c r="F27">
        <f>E27-E18</f>
        <v>2</v>
      </c>
      <c r="Q27">
        <v>74</v>
      </c>
      <c r="S27">
        <v>98.8</v>
      </c>
      <c r="T27">
        <f>S27-S18</f>
        <v>2</v>
      </c>
    </row>
    <row r="28" spans="1:20" x14ac:dyDescent="0.3">
      <c r="A28">
        <v>3</v>
      </c>
      <c r="B28">
        <v>367</v>
      </c>
      <c r="E28">
        <v>89</v>
      </c>
      <c r="F28">
        <f>E28-E28</f>
        <v>0</v>
      </c>
      <c r="O28">
        <v>3</v>
      </c>
      <c r="P28">
        <v>367</v>
      </c>
      <c r="S28">
        <v>89</v>
      </c>
      <c r="T28">
        <f>S28-S28</f>
        <v>0</v>
      </c>
    </row>
    <row r="29" spans="1:20" x14ac:dyDescent="0.3">
      <c r="B29">
        <v>354</v>
      </c>
      <c r="E29">
        <v>90.5</v>
      </c>
      <c r="F29">
        <f>E29-E28</f>
        <v>1.5</v>
      </c>
      <c r="P29">
        <v>354</v>
      </c>
      <c r="S29">
        <v>90.5</v>
      </c>
      <c r="T29">
        <f>S29-S28</f>
        <v>1.5</v>
      </c>
    </row>
    <row r="30" spans="1:20" x14ac:dyDescent="0.3">
      <c r="B30">
        <v>491</v>
      </c>
      <c r="E30">
        <v>91.3</v>
      </c>
      <c r="F30">
        <f>E30-E28</f>
        <v>2.2999999999999972</v>
      </c>
      <c r="P30">
        <v>491</v>
      </c>
      <c r="S30">
        <v>91.3</v>
      </c>
      <c r="T30">
        <f>S30-S28</f>
        <v>2.2999999999999972</v>
      </c>
    </row>
    <row r="31" spans="1:20" x14ac:dyDescent="0.3">
      <c r="C31">
        <v>172</v>
      </c>
      <c r="E31">
        <v>91.2</v>
      </c>
      <c r="F31">
        <f>E31-E28</f>
        <v>2.2000000000000028</v>
      </c>
      <c r="Q31">
        <v>172</v>
      </c>
      <c r="S31">
        <v>91.2</v>
      </c>
      <c r="T31">
        <f>S31-S28</f>
        <v>2.2000000000000028</v>
      </c>
    </row>
    <row r="32" spans="1:20" x14ac:dyDescent="0.3">
      <c r="C32">
        <v>175</v>
      </c>
      <c r="E32">
        <v>91.2</v>
      </c>
      <c r="F32">
        <f>E32-E28</f>
        <v>2.2000000000000028</v>
      </c>
      <c r="Q32">
        <v>175</v>
      </c>
      <c r="S32">
        <v>91.2</v>
      </c>
      <c r="T32">
        <f>S32-S28</f>
        <v>2.2000000000000028</v>
      </c>
    </row>
    <row r="33" spans="1:20" x14ac:dyDescent="0.3">
      <c r="C33">
        <v>174</v>
      </c>
      <c r="E33">
        <v>92</v>
      </c>
      <c r="F33">
        <f>E33-E28</f>
        <v>3</v>
      </c>
      <c r="Q33">
        <v>174</v>
      </c>
      <c r="S33">
        <v>92</v>
      </c>
      <c r="T33">
        <f>S33-S28</f>
        <v>3</v>
      </c>
    </row>
    <row r="34" spans="1:20" x14ac:dyDescent="0.3">
      <c r="C34">
        <v>145</v>
      </c>
      <c r="E34">
        <v>92.7</v>
      </c>
      <c r="F34">
        <f>E34-E28</f>
        <v>3.7000000000000028</v>
      </c>
      <c r="Q34">
        <v>145</v>
      </c>
      <c r="S34">
        <v>92.7</v>
      </c>
      <c r="T34">
        <f>S34-S28</f>
        <v>3.7000000000000028</v>
      </c>
    </row>
    <row r="35" spans="1:20" x14ac:dyDescent="0.3">
      <c r="B35">
        <v>206</v>
      </c>
      <c r="E35">
        <v>92.6</v>
      </c>
      <c r="F35">
        <f>E35-E28</f>
        <v>3.5999999999999943</v>
      </c>
      <c r="P35">
        <v>206</v>
      </c>
      <c r="S35">
        <v>92.6</v>
      </c>
      <c r="T35">
        <f>S35-S28</f>
        <v>3.5999999999999943</v>
      </c>
    </row>
    <row r="36" spans="1:20" x14ac:dyDescent="0.3">
      <c r="B36">
        <v>150</v>
      </c>
      <c r="E36">
        <v>92.9</v>
      </c>
      <c r="F36">
        <f>E36-E28</f>
        <v>3.9000000000000057</v>
      </c>
      <c r="P36">
        <v>150</v>
      </c>
      <c r="S36">
        <v>92.9</v>
      </c>
      <c r="T36">
        <f>S36-S28</f>
        <v>3.9000000000000057</v>
      </c>
    </row>
    <row r="37" spans="1:20" x14ac:dyDescent="0.3">
      <c r="A37">
        <v>4</v>
      </c>
      <c r="B37">
        <v>378</v>
      </c>
      <c r="E37">
        <v>88.8</v>
      </c>
      <c r="F37">
        <f t="shared" ref="F37" si="0">E37-E37</f>
        <v>0</v>
      </c>
      <c r="O37">
        <v>4</v>
      </c>
      <c r="P37">
        <v>378</v>
      </c>
      <c r="S37">
        <v>88.8</v>
      </c>
      <c r="T37">
        <f t="shared" ref="T37" si="1">S37-S37</f>
        <v>0</v>
      </c>
    </row>
    <row r="38" spans="1:20" x14ac:dyDescent="0.3">
      <c r="B38">
        <v>401</v>
      </c>
      <c r="E38">
        <v>89.4</v>
      </c>
      <c r="F38">
        <f t="shared" ref="F38" si="2">E38-E37</f>
        <v>0.60000000000000853</v>
      </c>
      <c r="P38">
        <v>401</v>
      </c>
      <c r="S38">
        <v>89.4</v>
      </c>
      <c r="T38">
        <f t="shared" ref="T38" si="3">S38-S37</f>
        <v>0.60000000000000853</v>
      </c>
    </row>
    <row r="39" spans="1:20" x14ac:dyDescent="0.3">
      <c r="B39">
        <v>375</v>
      </c>
      <c r="E39">
        <v>91</v>
      </c>
      <c r="F39">
        <f t="shared" ref="F39" si="4">E39-E37</f>
        <v>2.2000000000000028</v>
      </c>
      <c r="P39">
        <v>375</v>
      </c>
      <c r="S39">
        <v>91</v>
      </c>
      <c r="T39">
        <f t="shared" ref="T39" si="5">S39-S37</f>
        <v>2.2000000000000028</v>
      </c>
    </row>
    <row r="40" spans="1:20" x14ac:dyDescent="0.3">
      <c r="B40">
        <v>299</v>
      </c>
      <c r="E40">
        <v>91.7</v>
      </c>
      <c r="F40">
        <f t="shared" ref="F40" si="6">E40-E37</f>
        <v>2.9000000000000057</v>
      </c>
      <c r="P40">
        <v>299</v>
      </c>
      <c r="S40">
        <v>91.7</v>
      </c>
      <c r="T40">
        <f t="shared" ref="T40" si="7">S40-S37</f>
        <v>2.9000000000000057</v>
      </c>
    </row>
    <row r="41" spans="1:20" x14ac:dyDescent="0.3">
      <c r="B41">
        <v>192</v>
      </c>
      <c r="E41">
        <v>92</v>
      </c>
      <c r="F41">
        <f t="shared" ref="F41" si="8">E41-E37</f>
        <v>3.2000000000000028</v>
      </c>
      <c r="P41">
        <v>192</v>
      </c>
      <c r="S41">
        <v>92</v>
      </c>
      <c r="T41">
        <f t="shared" ref="T41" si="9">S41-S37</f>
        <v>3.2000000000000028</v>
      </c>
    </row>
    <row r="42" spans="1:20" x14ac:dyDescent="0.3">
      <c r="B42">
        <v>154</v>
      </c>
      <c r="E42">
        <v>91.7</v>
      </c>
      <c r="F42">
        <f t="shared" ref="F42" si="10">E42-E37</f>
        <v>2.9000000000000057</v>
      </c>
      <c r="P42">
        <v>154</v>
      </c>
      <c r="S42">
        <v>91.7</v>
      </c>
      <c r="T42">
        <f t="shared" ref="T42" si="11">S42-S37</f>
        <v>2.9000000000000057</v>
      </c>
    </row>
    <row r="43" spans="1:20" x14ac:dyDescent="0.3">
      <c r="C43">
        <v>113</v>
      </c>
      <c r="E43">
        <v>92.6</v>
      </c>
      <c r="F43">
        <f t="shared" ref="F43" si="12">E43-E37</f>
        <v>3.7999999999999972</v>
      </c>
      <c r="Q43">
        <v>113</v>
      </c>
      <c r="S43">
        <v>92.6</v>
      </c>
      <c r="T43">
        <f t="shared" ref="T43" si="13">S43-S37</f>
        <v>3.7999999999999972</v>
      </c>
    </row>
    <row r="44" spans="1:20" x14ac:dyDescent="0.3">
      <c r="C44">
        <v>91</v>
      </c>
      <c r="E44">
        <v>92.8</v>
      </c>
      <c r="F44">
        <f t="shared" ref="F44" si="14">E44-E37</f>
        <v>4</v>
      </c>
      <c r="Q44">
        <v>91</v>
      </c>
      <c r="S44">
        <v>92.8</v>
      </c>
      <c r="T44">
        <f t="shared" ref="T44" si="15">S44-S37</f>
        <v>4</v>
      </c>
    </row>
    <row r="45" spans="1:20" x14ac:dyDescent="0.3">
      <c r="C45">
        <v>81</v>
      </c>
      <c r="E45">
        <v>92.9</v>
      </c>
      <c r="F45">
        <f t="shared" ref="F45" si="16">E45-E37</f>
        <v>4.1000000000000085</v>
      </c>
      <c r="Q45">
        <v>81</v>
      </c>
      <c r="S45">
        <v>92.9</v>
      </c>
      <c r="T45">
        <f t="shared" ref="T45" si="17">S45-S37</f>
        <v>4.1000000000000085</v>
      </c>
    </row>
    <row r="46" spans="1:20" x14ac:dyDescent="0.3">
      <c r="C46">
        <v>87</v>
      </c>
      <c r="E46">
        <v>93.7</v>
      </c>
      <c r="F46">
        <f t="shared" ref="F46" si="18">E46-E46</f>
        <v>0</v>
      </c>
      <c r="Q46">
        <v>87</v>
      </c>
      <c r="S46">
        <v>93.7</v>
      </c>
      <c r="T46">
        <f t="shared" ref="T46" si="19">S46-S46</f>
        <v>0</v>
      </c>
    </row>
    <row r="47" spans="1:20" x14ac:dyDescent="0.3">
      <c r="C47">
        <v>77</v>
      </c>
      <c r="E47">
        <v>93.8</v>
      </c>
      <c r="F47">
        <f t="shared" ref="F47" si="20">E47-E46</f>
        <v>9.9999999999994316E-2</v>
      </c>
      <c r="Q47">
        <v>77</v>
      </c>
      <c r="S47">
        <v>93.8</v>
      </c>
      <c r="T47">
        <f t="shared" ref="T47" si="21">S47-S46</f>
        <v>9.9999999999994316E-2</v>
      </c>
    </row>
    <row r="48" spans="1:20" x14ac:dyDescent="0.3">
      <c r="A48">
        <v>4.5</v>
      </c>
      <c r="B48">
        <v>468</v>
      </c>
      <c r="O48">
        <v>5</v>
      </c>
      <c r="R48">
        <v>1225</v>
      </c>
      <c r="S48">
        <v>91.6</v>
      </c>
      <c r="T48">
        <f t="shared" ref="T48" si="22">S48-S48</f>
        <v>0</v>
      </c>
    </row>
    <row r="49" spans="1:20" x14ac:dyDescent="0.3">
      <c r="D49">
        <v>2028</v>
      </c>
      <c r="Q49">
        <v>171</v>
      </c>
      <c r="S49">
        <v>91.6</v>
      </c>
      <c r="T49">
        <f t="shared" ref="T49" si="23">S49-S48</f>
        <v>0</v>
      </c>
    </row>
    <row r="50" spans="1:20" x14ac:dyDescent="0.3">
      <c r="C50">
        <v>314</v>
      </c>
      <c r="Q50">
        <v>172</v>
      </c>
      <c r="S50">
        <v>91.4</v>
      </c>
      <c r="T50">
        <f t="shared" ref="T50" si="24">S50-S48</f>
        <v>-0.19999999999998863</v>
      </c>
    </row>
    <row r="51" spans="1:20" x14ac:dyDescent="0.3">
      <c r="C51">
        <v>456</v>
      </c>
      <c r="G51" t="s">
        <v>8</v>
      </c>
      <c r="Q51">
        <v>165</v>
      </c>
      <c r="S51">
        <v>91.9</v>
      </c>
      <c r="T51">
        <f t="shared" ref="T51" si="25">S51-S48</f>
        <v>0.30000000000001137</v>
      </c>
    </row>
    <row r="52" spans="1:20" x14ac:dyDescent="0.3">
      <c r="A52">
        <v>5</v>
      </c>
      <c r="D52">
        <v>1225</v>
      </c>
      <c r="E52">
        <v>91.6</v>
      </c>
      <c r="F52">
        <f t="shared" ref="F52" si="26">E52-E52</f>
        <v>0</v>
      </c>
      <c r="Q52">
        <v>144</v>
      </c>
      <c r="S52">
        <v>93.3</v>
      </c>
      <c r="T52">
        <f t="shared" ref="T52" si="27">S52-S48</f>
        <v>1.7000000000000028</v>
      </c>
    </row>
    <row r="53" spans="1:20" x14ac:dyDescent="0.3">
      <c r="C53">
        <v>171</v>
      </c>
      <c r="E53">
        <v>91.6</v>
      </c>
      <c r="F53">
        <f t="shared" ref="F53" si="28">E53-E52</f>
        <v>0</v>
      </c>
      <c r="P53">
        <v>198</v>
      </c>
      <c r="S53">
        <v>94.1</v>
      </c>
      <c r="T53">
        <f t="shared" ref="T53" si="29">S53-S48</f>
        <v>2.5</v>
      </c>
    </row>
    <row r="54" spans="1:20" x14ac:dyDescent="0.3">
      <c r="C54">
        <v>172</v>
      </c>
      <c r="E54">
        <v>91.4</v>
      </c>
      <c r="F54">
        <f t="shared" ref="F54" si="30">E54-E52</f>
        <v>-0.19999999999998863</v>
      </c>
      <c r="P54">
        <v>128</v>
      </c>
      <c r="S54">
        <v>94.7</v>
      </c>
      <c r="T54">
        <f t="shared" ref="T54" si="31">S54-S48</f>
        <v>3.1000000000000085</v>
      </c>
    </row>
    <row r="55" spans="1:20" x14ac:dyDescent="0.3">
      <c r="C55">
        <v>165</v>
      </c>
      <c r="E55">
        <v>91.9</v>
      </c>
      <c r="F55">
        <f t="shared" ref="F55" si="32">E55-E52</f>
        <v>0.30000000000001137</v>
      </c>
      <c r="P55">
        <v>147</v>
      </c>
      <c r="S55">
        <v>90.4</v>
      </c>
      <c r="T55">
        <f t="shared" ref="T55" si="33">S55-S48</f>
        <v>-1.1999999999999886</v>
      </c>
    </row>
    <row r="56" spans="1:20" x14ac:dyDescent="0.3">
      <c r="C56">
        <v>144</v>
      </c>
      <c r="E56">
        <v>93.3</v>
      </c>
      <c r="F56">
        <f t="shared" ref="F56" si="34">E56-E52</f>
        <v>1.7000000000000028</v>
      </c>
      <c r="P56">
        <v>160</v>
      </c>
      <c r="S56">
        <v>90.7</v>
      </c>
      <c r="T56">
        <f t="shared" ref="T56" si="35">S56-S48</f>
        <v>-0.89999999999999147</v>
      </c>
    </row>
    <row r="57" spans="1:20" x14ac:dyDescent="0.3">
      <c r="B57">
        <v>198</v>
      </c>
      <c r="E57">
        <v>94.1</v>
      </c>
      <c r="F57">
        <f t="shared" ref="F57" si="36">E57-E52</f>
        <v>2.5</v>
      </c>
      <c r="P57">
        <v>166</v>
      </c>
      <c r="S57">
        <v>92.3</v>
      </c>
      <c r="T57">
        <f t="shared" ref="T57:T58" si="37">S57-S57</f>
        <v>0</v>
      </c>
    </row>
    <row r="58" spans="1:20" x14ac:dyDescent="0.3">
      <c r="B58">
        <v>128</v>
      </c>
      <c r="E58">
        <v>94.7</v>
      </c>
      <c r="F58">
        <f t="shared" ref="F58" si="38">E58-E52</f>
        <v>3.1000000000000085</v>
      </c>
      <c r="O58">
        <v>7</v>
      </c>
      <c r="P58">
        <v>252</v>
      </c>
      <c r="S58">
        <v>98</v>
      </c>
      <c r="T58">
        <f t="shared" si="37"/>
        <v>0</v>
      </c>
    </row>
    <row r="59" spans="1:20" x14ac:dyDescent="0.3">
      <c r="B59">
        <v>147</v>
      </c>
      <c r="E59">
        <v>90.4</v>
      </c>
      <c r="F59">
        <f t="shared" ref="F59" si="39">E59-E52</f>
        <v>-1.1999999999999886</v>
      </c>
      <c r="P59">
        <v>169</v>
      </c>
      <c r="S59">
        <v>98.5</v>
      </c>
      <c r="T59">
        <f t="shared" ref="T59" si="40">S59-S58</f>
        <v>0.5</v>
      </c>
    </row>
    <row r="60" spans="1:20" x14ac:dyDescent="0.3">
      <c r="B60">
        <v>160</v>
      </c>
      <c r="E60">
        <v>90.7</v>
      </c>
      <c r="F60">
        <f t="shared" ref="F60" si="41">E60-E52</f>
        <v>-0.89999999999999147</v>
      </c>
      <c r="P60">
        <v>454</v>
      </c>
      <c r="S60">
        <v>98.7</v>
      </c>
      <c r="T60">
        <f t="shared" ref="T60" si="42">S60-S58</f>
        <v>0.70000000000000284</v>
      </c>
    </row>
    <row r="61" spans="1:20" x14ac:dyDescent="0.3">
      <c r="B61">
        <v>166</v>
      </c>
      <c r="E61">
        <v>92.3</v>
      </c>
      <c r="F61">
        <f t="shared" ref="F61:F62" si="43">E61-E61</f>
        <v>0</v>
      </c>
      <c r="Q61">
        <v>105</v>
      </c>
      <c r="S61">
        <v>97.6</v>
      </c>
      <c r="T61">
        <f t="shared" ref="T61" si="44">S61-S58</f>
        <v>-0.40000000000000568</v>
      </c>
    </row>
    <row r="62" spans="1:20" x14ac:dyDescent="0.3">
      <c r="A62">
        <v>6</v>
      </c>
      <c r="B62">
        <v>370</v>
      </c>
      <c r="E62">
        <v>89.9</v>
      </c>
      <c r="F62">
        <f t="shared" si="43"/>
        <v>0</v>
      </c>
      <c r="G62" t="s">
        <v>8</v>
      </c>
      <c r="Q62">
        <v>96</v>
      </c>
      <c r="S62">
        <v>97.8</v>
      </c>
      <c r="T62">
        <f t="shared" ref="T62" si="45">S62-S58</f>
        <v>-0.20000000000000284</v>
      </c>
    </row>
    <row r="63" spans="1:20" x14ac:dyDescent="0.3">
      <c r="D63">
        <v>1742</v>
      </c>
      <c r="E63">
        <v>88.4</v>
      </c>
      <c r="F63">
        <f t="shared" ref="F63" si="46">E63-E62</f>
        <v>-1.5</v>
      </c>
      <c r="Q63">
        <v>89</v>
      </c>
      <c r="S63">
        <v>98.5</v>
      </c>
      <c r="T63">
        <f t="shared" ref="T63" si="47">S63-S58</f>
        <v>0.5</v>
      </c>
    </row>
    <row r="64" spans="1:20" x14ac:dyDescent="0.3">
      <c r="C64">
        <v>257</v>
      </c>
      <c r="E64">
        <v>89.1</v>
      </c>
      <c r="F64">
        <f t="shared" ref="F64" si="48">E64-E62</f>
        <v>-0.80000000000001137</v>
      </c>
      <c r="Q64">
        <v>63</v>
      </c>
      <c r="S64">
        <v>99.1</v>
      </c>
      <c r="T64">
        <f t="shared" ref="T64" si="49">S64-S58</f>
        <v>1.0999999999999943</v>
      </c>
    </row>
    <row r="65" spans="1:20" x14ac:dyDescent="0.3">
      <c r="C65">
        <v>307</v>
      </c>
      <c r="E65">
        <v>89.8</v>
      </c>
      <c r="F65">
        <f t="shared" ref="F65" si="50">E65-E62</f>
        <v>-0.10000000000000853</v>
      </c>
      <c r="P65">
        <v>60</v>
      </c>
      <c r="S65">
        <v>94</v>
      </c>
      <c r="T65">
        <f t="shared" ref="T65" si="51">S65-S58</f>
        <v>-4</v>
      </c>
    </row>
    <row r="66" spans="1:20" x14ac:dyDescent="0.3">
      <c r="C66">
        <v>328</v>
      </c>
      <c r="E66">
        <v>90.9</v>
      </c>
      <c r="F66">
        <f t="shared" ref="F66" si="52">E66-E62</f>
        <v>1</v>
      </c>
    </row>
    <row r="67" spans="1:20" x14ac:dyDescent="0.3">
      <c r="C67">
        <v>347</v>
      </c>
      <c r="E67">
        <v>91.7</v>
      </c>
      <c r="F67">
        <f t="shared" ref="F67" si="53">E67-E62</f>
        <v>1.7999999999999972</v>
      </c>
    </row>
    <row r="68" spans="1:20" x14ac:dyDescent="0.3">
      <c r="A68">
        <v>7</v>
      </c>
      <c r="B68">
        <v>252</v>
      </c>
      <c r="E68">
        <v>98</v>
      </c>
      <c r="F68">
        <f t="shared" ref="F68" si="54">E68-E68</f>
        <v>0</v>
      </c>
    </row>
    <row r="69" spans="1:20" x14ac:dyDescent="0.3">
      <c r="B69">
        <v>169</v>
      </c>
      <c r="E69">
        <v>98.5</v>
      </c>
      <c r="F69">
        <f t="shared" ref="F69" si="55">E69-E68</f>
        <v>0.5</v>
      </c>
    </row>
    <row r="70" spans="1:20" x14ac:dyDescent="0.3">
      <c r="B70">
        <v>454</v>
      </c>
      <c r="E70">
        <v>98.7</v>
      </c>
      <c r="F70">
        <f t="shared" ref="F70" si="56">E70-E68</f>
        <v>0.70000000000000284</v>
      </c>
    </row>
    <row r="71" spans="1:20" x14ac:dyDescent="0.3">
      <c r="C71">
        <v>105</v>
      </c>
      <c r="E71">
        <v>97.6</v>
      </c>
      <c r="F71">
        <f t="shared" ref="F71" si="57">E71-E68</f>
        <v>-0.40000000000000568</v>
      </c>
    </row>
    <row r="72" spans="1:20" x14ac:dyDescent="0.3">
      <c r="C72">
        <v>96</v>
      </c>
      <c r="E72">
        <v>97.8</v>
      </c>
      <c r="F72">
        <f t="shared" ref="F72" si="58">E72-E68</f>
        <v>-0.20000000000000284</v>
      </c>
    </row>
    <row r="73" spans="1:20" x14ac:dyDescent="0.3">
      <c r="C73">
        <v>89</v>
      </c>
      <c r="E73">
        <v>98.5</v>
      </c>
      <c r="F73">
        <f t="shared" ref="F73" si="59">E73-E68</f>
        <v>0.5</v>
      </c>
    </row>
    <row r="74" spans="1:20" x14ac:dyDescent="0.3">
      <c r="C74">
        <v>63</v>
      </c>
      <c r="E74">
        <v>99.1</v>
      </c>
      <c r="F74">
        <f t="shared" ref="F74" si="60">E74-E68</f>
        <v>1.0999999999999943</v>
      </c>
    </row>
    <row r="75" spans="1:20" x14ac:dyDescent="0.3">
      <c r="B75">
        <v>60</v>
      </c>
      <c r="E75">
        <v>94</v>
      </c>
      <c r="F75">
        <f t="shared" ref="F75" si="61">E75-E68</f>
        <v>-4</v>
      </c>
    </row>
  </sheetData>
  <mergeCells count="2">
    <mergeCell ref="O1:T1"/>
    <mergeCell ref="AC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Duong</dc:creator>
  <cp:lastModifiedBy>Phi Duong</cp:lastModifiedBy>
  <dcterms:created xsi:type="dcterms:W3CDTF">2024-10-26T02:48:41Z</dcterms:created>
  <dcterms:modified xsi:type="dcterms:W3CDTF">2024-11-08T22:07:48Z</dcterms:modified>
</cp:coreProperties>
</file>