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 REPO\Python-Practise\Presentations\"/>
    </mc:Choice>
  </mc:AlternateContent>
  <xr:revisionPtr revIDLastSave="0" documentId="13_ncr:1_{6A1A745B-7E14-45D0-B314-ECD61C402C62}" xr6:coauthVersionLast="47" xr6:coauthVersionMax="47" xr10:uidLastSave="{00000000-0000-0000-0000-000000000000}"/>
  <bookViews>
    <workbookView xWindow="-108" yWindow="-108" windowWidth="23256" windowHeight="12456" activeTab="2" xr2:uid="{1215E660-B873-4AC8-BE1E-1285CEB3F701}"/>
  </bookViews>
  <sheets>
    <sheet name="XGBoost Tree Regressor " sheetId="1" r:id="rId1"/>
    <sheet name="XGBoost Classifier" sheetId="2" r:id="rId2"/>
    <sheet name="LightGBM Classifier" sheetId="3" r:id="rId3"/>
  </sheets>
  <definedNames>
    <definedName name="_xlnm._FilterDatabase" localSheetId="1" hidden="1">'XGBoost Classifier'!$C$2:$J$51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2" l="1"/>
  <c r="S14" i="2"/>
  <c r="S9" i="2"/>
  <c r="H17" i="1"/>
  <c r="H16" i="1"/>
  <c r="F17" i="1"/>
  <c r="F16" i="1"/>
  <c r="M36" i="2"/>
  <c r="M38" i="2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L37" i="2"/>
  <c r="M37" i="2" s="1"/>
  <c r="L38" i="2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3" i="2"/>
  <c r="M3" i="2" s="1"/>
  <c r="N30" i="2"/>
  <c r="N31" i="2"/>
  <c r="N32" i="2"/>
  <c r="N33" i="2"/>
  <c r="N34" i="2"/>
  <c r="N35" i="2"/>
  <c r="N36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9" i="2"/>
  <c r="D14" i="1"/>
  <c r="E8" i="1" s="1"/>
  <c r="F8" i="1" s="1"/>
  <c r="S4" i="2" l="1"/>
  <c r="S6" i="2" s="1"/>
  <c r="S3" i="2"/>
  <c r="S15" i="2"/>
  <c r="S16" i="2" s="1"/>
  <c r="E7" i="1"/>
  <c r="F7" i="1" s="1"/>
  <c r="E10" i="1"/>
  <c r="F10" i="1" s="1"/>
  <c r="E5" i="1"/>
  <c r="F5" i="1" s="1"/>
  <c r="E4" i="1"/>
  <c r="F4" i="1" s="1"/>
  <c r="E13" i="1"/>
  <c r="F13" i="1" s="1"/>
  <c r="E12" i="1"/>
  <c r="F12" i="1" s="1"/>
  <c r="E11" i="1"/>
  <c r="F11" i="1" s="1"/>
  <c r="E9" i="1"/>
  <c r="F9" i="1" s="1"/>
  <c r="E6" i="1"/>
  <c r="F6" i="1" s="1"/>
  <c r="S10" i="2"/>
  <c r="S11" i="2" s="1"/>
  <c r="M10" i="2"/>
  <c r="F14" i="1" l="1"/>
  <c r="D16" i="1" s="1"/>
  <c r="F19" i="1" s="1"/>
  <c r="S18" i="2"/>
  <c r="H19" i="1" l="1"/>
</calcChain>
</file>

<file path=xl/sharedStrings.xml><?xml version="1.0" encoding="utf-8"?>
<sst xmlns="http://schemas.openxmlformats.org/spreadsheetml/2006/main" count="321" uniqueCount="44">
  <si>
    <t>Feature</t>
  </si>
  <si>
    <t>Target</t>
  </si>
  <si>
    <t>Residuals</t>
  </si>
  <si>
    <t>For 4 as split</t>
  </si>
  <si>
    <t>For Split at 6</t>
  </si>
  <si>
    <t>buying</t>
  </si>
  <si>
    <t>maintenance</t>
  </si>
  <si>
    <t>doors</t>
  </si>
  <si>
    <t>persons</t>
  </si>
  <si>
    <t>luggage_boot</t>
  </si>
  <si>
    <t>safety</t>
  </si>
  <si>
    <t>decision</t>
  </si>
  <si>
    <t>med</t>
  </si>
  <si>
    <t>low</t>
  </si>
  <si>
    <t>big</t>
  </si>
  <si>
    <t>vhigh</t>
  </si>
  <si>
    <t>more</t>
  </si>
  <si>
    <t>high</t>
  </si>
  <si>
    <t>5more</t>
  </si>
  <si>
    <t>small</t>
  </si>
  <si>
    <t>Sum of Residuals Squared</t>
  </si>
  <si>
    <t>Similarity Score at Node</t>
  </si>
  <si>
    <t>Split &lt;4</t>
  </si>
  <si>
    <t>Split &gt;4</t>
  </si>
  <si>
    <t xml:space="preserve">Gain = </t>
  </si>
  <si>
    <t>Split &lt;6</t>
  </si>
  <si>
    <t>Split &gt;6</t>
  </si>
  <si>
    <t>initial probability</t>
  </si>
  <si>
    <t>residuals r1</t>
  </si>
  <si>
    <t>Sum of residuals squared</t>
  </si>
  <si>
    <t>group buying</t>
  </si>
  <si>
    <t>group1</t>
  </si>
  <si>
    <t>group2</t>
  </si>
  <si>
    <t>P0*P1</t>
  </si>
  <si>
    <t>p0</t>
  </si>
  <si>
    <t>similarity score</t>
  </si>
  <si>
    <t>sum of residual squared</t>
  </si>
  <si>
    <t>p0*p1</t>
  </si>
  <si>
    <t>Gain for low and medium</t>
  </si>
  <si>
    <t>Gain for low, medium and high</t>
  </si>
  <si>
    <t>Gain for low alone</t>
  </si>
  <si>
    <t>Placing different items in group1</t>
  </si>
  <si>
    <t>weighted quantile</t>
  </si>
  <si>
    <t>weighted quantile binning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</si>
</sst>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6" fillId="35" borderId="0" xfId="0" applyFont="1" applyFill="1"/>
    <xf numFmtId="0" fontId="0" fillId="36" borderId="10" xfId="0" applyFill="1" applyBorder="1"/>
    <xf numFmtId="0" fontId="16" fillId="34" borderId="0" xfId="0" applyFont="1" applyFill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4EEAB375-FE04-4A00-800E-A5719D68705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'XGBoost Classifier'!$K$2</c:f>
              <c:strCache>
                <c:ptCount val="1"/>
                <c:pt idx="0">
                  <c:v>initial probability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'XGBoost Classifier'!$D$3:$D$51</c:f>
              <c:strCache>
                <c:ptCount val="49"/>
                <c:pt idx="0">
                  <c:v>group1</c:v>
                </c:pt>
                <c:pt idx="1">
                  <c:v>group1</c:v>
                </c:pt>
                <c:pt idx="2">
                  <c:v>group1</c:v>
                </c:pt>
                <c:pt idx="3">
                  <c:v>group1</c:v>
                </c:pt>
                <c:pt idx="4">
                  <c:v>group1</c:v>
                </c:pt>
                <c:pt idx="5">
                  <c:v>group1</c:v>
                </c:pt>
                <c:pt idx="6">
                  <c:v>group1</c:v>
                </c:pt>
                <c:pt idx="7">
                  <c:v>group1</c:v>
                </c:pt>
                <c:pt idx="8">
                  <c:v>group1</c:v>
                </c:pt>
                <c:pt idx="9">
                  <c:v>group1</c:v>
                </c:pt>
                <c:pt idx="10">
                  <c:v>group1</c:v>
                </c:pt>
                <c:pt idx="11">
                  <c:v>group1</c:v>
                </c:pt>
                <c:pt idx="12">
                  <c:v>group1</c:v>
                </c:pt>
                <c:pt idx="13">
                  <c:v>group1</c:v>
                </c:pt>
                <c:pt idx="14">
                  <c:v>group1</c:v>
                </c:pt>
                <c:pt idx="15">
                  <c:v>group1</c:v>
                </c:pt>
                <c:pt idx="16">
                  <c:v>group1</c:v>
                </c:pt>
                <c:pt idx="17">
                  <c:v>group1</c:v>
                </c:pt>
                <c:pt idx="18">
                  <c:v>group1</c:v>
                </c:pt>
                <c:pt idx="19">
                  <c:v>group1</c:v>
                </c:pt>
                <c:pt idx="20">
                  <c:v>group1</c:v>
                </c:pt>
                <c:pt idx="21">
                  <c:v>group1</c:v>
                </c:pt>
                <c:pt idx="22">
                  <c:v>group1</c:v>
                </c:pt>
                <c:pt idx="23">
                  <c:v>group1</c:v>
                </c:pt>
                <c:pt idx="24">
                  <c:v>group1</c:v>
                </c:pt>
                <c:pt idx="25">
                  <c:v>group1</c:v>
                </c:pt>
                <c:pt idx="26">
                  <c:v>group2</c:v>
                </c:pt>
                <c:pt idx="27">
                  <c:v>group2</c:v>
                </c:pt>
                <c:pt idx="28">
                  <c:v>group2</c:v>
                </c:pt>
                <c:pt idx="29">
                  <c:v>group2</c:v>
                </c:pt>
                <c:pt idx="30">
                  <c:v>group2</c:v>
                </c:pt>
                <c:pt idx="31">
                  <c:v>group2</c:v>
                </c:pt>
                <c:pt idx="32">
                  <c:v>group2</c:v>
                </c:pt>
                <c:pt idx="33">
                  <c:v>group2</c:v>
                </c:pt>
                <c:pt idx="34">
                  <c:v>group2</c:v>
                </c:pt>
                <c:pt idx="35">
                  <c:v>group2</c:v>
                </c:pt>
                <c:pt idx="36">
                  <c:v>group2</c:v>
                </c:pt>
                <c:pt idx="37">
                  <c:v>group2</c:v>
                </c:pt>
                <c:pt idx="38">
                  <c:v>group2</c:v>
                </c:pt>
                <c:pt idx="39">
                  <c:v>group2</c:v>
                </c:pt>
                <c:pt idx="40">
                  <c:v>group2</c:v>
                </c:pt>
                <c:pt idx="41">
                  <c:v>group2</c:v>
                </c:pt>
                <c:pt idx="42">
                  <c:v>group2</c:v>
                </c:pt>
                <c:pt idx="43">
                  <c:v>group2</c:v>
                </c:pt>
                <c:pt idx="44">
                  <c:v>group2</c:v>
                </c:pt>
                <c:pt idx="45">
                  <c:v>group2</c:v>
                </c:pt>
                <c:pt idx="46">
                  <c:v>group2</c:v>
                </c:pt>
                <c:pt idx="47">
                  <c:v>group2</c:v>
                </c:pt>
                <c:pt idx="48">
                  <c:v>group2</c:v>
                </c:pt>
              </c:strCache>
            </c:strRef>
          </c:cat>
          <c:val>
            <c:numRef>
              <c:f>'XGBoost Classifier'!$K$3:$K$51</c:f>
              <c:numCache>
                <c:formatCode>General</c:formatCode>
                <c:ptCount val="4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4-4CC3-BDFF-C2895627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331024"/>
        <c:axId val="1799330064"/>
      </c:lineChart>
      <c:scatterChart>
        <c:scatterStyle val="lineMarker"/>
        <c:varyColors val="0"/>
        <c:ser>
          <c:idx val="0"/>
          <c:order val="0"/>
          <c:tx>
            <c:strRef>
              <c:f>'XGBoost Classifier'!$J$2</c:f>
              <c:strCache>
                <c:ptCount val="1"/>
                <c:pt idx="0">
                  <c:v>decision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'XGBoost Classifier'!$D$3:$D$51</c:f>
              <c:strCache>
                <c:ptCount val="49"/>
                <c:pt idx="0">
                  <c:v>group1</c:v>
                </c:pt>
                <c:pt idx="1">
                  <c:v>group1</c:v>
                </c:pt>
                <c:pt idx="2">
                  <c:v>group1</c:v>
                </c:pt>
                <c:pt idx="3">
                  <c:v>group1</c:v>
                </c:pt>
                <c:pt idx="4">
                  <c:v>group1</c:v>
                </c:pt>
                <c:pt idx="5">
                  <c:v>group1</c:v>
                </c:pt>
                <c:pt idx="6">
                  <c:v>group1</c:v>
                </c:pt>
                <c:pt idx="7">
                  <c:v>group1</c:v>
                </c:pt>
                <c:pt idx="8">
                  <c:v>group1</c:v>
                </c:pt>
                <c:pt idx="9">
                  <c:v>group1</c:v>
                </c:pt>
                <c:pt idx="10">
                  <c:v>group1</c:v>
                </c:pt>
                <c:pt idx="11">
                  <c:v>group1</c:v>
                </c:pt>
                <c:pt idx="12">
                  <c:v>group1</c:v>
                </c:pt>
                <c:pt idx="13">
                  <c:v>group1</c:v>
                </c:pt>
                <c:pt idx="14">
                  <c:v>group1</c:v>
                </c:pt>
                <c:pt idx="15">
                  <c:v>group1</c:v>
                </c:pt>
                <c:pt idx="16">
                  <c:v>group1</c:v>
                </c:pt>
                <c:pt idx="17">
                  <c:v>group1</c:v>
                </c:pt>
                <c:pt idx="18">
                  <c:v>group1</c:v>
                </c:pt>
                <c:pt idx="19">
                  <c:v>group1</c:v>
                </c:pt>
                <c:pt idx="20">
                  <c:v>group1</c:v>
                </c:pt>
                <c:pt idx="21">
                  <c:v>group1</c:v>
                </c:pt>
                <c:pt idx="22">
                  <c:v>group1</c:v>
                </c:pt>
                <c:pt idx="23">
                  <c:v>group1</c:v>
                </c:pt>
                <c:pt idx="24">
                  <c:v>group1</c:v>
                </c:pt>
                <c:pt idx="25">
                  <c:v>group1</c:v>
                </c:pt>
                <c:pt idx="26">
                  <c:v>group2</c:v>
                </c:pt>
                <c:pt idx="27">
                  <c:v>group2</c:v>
                </c:pt>
                <c:pt idx="28">
                  <c:v>group2</c:v>
                </c:pt>
                <c:pt idx="29">
                  <c:v>group2</c:v>
                </c:pt>
                <c:pt idx="30">
                  <c:v>group2</c:v>
                </c:pt>
                <c:pt idx="31">
                  <c:v>group2</c:v>
                </c:pt>
                <c:pt idx="32">
                  <c:v>group2</c:v>
                </c:pt>
                <c:pt idx="33">
                  <c:v>group2</c:v>
                </c:pt>
                <c:pt idx="34">
                  <c:v>group2</c:v>
                </c:pt>
                <c:pt idx="35">
                  <c:v>group2</c:v>
                </c:pt>
                <c:pt idx="36">
                  <c:v>group2</c:v>
                </c:pt>
                <c:pt idx="37">
                  <c:v>group2</c:v>
                </c:pt>
                <c:pt idx="38">
                  <c:v>group2</c:v>
                </c:pt>
                <c:pt idx="39">
                  <c:v>group2</c:v>
                </c:pt>
                <c:pt idx="40">
                  <c:v>group2</c:v>
                </c:pt>
                <c:pt idx="41">
                  <c:v>group2</c:v>
                </c:pt>
                <c:pt idx="42">
                  <c:v>group2</c:v>
                </c:pt>
                <c:pt idx="43">
                  <c:v>group2</c:v>
                </c:pt>
                <c:pt idx="44">
                  <c:v>group2</c:v>
                </c:pt>
                <c:pt idx="45">
                  <c:v>group2</c:v>
                </c:pt>
                <c:pt idx="46">
                  <c:v>group2</c:v>
                </c:pt>
                <c:pt idx="47">
                  <c:v>group2</c:v>
                </c:pt>
                <c:pt idx="48">
                  <c:v>group2</c:v>
                </c:pt>
              </c:strCache>
            </c:strRef>
          </c:xVal>
          <c:yVal>
            <c:numRef>
              <c:f>'XGBoost Classifier'!$J$3:$J$51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4-4CC3-BDFF-C2895627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331024"/>
        <c:axId val="1799330064"/>
      </c:scatterChart>
      <c:catAx>
        <c:axId val="17993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30064"/>
        <c:crosses val="autoZero"/>
        <c:auto val="1"/>
        <c:lblAlgn val="ctr"/>
        <c:lblOffset val="100"/>
        <c:noMultiLvlLbl val="0"/>
      </c:catAx>
      <c:valAx>
        <c:axId val="17993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99060</xdr:colOff>
      <xdr:row>2</xdr:row>
      <xdr:rowOff>34290</xdr:rowOff>
    </xdr:from>
    <xdr:to>
      <xdr:col>27</xdr:col>
      <xdr:colOff>403860</xdr:colOff>
      <xdr:row>17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085C9-52B3-B73A-391A-F299350B1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BB90-1E62-4283-9CFA-EB7F599EF560}">
  <dimension ref="C2:H19"/>
  <sheetViews>
    <sheetView workbookViewId="0">
      <selection activeCell="I2" sqref="I2:J3"/>
    </sheetView>
  </sheetViews>
  <sheetFormatPr defaultRowHeight="14.4" x14ac:dyDescent="0.3"/>
  <cols>
    <col min="3" max="3" width="20.109375" bestFit="1" customWidth="1"/>
    <col min="4" max="4" width="8" bestFit="1" customWidth="1"/>
    <col min="5" max="5" width="9.109375" bestFit="1" customWidth="1"/>
    <col min="6" max="6" width="22.77734375" bestFit="1" customWidth="1"/>
    <col min="7" max="7" width="10.88671875" bestFit="1" customWidth="1"/>
    <col min="8" max="8" width="12" bestFit="1" customWidth="1"/>
    <col min="9" max="9" width="12.6640625" bestFit="1" customWidth="1"/>
    <col min="10" max="10" width="22.21875" bestFit="1" customWidth="1"/>
  </cols>
  <sheetData>
    <row r="2" spans="3:8" x14ac:dyDescent="0.3">
      <c r="G2" t="s">
        <v>3</v>
      </c>
      <c r="H2" t="s">
        <v>4</v>
      </c>
    </row>
    <row r="3" spans="3:8" x14ac:dyDescent="0.3">
      <c r="C3" s="4" t="s">
        <v>0</v>
      </c>
      <c r="D3" s="4" t="s">
        <v>1</v>
      </c>
      <c r="E3" s="4" t="s">
        <v>2</v>
      </c>
      <c r="F3" s="4" t="s">
        <v>20</v>
      </c>
      <c r="G3" s="4" t="s">
        <v>2</v>
      </c>
      <c r="H3" s="4" t="s">
        <v>2</v>
      </c>
    </row>
    <row r="4" spans="3:8" x14ac:dyDescent="0.3">
      <c r="C4" s="5">
        <v>1</v>
      </c>
      <c r="D4" s="5">
        <v>0.82</v>
      </c>
      <c r="E4" s="5">
        <f>D4-$D$14</f>
        <v>0.31999999999999995</v>
      </c>
      <c r="F4" s="5">
        <f>E4^2</f>
        <v>0.10239999999999996</v>
      </c>
      <c r="G4" s="5">
        <v>0.31999999999999995</v>
      </c>
      <c r="H4" s="5">
        <v>0.31999999999999995</v>
      </c>
    </row>
    <row r="5" spans="3:8" x14ac:dyDescent="0.3">
      <c r="C5" s="5">
        <v>2</v>
      </c>
      <c r="D5" s="5">
        <v>0.81</v>
      </c>
      <c r="E5" s="5">
        <f t="shared" ref="E5:E13" si="0">D5-$D$14</f>
        <v>0.31000000000000005</v>
      </c>
      <c r="F5" s="5">
        <f t="shared" ref="F5:F13" si="1">E5^2</f>
        <v>9.6100000000000033E-2</v>
      </c>
      <c r="G5" s="5">
        <v>0.31000000000000005</v>
      </c>
      <c r="H5" s="5">
        <v>0.31000000000000005</v>
      </c>
    </row>
    <row r="6" spans="3:8" x14ac:dyDescent="0.3">
      <c r="C6" s="5">
        <v>3</v>
      </c>
      <c r="D6" s="5">
        <v>0.79</v>
      </c>
      <c r="E6" s="5">
        <f t="shared" si="0"/>
        <v>0.29000000000000004</v>
      </c>
      <c r="F6" s="5">
        <f t="shared" si="1"/>
        <v>8.4100000000000022E-2</v>
      </c>
      <c r="G6" s="5">
        <v>0.29000000000000004</v>
      </c>
      <c r="H6" s="5">
        <v>0.29000000000000004</v>
      </c>
    </row>
    <row r="7" spans="3:8" x14ac:dyDescent="0.3">
      <c r="C7" s="5">
        <v>4</v>
      </c>
      <c r="D7" s="5">
        <v>0.78</v>
      </c>
      <c r="E7" s="5">
        <f t="shared" si="0"/>
        <v>0.28000000000000003</v>
      </c>
      <c r="F7" s="5">
        <f t="shared" si="1"/>
        <v>7.8400000000000011E-2</v>
      </c>
      <c r="G7" s="5">
        <v>0.28000000000000003</v>
      </c>
      <c r="H7" s="5">
        <v>0.28000000000000003</v>
      </c>
    </row>
    <row r="8" spans="3:8" x14ac:dyDescent="0.3">
      <c r="C8" s="5">
        <v>5</v>
      </c>
      <c r="D8" s="5">
        <v>0.28000000000000003</v>
      </c>
      <c r="E8" s="5">
        <f t="shared" si="0"/>
        <v>-0.21999999999999997</v>
      </c>
      <c r="F8" s="5">
        <f t="shared" si="1"/>
        <v>4.8399999999999992E-2</v>
      </c>
      <c r="G8" s="5">
        <v>-0.21999999999999997</v>
      </c>
      <c r="H8" s="5">
        <v>-0.21999999999999997</v>
      </c>
    </row>
    <row r="9" spans="3:8" x14ac:dyDescent="0.3">
      <c r="C9" s="5">
        <v>6</v>
      </c>
      <c r="D9" s="5">
        <v>0.28999999999999998</v>
      </c>
      <c r="E9" s="5">
        <f t="shared" si="0"/>
        <v>-0.21000000000000002</v>
      </c>
      <c r="F9" s="5">
        <f t="shared" si="1"/>
        <v>4.4100000000000007E-2</v>
      </c>
      <c r="G9" s="5">
        <v>-0.21000000000000002</v>
      </c>
      <c r="H9" s="5">
        <v>-0.21000000000000002</v>
      </c>
    </row>
    <row r="10" spans="3:8" x14ac:dyDescent="0.3">
      <c r="C10" s="5">
        <v>7</v>
      </c>
      <c r="D10" s="5">
        <v>0.28999999999999998</v>
      </c>
      <c r="E10" s="5">
        <f t="shared" si="0"/>
        <v>-0.21000000000000002</v>
      </c>
      <c r="F10" s="5">
        <f t="shared" si="1"/>
        <v>4.4100000000000007E-2</v>
      </c>
      <c r="G10" s="5">
        <v>-0.21000000000000002</v>
      </c>
      <c r="H10" s="5">
        <v>-0.21000000000000002</v>
      </c>
    </row>
    <row r="11" spans="3:8" x14ac:dyDescent="0.3">
      <c r="C11" s="5">
        <v>8</v>
      </c>
      <c r="D11" s="5">
        <v>0.31</v>
      </c>
      <c r="E11" s="5">
        <f t="shared" si="0"/>
        <v>-0.19</v>
      </c>
      <c r="F11" s="5">
        <f t="shared" si="1"/>
        <v>3.61E-2</v>
      </c>
      <c r="G11" s="5">
        <v>-0.19</v>
      </c>
      <c r="H11" s="5">
        <v>-0.19</v>
      </c>
    </row>
    <row r="12" spans="3:8" x14ac:dyDescent="0.3">
      <c r="C12" s="5">
        <v>9</v>
      </c>
      <c r="D12" s="5">
        <v>0.31</v>
      </c>
      <c r="E12" s="5">
        <f t="shared" si="0"/>
        <v>-0.19</v>
      </c>
      <c r="F12" s="5">
        <f t="shared" si="1"/>
        <v>3.61E-2</v>
      </c>
      <c r="G12" s="5">
        <v>-0.19</v>
      </c>
      <c r="H12" s="5">
        <v>-0.19</v>
      </c>
    </row>
    <row r="13" spans="3:8" x14ac:dyDescent="0.3">
      <c r="C13" s="5">
        <v>10</v>
      </c>
      <c r="D13" s="5">
        <v>0.32</v>
      </c>
      <c r="E13" s="5">
        <f t="shared" si="0"/>
        <v>-0.18</v>
      </c>
      <c r="F13" s="5">
        <f t="shared" si="1"/>
        <v>3.2399999999999998E-2</v>
      </c>
      <c r="G13" s="5">
        <v>-0.18</v>
      </c>
      <c r="H13" s="5">
        <v>-0.18</v>
      </c>
    </row>
    <row r="14" spans="3:8" x14ac:dyDescent="0.3">
      <c r="C14" s="5"/>
      <c r="D14" s="5">
        <f>AVERAGE(D4:D13)</f>
        <v>0.5</v>
      </c>
      <c r="E14" s="5"/>
      <c r="F14" s="5">
        <f>SUM(F4:F13)</f>
        <v>0.60220000000000007</v>
      </c>
      <c r="H14" s="5"/>
    </row>
    <row r="16" spans="3:8" x14ac:dyDescent="0.3">
      <c r="C16" s="5" t="s">
        <v>21</v>
      </c>
      <c r="D16" s="6">
        <f>F14/10</f>
        <v>6.022000000000001E-2</v>
      </c>
      <c r="E16" s="5" t="s">
        <v>22</v>
      </c>
      <c r="F16" s="6">
        <f>SUM($G$4:$G$7)^2/4</f>
        <v>0.3600000000000001</v>
      </c>
      <c r="G16" s="5" t="s">
        <v>25</v>
      </c>
      <c r="H16" s="6">
        <f>SUM($H$4:$H$9)^2/6</f>
        <v>9.8816666666666719E-2</v>
      </c>
    </row>
    <row r="17" spans="5:8" x14ac:dyDescent="0.3">
      <c r="E17" s="5" t="s">
        <v>23</v>
      </c>
      <c r="F17" s="6">
        <f>SUM($G$8:$G$13)^2/6</f>
        <v>0.24</v>
      </c>
      <c r="G17" s="5" t="s">
        <v>26</v>
      </c>
      <c r="H17" s="6">
        <f>SUM($H$10:$H$13)^2/4</f>
        <v>0.148225</v>
      </c>
    </row>
    <row r="19" spans="5:8" x14ac:dyDescent="0.3">
      <c r="E19" t="s">
        <v>24</v>
      </c>
      <c r="F19" s="3">
        <f>(F16+F17)-$D$16</f>
        <v>0.53978000000000004</v>
      </c>
      <c r="G19" t="s">
        <v>24</v>
      </c>
      <c r="H19" s="1">
        <f>(H16+H17)-$D$16</f>
        <v>0.18682166666666672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F908-872E-4C41-8B26-ED3C688CE4C9}">
  <dimension ref="C2:T51"/>
  <sheetViews>
    <sheetView zoomScale="85" zoomScaleNormal="85" workbookViewId="0">
      <selection activeCell="P18" sqref="P18"/>
    </sheetView>
  </sheetViews>
  <sheetFormatPr defaultRowHeight="14.4" x14ac:dyDescent="0.3"/>
  <cols>
    <col min="3" max="3" width="6.109375" bestFit="1" customWidth="1"/>
    <col min="4" max="4" width="6.109375" customWidth="1"/>
    <col min="5" max="5" width="11.5546875" bestFit="1" customWidth="1"/>
    <col min="6" max="6" width="6.21875" bestFit="1" customWidth="1"/>
    <col min="7" max="7" width="7.44140625" bestFit="1" customWidth="1"/>
    <col min="8" max="8" width="11.44140625" bestFit="1" customWidth="1"/>
    <col min="9" max="9" width="5.77734375" bestFit="1" customWidth="1"/>
    <col min="10" max="10" width="7.77734375" bestFit="1" customWidth="1"/>
    <col min="11" max="11" width="12" bestFit="1" customWidth="1"/>
    <col min="12" max="13" width="12" customWidth="1"/>
    <col min="14" max="14" width="10.33203125" bestFit="1" customWidth="1"/>
    <col min="15" max="16" width="10.33203125" customWidth="1"/>
    <col min="18" max="18" width="25.21875" bestFit="1" customWidth="1"/>
    <col min="20" max="20" width="22.88671875" bestFit="1" customWidth="1"/>
  </cols>
  <sheetData>
    <row r="2" spans="3:19" x14ac:dyDescent="0.3">
      <c r="C2" t="s">
        <v>5</v>
      </c>
      <c r="D2" t="s">
        <v>30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27</v>
      </c>
      <c r="L2" t="s">
        <v>34</v>
      </c>
      <c r="M2" t="s">
        <v>37</v>
      </c>
      <c r="N2" t="s">
        <v>28</v>
      </c>
    </row>
    <row r="3" spans="3:19" x14ac:dyDescent="0.3">
      <c r="C3" t="s">
        <v>13</v>
      </c>
      <c r="D3" t="s">
        <v>31</v>
      </c>
      <c r="E3" t="s">
        <v>12</v>
      </c>
      <c r="F3">
        <v>2</v>
      </c>
      <c r="G3">
        <v>4</v>
      </c>
      <c r="H3" t="s">
        <v>19</v>
      </c>
      <c r="I3" t="s">
        <v>13</v>
      </c>
      <c r="J3">
        <v>0</v>
      </c>
      <c r="K3">
        <v>0.5</v>
      </c>
      <c r="L3">
        <f>1-K3</f>
        <v>0.5</v>
      </c>
      <c r="M3">
        <f>K3*L3</f>
        <v>0.25</v>
      </c>
      <c r="N3">
        <f t="shared" ref="N3:N34" si="0">J3-K3</f>
        <v>-0.5</v>
      </c>
      <c r="R3" t="s">
        <v>29</v>
      </c>
      <c r="S3">
        <f>SUM($N$3:$N$51)^2</f>
        <v>2.25</v>
      </c>
    </row>
    <row r="4" spans="3:19" x14ac:dyDescent="0.3">
      <c r="C4" t="s">
        <v>13</v>
      </c>
      <c r="D4" t="s">
        <v>31</v>
      </c>
      <c r="E4" t="s">
        <v>15</v>
      </c>
      <c r="F4" t="s">
        <v>18</v>
      </c>
      <c r="G4" t="s">
        <v>16</v>
      </c>
      <c r="H4" t="s">
        <v>19</v>
      </c>
      <c r="I4" t="s">
        <v>12</v>
      </c>
      <c r="J4">
        <v>0</v>
      </c>
      <c r="K4">
        <v>0.5</v>
      </c>
      <c r="L4">
        <f t="shared" ref="L4:L51" si="1">1-K4</f>
        <v>0.5</v>
      </c>
      <c r="M4">
        <f t="shared" ref="M4:M51" si="2">K4*L4</f>
        <v>0.25</v>
      </c>
      <c r="N4">
        <f t="shared" si="0"/>
        <v>-0.5</v>
      </c>
      <c r="R4" t="s">
        <v>33</v>
      </c>
      <c r="S4">
        <f>SUMPRODUCT(K3:K51,L3:L51)</f>
        <v>12.25</v>
      </c>
    </row>
    <row r="5" spans="3:19" x14ac:dyDescent="0.3">
      <c r="C5" t="s">
        <v>13</v>
      </c>
      <c r="D5" t="s">
        <v>31</v>
      </c>
      <c r="E5" t="s">
        <v>17</v>
      </c>
      <c r="F5">
        <v>4</v>
      </c>
      <c r="G5">
        <v>4</v>
      </c>
      <c r="H5" t="s">
        <v>14</v>
      </c>
      <c r="I5" t="s">
        <v>17</v>
      </c>
      <c r="J5">
        <v>0</v>
      </c>
      <c r="K5">
        <v>0.5</v>
      </c>
      <c r="L5">
        <f t="shared" si="1"/>
        <v>0.5</v>
      </c>
      <c r="M5">
        <f t="shared" si="2"/>
        <v>0.25</v>
      </c>
      <c r="N5">
        <f t="shared" si="0"/>
        <v>-0.5</v>
      </c>
    </row>
    <row r="6" spans="3:19" x14ac:dyDescent="0.3">
      <c r="C6" t="s">
        <v>13</v>
      </c>
      <c r="D6" t="s">
        <v>31</v>
      </c>
      <c r="E6" t="s">
        <v>13</v>
      </c>
      <c r="F6" t="s">
        <v>18</v>
      </c>
      <c r="G6">
        <v>4</v>
      </c>
      <c r="H6" t="s">
        <v>19</v>
      </c>
      <c r="I6" t="s">
        <v>13</v>
      </c>
      <c r="J6">
        <v>0</v>
      </c>
      <c r="K6">
        <v>0.5</v>
      </c>
      <c r="L6">
        <f t="shared" si="1"/>
        <v>0.5</v>
      </c>
      <c r="M6">
        <f t="shared" si="2"/>
        <v>0.25</v>
      </c>
      <c r="N6">
        <f t="shared" si="0"/>
        <v>-0.5</v>
      </c>
      <c r="R6" t="s">
        <v>35</v>
      </c>
      <c r="S6">
        <f>S3/S4</f>
        <v>0.18367346938775511</v>
      </c>
    </row>
    <row r="7" spans="3:19" x14ac:dyDescent="0.3">
      <c r="C7" t="s">
        <v>13</v>
      </c>
      <c r="D7" t="s">
        <v>31</v>
      </c>
      <c r="E7" t="s">
        <v>12</v>
      </c>
      <c r="F7">
        <v>4</v>
      </c>
      <c r="G7">
        <v>2</v>
      </c>
      <c r="H7" t="s">
        <v>14</v>
      </c>
      <c r="I7" t="s">
        <v>13</v>
      </c>
      <c r="J7">
        <v>0</v>
      </c>
      <c r="K7">
        <v>0.5</v>
      </c>
      <c r="L7">
        <f t="shared" si="1"/>
        <v>0.5</v>
      </c>
      <c r="M7">
        <f t="shared" si="2"/>
        <v>0.25</v>
      </c>
      <c r="N7">
        <f t="shared" si="0"/>
        <v>-0.5</v>
      </c>
    </row>
    <row r="8" spans="3:19" x14ac:dyDescent="0.3">
      <c r="C8" t="s">
        <v>13</v>
      </c>
      <c r="D8" t="s">
        <v>31</v>
      </c>
      <c r="E8" t="s">
        <v>13</v>
      </c>
      <c r="F8">
        <v>4</v>
      </c>
      <c r="G8">
        <v>4</v>
      </c>
      <c r="H8" t="s">
        <v>12</v>
      </c>
      <c r="I8" t="s">
        <v>12</v>
      </c>
      <c r="J8">
        <v>0</v>
      </c>
      <c r="K8">
        <v>0.5</v>
      </c>
      <c r="L8">
        <f t="shared" si="1"/>
        <v>0.5</v>
      </c>
      <c r="M8">
        <f t="shared" si="2"/>
        <v>0.25</v>
      </c>
      <c r="N8">
        <f t="shared" si="0"/>
        <v>-0.5</v>
      </c>
      <c r="R8" t="s">
        <v>31</v>
      </c>
    </row>
    <row r="9" spans="3:19" x14ac:dyDescent="0.3">
      <c r="C9" t="s">
        <v>13</v>
      </c>
      <c r="D9" t="s">
        <v>31</v>
      </c>
      <c r="E9" t="s">
        <v>15</v>
      </c>
      <c r="F9">
        <v>3</v>
      </c>
      <c r="G9" t="s">
        <v>16</v>
      </c>
      <c r="H9" t="s">
        <v>14</v>
      </c>
      <c r="I9" t="s">
        <v>13</v>
      </c>
      <c r="J9">
        <v>0</v>
      </c>
      <c r="K9">
        <v>0.5</v>
      </c>
      <c r="L9">
        <f t="shared" si="1"/>
        <v>0.5</v>
      </c>
      <c r="M9">
        <f t="shared" si="2"/>
        <v>0.25</v>
      </c>
      <c r="N9">
        <f t="shared" si="0"/>
        <v>-0.5</v>
      </c>
      <c r="R9" t="s">
        <v>36</v>
      </c>
      <c r="S9">
        <f>SUMIFS($N$3:$N$51,$D$3:$D$51,"group1")^2</f>
        <v>169</v>
      </c>
    </row>
    <row r="10" spans="3:19" x14ac:dyDescent="0.3">
      <c r="C10" t="s">
        <v>13</v>
      </c>
      <c r="D10" t="s">
        <v>31</v>
      </c>
      <c r="E10" t="s">
        <v>12</v>
      </c>
      <c r="F10">
        <v>2</v>
      </c>
      <c r="G10">
        <v>4</v>
      </c>
      <c r="H10" t="s">
        <v>12</v>
      </c>
      <c r="I10" t="s">
        <v>17</v>
      </c>
      <c r="J10">
        <v>0</v>
      </c>
      <c r="K10">
        <v>0.5</v>
      </c>
      <c r="L10">
        <f t="shared" si="1"/>
        <v>0.5</v>
      </c>
      <c r="M10">
        <f t="shared" si="2"/>
        <v>0.25</v>
      </c>
      <c r="N10">
        <f t="shared" si="0"/>
        <v>-0.5</v>
      </c>
      <c r="Q10" t="s">
        <v>42</v>
      </c>
      <c r="R10" t="s">
        <v>33</v>
      </c>
      <c r="S10">
        <f>SUMIFS($M$3:$M$51,$D$3:$D$51,"group1")</f>
        <v>6.5</v>
      </c>
    </row>
    <row r="11" spans="3:19" x14ac:dyDescent="0.3">
      <c r="C11" t="s">
        <v>13</v>
      </c>
      <c r="D11" t="s">
        <v>31</v>
      </c>
      <c r="E11" t="s">
        <v>17</v>
      </c>
      <c r="F11">
        <v>3</v>
      </c>
      <c r="G11" t="s">
        <v>16</v>
      </c>
      <c r="H11" t="s">
        <v>12</v>
      </c>
      <c r="I11" t="s">
        <v>17</v>
      </c>
      <c r="J11">
        <v>0</v>
      </c>
      <c r="K11">
        <v>0.5</v>
      </c>
      <c r="L11">
        <f t="shared" si="1"/>
        <v>0.5</v>
      </c>
      <c r="M11">
        <f t="shared" si="2"/>
        <v>0.25</v>
      </c>
      <c r="N11">
        <f t="shared" si="0"/>
        <v>-0.5</v>
      </c>
      <c r="R11" t="s">
        <v>35</v>
      </c>
      <c r="S11">
        <f>S9/S10</f>
        <v>26</v>
      </c>
    </row>
    <row r="12" spans="3:19" x14ac:dyDescent="0.3">
      <c r="C12" t="s">
        <v>13</v>
      </c>
      <c r="D12" t="s">
        <v>31</v>
      </c>
      <c r="E12" t="s">
        <v>17</v>
      </c>
      <c r="F12">
        <v>2</v>
      </c>
      <c r="G12">
        <v>2</v>
      </c>
      <c r="H12" t="s">
        <v>14</v>
      </c>
      <c r="I12" t="s">
        <v>17</v>
      </c>
      <c r="J12">
        <v>0</v>
      </c>
      <c r="K12">
        <v>0.5</v>
      </c>
      <c r="L12">
        <f t="shared" si="1"/>
        <v>0.5</v>
      </c>
      <c r="M12">
        <f t="shared" si="2"/>
        <v>0.25</v>
      </c>
      <c r="N12">
        <f t="shared" si="0"/>
        <v>-0.5</v>
      </c>
    </row>
    <row r="13" spans="3:19" x14ac:dyDescent="0.3">
      <c r="C13" t="s">
        <v>13</v>
      </c>
      <c r="D13" t="s">
        <v>31</v>
      </c>
      <c r="E13" t="s">
        <v>12</v>
      </c>
      <c r="F13">
        <v>4</v>
      </c>
      <c r="G13" t="s">
        <v>16</v>
      </c>
      <c r="H13" t="s">
        <v>14</v>
      </c>
      <c r="I13" t="s">
        <v>17</v>
      </c>
      <c r="J13">
        <v>0</v>
      </c>
      <c r="K13">
        <v>0.5</v>
      </c>
      <c r="L13">
        <f t="shared" si="1"/>
        <v>0.5</v>
      </c>
      <c r="M13">
        <f t="shared" si="2"/>
        <v>0.25</v>
      </c>
      <c r="N13">
        <f t="shared" si="0"/>
        <v>-0.5</v>
      </c>
      <c r="R13" t="s">
        <v>32</v>
      </c>
    </row>
    <row r="14" spans="3:19" x14ac:dyDescent="0.3">
      <c r="C14" t="s">
        <v>13</v>
      </c>
      <c r="D14" t="s">
        <v>31</v>
      </c>
      <c r="E14" t="s">
        <v>13</v>
      </c>
      <c r="F14">
        <v>3</v>
      </c>
      <c r="G14">
        <v>4</v>
      </c>
      <c r="H14" t="s">
        <v>14</v>
      </c>
      <c r="I14" t="s">
        <v>17</v>
      </c>
      <c r="J14">
        <v>0</v>
      </c>
      <c r="K14">
        <v>0.5</v>
      </c>
      <c r="L14">
        <f t="shared" si="1"/>
        <v>0.5</v>
      </c>
      <c r="M14">
        <f t="shared" si="2"/>
        <v>0.25</v>
      </c>
      <c r="N14">
        <f t="shared" si="0"/>
        <v>-0.5</v>
      </c>
      <c r="R14" t="s">
        <v>36</v>
      </c>
      <c r="S14">
        <f>SUMIFS($N$3:$N$51,$D$3:$D$51,"group2")^2</f>
        <v>132.25</v>
      </c>
    </row>
    <row r="15" spans="3:19" x14ac:dyDescent="0.3">
      <c r="C15" t="s">
        <v>12</v>
      </c>
      <c r="D15" t="s">
        <v>31</v>
      </c>
      <c r="E15" t="s">
        <v>13</v>
      </c>
      <c r="F15">
        <v>2</v>
      </c>
      <c r="G15">
        <v>4</v>
      </c>
      <c r="H15" t="s">
        <v>14</v>
      </c>
      <c r="I15" t="s">
        <v>13</v>
      </c>
      <c r="J15">
        <v>0</v>
      </c>
      <c r="K15">
        <v>0.5</v>
      </c>
      <c r="L15">
        <f t="shared" si="1"/>
        <v>0.5</v>
      </c>
      <c r="M15">
        <f t="shared" si="2"/>
        <v>0.25</v>
      </c>
      <c r="N15">
        <f t="shared" si="0"/>
        <v>-0.5</v>
      </c>
      <c r="Q15" t="s">
        <v>42</v>
      </c>
      <c r="R15" t="s">
        <v>33</v>
      </c>
      <c r="S15">
        <f>SUMIFS($M$3:$M$51,$D$3:$D$51,"group2")</f>
        <v>5.75</v>
      </c>
    </row>
    <row r="16" spans="3:19" x14ac:dyDescent="0.3">
      <c r="C16" t="s">
        <v>12</v>
      </c>
      <c r="D16" t="s">
        <v>31</v>
      </c>
      <c r="E16" t="s">
        <v>13</v>
      </c>
      <c r="F16">
        <v>3</v>
      </c>
      <c r="G16" t="s">
        <v>16</v>
      </c>
      <c r="H16" t="s">
        <v>19</v>
      </c>
      <c r="I16" t="s">
        <v>12</v>
      </c>
      <c r="J16">
        <v>0</v>
      </c>
      <c r="K16">
        <v>0.5</v>
      </c>
      <c r="L16">
        <f t="shared" si="1"/>
        <v>0.5</v>
      </c>
      <c r="M16">
        <f t="shared" si="2"/>
        <v>0.25</v>
      </c>
      <c r="N16">
        <f t="shared" si="0"/>
        <v>-0.5</v>
      </c>
      <c r="R16" t="s">
        <v>35</v>
      </c>
      <c r="S16">
        <f>S14/S15</f>
        <v>23</v>
      </c>
    </row>
    <row r="17" spans="3:20" x14ac:dyDescent="0.3">
      <c r="C17" t="s">
        <v>12</v>
      </c>
      <c r="D17" t="s">
        <v>31</v>
      </c>
      <c r="E17" t="s">
        <v>13</v>
      </c>
      <c r="F17">
        <v>4</v>
      </c>
      <c r="G17">
        <v>2</v>
      </c>
      <c r="H17" t="s">
        <v>19</v>
      </c>
      <c r="I17" t="s">
        <v>13</v>
      </c>
      <c r="J17">
        <v>0</v>
      </c>
      <c r="K17">
        <v>0.5</v>
      </c>
      <c r="L17">
        <f t="shared" si="1"/>
        <v>0.5</v>
      </c>
      <c r="M17">
        <f t="shared" si="2"/>
        <v>0.25</v>
      </c>
      <c r="N17">
        <f t="shared" si="0"/>
        <v>-0.5</v>
      </c>
    </row>
    <row r="18" spans="3:20" x14ac:dyDescent="0.3">
      <c r="C18" t="s">
        <v>12</v>
      </c>
      <c r="D18" t="s">
        <v>31</v>
      </c>
      <c r="E18" t="s">
        <v>15</v>
      </c>
      <c r="F18">
        <v>4</v>
      </c>
      <c r="G18">
        <v>4</v>
      </c>
      <c r="H18" t="s">
        <v>14</v>
      </c>
      <c r="I18" t="s">
        <v>13</v>
      </c>
      <c r="J18">
        <v>0</v>
      </c>
      <c r="K18">
        <v>0.5</v>
      </c>
      <c r="L18">
        <f t="shared" si="1"/>
        <v>0.5</v>
      </c>
      <c r="M18">
        <f t="shared" si="2"/>
        <v>0.25</v>
      </c>
      <c r="N18">
        <f t="shared" si="0"/>
        <v>-0.5</v>
      </c>
      <c r="R18" t="s">
        <v>38</v>
      </c>
      <c r="S18">
        <f>S11+S16-S6</f>
        <v>48.816326530612244</v>
      </c>
    </row>
    <row r="19" spans="3:20" x14ac:dyDescent="0.3">
      <c r="C19" t="s">
        <v>12</v>
      </c>
      <c r="D19" t="s">
        <v>31</v>
      </c>
      <c r="E19" t="s">
        <v>12</v>
      </c>
      <c r="F19" t="s">
        <v>18</v>
      </c>
      <c r="G19">
        <v>2</v>
      </c>
      <c r="H19" t="s">
        <v>19</v>
      </c>
      <c r="I19" t="s">
        <v>13</v>
      </c>
      <c r="J19">
        <v>0</v>
      </c>
      <c r="K19">
        <v>0.5</v>
      </c>
      <c r="L19">
        <f t="shared" si="1"/>
        <v>0.5</v>
      </c>
      <c r="M19">
        <f t="shared" si="2"/>
        <v>0.25</v>
      </c>
      <c r="N19">
        <f t="shared" si="0"/>
        <v>-0.5</v>
      </c>
    </row>
    <row r="20" spans="3:20" x14ac:dyDescent="0.3">
      <c r="C20" t="s">
        <v>12</v>
      </c>
      <c r="D20" t="s">
        <v>31</v>
      </c>
      <c r="E20" t="s">
        <v>15</v>
      </c>
      <c r="F20">
        <v>2</v>
      </c>
      <c r="G20">
        <v>4</v>
      </c>
      <c r="H20" t="s">
        <v>14</v>
      </c>
      <c r="I20" t="s">
        <v>12</v>
      </c>
      <c r="J20">
        <v>0</v>
      </c>
      <c r="K20">
        <v>0.5</v>
      </c>
      <c r="L20">
        <f t="shared" si="1"/>
        <v>0.5</v>
      </c>
      <c r="M20">
        <f t="shared" si="2"/>
        <v>0.25</v>
      </c>
      <c r="N20">
        <f t="shared" si="0"/>
        <v>-0.5</v>
      </c>
    </row>
    <row r="21" spans="3:20" x14ac:dyDescent="0.3">
      <c r="C21" t="s">
        <v>12</v>
      </c>
      <c r="D21" t="s">
        <v>31</v>
      </c>
      <c r="E21" t="s">
        <v>17</v>
      </c>
      <c r="F21" t="s">
        <v>18</v>
      </c>
      <c r="G21" t="s">
        <v>16</v>
      </c>
      <c r="H21" t="s">
        <v>19</v>
      </c>
      <c r="I21" t="s">
        <v>13</v>
      </c>
      <c r="J21">
        <v>0</v>
      </c>
      <c r="K21">
        <v>0.5</v>
      </c>
      <c r="L21">
        <f t="shared" si="1"/>
        <v>0.5</v>
      </c>
      <c r="M21">
        <f t="shared" si="2"/>
        <v>0.25</v>
      </c>
      <c r="N21">
        <f t="shared" si="0"/>
        <v>-0.5</v>
      </c>
      <c r="R21" s="7" t="s">
        <v>41</v>
      </c>
      <c r="S21" s="8"/>
      <c r="T21" s="5" t="s">
        <v>43</v>
      </c>
    </row>
    <row r="22" spans="3:20" x14ac:dyDescent="0.3">
      <c r="C22" t="s">
        <v>12</v>
      </c>
      <c r="D22" t="s">
        <v>31</v>
      </c>
      <c r="E22" t="s">
        <v>15</v>
      </c>
      <c r="F22">
        <v>4</v>
      </c>
      <c r="G22">
        <v>2</v>
      </c>
      <c r="H22" t="s">
        <v>19</v>
      </c>
      <c r="I22" t="s">
        <v>17</v>
      </c>
      <c r="J22">
        <v>0</v>
      </c>
      <c r="K22">
        <v>0.5</v>
      </c>
      <c r="L22">
        <f t="shared" si="1"/>
        <v>0.5</v>
      </c>
      <c r="M22">
        <f t="shared" si="2"/>
        <v>0.25</v>
      </c>
      <c r="N22">
        <f t="shared" si="0"/>
        <v>-0.5</v>
      </c>
      <c r="R22" s="5" t="s">
        <v>38</v>
      </c>
      <c r="S22" s="2">
        <v>48.816326530612244</v>
      </c>
      <c r="T22" s="2">
        <f>6.5</f>
        <v>6.5</v>
      </c>
    </row>
    <row r="23" spans="3:20" x14ac:dyDescent="0.3">
      <c r="C23" t="s">
        <v>12</v>
      </c>
      <c r="D23" t="s">
        <v>31</v>
      </c>
      <c r="E23" t="s">
        <v>15</v>
      </c>
      <c r="F23">
        <v>4</v>
      </c>
      <c r="G23">
        <v>2</v>
      </c>
      <c r="H23" t="s">
        <v>12</v>
      </c>
      <c r="I23" t="s">
        <v>13</v>
      </c>
      <c r="J23">
        <v>0</v>
      </c>
      <c r="K23">
        <v>0.5</v>
      </c>
      <c r="L23">
        <f t="shared" si="1"/>
        <v>0.5</v>
      </c>
      <c r="M23">
        <f t="shared" si="2"/>
        <v>0.25</v>
      </c>
      <c r="N23">
        <f t="shared" si="0"/>
        <v>-0.5</v>
      </c>
      <c r="R23" s="5" t="s">
        <v>39</v>
      </c>
      <c r="S23" s="5">
        <v>22.073469387755104</v>
      </c>
      <c r="T23" s="5">
        <v>8.75</v>
      </c>
    </row>
    <row r="24" spans="3:20" x14ac:dyDescent="0.3">
      <c r="C24" t="s">
        <v>12</v>
      </c>
      <c r="D24" t="s">
        <v>31</v>
      </c>
      <c r="E24" t="s">
        <v>17</v>
      </c>
      <c r="F24">
        <v>4</v>
      </c>
      <c r="G24" t="s">
        <v>16</v>
      </c>
      <c r="H24" t="s">
        <v>14</v>
      </c>
      <c r="I24" t="s">
        <v>12</v>
      </c>
      <c r="J24">
        <v>0</v>
      </c>
      <c r="K24">
        <v>0.5</v>
      </c>
      <c r="L24">
        <f t="shared" si="1"/>
        <v>0.5</v>
      </c>
      <c r="M24">
        <f t="shared" si="2"/>
        <v>0.25</v>
      </c>
      <c r="N24">
        <f t="shared" si="0"/>
        <v>-0.5</v>
      </c>
      <c r="R24" s="5" t="s">
        <v>40</v>
      </c>
      <c r="S24" s="5">
        <v>14.005515719801434</v>
      </c>
      <c r="T24" s="5">
        <v>3</v>
      </c>
    </row>
    <row r="25" spans="3:20" x14ac:dyDescent="0.3">
      <c r="C25" t="s">
        <v>12</v>
      </c>
      <c r="D25" t="s">
        <v>31</v>
      </c>
      <c r="E25" t="s">
        <v>13</v>
      </c>
      <c r="F25">
        <v>3</v>
      </c>
      <c r="G25" t="s">
        <v>16</v>
      </c>
      <c r="H25" t="s">
        <v>19</v>
      </c>
      <c r="I25" t="s">
        <v>13</v>
      </c>
      <c r="J25">
        <v>0</v>
      </c>
      <c r="K25">
        <v>0.5</v>
      </c>
      <c r="L25">
        <f t="shared" si="1"/>
        <v>0.5</v>
      </c>
      <c r="M25">
        <f t="shared" si="2"/>
        <v>0.25</v>
      </c>
      <c r="N25">
        <f t="shared" si="0"/>
        <v>-0.5</v>
      </c>
    </row>
    <row r="26" spans="3:20" x14ac:dyDescent="0.3">
      <c r="C26" t="s">
        <v>12</v>
      </c>
      <c r="D26" t="s">
        <v>31</v>
      </c>
      <c r="E26" t="s">
        <v>12</v>
      </c>
      <c r="F26">
        <v>2</v>
      </c>
      <c r="G26">
        <v>4</v>
      </c>
      <c r="H26" t="s">
        <v>12</v>
      </c>
      <c r="I26" t="s">
        <v>17</v>
      </c>
      <c r="J26">
        <v>0</v>
      </c>
      <c r="K26">
        <v>0.5</v>
      </c>
      <c r="L26">
        <f t="shared" si="1"/>
        <v>0.5</v>
      </c>
      <c r="M26">
        <f t="shared" si="2"/>
        <v>0.25</v>
      </c>
      <c r="N26">
        <f t="shared" si="0"/>
        <v>-0.5</v>
      </c>
    </row>
    <row r="27" spans="3:20" x14ac:dyDescent="0.3">
      <c r="C27" t="s">
        <v>12</v>
      </c>
      <c r="D27" t="s">
        <v>31</v>
      </c>
      <c r="E27" t="s">
        <v>17</v>
      </c>
      <c r="F27">
        <v>4</v>
      </c>
      <c r="G27">
        <v>2</v>
      </c>
      <c r="H27" t="s">
        <v>19</v>
      </c>
      <c r="I27" t="s">
        <v>13</v>
      </c>
      <c r="J27">
        <v>0</v>
      </c>
      <c r="K27">
        <v>0.5</v>
      </c>
      <c r="L27">
        <f t="shared" si="1"/>
        <v>0.5</v>
      </c>
      <c r="M27">
        <f t="shared" si="2"/>
        <v>0.25</v>
      </c>
      <c r="N27">
        <f t="shared" si="0"/>
        <v>-0.5</v>
      </c>
    </row>
    <row r="28" spans="3:20" x14ac:dyDescent="0.3">
      <c r="C28" t="s">
        <v>12</v>
      </c>
      <c r="D28" t="s">
        <v>31</v>
      </c>
      <c r="E28" t="s">
        <v>12</v>
      </c>
      <c r="F28">
        <v>2</v>
      </c>
      <c r="G28">
        <v>2</v>
      </c>
      <c r="H28" t="s">
        <v>12</v>
      </c>
      <c r="I28" t="s">
        <v>12</v>
      </c>
      <c r="J28">
        <v>0</v>
      </c>
      <c r="K28">
        <v>0.5</v>
      </c>
      <c r="L28">
        <f t="shared" si="1"/>
        <v>0.5</v>
      </c>
      <c r="M28">
        <f t="shared" si="2"/>
        <v>0.25</v>
      </c>
      <c r="N28">
        <f t="shared" si="0"/>
        <v>-0.5</v>
      </c>
    </row>
    <row r="29" spans="3:20" x14ac:dyDescent="0.3">
      <c r="C29" t="s">
        <v>17</v>
      </c>
      <c r="D29" t="s">
        <v>32</v>
      </c>
      <c r="E29" t="s">
        <v>17</v>
      </c>
      <c r="F29" t="s">
        <v>18</v>
      </c>
      <c r="G29" t="s">
        <v>16</v>
      </c>
      <c r="H29" t="s">
        <v>12</v>
      </c>
      <c r="I29" t="s">
        <v>12</v>
      </c>
      <c r="J29">
        <v>1</v>
      </c>
      <c r="K29">
        <v>0.5</v>
      </c>
      <c r="L29">
        <f t="shared" si="1"/>
        <v>0.5</v>
      </c>
      <c r="M29">
        <f t="shared" si="2"/>
        <v>0.25</v>
      </c>
      <c r="N29">
        <f t="shared" si="0"/>
        <v>0.5</v>
      </c>
    </row>
    <row r="30" spans="3:20" x14ac:dyDescent="0.3">
      <c r="C30" t="s">
        <v>17</v>
      </c>
      <c r="D30" t="s">
        <v>32</v>
      </c>
      <c r="E30" t="s">
        <v>13</v>
      </c>
      <c r="F30">
        <v>4</v>
      </c>
      <c r="G30" t="s">
        <v>16</v>
      </c>
      <c r="H30" t="s">
        <v>12</v>
      </c>
      <c r="I30" t="s">
        <v>17</v>
      </c>
      <c r="J30">
        <v>1</v>
      </c>
      <c r="K30">
        <v>0.5</v>
      </c>
      <c r="L30">
        <f t="shared" si="1"/>
        <v>0.5</v>
      </c>
      <c r="M30">
        <f t="shared" si="2"/>
        <v>0.25</v>
      </c>
      <c r="N30">
        <f t="shared" si="0"/>
        <v>0.5</v>
      </c>
    </row>
    <row r="31" spans="3:20" x14ac:dyDescent="0.3">
      <c r="C31" t="s">
        <v>17</v>
      </c>
      <c r="D31" t="s">
        <v>32</v>
      </c>
      <c r="E31" t="s">
        <v>15</v>
      </c>
      <c r="F31">
        <v>4</v>
      </c>
      <c r="G31">
        <v>4</v>
      </c>
      <c r="H31" t="s">
        <v>14</v>
      </c>
      <c r="I31" t="s">
        <v>17</v>
      </c>
      <c r="J31">
        <v>1</v>
      </c>
      <c r="K31">
        <v>0.5</v>
      </c>
      <c r="L31">
        <f t="shared" si="1"/>
        <v>0.5</v>
      </c>
      <c r="M31">
        <f t="shared" si="2"/>
        <v>0.25</v>
      </c>
      <c r="N31">
        <f t="shared" si="0"/>
        <v>0.5</v>
      </c>
    </row>
    <row r="32" spans="3:20" x14ac:dyDescent="0.3">
      <c r="C32" t="s">
        <v>17</v>
      </c>
      <c r="D32" t="s">
        <v>32</v>
      </c>
      <c r="E32" t="s">
        <v>17</v>
      </c>
      <c r="F32">
        <v>3</v>
      </c>
      <c r="G32">
        <v>4</v>
      </c>
      <c r="H32" t="s">
        <v>14</v>
      </c>
      <c r="I32" t="s">
        <v>13</v>
      </c>
      <c r="J32">
        <v>1</v>
      </c>
      <c r="K32">
        <v>0.5</v>
      </c>
      <c r="L32">
        <f t="shared" si="1"/>
        <v>0.5</v>
      </c>
      <c r="M32">
        <f t="shared" si="2"/>
        <v>0.25</v>
      </c>
      <c r="N32">
        <f t="shared" si="0"/>
        <v>0.5</v>
      </c>
    </row>
    <row r="33" spans="3:14" x14ac:dyDescent="0.3">
      <c r="C33" t="s">
        <v>17</v>
      </c>
      <c r="D33" t="s">
        <v>32</v>
      </c>
      <c r="E33" t="s">
        <v>13</v>
      </c>
      <c r="F33" t="s">
        <v>18</v>
      </c>
      <c r="G33">
        <v>2</v>
      </c>
      <c r="H33" t="s">
        <v>19</v>
      </c>
      <c r="I33" t="s">
        <v>17</v>
      </c>
      <c r="J33">
        <v>1</v>
      </c>
      <c r="K33">
        <v>0.5</v>
      </c>
      <c r="L33">
        <f t="shared" si="1"/>
        <v>0.5</v>
      </c>
      <c r="M33">
        <f t="shared" si="2"/>
        <v>0.25</v>
      </c>
      <c r="N33">
        <f t="shared" si="0"/>
        <v>0.5</v>
      </c>
    </row>
    <row r="34" spans="3:14" x14ac:dyDescent="0.3">
      <c r="C34" t="s">
        <v>17</v>
      </c>
      <c r="D34" t="s">
        <v>32</v>
      </c>
      <c r="E34" t="s">
        <v>12</v>
      </c>
      <c r="F34">
        <v>2</v>
      </c>
      <c r="G34">
        <v>2</v>
      </c>
      <c r="H34" t="s">
        <v>14</v>
      </c>
      <c r="I34" t="s">
        <v>17</v>
      </c>
      <c r="J34">
        <v>1</v>
      </c>
      <c r="K34">
        <v>0.5</v>
      </c>
      <c r="L34">
        <f t="shared" si="1"/>
        <v>0.5</v>
      </c>
      <c r="M34">
        <f t="shared" si="2"/>
        <v>0.25</v>
      </c>
      <c r="N34">
        <f t="shared" si="0"/>
        <v>0.5</v>
      </c>
    </row>
    <row r="35" spans="3:14" x14ac:dyDescent="0.3">
      <c r="C35" t="s">
        <v>17</v>
      </c>
      <c r="D35" t="s">
        <v>32</v>
      </c>
      <c r="E35" t="s">
        <v>13</v>
      </c>
      <c r="F35">
        <v>4</v>
      </c>
      <c r="G35">
        <v>2</v>
      </c>
      <c r="H35" t="s">
        <v>14</v>
      </c>
      <c r="I35" t="s">
        <v>12</v>
      </c>
      <c r="J35">
        <v>1</v>
      </c>
      <c r="K35">
        <v>0.5</v>
      </c>
      <c r="L35">
        <f t="shared" si="1"/>
        <v>0.5</v>
      </c>
      <c r="M35">
        <f t="shared" si="2"/>
        <v>0.25</v>
      </c>
      <c r="N35">
        <f t="shared" ref="N35:N51" si="3">J35-K35</f>
        <v>0.5</v>
      </c>
    </row>
    <row r="36" spans="3:14" x14ac:dyDescent="0.3">
      <c r="C36" t="s">
        <v>17</v>
      </c>
      <c r="D36" t="s">
        <v>32</v>
      </c>
      <c r="E36" t="s">
        <v>12</v>
      </c>
      <c r="F36">
        <v>2</v>
      </c>
      <c r="G36">
        <v>4</v>
      </c>
      <c r="H36" t="s">
        <v>14</v>
      </c>
      <c r="I36" t="s">
        <v>17</v>
      </c>
      <c r="J36">
        <v>1</v>
      </c>
      <c r="K36">
        <v>0.5</v>
      </c>
      <c r="L36">
        <f t="shared" si="1"/>
        <v>0.5</v>
      </c>
      <c r="M36">
        <f t="shared" si="2"/>
        <v>0.25</v>
      </c>
      <c r="N36">
        <f t="shared" si="3"/>
        <v>0.5</v>
      </c>
    </row>
    <row r="37" spans="3:14" x14ac:dyDescent="0.3">
      <c r="C37" t="s">
        <v>17</v>
      </c>
      <c r="D37" t="s">
        <v>32</v>
      </c>
      <c r="E37" t="s">
        <v>17</v>
      </c>
      <c r="F37" t="s">
        <v>18</v>
      </c>
      <c r="G37">
        <v>2</v>
      </c>
      <c r="H37" t="s">
        <v>12</v>
      </c>
      <c r="I37" t="s">
        <v>12</v>
      </c>
      <c r="J37">
        <v>1</v>
      </c>
      <c r="K37">
        <v>0.5</v>
      </c>
      <c r="L37">
        <f t="shared" si="1"/>
        <v>0.5</v>
      </c>
      <c r="M37">
        <f t="shared" si="2"/>
        <v>0.25</v>
      </c>
      <c r="N37">
        <f t="shared" si="3"/>
        <v>0.5</v>
      </c>
    </row>
    <row r="38" spans="3:14" x14ac:dyDescent="0.3">
      <c r="C38" t="s">
        <v>15</v>
      </c>
      <c r="D38" t="s">
        <v>32</v>
      </c>
      <c r="E38" t="s">
        <v>12</v>
      </c>
      <c r="F38">
        <v>3</v>
      </c>
      <c r="G38" t="s">
        <v>16</v>
      </c>
      <c r="H38" t="s">
        <v>14</v>
      </c>
      <c r="I38" t="s">
        <v>12</v>
      </c>
      <c r="J38">
        <v>1</v>
      </c>
      <c r="K38">
        <v>0.5</v>
      </c>
      <c r="L38">
        <f t="shared" si="1"/>
        <v>0.5</v>
      </c>
      <c r="M38">
        <f t="shared" si="2"/>
        <v>0.25</v>
      </c>
      <c r="N38">
        <f t="shared" si="3"/>
        <v>0.5</v>
      </c>
    </row>
    <row r="39" spans="3:14" x14ac:dyDescent="0.3">
      <c r="C39" t="s">
        <v>15</v>
      </c>
      <c r="D39" t="s">
        <v>32</v>
      </c>
      <c r="E39" t="s">
        <v>17</v>
      </c>
      <c r="F39">
        <v>4</v>
      </c>
      <c r="G39" t="s">
        <v>16</v>
      </c>
      <c r="H39" t="s">
        <v>12</v>
      </c>
      <c r="I39" t="s">
        <v>17</v>
      </c>
      <c r="J39">
        <v>1</v>
      </c>
      <c r="K39">
        <v>0.5</v>
      </c>
      <c r="L39">
        <f t="shared" si="1"/>
        <v>0.5</v>
      </c>
      <c r="M39">
        <f t="shared" si="2"/>
        <v>0.25</v>
      </c>
      <c r="N39">
        <f t="shared" si="3"/>
        <v>0.5</v>
      </c>
    </row>
    <row r="40" spans="3:14" x14ac:dyDescent="0.3">
      <c r="C40" t="s">
        <v>15</v>
      </c>
      <c r="D40" t="s">
        <v>32</v>
      </c>
      <c r="E40" t="s">
        <v>13</v>
      </c>
      <c r="F40">
        <v>4</v>
      </c>
      <c r="G40" t="s">
        <v>16</v>
      </c>
      <c r="H40" t="s">
        <v>14</v>
      </c>
      <c r="I40" t="s">
        <v>17</v>
      </c>
      <c r="J40">
        <v>1</v>
      </c>
      <c r="K40">
        <v>0.5</v>
      </c>
      <c r="L40">
        <f t="shared" si="1"/>
        <v>0.5</v>
      </c>
      <c r="M40">
        <f t="shared" si="2"/>
        <v>0.25</v>
      </c>
      <c r="N40">
        <f t="shared" si="3"/>
        <v>0.5</v>
      </c>
    </row>
    <row r="41" spans="3:14" x14ac:dyDescent="0.3">
      <c r="C41" t="s">
        <v>15</v>
      </c>
      <c r="D41" t="s">
        <v>32</v>
      </c>
      <c r="E41" t="s">
        <v>12</v>
      </c>
      <c r="F41">
        <v>4</v>
      </c>
      <c r="G41">
        <v>2</v>
      </c>
      <c r="H41" t="s">
        <v>14</v>
      </c>
      <c r="I41" t="s">
        <v>17</v>
      </c>
      <c r="J41">
        <v>1</v>
      </c>
      <c r="K41">
        <v>0.5</v>
      </c>
      <c r="L41">
        <f t="shared" si="1"/>
        <v>0.5</v>
      </c>
      <c r="M41">
        <f t="shared" si="2"/>
        <v>0.25</v>
      </c>
      <c r="N41">
        <f t="shared" si="3"/>
        <v>0.5</v>
      </c>
    </row>
    <row r="42" spans="3:14" x14ac:dyDescent="0.3">
      <c r="C42" t="s">
        <v>15</v>
      </c>
      <c r="D42" t="s">
        <v>32</v>
      </c>
      <c r="E42" t="s">
        <v>12</v>
      </c>
      <c r="F42" t="s">
        <v>18</v>
      </c>
      <c r="G42">
        <v>4</v>
      </c>
      <c r="H42" t="s">
        <v>12</v>
      </c>
      <c r="I42" t="s">
        <v>12</v>
      </c>
      <c r="J42">
        <v>1</v>
      </c>
      <c r="K42">
        <v>0.5</v>
      </c>
      <c r="L42">
        <f t="shared" si="1"/>
        <v>0.5</v>
      </c>
      <c r="M42">
        <f t="shared" si="2"/>
        <v>0.25</v>
      </c>
      <c r="N42">
        <f t="shared" si="3"/>
        <v>0.5</v>
      </c>
    </row>
    <row r="43" spans="3:14" x14ac:dyDescent="0.3">
      <c r="C43" t="s">
        <v>15</v>
      </c>
      <c r="D43" t="s">
        <v>32</v>
      </c>
      <c r="E43" t="s">
        <v>13</v>
      </c>
      <c r="F43">
        <v>2</v>
      </c>
      <c r="G43" t="s">
        <v>16</v>
      </c>
      <c r="H43" t="s">
        <v>12</v>
      </c>
      <c r="I43" t="s">
        <v>12</v>
      </c>
      <c r="J43">
        <v>1</v>
      </c>
      <c r="K43">
        <v>0.5</v>
      </c>
      <c r="L43">
        <f t="shared" si="1"/>
        <v>0.5</v>
      </c>
      <c r="M43">
        <f t="shared" si="2"/>
        <v>0.25</v>
      </c>
      <c r="N43">
        <f t="shared" si="3"/>
        <v>0.5</v>
      </c>
    </row>
    <row r="44" spans="3:14" x14ac:dyDescent="0.3">
      <c r="C44" t="s">
        <v>15</v>
      </c>
      <c r="D44" t="s">
        <v>32</v>
      </c>
      <c r="E44" t="s">
        <v>13</v>
      </c>
      <c r="F44">
        <v>3</v>
      </c>
      <c r="G44" t="s">
        <v>16</v>
      </c>
      <c r="H44" t="s">
        <v>19</v>
      </c>
      <c r="I44" t="s">
        <v>13</v>
      </c>
      <c r="J44">
        <v>1</v>
      </c>
      <c r="K44">
        <v>0.5</v>
      </c>
      <c r="L44">
        <f t="shared" si="1"/>
        <v>0.5</v>
      </c>
      <c r="M44">
        <f t="shared" si="2"/>
        <v>0.25</v>
      </c>
      <c r="N44">
        <f t="shared" si="3"/>
        <v>0.5</v>
      </c>
    </row>
    <row r="45" spans="3:14" x14ac:dyDescent="0.3">
      <c r="C45" t="s">
        <v>15</v>
      </c>
      <c r="D45" t="s">
        <v>32</v>
      </c>
      <c r="E45" t="s">
        <v>17</v>
      </c>
      <c r="F45" t="s">
        <v>18</v>
      </c>
      <c r="G45">
        <v>2</v>
      </c>
      <c r="H45" t="s">
        <v>19</v>
      </c>
      <c r="I45" t="s">
        <v>12</v>
      </c>
      <c r="J45">
        <v>1</v>
      </c>
      <c r="K45">
        <v>0.5</v>
      </c>
      <c r="L45">
        <f t="shared" si="1"/>
        <v>0.5</v>
      </c>
      <c r="M45">
        <f t="shared" si="2"/>
        <v>0.25</v>
      </c>
      <c r="N45">
        <f t="shared" si="3"/>
        <v>0.5</v>
      </c>
    </row>
    <row r="46" spans="3:14" x14ac:dyDescent="0.3">
      <c r="C46" t="s">
        <v>15</v>
      </c>
      <c r="D46" t="s">
        <v>32</v>
      </c>
      <c r="E46" t="s">
        <v>13</v>
      </c>
      <c r="F46" t="s">
        <v>18</v>
      </c>
      <c r="G46">
        <v>4</v>
      </c>
      <c r="H46" t="s">
        <v>19</v>
      </c>
      <c r="I46" t="s">
        <v>17</v>
      </c>
      <c r="J46">
        <v>1</v>
      </c>
      <c r="K46">
        <v>0.5</v>
      </c>
      <c r="L46">
        <f t="shared" si="1"/>
        <v>0.5</v>
      </c>
      <c r="M46">
        <f t="shared" si="2"/>
        <v>0.25</v>
      </c>
      <c r="N46">
        <f t="shared" si="3"/>
        <v>0.5</v>
      </c>
    </row>
    <row r="47" spans="3:14" x14ac:dyDescent="0.3">
      <c r="C47" t="s">
        <v>15</v>
      </c>
      <c r="D47" t="s">
        <v>32</v>
      </c>
      <c r="E47" t="s">
        <v>17</v>
      </c>
      <c r="F47">
        <v>4</v>
      </c>
      <c r="G47">
        <v>2</v>
      </c>
      <c r="H47" t="s">
        <v>14</v>
      </c>
      <c r="I47" t="s">
        <v>17</v>
      </c>
      <c r="J47">
        <v>1</v>
      </c>
      <c r="K47">
        <v>0.5</v>
      </c>
      <c r="L47">
        <f t="shared" si="1"/>
        <v>0.5</v>
      </c>
      <c r="M47">
        <f t="shared" si="2"/>
        <v>0.25</v>
      </c>
      <c r="N47">
        <f t="shared" si="3"/>
        <v>0.5</v>
      </c>
    </row>
    <row r="48" spans="3:14" x14ac:dyDescent="0.3">
      <c r="C48" t="s">
        <v>15</v>
      </c>
      <c r="D48" t="s">
        <v>32</v>
      </c>
      <c r="E48" t="s">
        <v>15</v>
      </c>
      <c r="F48">
        <v>4</v>
      </c>
      <c r="G48" t="s">
        <v>16</v>
      </c>
      <c r="H48" t="s">
        <v>14</v>
      </c>
      <c r="I48" t="s">
        <v>17</v>
      </c>
      <c r="J48">
        <v>1</v>
      </c>
      <c r="K48">
        <v>0.5</v>
      </c>
      <c r="L48">
        <f t="shared" si="1"/>
        <v>0.5</v>
      </c>
      <c r="M48">
        <f t="shared" si="2"/>
        <v>0.25</v>
      </c>
      <c r="N48">
        <f t="shared" si="3"/>
        <v>0.5</v>
      </c>
    </row>
    <row r="49" spans="3:14" x14ac:dyDescent="0.3">
      <c r="C49" t="s">
        <v>15</v>
      </c>
      <c r="D49" t="s">
        <v>32</v>
      </c>
      <c r="E49" t="s">
        <v>17</v>
      </c>
      <c r="F49" t="s">
        <v>18</v>
      </c>
      <c r="G49" t="s">
        <v>16</v>
      </c>
      <c r="H49" t="s">
        <v>19</v>
      </c>
      <c r="I49" t="s">
        <v>12</v>
      </c>
      <c r="J49">
        <v>1</v>
      </c>
      <c r="K49">
        <v>0.5</v>
      </c>
      <c r="L49">
        <f t="shared" si="1"/>
        <v>0.5</v>
      </c>
      <c r="M49">
        <f t="shared" si="2"/>
        <v>0.25</v>
      </c>
      <c r="N49">
        <f t="shared" si="3"/>
        <v>0.5</v>
      </c>
    </row>
    <row r="50" spans="3:14" x14ac:dyDescent="0.3">
      <c r="C50" t="s">
        <v>15</v>
      </c>
      <c r="D50" t="s">
        <v>32</v>
      </c>
      <c r="E50" t="s">
        <v>12</v>
      </c>
      <c r="F50">
        <v>4</v>
      </c>
      <c r="G50" t="s">
        <v>16</v>
      </c>
      <c r="H50" t="s">
        <v>12</v>
      </c>
      <c r="I50" t="s">
        <v>13</v>
      </c>
      <c r="J50">
        <v>1</v>
      </c>
      <c r="K50">
        <v>0.5</v>
      </c>
      <c r="L50">
        <f t="shared" si="1"/>
        <v>0.5</v>
      </c>
      <c r="M50">
        <f t="shared" si="2"/>
        <v>0.25</v>
      </c>
      <c r="N50">
        <f t="shared" si="3"/>
        <v>0.5</v>
      </c>
    </row>
    <row r="51" spans="3:14" x14ac:dyDescent="0.3">
      <c r="C51" t="s">
        <v>15</v>
      </c>
      <c r="D51" t="s">
        <v>32</v>
      </c>
      <c r="E51" t="s">
        <v>13</v>
      </c>
      <c r="F51">
        <v>2</v>
      </c>
      <c r="G51" t="s">
        <v>16</v>
      </c>
      <c r="H51" t="s">
        <v>19</v>
      </c>
      <c r="I51" t="s">
        <v>17</v>
      </c>
      <c r="J51">
        <v>1</v>
      </c>
      <c r="K51">
        <v>0.5</v>
      </c>
      <c r="L51">
        <f t="shared" si="1"/>
        <v>0.5</v>
      </c>
      <c r="M51">
        <f t="shared" si="2"/>
        <v>0.25</v>
      </c>
      <c r="N51">
        <f t="shared" si="3"/>
        <v>0.5</v>
      </c>
    </row>
  </sheetData>
  <sortState xmlns:xlrd2="http://schemas.microsoft.com/office/spreadsheetml/2017/richdata2" ref="C3:N51">
    <sortCondition ref="C3:C51" customList="low,med,high,vhigh"/>
  </sortState>
  <mergeCells count="1">
    <mergeCell ref="R21:S21"/>
  </mergeCells>
  <conditionalFormatting sqref="T22:T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749D-FF5A-4600-9D6C-C53FAA00673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XGBoost Tree Regressor </vt:lpstr>
      <vt:lpstr>XGBoost Classifier</vt:lpstr>
      <vt:lpstr>LightGBM 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vamsikrishna.sahini@outlook.com</dc:creator>
  <cp:lastModifiedBy>vamsikrishna.sahini@outlook.com</cp:lastModifiedBy>
  <dcterms:created xsi:type="dcterms:W3CDTF">2025-02-05T05:02:05Z</dcterms:created>
  <dcterms:modified xsi:type="dcterms:W3CDTF">2025-02-14T20:48:29Z</dcterms:modified>
</cp:coreProperties>
</file>