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1d1927c9886acb/Documents/Retail-Sales-Anylysis/data/cleaned/"/>
    </mc:Choice>
  </mc:AlternateContent>
  <xr:revisionPtr revIDLastSave="3" documentId="13_ncr:40009_{079C3CBB-4F25-4765-9872-1035BDCE6561}" xr6:coauthVersionLast="47" xr6:coauthVersionMax="47" xr10:uidLastSave="{90C169A3-634E-4F66-B4EF-EFD8D0C99813}"/>
  <bookViews>
    <workbookView xWindow="-108" yWindow="-108" windowWidth="23256" windowHeight="12456" activeTab="4" xr2:uid="{00000000-000D-0000-FFFF-FFFF00000000}"/>
  </bookViews>
  <sheets>
    <sheet name="Dashboard" sheetId="6" r:id="rId1"/>
    <sheet name="Duplicate_Quality Check" sheetId="4" r:id="rId2"/>
    <sheet name="train" sheetId="1" r:id="rId3"/>
    <sheet name="Data_Quality_Check" sheetId="2" r:id="rId4"/>
    <sheet name="Sales_Analysis" sheetId="5" r:id="rId5"/>
    <sheet name="Data_Dictinory" sheetId="3" r:id="rId6"/>
  </sheets>
  <definedNames>
    <definedName name="_xlnm._FilterDatabase" localSheetId="4" hidden="1">Sales_Analysis!$K$1:$K$19</definedName>
    <definedName name="_xlnm._FilterDatabase" localSheetId="2" hidden="1">train!$M$1:$M$9801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6" l="1"/>
  <c r="E4" i="6"/>
  <c r="C4" i="6"/>
  <c r="A4" i="6"/>
  <c r="P4" i="5"/>
  <c r="P3" i="5"/>
  <c r="P2" i="5"/>
  <c r="K2" i="5"/>
  <c r="K3" i="5"/>
  <c r="K4" i="5"/>
  <c r="H7" i="5"/>
  <c r="H3" i="5"/>
  <c r="H18" i="5"/>
  <c r="H14" i="5"/>
  <c r="H15" i="5"/>
  <c r="H5" i="5"/>
  <c r="H9" i="5"/>
  <c r="H16" i="5"/>
  <c r="H2" i="5"/>
  <c r="H12" i="5"/>
  <c r="H13" i="5"/>
  <c r="H17" i="5"/>
  <c r="H10" i="5"/>
  <c r="H4" i="5"/>
  <c r="H8" i="5"/>
  <c r="H11" i="5"/>
  <c r="H6" i="5"/>
  <c r="E3" i="5"/>
  <c r="E4" i="5"/>
  <c r="E2" i="5"/>
  <c r="B3" i="5"/>
  <c r="B4" i="5"/>
  <c r="B5" i="5"/>
  <c r="B2" i="5"/>
  <c r="B8" i="5" s="1"/>
  <c r="B20" i="2"/>
  <c r="B19" i="2"/>
  <c r="B17" i="2"/>
  <c r="B10" i="2"/>
  <c r="B14" i="2"/>
  <c r="B13" i="2"/>
  <c r="B12" i="2"/>
  <c r="B11" i="2"/>
  <c r="B6" i="2"/>
  <c r="B5" i="2"/>
  <c r="B4" i="2"/>
  <c r="B3" i="2"/>
  <c r="B2" i="2"/>
  <c r="B9" i="5" l="1"/>
  <c r="B7" i="5"/>
</calcChain>
</file>

<file path=xl/sharedStrings.xml><?xml version="1.0" encoding="utf-8"?>
<sst xmlns="http://schemas.openxmlformats.org/spreadsheetml/2006/main" count="254965" uniqueCount="10905">
  <si>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</si>
  <si>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</si>
  <si>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</si>
  <si>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</si>
  <si>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</si>
  <si>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</si>
  <si>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</si>
  <si>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</si>
  <si>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</si>
  <si>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</si>
  <si>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</si>
  <si>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</si>
  <si>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</si>
  <si>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</si>
  <si>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</si>
  <si>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</si>
  <si>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</si>
  <si>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</si>
  <si>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</si>
  <si>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</si>
  <si>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</si>
  <si>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</si>
  <si>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</si>
  <si>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</si>
  <si>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</si>
  <si>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</si>
  <si>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</si>
  <si>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</si>
  <si>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</si>
  <si>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</si>
  <si>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</si>
  <si>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</si>
  <si>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</si>
  <si>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</si>
  <si>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</si>
  <si>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</si>
  <si>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</si>
  <si>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</si>
  <si>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</si>
  <si>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</si>
  <si>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</si>
  <si>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</si>
  <si>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</si>
  <si>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</si>
  <si>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</si>
  <si>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</si>
  <si>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</si>
  <si>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</si>
  <si>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</si>
  <si>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</si>
  <si>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</si>
  <si>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</si>
  <si>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</si>
  <si>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</si>
  <si>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</si>
  <si>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</si>
  <si>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</si>
  <si>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</si>
  <si>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</si>
  <si>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</si>
  <si>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</si>
  <si>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</si>
  <si>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</si>
  <si>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</si>
  <si>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</si>
  <si>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</si>
  <si>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</si>
  <si>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</si>
  <si>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</si>
  <si>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</si>
  <si>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</si>
  <si>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</si>
  <si>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</si>
  <si>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</si>
  <si>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</si>
  <si>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</si>
  <si>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</si>
  <si>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</si>
  <si>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</si>
  <si>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</si>
  <si>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</si>
  <si>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</si>
  <si>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</si>
  <si>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</si>
  <si>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</si>
  <si>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</si>
  <si>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</si>
  <si>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</si>
  <si>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</si>
  <si>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</si>
  <si>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</si>
  <si>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</si>
  <si>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</si>
  <si>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</si>
  <si>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</si>
  <si>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</si>
  <si>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</si>
  <si>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</si>
  <si>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</si>
  <si>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</si>
  <si>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</si>
  <si>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</si>
  <si>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</si>
  <si>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</si>
  <si>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</si>
  <si>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</si>
  <si>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</si>
  <si>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</si>
  <si>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</si>
  <si>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</si>
  <si>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</si>
  <si>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</si>
  <si>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</si>
  <si>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</si>
  <si>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</si>
  <si>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</si>
  <si>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</si>
  <si>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</si>
  <si>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</si>
  <si>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</si>
  <si>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</si>
  <si>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</si>
  <si>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</si>
  <si>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</si>
  <si>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</si>
  <si>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</si>
  <si>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</si>
  <si>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</si>
  <si>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</si>
  <si>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</si>
  <si>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</si>
  <si>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</si>
  <si>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</si>
  <si>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</si>
  <si>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</si>
  <si>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</si>
  <si>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</si>
  <si>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</si>
  <si>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</si>
  <si>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</si>
  <si>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</si>
  <si>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</si>
  <si>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</si>
  <si>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</si>
  <si>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</si>
  <si>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</si>
  <si>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</si>
  <si>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</si>
  <si>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</si>
  <si>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</si>
  <si>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</si>
  <si>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</si>
  <si>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</si>
  <si>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</si>
  <si>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</si>
  <si>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</si>
  <si>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</si>
  <si>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</si>
  <si>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</si>
  <si>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</si>
  <si>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</si>
  <si>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</si>
  <si>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</si>
  <si>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</si>
  <si>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</si>
  <si>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</si>
  <si>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</si>
  <si>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</si>
  <si>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</si>
  <si>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</si>
  <si>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</si>
  <si>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</si>
  <si>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</si>
  <si>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</si>
  <si>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</si>
  <si>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</si>
  <si>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</si>
  <si>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</si>
  <si>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</si>
  <si>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</si>
  <si>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</si>
  <si>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</si>
  <si>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</si>
  <si>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</si>
  <si>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</si>
  <si>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</si>
  <si>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</si>
  <si>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</si>
  <si>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</si>
  <si>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</si>
  <si>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</si>
  <si>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</si>
  <si>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</si>
  <si>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</si>
  <si>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</si>
  <si>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</si>
  <si>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</si>
  <si>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</si>
  <si>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</si>
  <si>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</si>
  <si>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</si>
  <si>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</si>
  <si>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</si>
  <si>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</si>
  <si>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</si>
  <si>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</si>
  <si>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</si>
  <si>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</si>
  <si>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</si>
  <si>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</si>
  <si>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</si>
  <si>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</si>
  <si>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</si>
  <si>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</si>
  <si>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</si>
  <si>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</si>
  <si>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</si>
  <si>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</si>
  <si>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</si>
  <si>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</si>
  <si>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</si>
  <si>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</si>
  <si>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</si>
  <si>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</si>
  <si>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</si>
  <si>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</si>
  <si>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</si>
  <si>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</si>
  <si>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</si>
  <si>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</si>
  <si>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</si>
  <si>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</si>
  <si>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</si>
  <si>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</si>
  <si>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</si>
  <si>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</si>
  <si>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</si>
  <si>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</si>
  <si>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</si>
  <si>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</si>
  <si>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</si>
  <si>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</si>
  <si>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</si>
  <si>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</si>
  <si>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</si>
  <si>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</si>
  <si>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</si>
  <si>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</si>
  <si>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</si>
  <si>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</si>
  <si>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</si>
  <si>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</si>
  <si>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</si>
  <si>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</si>
  <si>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</si>
  <si>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</si>
  <si>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</si>
  <si>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</si>
  <si>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</si>
  <si>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</si>
  <si>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</si>
  <si>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</si>
  <si>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</si>
  <si>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</si>
  <si>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</si>
  <si>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</si>
  <si>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</si>
  <si>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</si>
  <si>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</si>
  <si>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</si>
  <si>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</si>
  <si>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</si>
  <si>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</si>
  <si>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</si>
  <si>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</si>
  <si>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</si>
  <si>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</si>
  <si>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</si>
  <si>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</si>
  <si>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</si>
  <si>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</si>
  <si>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</si>
  <si>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</si>
  <si>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</si>
  <si>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</si>
  <si>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</si>
  <si>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</si>
  <si>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</si>
  <si>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</si>
  <si>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</si>
  <si>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</si>
  <si>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</si>
  <si>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</si>
  <si>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</si>
  <si>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</si>
  <si>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</si>
  <si>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</si>
  <si>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</si>
  <si>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</si>
  <si>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</si>
  <si>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</si>
  <si>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</si>
  <si>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</si>
  <si>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</si>
  <si>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</si>
  <si>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</si>
  <si>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</si>
  <si>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</si>
  <si>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</si>
  <si>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</si>
  <si>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</si>
  <si>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</si>
  <si>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</si>
  <si>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</si>
  <si>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</si>
  <si>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</si>
  <si>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</si>
  <si>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</si>
  <si>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</si>
  <si>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</si>
  <si>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</si>
  <si>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</si>
  <si>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</si>
  <si>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</si>
  <si>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</si>
  <si>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</si>
  <si>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</si>
  <si>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</si>
  <si>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</si>
  <si>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</si>
  <si>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</si>
  <si>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</si>
  <si>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</si>
  <si>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</si>
  <si>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</si>
  <si>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</si>
  <si>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</si>
  <si>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</si>
  <si>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</si>
  <si>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</si>
  <si>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</si>
  <si>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</si>
  <si>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</si>
  <si>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</si>
  <si>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</si>
  <si>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</si>
  <si>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</si>
  <si>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</si>
  <si>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</si>
  <si>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</si>
  <si>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</si>
  <si>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</si>
  <si>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</si>
  <si>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</si>
  <si>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</si>
  <si>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</si>
  <si>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</si>
  <si>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</si>
  <si>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</si>
  <si>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</si>
  <si>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</si>
  <si>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</si>
  <si>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</si>
  <si>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</si>
  <si>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</si>
  <si>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</si>
  <si>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</si>
  <si>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</si>
  <si>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</si>
  <si>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</si>
  <si>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</si>
  <si>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</si>
  <si>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</si>
  <si>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</si>
  <si>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</si>
  <si>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</si>
  <si>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</si>
  <si>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</si>
  <si>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</si>
  <si>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</si>
  <si>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</si>
  <si>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</si>
  <si>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</si>
  <si>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</si>
  <si>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</si>
  <si>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</si>
  <si>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</si>
  <si>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</si>
  <si>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</si>
  <si>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</si>
  <si>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</si>
  <si>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</si>
  <si>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</si>
  <si>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</si>
  <si>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</si>
  <si>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</si>
  <si>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</si>
  <si>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</si>
  <si>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</si>
  <si>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</si>
  <si>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</si>
  <si>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</si>
  <si>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</si>
  <si>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</si>
  <si>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</si>
  <si>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</si>
  <si>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</si>
  <si>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</si>
  <si>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</si>
  <si>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</si>
  <si>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</si>
  <si>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</si>
  <si>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</si>
  <si>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</si>
  <si>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</si>
  <si>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</si>
  <si>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</si>
  <si>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</si>
  <si>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</si>
  <si>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</si>
  <si>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</si>
  <si>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</si>
  <si>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</si>
  <si>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</si>
  <si>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</si>
  <si>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</si>
  <si>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</si>
  <si>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</si>
  <si>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</si>
  <si>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</si>
  <si>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</si>
  <si>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</si>
  <si>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</si>
  <si>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</si>
  <si>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</si>
  <si>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</si>
  <si>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</si>
  <si>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</si>
  <si>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</si>
  <si>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</si>
  <si>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</si>
  <si>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</si>
  <si>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</si>
  <si>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</si>
  <si>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</si>
  <si>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</si>
  <si>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</si>
  <si>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</si>
  <si>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</si>
  <si>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</si>
  <si>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</si>
  <si>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</si>
  <si>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</si>
  <si>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</si>
  <si>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</si>
  <si>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</si>
  <si>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</si>
  <si>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</si>
  <si>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</si>
  <si>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</si>
  <si>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</si>
  <si>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</si>
  <si>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</si>
  <si>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</si>
  <si>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</si>
  <si>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</si>
  <si>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</si>
  <si>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</si>
  <si>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</si>
  <si>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</si>
  <si>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</si>
  <si>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</si>
  <si>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</si>
  <si>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</si>
  <si>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</si>
  <si>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</si>
  <si>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</si>
  <si>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</si>
  <si>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</si>
  <si>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</si>
  <si>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</si>
  <si>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</si>
  <si>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</si>
  <si>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</si>
  <si>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</si>
  <si>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</si>
  <si>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</si>
  <si>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</si>
  <si>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</si>
  <si>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</si>
  <si>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</si>
  <si>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</si>
  <si>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</si>
  <si>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</si>
  <si>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</si>
  <si>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</si>
  <si>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</si>
  <si>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</si>
  <si>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</si>
  <si>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</si>
  <si>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</si>
  <si>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</si>
  <si>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</si>
  <si>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</si>
  <si>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</si>
  <si>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</si>
  <si>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</si>
  <si>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</si>
  <si>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</si>
  <si>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</si>
  <si>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</si>
  <si>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</si>
  <si>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</si>
  <si>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</si>
  <si>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</si>
  <si>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</si>
  <si>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</si>
  <si>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</si>
  <si>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</si>
  <si>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</si>
  <si>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</si>
  <si>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</si>
  <si>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</si>
  <si>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</si>
  <si>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</si>
  <si>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</si>
  <si>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</si>
  <si>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</si>
  <si>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</si>
  <si>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</si>
  <si>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</si>
  <si>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</si>
  <si>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</si>
  <si>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</si>
  <si>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</si>
  <si>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</si>
  <si>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</si>
  <si>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</si>
  <si>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</si>
  <si>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</si>
  <si>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</si>
  <si>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</si>
  <si>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</si>
  <si>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</si>
  <si>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</si>
  <si>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</si>
  <si>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</si>
  <si>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</si>
  <si>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</si>
  <si>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</si>
  <si>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</si>
  <si>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</si>
  <si>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</si>
  <si>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</si>
  <si>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</si>
  <si>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</si>
  <si>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</si>
  <si>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</si>
  <si>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</si>
  <si>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</si>
  <si>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</si>
  <si>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</si>
  <si>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</si>
  <si>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</si>
  <si>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</si>
  <si>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</si>
  <si>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</si>
  <si>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</si>
  <si>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</si>
  <si>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</si>
  <si>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</si>
  <si>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</si>
  <si>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</si>
  <si>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</si>
  <si>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</si>
  <si>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</si>
  <si>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</si>
  <si>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</si>
  <si>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</si>
  <si>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</si>
  <si>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</si>
  <si>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</si>
  <si>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</si>
  <si>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</si>
  <si>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</si>
  <si>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</si>
  <si>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</si>
  <si>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</si>
  <si>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</si>
  <si>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</si>
  <si>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</si>
  <si>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</si>
  <si>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</si>
  <si>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</si>
  <si>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</si>
  <si>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</si>
  <si>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</si>
  <si>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</si>
  <si>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</si>
  <si>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</si>
  <si>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</si>
  <si>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</si>
  <si>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</si>
  <si>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</si>
  <si>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</si>
  <si>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</si>
  <si>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</si>
  <si>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</si>
  <si>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</si>
  <si>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</si>
  <si>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</si>
  <si>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</si>
  <si>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</si>
  <si>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</si>
  <si>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</si>
  <si>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</si>
  <si>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</si>
  <si>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</si>
  <si>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</si>
  <si>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</si>
  <si>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</si>
  <si>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</si>
  <si>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</si>
  <si>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</si>
  <si>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</si>
  <si>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</si>
  <si>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</si>
  <si>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</si>
  <si>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</si>
  <si>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</si>
  <si>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</si>
  <si>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</si>
  <si>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</si>
  <si>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</si>
  <si>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</si>
  <si>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</si>
  <si>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</si>
  <si>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</si>
  <si>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</si>
  <si>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</si>
  <si>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</si>
  <si>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</si>
  <si>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</si>
  <si>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</si>
  <si>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</si>
  <si>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</si>
  <si>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</si>
  <si>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</si>
  <si>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</si>
  <si>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</si>
  <si>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</si>
  <si>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</si>
  <si>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</si>
  <si>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</si>
  <si>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</si>
  <si>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</si>
  <si>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</si>
  <si>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</si>
  <si>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</si>
  <si>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</si>
  <si>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</si>
  <si>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</si>
  <si>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</si>
  <si>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</si>
  <si>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</si>
  <si>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</si>
  <si>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</si>
  <si>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</si>
  <si>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</si>
  <si>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</si>
  <si>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</si>
  <si>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</si>
  <si>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</si>
  <si>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</si>
  <si>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</si>
  <si>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</si>
  <si>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</si>
  <si>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</si>
  <si>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</si>
  <si>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</si>
  <si>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</si>
  <si>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</si>
  <si>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</si>
  <si>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</si>
  <si>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</si>
  <si>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</si>
  <si>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</si>
  <si>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</si>
  <si>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</si>
  <si>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</si>
  <si>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</si>
  <si>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</si>
  <si>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</si>
  <si>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</si>
  <si>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</si>
  <si>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</si>
  <si>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</si>
  <si>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</si>
  <si>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</si>
  <si>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</si>
  <si>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</si>
  <si>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</si>
  <si>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</si>
  <si>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</si>
  <si>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</si>
  <si>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</si>
  <si>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</si>
  <si>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</si>
  <si>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</si>
  <si>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</si>
  <si>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</si>
  <si>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</si>
  <si>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</si>
  <si>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</si>
  <si>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</si>
  <si>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</si>
  <si>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</si>
  <si>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</si>
  <si>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</si>
  <si>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</si>
  <si>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</si>
  <si>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</si>
  <si>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</si>
  <si>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</si>
  <si>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</si>
  <si>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</si>
  <si>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</si>
  <si>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</si>
  <si>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</si>
  <si>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</si>
  <si>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</si>
  <si>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</si>
  <si>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</si>
  <si>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</si>
  <si>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</si>
  <si>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</si>
  <si>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</si>
  <si>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</si>
  <si>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</si>
  <si>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</si>
  <si>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</si>
  <si>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</si>
  <si>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</si>
  <si>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</si>
  <si>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</si>
  <si>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</si>
  <si>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</si>
  <si>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</si>
  <si>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</si>
  <si>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</si>
  <si>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</si>
  <si>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</si>
  <si>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</si>
  <si>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</si>
  <si>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</si>
  <si>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</si>
  <si>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</si>
  <si>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</si>
  <si>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</si>
  <si>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</si>
  <si>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</si>
  <si>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</si>
  <si>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</si>
  <si>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</si>
  <si>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</si>
  <si>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</si>
  <si>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</si>
  <si>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</si>
  <si>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</si>
  <si>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</si>
  <si>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</si>
  <si>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</si>
  <si>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</si>
  <si>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</si>
  <si>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</si>
  <si>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</si>
  <si>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</si>
  <si>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</si>
  <si>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</si>
  <si>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</si>
  <si>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</si>
  <si>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</si>
  <si>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</si>
  <si>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</si>
  <si>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</si>
  <si>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</si>
  <si>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</si>
  <si>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</si>
  <si>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</si>
  <si>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</si>
  <si>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</si>
  <si>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</si>
  <si>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</si>
  <si>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</si>
  <si>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</si>
  <si>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</si>
  <si>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</si>
  <si>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</si>
  <si>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</si>
  <si>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</si>
  <si>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</si>
  <si>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</si>
  <si>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</si>
  <si>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</si>
  <si>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</si>
  <si>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</si>
  <si>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</si>
  <si>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</si>
  <si>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</si>
  <si>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</si>
  <si>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</si>
  <si>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</si>
  <si>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</si>
  <si>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</si>
  <si>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</si>
  <si>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</si>
  <si>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</si>
  <si>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</si>
  <si>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</si>
  <si>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</si>
  <si>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</si>
  <si>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</si>
  <si>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</si>
  <si>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</si>
  <si>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</si>
  <si>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</si>
  <si>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</si>
  <si>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</si>
  <si>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</si>
  <si>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</si>
  <si>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</si>
  <si>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</si>
  <si>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</si>
  <si>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</si>
  <si>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</si>
  <si>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</si>
  <si>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</si>
  <si>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</si>
  <si>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</si>
  <si>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</si>
  <si>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</si>
  <si>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</si>
  <si>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</si>
  <si>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</si>
  <si>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</si>
  <si>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</si>
  <si>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</si>
  <si>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</si>
  <si>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</si>
  <si>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</si>
  <si>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</si>
  <si>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</si>
  <si>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</si>
  <si>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</si>
  <si>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</si>
  <si>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</si>
  <si>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</si>
  <si>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</si>
  <si>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</si>
  <si>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</si>
  <si>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</si>
  <si>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</si>
  <si>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</si>
  <si>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</si>
  <si>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</si>
  <si>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</si>
  <si>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</si>
  <si>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</si>
  <si>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</si>
  <si>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</si>
  <si>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</si>
  <si>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</si>
  <si>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</si>
  <si>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</si>
  <si>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</si>
  <si>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</si>
  <si>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</si>
  <si>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</si>
  <si>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</si>
  <si>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</si>
  <si>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</si>
  <si>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</si>
  <si>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</si>
  <si>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</si>
  <si>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</si>
  <si>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</si>
  <si>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</si>
  <si>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</si>
  <si>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</si>
  <si>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</si>
  <si>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</si>
  <si>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</si>
  <si>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</si>
  <si>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</si>
  <si>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</si>
  <si>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</si>
  <si>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</si>
  <si>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</si>
  <si>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</si>
  <si>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</si>
  <si>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</si>
  <si>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</si>
  <si>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</si>
  <si>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</si>
  <si>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</si>
  <si>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</si>
  <si>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</si>
  <si>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</si>
  <si>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</si>
  <si>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</si>
  <si>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</si>
  <si>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</si>
  <si>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</si>
  <si>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</si>
  <si>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</si>
  <si>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</si>
  <si>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</si>
  <si>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</si>
  <si>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</si>
  <si>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</si>
  <si>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</si>
  <si>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</si>
  <si>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</si>
  <si>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</si>
  <si>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</si>
  <si>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</si>
  <si>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</si>
  <si>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</si>
  <si>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</si>
  <si>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</si>
  <si>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</si>
  <si>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</si>
  <si>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</si>
  <si>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</si>
  <si>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</si>
  <si>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</si>
  <si>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</si>
  <si>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</si>
  <si>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</si>
  <si>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</si>
  <si>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</si>
  <si>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</si>
  <si>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</si>
  <si>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</si>
  <si>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</si>
  <si>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</si>
  <si>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</si>
  <si>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</si>
  <si>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</si>
  <si>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</si>
  <si>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</si>
  <si>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</si>
  <si>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</si>
  <si>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</si>
  <si>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</si>
  <si>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</si>
  <si>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</si>
  <si>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</si>
  <si>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</si>
  <si>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</si>
  <si>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</si>
  <si>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</si>
  <si>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</si>
  <si>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</si>
  <si>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</si>
  <si>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</si>
  <si>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</si>
  <si>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</si>
  <si>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</si>
  <si>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</si>
  <si>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</si>
  <si>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</si>
  <si>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</si>
  <si>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</si>
  <si>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</si>
  <si>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</si>
  <si>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</si>
  <si>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</si>
  <si>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</si>
  <si>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</si>
  <si>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</si>
  <si>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</si>
  <si>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</si>
  <si>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</si>
  <si>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</si>
  <si>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</si>
  <si>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</si>
  <si>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</si>
  <si>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</si>
  <si>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</si>
  <si>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</si>
  <si>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</si>
  <si>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</si>
  <si>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</si>
  <si>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</si>
  <si>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</si>
  <si>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</si>
  <si>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</si>
  <si>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</si>
  <si>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</si>
  <si>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</si>
  <si>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</si>
  <si>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</si>
  <si>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</si>
  <si>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</si>
  <si>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</si>
  <si>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</si>
  <si>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</si>
  <si>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</si>
  <si>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</si>
  <si>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</si>
  <si>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</si>
  <si>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</si>
  <si>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</si>
  <si>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</si>
  <si>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</si>
  <si>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</si>
  <si>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</si>
  <si>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</si>
  <si>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</si>
  <si>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</si>
  <si>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</si>
  <si>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</si>
  <si>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</si>
  <si>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</si>
  <si>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</si>
  <si>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</si>
  <si>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</si>
  <si>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</si>
  <si>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</si>
  <si>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</si>
  <si>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</si>
  <si>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</si>
  <si>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</si>
  <si>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</si>
  <si>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</si>
  <si>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</si>
  <si>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</si>
  <si>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</si>
  <si>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</si>
  <si>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</si>
  <si>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</si>
  <si>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</si>
  <si>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</si>
  <si>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</si>
  <si>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</si>
  <si>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</si>
  <si>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</si>
  <si>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</si>
  <si>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</si>
  <si>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</si>
  <si>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</si>
  <si>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</si>
  <si>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</si>
  <si>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</si>
  <si>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</si>
  <si>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</si>
  <si>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</si>
  <si>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</si>
  <si>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</si>
  <si>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</si>
  <si>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</si>
  <si>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</si>
  <si>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</si>
  <si>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</si>
  <si>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</si>
  <si>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</si>
  <si>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</si>
  <si>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</si>
  <si>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</si>
  <si>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</si>
  <si>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</si>
  <si>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</si>
  <si>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</si>
  <si>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</si>
  <si>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</si>
  <si>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</si>
  <si>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</si>
  <si>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</si>
  <si>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</si>
  <si>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</si>
  <si>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</si>
  <si>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</si>
  <si>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</si>
  <si>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</si>
  <si>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</si>
  <si>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</si>
  <si>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</si>
  <si>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</si>
  <si>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</si>
  <si>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</si>
  <si>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</si>
  <si>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</si>
  <si>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</si>
  <si>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</si>
  <si>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</si>
  <si>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</si>
  <si>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</si>
  <si>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</si>
  <si>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</si>
  <si>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</si>
  <si>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</si>
  <si>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</si>
  <si>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</si>
  <si>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</si>
  <si>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</si>
  <si>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</si>
  <si>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</si>
  <si>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</si>
  <si>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</si>
  <si>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</si>
  <si>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</si>
  <si>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</si>
  <si>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</si>
  <si>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</si>
  <si>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</si>
  <si>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</si>
  <si>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</si>
  <si>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</si>
  <si>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</si>
  <si>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</si>
  <si>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</si>
  <si>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</si>
  <si>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</si>
  <si>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</si>
  <si>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</si>
  <si>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</si>
  <si>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</si>
  <si>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</si>
  <si>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</si>
  <si>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</si>
  <si>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</si>
  <si>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</si>
  <si>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</si>
  <si>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</si>
  <si>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</si>
  <si>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</si>
  <si>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</si>
  <si>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</si>
  <si>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</si>
  <si>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</si>
  <si>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</si>
  <si>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</si>
  <si>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</si>
  <si>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</si>
  <si>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</si>
  <si>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</si>
  <si>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</si>
  <si>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</si>
  <si>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</si>
  <si>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</si>
  <si>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</si>
  <si>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</si>
  <si>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</si>
  <si>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</si>
  <si>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</si>
  <si>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</si>
  <si>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</si>
  <si>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</si>
  <si>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</si>
  <si>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</si>
  <si>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</si>
  <si>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</si>
  <si>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</si>
  <si>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</si>
  <si>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</si>
  <si>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</si>
  <si>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</si>
  <si>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</si>
  <si>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</si>
  <si>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</si>
  <si>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</si>
  <si>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</si>
  <si>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</si>
  <si>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</si>
  <si>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</si>
  <si>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</si>
  <si>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</si>
  <si>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</si>
  <si>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</si>
  <si>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</si>
  <si>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</si>
  <si>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</si>
  <si>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</si>
  <si>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</si>
  <si>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</si>
  <si>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</si>
  <si>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</si>
  <si>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</si>
  <si>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</si>
  <si>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</si>
  <si>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</si>
  <si>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</si>
  <si>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</si>
  <si>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</si>
  <si>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</si>
  <si>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</si>
  <si>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</si>
  <si>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</si>
  <si>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</si>
  <si>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</si>
  <si>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</si>
  <si>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</si>
  <si>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</si>
  <si>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</si>
  <si>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</si>
  <si>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</si>
  <si>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</si>
  <si>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</si>
  <si>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</si>
  <si>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</si>
  <si>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</si>
  <si>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</si>
  <si>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</si>
  <si>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</si>
  <si>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</si>
  <si>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</si>
  <si>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</si>
  <si>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</si>
  <si>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</si>
  <si>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</si>
  <si>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</si>
  <si>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</si>
  <si>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</si>
  <si>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</si>
  <si>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</si>
  <si>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</si>
  <si>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</si>
  <si>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</si>
  <si>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</si>
  <si>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</si>
  <si>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</si>
  <si>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</si>
  <si>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</si>
  <si>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</si>
  <si>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</si>
  <si>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</si>
  <si>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</si>
  <si>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</si>
  <si>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</si>
  <si>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</si>
  <si>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</si>
  <si>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</si>
  <si>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</si>
  <si>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</si>
  <si>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</si>
  <si>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</si>
  <si>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</si>
  <si>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</si>
  <si>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</si>
  <si>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</si>
  <si>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</si>
  <si>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</si>
  <si>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</si>
  <si>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</si>
  <si>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</si>
  <si>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</si>
  <si>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</si>
  <si>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</si>
  <si>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</si>
  <si>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</si>
  <si>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</si>
  <si>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</si>
  <si>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</si>
  <si>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</si>
  <si>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</si>
  <si>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</si>
  <si>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</si>
  <si>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</si>
  <si>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</si>
  <si>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</si>
  <si>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</si>
  <si>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</si>
  <si>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</si>
  <si>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</si>
  <si>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</si>
  <si>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</si>
  <si>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</si>
  <si>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</si>
  <si>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</si>
  <si>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</si>
  <si>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</si>
  <si>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</si>
  <si>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</si>
  <si>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</si>
  <si>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</si>
  <si>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</si>
  <si>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</si>
  <si>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</si>
  <si>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</si>
  <si>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</si>
  <si>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</si>
  <si>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</si>
  <si>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</si>
  <si>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</si>
  <si>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</si>
  <si>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</si>
  <si>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</si>
  <si>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</si>
  <si>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</si>
  <si>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</si>
  <si>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</si>
  <si>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</si>
  <si>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</si>
  <si>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</si>
  <si>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</si>
  <si>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</si>
  <si>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</si>
  <si>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</si>
  <si>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</si>
  <si>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</si>
  <si>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</si>
  <si>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</si>
  <si>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</si>
  <si>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</si>
  <si>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</si>
  <si>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</si>
  <si>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</si>
  <si>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</si>
  <si>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</si>
  <si>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</si>
  <si>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</si>
  <si>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</si>
  <si>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</si>
  <si>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</si>
  <si>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</si>
  <si>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</si>
  <si>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</si>
  <si>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</si>
  <si>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</si>
  <si>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</si>
  <si>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</si>
  <si>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</si>
  <si>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</si>
  <si>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</si>
  <si>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</si>
  <si>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</si>
  <si>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</si>
  <si>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</si>
  <si>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</si>
  <si>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</si>
  <si>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</si>
  <si>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</si>
  <si>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</si>
  <si>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</si>
  <si>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</si>
  <si>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</si>
  <si>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</si>
  <si>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</si>
  <si>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</si>
  <si>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</si>
  <si>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</si>
  <si>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</si>
  <si>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</si>
  <si>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</si>
  <si>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</si>
  <si>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</si>
  <si>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</si>
  <si>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</si>
  <si>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</si>
  <si>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</si>
  <si>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</si>
  <si>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</si>
  <si>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</si>
  <si>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</si>
  <si>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</si>
  <si>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</si>
  <si>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</si>
  <si>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</si>
  <si>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</si>
  <si>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</si>
  <si>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</si>
  <si>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</si>
  <si>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</si>
  <si>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</si>
  <si>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</si>
  <si>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</si>
  <si>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</si>
  <si>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</si>
  <si>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</si>
  <si>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</si>
  <si>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</si>
  <si>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</si>
  <si>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</si>
  <si>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</si>
  <si>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</si>
  <si>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</si>
  <si>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</si>
  <si>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</si>
  <si>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</si>
  <si>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</si>
  <si>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</si>
  <si>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</si>
  <si>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</si>
  <si>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</si>
  <si>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</si>
  <si>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</si>
  <si>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</si>
  <si>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</si>
  <si>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</si>
  <si>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</si>
  <si>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</si>
  <si>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</si>
  <si>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</si>
  <si>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</si>
  <si>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</si>
  <si>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</si>
  <si>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</si>
  <si>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</si>
  <si>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</si>
  <si>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</si>
  <si>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</si>
  <si>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</si>
  <si>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</si>
  <si>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</si>
  <si>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</si>
  <si>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</si>
  <si>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</si>
  <si>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</si>
  <si>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</si>
  <si>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</si>
  <si>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</si>
  <si>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</si>
  <si>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</si>
  <si>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</si>
  <si>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</si>
  <si>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</si>
  <si>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</si>
  <si>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</si>
  <si>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</si>
  <si>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</si>
  <si>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</si>
  <si>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</si>
  <si>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</si>
  <si>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</si>
  <si>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</si>
  <si>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</si>
  <si>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</si>
  <si>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</si>
  <si>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</si>
  <si>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</si>
  <si>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</si>
  <si>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</si>
  <si>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</si>
  <si>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</si>
  <si>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</si>
  <si>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</si>
  <si>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</si>
  <si>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</si>
  <si>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</si>
  <si>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</si>
  <si>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</si>
  <si>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</si>
  <si>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</si>
  <si>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</si>
  <si>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</si>
  <si>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</si>
  <si>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</si>
  <si>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</si>
  <si>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</si>
  <si>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</si>
  <si>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</si>
  <si>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</si>
  <si>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</si>
  <si>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</si>
  <si>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</si>
  <si>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</si>
  <si>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</si>
  <si>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</si>
  <si>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</si>
  <si>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</si>
  <si>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</si>
  <si>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</si>
  <si>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</si>
  <si>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</si>
  <si>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</si>
  <si>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</si>
  <si>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</si>
  <si>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</si>
  <si>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</si>
  <si>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</si>
  <si>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</si>
  <si>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</si>
  <si>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</si>
  <si>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</si>
  <si>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</si>
  <si>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</si>
  <si>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</si>
  <si>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</si>
  <si>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</si>
  <si>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</si>
  <si>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</si>
  <si>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</si>
  <si>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</si>
  <si>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</si>
  <si>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</si>
  <si>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</si>
  <si>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</si>
  <si>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</si>
  <si>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</si>
  <si>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</si>
  <si>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</si>
  <si>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</si>
  <si>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</si>
  <si>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</si>
  <si>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</si>
  <si>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</si>
  <si>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</si>
  <si>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</si>
  <si>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</si>
  <si>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</si>
  <si>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</si>
  <si>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</si>
  <si>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</si>
  <si>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</si>
  <si>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</si>
  <si>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</si>
  <si>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</si>
  <si>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</si>
  <si>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</si>
  <si>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</si>
  <si>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</si>
  <si>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</si>
  <si>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</si>
  <si>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</si>
  <si>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</si>
  <si>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</si>
  <si>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</si>
  <si>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</si>
  <si>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</si>
  <si>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</si>
  <si>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</si>
  <si>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</si>
  <si>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</si>
  <si>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</si>
  <si>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</si>
  <si>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</si>
  <si>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</si>
  <si>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</si>
  <si>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</si>
  <si>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</si>
  <si>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</si>
  <si>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</si>
  <si>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</si>
  <si>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</si>
  <si>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</si>
  <si>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</si>
  <si>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</si>
  <si>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</si>
  <si>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</si>
  <si>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</si>
  <si>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</si>
  <si>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</si>
  <si>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</si>
  <si>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</si>
  <si>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</si>
  <si>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</si>
  <si>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</si>
  <si>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</si>
  <si>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</si>
  <si>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</si>
  <si>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</si>
  <si>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</si>
  <si>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</si>
  <si>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</si>
  <si>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</si>
  <si>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</si>
  <si>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</si>
  <si>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</si>
  <si>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</si>
  <si>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</si>
  <si>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</si>
  <si>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</si>
  <si>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</si>
  <si>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</si>
  <si>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</si>
  <si>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</si>
  <si>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</si>
  <si>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</si>
  <si>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</si>
  <si>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</si>
  <si>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</si>
  <si>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</si>
  <si>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</si>
  <si>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</si>
  <si>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</si>
  <si>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</si>
  <si>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</si>
  <si>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</si>
  <si>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</si>
  <si>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</si>
  <si>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</si>
  <si>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</si>
  <si>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</si>
  <si>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</si>
  <si>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</si>
  <si>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</si>
  <si>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</si>
  <si>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</si>
  <si>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</si>
  <si>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</si>
  <si>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</si>
  <si>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</si>
  <si>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</si>
  <si>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</si>
  <si>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</si>
  <si>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</si>
  <si>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</si>
  <si>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</si>
  <si>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</si>
  <si>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</si>
  <si>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</si>
  <si>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</si>
  <si>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</si>
  <si>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</si>
  <si>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</si>
  <si>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</si>
  <si>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</si>
  <si>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</si>
  <si>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</si>
  <si>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</si>
  <si>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</si>
  <si>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</si>
  <si>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</si>
  <si>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</si>
  <si>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</si>
  <si>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</si>
  <si>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</si>
  <si>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</si>
  <si>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</si>
  <si>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</si>
  <si>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</si>
  <si>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</si>
  <si>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</si>
  <si>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</si>
  <si>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</si>
  <si>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</si>
  <si>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</si>
  <si>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</si>
  <si>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</si>
  <si>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</si>
  <si>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</si>
  <si>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</si>
  <si>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</si>
  <si>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</si>
  <si>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</si>
  <si>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</si>
  <si>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</si>
  <si>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</si>
  <si>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</si>
  <si>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</si>
  <si>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</si>
  <si>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</si>
  <si>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</si>
  <si>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</si>
  <si>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</si>
  <si>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</si>
  <si>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</si>
  <si>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</si>
  <si>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</si>
  <si>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</si>
  <si>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</si>
  <si>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</si>
  <si>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</si>
  <si>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</si>
  <si>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</si>
  <si>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</si>
  <si>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</si>
  <si>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</si>
  <si>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</si>
  <si>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</si>
  <si>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</si>
  <si>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</si>
  <si>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</si>
  <si>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</si>
  <si>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</si>
  <si>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</si>
  <si>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</si>
  <si>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</si>
  <si>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</si>
  <si>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</si>
  <si>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</si>
  <si>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</si>
  <si>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</si>
  <si>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</si>
  <si>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</si>
  <si>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</si>
  <si>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</si>
  <si>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</si>
  <si>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</si>
  <si>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</si>
  <si>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</si>
  <si>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</si>
  <si>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</si>
  <si>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</si>
  <si>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</si>
  <si>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</si>
  <si>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</si>
  <si>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</si>
  <si>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</si>
  <si>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</si>
  <si>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</si>
  <si>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</si>
  <si>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</si>
  <si>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</si>
  <si>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</si>
  <si>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</si>
  <si>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</si>
  <si>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</si>
  <si>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</si>
  <si>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</si>
  <si>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</si>
  <si>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</si>
  <si>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</si>
  <si>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</si>
  <si>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</si>
  <si>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</si>
  <si>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</si>
  <si>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</si>
  <si>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</si>
  <si>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</si>
  <si>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</si>
  <si>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</si>
  <si>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</si>
  <si>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</si>
  <si>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</si>
  <si>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</si>
  <si>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</si>
  <si>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</si>
  <si>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</si>
  <si>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</si>
  <si>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</si>
  <si>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</si>
  <si>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</si>
  <si>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</si>
  <si>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</si>
  <si>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</si>
  <si>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</si>
  <si>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</si>
  <si>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</si>
  <si>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</si>
  <si>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</si>
  <si>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</si>
  <si>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</si>
  <si>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</si>
  <si>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</si>
  <si>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</si>
  <si>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</si>
  <si>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</si>
  <si>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</si>
  <si>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</si>
  <si>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</si>
  <si>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</si>
  <si>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</si>
  <si>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</si>
  <si>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</si>
  <si>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</si>
  <si>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</si>
  <si>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</si>
  <si>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</si>
  <si>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</si>
  <si>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</si>
  <si>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</si>
  <si>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</si>
  <si>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</si>
  <si>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</si>
  <si>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</si>
  <si>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</si>
  <si>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</si>
  <si>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</si>
  <si>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</si>
  <si>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</si>
  <si>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</si>
  <si>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</si>
  <si>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</si>
  <si>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</si>
  <si>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</si>
  <si>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</si>
  <si>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</si>
  <si>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</si>
  <si>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</si>
  <si>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</si>
  <si>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</si>
  <si>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</si>
  <si>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</si>
  <si>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</si>
  <si>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</si>
  <si>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</si>
  <si>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</si>
  <si>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</si>
  <si>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</si>
  <si>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</si>
  <si>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</si>
  <si>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</si>
  <si>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</si>
  <si>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</si>
  <si>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</si>
  <si>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</si>
  <si>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</si>
  <si>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</si>
  <si>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</si>
  <si>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</si>
  <si>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</si>
  <si>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</si>
  <si>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</si>
  <si>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</si>
  <si>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</si>
  <si>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</si>
  <si>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</si>
  <si>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</si>
  <si>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</si>
  <si>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</si>
  <si>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</si>
  <si>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</si>
  <si>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</si>
  <si>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</si>
  <si>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</si>
  <si>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</si>
  <si>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</si>
  <si>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</si>
  <si>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</si>
  <si>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</si>
  <si>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</si>
  <si>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</si>
  <si>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</si>
  <si>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</si>
  <si>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</si>
  <si>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</si>
  <si>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</si>
  <si>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</si>
  <si>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</si>
  <si>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</si>
  <si>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</si>
  <si>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</si>
  <si>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</si>
  <si>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</si>
  <si>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</si>
  <si>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</si>
  <si>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</si>
  <si>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</si>
  <si>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</si>
  <si>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</si>
  <si>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</si>
  <si>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</si>
  <si>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</si>
  <si>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</si>
  <si>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</si>
  <si>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</si>
  <si>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</si>
  <si>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</si>
  <si>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</si>
  <si>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</si>
  <si>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</si>
  <si>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</si>
  <si>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</si>
  <si>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</si>
  <si>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</si>
  <si>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</si>
  <si>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</si>
  <si>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</si>
  <si>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</si>
  <si>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</si>
  <si>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</si>
  <si>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</si>
  <si>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</si>
  <si>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</si>
  <si>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</si>
  <si>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</si>
  <si>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</si>
  <si>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</si>
  <si>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</si>
  <si>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</si>
  <si>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</si>
  <si>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</si>
  <si>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</si>
  <si>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</si>
  <si>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</si>
  <si>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</si>
  <si>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</si>
  <si>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</si>
  <si>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</si>
  <si>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</si>
  <si>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</si>
  <si>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</si>
  <si>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</si>
  <si>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</si>
  <si>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</si>
  <si>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</si>
  <si>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</si>
  <si>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</si>
  <si>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</si>
  <si>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</si>
  <si>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</si>
  <si>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</si>
  <si>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</si>
  <si>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</si>
  <si>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</si>
  <si>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</si>
  <si>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</si>
  <si>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</si>
  <si>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</si>
  <si>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</si>
  <si>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</si>
  <si>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</si>
  <si>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</si>
  <si>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</si>
  <si>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</si>
  <si>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</si>
  <si>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</si>
  <si>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</si>
  <si>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</si>
  <si>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</si>
  <si>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</si>
  <si>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</si>
  <si>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</si>
  <si>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</si>
  <si>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</si>
  <si>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</si>
  <si>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</si>
  <si>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</si>
  <si>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</si>
  <si>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</si>
  <si>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</si>
  <si>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</si>
  <si>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</si>
  <si>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</si>
  <si>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</si>
  <si>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</si>
  <si>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</si>
  <si>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</si>
  <si>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</si>
  <si>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</si>
  <si>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</si>
  <si>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</si>
  <si>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</si>
  <si>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</si>
  <si>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</si>
  <si>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</si>
  <si>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</si>
  <si>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</si>
  <si>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</si>
  <si>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</si>
  <si>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</si>
  <si>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</si>
  <si>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</si>
  <si>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</si>
  <si>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</si>
  <si>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</si>
  <si>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</si>
  <si>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</si>
  <si>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</si>
  <si>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</si>
  <si>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</si>
  <si>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</si>
  <si>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</si>
  <si>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</si>
  <si>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</si>
  <si>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</si>
  <si>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</si>
  <si>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</si>
  <si>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</si>
  <si>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</si>
  <si>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</si>
  <si>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</si>
  <si>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</si>
  <si>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</si>
  <si>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</si>
  <si>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</si>
  <si>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</si>
  <si>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</si>
  <si>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</si>
  <si>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</si>
  <si>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</si>
  <si>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</si>
  <si>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</si>
  <si>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</si>
  <si>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</si>
  <si>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</si>
  <si>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</si>
  <si>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</si>
  <si>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</si>
  <si>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</si>
  <si>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</si>
  <si>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</si>
  <si>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</si>
  <si>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</si>
  <si>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</si>
  <si>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</si>
  <si>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</si>
  <si>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</si>
  <si>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</si>
  <si>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</si>
  <si>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</si>
  <si>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</si>
  <si>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</si>
  <si>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</si>
  <si>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</si>
  <si>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</si>
  <si>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</si>
  <si>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</si>
  <si>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</si>
  <si>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</si>
  <si>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</si>
  <si>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</si>
  <si>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</si>
  <si>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</si>
  <si>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</si>
  <si>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</si>
  <si>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</si>
  <si>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</si>
  <si>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</si>
  <si>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</si>
  <si>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</si>
  <si>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</si>
  <si>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</si>
  <si>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</si>
  <si>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</si>
  <si>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</si>
  <si>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</si>
  <si>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</si>
  <si>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</si>
  <si>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</si>
  <si>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</si>
  <si>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</si>
  <si>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</si>
  <si>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</si>
  <si>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</si>
  <si>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</si>
  <si>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</si>
  <si>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</si>
  <si>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</si>
  <si>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</si>
  <si>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</si>
  <si>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</si>
  <si>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</si>
  <si>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</si>
  <si>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</si>
  <si>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</si>
  <si>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</si>
  <si>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</si>
  <si>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</si>
  <si>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</si>
  <si>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</si>
  <si>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</si>
  <si>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</si>
  <si>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</si>
  <si>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</si>
  <si>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</si>
  <si>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</si>
  <si>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</si>
  <si>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</si>
  <si>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</si>
  <si>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</si>
  <si>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</si>
  <si>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</si>
  <si>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</si>
  <si>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</si>
  <si>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</si>
  <si>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</si>
  <si>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</si>
  <si>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</si>
  <si>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</si>
  <si>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</si>
  <si>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</si>
  <si>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</si>
  <si>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</si>
  <si>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</si>
  <si>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</si>
  <si>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</si>
  <si>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</si>
  <si>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</si>
  <si>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</si>
  <si>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</si>
  <si>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</si>
  <si>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</si>
  <si>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</si>
  <si>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</si>
  <si>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</si>
  <si>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</si>
  <si>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</si>
  <si>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</si>
  <si>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</si>
  <si>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</si>
  <si>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</si>
  <si>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</si>
  <si>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</si>
  <si>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</si>
  <si>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</si>
  <si>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</si>
  <si>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</si>
  <si>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</si>
  <si>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</si>
  <si>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</si>
  <si>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</si>
  <si>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</si>
  <si>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</si>
  <si>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</si>
  <si>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</si>
  <si>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</si>
  <si>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</si>
  <si>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</si>
  <si>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</si>
  <si>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</si>
  <si>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</si>
  <si>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</si>
  <si>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</si>
  <si>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</si>
  <si>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</si>
  <si>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</si>
  <si>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</si>
  <si>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</si>
  <si>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</si>
  <si>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</si>
  <si>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</si>
  <si>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</si>
  <si>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</si>
  <si>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</si>
  <si>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</si>
  <si>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</si>
  <si>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</si>
  <si>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</si>
  <si>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</si>
  <si>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</si>
  <si>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</si>
  <si>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</si>
  <si>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</si>
  <si>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</si>
  <si>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</si>
  <si>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</si>
  <si>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</si>
  <si>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</si>
  <si>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</si>
  <si>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</si>
  <si>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</si>
  <si>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</si>
  <si>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</si>
  <si>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</si>
  <si>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</si>
  <si>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</si>
  <si>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</si>
  <si>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</si>
  <si>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</si>
  <si>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</si>
  <si>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</si>
  <si>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</si>
  <si>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</si>
  <si>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</si>
  <si>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</si>
  <si>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</si>
  <si>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</si>
  <si>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</si>
  <si>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</si>
  <si>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</si>
  <si>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</si>
  <si>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</si>
  <si>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</si>
  <si>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</si>
  <si>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</si>
  <si>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</si>
  <si>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</si>
  <si>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</si>
  <si>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</si>
  <si>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</si>
  <si>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</si>
  <si>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</si>
  <si>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</si>
  <si>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</si>
  <si>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</si>
  <si>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</si>
  <si>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</si>
  <si>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</si>
  <si>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</si>
  <si>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</si>
  <si>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</si>
  <si>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</si>
  <si>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</si>
  <si>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</si>
  <si>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</si>
  <si>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</si>
  <si>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</si>
  <si>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</si>
  <si>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</si>
  <si>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</si>
  <si>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</si>
  <si>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</si>
  <si>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</si>
  <si>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</si>
  <si>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</si>
  <si>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</si>
  <si>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</si>
  <si>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</si>
  <si>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</si>
  <si>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</si>
  <si>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</si>
  <si>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</si>
  <si>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</si>
  <si>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</si>
  <si>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</si>
  <si>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</si>
  <si>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</si>
  <si>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</si>
  <si>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</si>
  <si>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</si>
  <si>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</si>
  <si>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</si>
  <si>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</si>
  <si>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</si>
  <si>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</si>
  <si>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</si>
  <si>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</si>
  <si>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</si>
  <si>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</si>
  <si>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</si>
  <si>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</si>
  <si>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</si>
  <si>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</si>
  <si>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</si>
  <si>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</si>
  <si>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</si>
  <si>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</si>
  <si>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</si>
  <si>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</si>
  <si>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</si>
  <si>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</si>
  <si>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</si>
  <si>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</si>
  <si>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</si>
  <si>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</si>
  <si>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</si>
  <si>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</si>
  <si>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</si>
  <si>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</si>
  <si>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</si>
  <si>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</si>
  <si>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</si>
  <si>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</si>
  <si>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</si>
  <si>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</si>
  <si>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</si>
  <si>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</si>
  <si>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</si>
  <si>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</si>
  <si>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</si>
  <si>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</si>
  <si>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</si>
  <si>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</si>
  <si>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</si>
  <si>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</si>
  <si>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</si>
  <si>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</si>
  <si>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</si>
  <si>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</si>
  <si>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</si>
  <si>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</si>
  <si>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</si>
  <si>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</si>
  <si>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</si>
  <si>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</si>
  <si>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</si>
  <si>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</si>
  <si>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</si>
  <si>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</si>
  <si>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</si>
  <si>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</si>
  <si>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</si>
  <si>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</si>
  <si>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</si>
  <si>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</si>
  <si>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</si>
  <si>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</si>
  <si>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</si>
  <si>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</si>
  <si>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</si>
  <si>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</si>
  <si>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</si>
  <si>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</si>
  <si>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</si>
  <si>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</si>
  <si>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</si>
  <si>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</si>
  <si>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</si>
  <si>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</si>
  <si>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</si>
  <si>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</si>
  <si>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</si>
  <si>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</si>
  <si>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</si>
  <si>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</si>
  <si>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</si>
  <si>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</si>
  <si>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</si>
  <si>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</si>
  <si>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</si>
  <si>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</si>
  <si>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</si>
  <si>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</si>
  <si>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</si>
  <si>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</si>
  <si>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</si>
  <si>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</si>
  <si>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</si>
  <si>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</si>
  <si>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</si>
  <si>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</si>
  <si>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</si>
  <si>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</si>
  <si>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</si>
  <si>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</si>
  <si>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</si>
  <si>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</si>
  <si>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</si>
  <si>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</si>
  <si>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</si>
  <si>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</si>
  <si>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</si>
  <si>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</si>
  <si>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</si>
  <si>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</si>
  <si>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</si>
  <si>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</si>
  <si>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</si>
  <si>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</si>
  <si>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</si>
  <si>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</si>
  <si>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</si>
  <si>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</si>
  <si>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</si>
  <si>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</si>
  <si>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</si>
  <si>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</si>
  <si>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</si>
  <si>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</si>
  <si>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</si>
  <si>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</si>
  <si>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</si>
  <si>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</si>
  <si>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</si>
  <si>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</si>
  <si>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</si>
  <si>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</si>
  <si>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</si>
  <si>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</si>
  <si>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</si>
  <si>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</si>
  <si>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</si>
  <si>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</si>
  <si>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</si>
  <si>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</si>
  <si>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</si>
  <si>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</si>
  <si>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</si>
  <si>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</si>
  <si>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</si>
  <si>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</si>
  <si>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</si>
  <si>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</si>
  <si>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</si>
  <si>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</si>
  <si>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</si>
  <si>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</si>
  <si>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</si>
  <si>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</si>
  <si>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</si>
  <si>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</si>
  <si>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</si>
  <si>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</si>
  <si>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</si>
  <si>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</si>
  <si>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</si>
  <si>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</si>
  <si>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</si>
  <si>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</si>
  <si>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</si>
  <si>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</si>
  <si>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</si>
  <si>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</si>
  <si>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</si>
  <si>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</si>
  <si>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</si>
  <si>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</si>
  <si>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</si>
  <si>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</si>
  <si>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</si>
  <si>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</si>
  <si>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</si>
  <si>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</si>
  <si>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</si>
  <si>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</si>
  <si>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</si>
  <si>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</si>
  <si>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</si>
  <si>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</si>
  <si>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</si>
  <si>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</si>
  <si>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</si>
  <si>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</si>
  <si>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</si>
  <si>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</si>
  <si>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</si>
  <si>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</si>
  <si>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</si>
  <si>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</si>
  <si>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</si>
  <si>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</si>
  <si>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</si>
  <si>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</si>
  <si>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</si>
  <si>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</si>
  <si>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</si>
  <si>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</si>
  <si>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</si>
  <si>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</si>
  <si>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</si>
  <si>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</si>
  <si>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</si>
  <si>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</si>
  <si>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</si>
  <si>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</si>
  <si>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</si>
  <si>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</si>
  <si>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</si>
  <si>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</si>
  <si>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</si>
  <si>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</si>
  <si>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</si>
  <si>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</si>
  <si>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</si>
  <si>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</si>
  <si>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</si>
  <si>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</si>
  <si>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</si>
  <si>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</si>
  <si>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</si>
  <si>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</si>
  <si>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</si>
  <si>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</si>
  <si>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</si>
  <si>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</si>
  <si>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</si>
  <si>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</si>
  <si>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</si>
  <si>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</si>
  <si>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</si>
  <si>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</si>
  <si>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</si>
  <si>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</si>
  <si>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</si>
  <si>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</si>
  <si>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</si>
  <si>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</si>
  <si>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</si>
  <si>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</si>
  <si>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</si>
  <si>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</si>
  <si>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</si>
  <si>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</si>
  <si>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</si>
  <si>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</si>
  <si>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</si>
  <si>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</si>
  <si>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</si>
  <si>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</si>
  <si>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</si>
  <si>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</si>
  <si>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</si>
  <si>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</si>
  <si>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</si>
  <si>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</si>
  <si>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</si>
  <si>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</si>
  <si>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</si>
  <si>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</si>
  <si>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</si>
  <si>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</si>
  <si>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</si>
  <si>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</si>
  <si>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</si>
  <si>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</si>
  <si>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</si>
  <si>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</si>
  <si>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</si>
  <si>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</si>
  <si>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</si>
  <si>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</si>
  <si>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</si>
  <si>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</si>
  <si>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</si>
  <si>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</si>
  <si>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</si>
  <si>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</si>
  <si>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</si>
  <si>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</si>
  <si>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</si>
  <si>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</si>
  <si>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</si>
  <si>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</si>
  <si>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</si>
  <si>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</si>
  <si>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</si>
  <si>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</si>
  <si>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</si>
  <si>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</si>
  <si>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</si>
  <si>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</si>
  <si>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</si>
  <si>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</si>
  <si>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</si>
  <si>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</si>
  <si>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</si>
  <si>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</si>
  <si>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</si>
  <si>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</si>
  <si>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</si>
  <si>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</si>
  <si>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</si>
  <si>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</si>
  <si>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</si>
  <si>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</si>
  <si>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</si>
  <si>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</si>
  <si>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</si>
  <si>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</si>
  <si>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</si>
  <si>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</si>
  <si>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</si>
  <si>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</si>
  <si>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</si>
  <si>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</si>
  <si>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</si>
  <si>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</si>
  <si>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</si>
  <si>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</si>
  <si>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</si>
  <si>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</si>
  <si>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</si>
  <si>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</si>
  <si>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</si>
  <si>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</si>
  <si>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</si>
  <si>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</si>
  <si>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</si>
  <si>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</si>
  <si>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</si>
  <si>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</si>
  <si>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</si>
  <si>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</si>
  <si>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</si>
  <si>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</si>
  <si>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</si>
  <si>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</si>
  <si>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</si>
  <si>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</si>
  <si>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</si>
  <si>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</si>
  <si>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</si>
  <si>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</si>
  <si>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</si>
  <si>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</si>
  <si>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</si>
  <si>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</si>
  <si>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</si>
  <si>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</si>
  <si>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</si>
  <si>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</si>
  <si>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</si>
  <si>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</si>
  <si>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</si>
  <si>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</si>
  <si>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</si>
  <si>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</si>
  <si>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</si>
  <si>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</si>
  <si>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</si>
  <si>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</si>
  <si>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</si>
  <si>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</si>
  <si>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</si>
  <si>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</si>
  <si>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</si>
  <si>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</si>
  <si>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</si>
  <si>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</si>
  <si>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</si>
  <si>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</si>
  <si>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</si>
  <si>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</si>
  <si>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</si>
  <si>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</si>
  <si>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</si>
  <si>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</si>
  <si>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</si>
  <si>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</si>
  <si>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</si>
  <si>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</si>
  <si>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</si>
  <si>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</si>
  <si>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</si>
  <si>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</si>
  <si>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</si>
  <si>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</si>
  <si>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</si>
  <si>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</si>
  <si>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</si>
  <si>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</si>
  <si>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</si>
  <si>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</si>
  <si>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</si>
  <si>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</si>
  <si>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</si>
  <si>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</si>
  <si>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</si>
  <si>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</si>
  <si>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</si>
  <si>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</si>
  <si>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</si>
  <si>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</si>
  <si>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</si>
  <si>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</si>
  <si>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</si>
  <si>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</si>
  <si>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</si>
  <si>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</si>
  <si>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</si>
  <si>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</si>
  <si>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</si>
  <si>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</si>
  <si>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</si>
  <si>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</si>
  <si>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</si>
  <si>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</si>
  <si>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</si>
  <si>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</si>
  <si>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</si>
  <si>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</si>
  <si>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</si>
  <si>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</si>
  <si>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</si>
  <si>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</si>
  <si>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</si>
  <si>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</si>
  <si>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</si>
  <si>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</si>
  <si>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</si>
  <si>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</si>
  <si>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</si>
  <si>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</si>
  <si>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</si>
  <si>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</si>
  <si>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</si>
  <si>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</si>
  <si>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</si>
  <si>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</si>
  <si>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</si>
  <si>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</si>
  <si>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</si>
  <si>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</si>
  <si>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</si>
  <si>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</si>
  <si>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</si>
  <si>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</si>
  <si>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</si>
  <si>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</si>
  <si>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</si>
  <si>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</si>
  <si>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</si>
  <si>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</si>
  <si>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</si>
  <si>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</si>
  <si>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</si>
  <si>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</si>
  <si>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</si>
  <si>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</si>
  <si>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</si>
  <si>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</si>
  <si>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</si>
  <si>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</si>
  <si>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</si>
  <si>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</si>
  <si>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</si>
  <si>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</si>
  <si>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</si>
  <si>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</si>
  <si>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</si>
  <si>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</si>
  <si>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</si>
  <si>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</si>
  <si>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</si>
  <si>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</si>
  <si>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</si>
  <si>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</si>
  <si>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</si>
  <si>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</si>
  <si>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</si>
  <si>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</si>
  <si>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</si>
  <si>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</si>
  <si>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</si>
  <si>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</si>
  <si>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</si>
  <si>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</si>
  <si>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</si>
  <si>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</si>
  <si>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</si>
  <si>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</si>
  <si>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</si>
  <si>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</si>
  <si>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</si>
  <si>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</si>
  <si>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</si>
  <si>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</si>
  <si>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</si>
  <si>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</si>
  <si>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</si>
  <si>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</si>
  <si>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</si>
  <si>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</si>
  <si>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</si>
  <si>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</si>
  <si>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</si>
  <si>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</si>
  <si>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</si>
  <si>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</si>
  <si>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</si>
  <si>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</si>
  <si>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</si>
  <si>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</si>
  <si>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</si>
  <si>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</si>
  <si>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</si>
  <si>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</si>
  <si>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</si>
  <si>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</si>
  <si>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</si>
  <si>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</si>
  <si>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</si>
  <si>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</si>
  <si>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</si>
  <si>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</si>
  <si>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</si>
  <si>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</si>
  <si>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</si>
  <si>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</si>
  <si>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</si>
  <si>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</si>
  <si>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</si>
  <si>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</si>
  <si>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</si>
  <si>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</si>
  <si>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</si>
  <si>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</si>
  <si>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</si>
  <si>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</si>
  <si>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</si>
  <si>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</si>
  <si>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</si>
  <si>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</si>
  <si>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</si>
  <si>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</si>
  <si>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</si>
  <si>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</si>
  <si>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</si>
  <si>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</si>
  <si>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</si>
  <si>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</si>
  <si>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</si>
  <si>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</si>
  <si>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</si>
  <si>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</si>
  <si>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</si>
  <si>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</si>
  <si>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</si>
  <si>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</si>
  <si>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</si>
  <si>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</si>
  <si>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</si>
  <si>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</si>
  <si>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</si>
  <si>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</si>
  <si>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</si>
  <si>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</si>
  <si>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</si>
  <si>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</si>
  <si>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</si>
  <si>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</si>
  <si>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</si>
  <si>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</si>
  <si>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</si>
  <si>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</si>
  <si>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</si>
  <si>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</si>
  <si>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</si>
  <si>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</si>
  <si>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</si>
  <si>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</si>
  <si>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</si>
  <si>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</si>
  <si>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</si>
  <si>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</si>
  <si>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</si>
  <si>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</si>
  <si>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</si>
  <si>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</si>
  <si>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</si>
  <si>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</si>
  <si>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</si>
  <si>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</si>
  <si>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</si>
  <si>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</si>
  <si>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</si>
  <si>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</si>
  <si>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</si>
  <si>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</si>
  <si>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</si>
  <si>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</si>
  <si>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</si>
  <si>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</si>
  <si>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</si>
  <si>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</si>
  <si>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</si>
  <si>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</si>
  <si>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</si>
  <si>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</si>
  <si>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</si>
  <si>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</si>
  <si>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</si>
  <si>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</si>
  <si>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</si>
  <si>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</si>
  <si>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</si>
  <si>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</si>
  <si>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</si>
  <si>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</si>
  <si>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</si>
  <si>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</si>
  <si>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</si>
  <si>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</si>
  <si>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</si>
  <si>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</si>
  <si>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</si>
  <si>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</si>
  <si>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</si>
  <si>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</si>
  <si>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</si>
  <si>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</si>
  <si>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</si>
  <si>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</si>
  <si>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</si>
  <si>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</si>
  <si>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</si>
  <si>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</si>
  <si>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</si>
  <si>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</si>
  <si>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</si>
  <si>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</si>
  <si>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</si>
  <si>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</si>
  <si>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</si>
  <si>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</si>
  <si>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</si>
  <si>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</si>
  <si>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</si>
  <si>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</si>
  <si>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</si>
  <si>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</si>
  <si>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</si>
  <si>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</si>
  <si>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</si>
  <si>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</si>
  <si>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</si>
  <si>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</si>
  <si>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</si>
  <si>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</si>
  <si>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</si>
  <si>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</si>
  <si>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</si>
  <si>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</si>
  <si>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</si>
  <si>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</si>
  <si>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</si>
  <si>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</si>
  <si>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</si>
  <si>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</si>
  <si>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</si>
  <si>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</si>
  <si>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</si>
  <si>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</si>
  <si>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</si>
  <si>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</si>
  <si>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</si>
  <si>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</si>
  <si>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</si>
  <si>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</si>
  <si>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</si>
  <si>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</si>
  <si>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</si>
  <si>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</si>
  <si>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</si>
  <si>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</si>
  <si>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</si>
  <si>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</si>
  <si>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</si>
  <si>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</si>
  <si>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</si>
  <si>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</si>
  <si>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</si>
  <si>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</si>
  <si>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</si>
  <si>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</si>
  <si>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</si>
  <si>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</si>
  <si>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</si>
  <si>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</si>
  <si>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</si>
  <si>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</si>
  <si>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</si>
  <si>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</si>
  <si>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</si>
  <si>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</si>
  <si>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</si>
  <si>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</si>
  <si>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</si>
  <si>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</si>
  <si>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</si>
  <si>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</si>
  <si>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</si>
  <si>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</si>
  <si>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</si>
  <si>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</si>
  <si>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</si>
  <si>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</si>
  <si>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</si>
  <si>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</si>
  <si>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</si>
  <si>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</si>
  <si>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</si>
  <si>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</si>
  <si>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</si>
  <si>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</si>
  <si>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</si>
  <si>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</si>
  <si>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</si>
  <si>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</si>
  <si>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</si>
  <si>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</si>
  <si>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</si>
  <si>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</si>
  <si>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</si>
  <si>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</si>
  <si>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</si>
  <si>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</si>
  <si>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</si>
  <si>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</si>
  <si>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</si>
  <si>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</si>
  <si>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</si>
  <si>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</si>
  <si>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</si>
  <si>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</si>
  <si>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</si>
  <si>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</si>
  <si>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</si>
  <si>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</si>
  <si>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</si>
  <si>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</si>
  <si>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</si>
  <si>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</si>
  <si>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</si>
  <si>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</si>
  <si>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</si>
  <si>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</si>
  <si>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</si>
  <si>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</si>
  <si>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</si>
  <si>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</si>
  <si>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</si>
  <si>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</si>
  <si>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</si>
  <si>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</si>
  <si>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</si>
  <si>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</si>
  <si>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</si>
  <si>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</si>
  <si>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</si>
  <si>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</si>
  <si>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</si>
  <si>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</si>
  <si>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</si>
  <si>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</si>
  <si>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</si>
  <si>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</si>
  <si>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</si>
  <si>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</si>
  <si>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</si>
  <si>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</si>
  <si>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</si>
  <si>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</si>
  <si>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</si>
  <si>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</si>
  <si>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</si>
  <si>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</si>
  <si>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</si>
  <si>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</si>
  <si>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</si>
  <si>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</si>
  <si>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</si>
  <si>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</si>
  <si>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</si>
  <si>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</si>
  <si>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</si>
  <si>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</si>
  <si>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</si>
  <si>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</si>
  <si>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</si>
  <si>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</si>
  <si>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</si>
  <si>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</si>
  <si>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</si>
  <si>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</si>
  <si>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</si>
  <si>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</si>
  <si>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</si>
  <si>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</si>
  <si>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</si>
  <si>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</si>
  <si>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</si>
  <si>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</si>
  <si>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</si>
  <si>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</si>
  <si>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</si>
  <si>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</si>
  <si>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</si>
  <si>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</si>
  <si>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</si>
  <si>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</si>
  <si>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</si>
  <si>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</si>
  <si>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</si>
  <si>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</si>
  <si>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</si>
  <si>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</si>
  <si>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</si>
  <si>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</si>
  <si>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</si>
  <si>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</si>
  <si>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</si>
  <si>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</si>
  <si>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</si>
  <si>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</si>
  <si>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</si>
  <si>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</si>
  <si>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</si>
  <si>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</si>
  <si>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</si>
  <si>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</si>
  <si>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</si>
  <si>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</si>
  <si>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</si>
  <si>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</si>
  <si>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</si>
  <si>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</si>
  <si>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</si>
  <si>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</si>
  <si>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</si>
  <si>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</si>
  <si>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</si>
  <si>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</si>
  <si>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</si>
  <si>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</si>
  <si>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</si>
  <si>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</si>
  <si>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</si>
  <si>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</si>
  <si>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</si>
  <si>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</si>
  <si>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</si>
  <si>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</si>
  <si>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</si>
  <si>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</si>
  <si>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</si>
  <si>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</si>
  <si>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</si>
  <si>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</si>
  <si>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</si>
  <si>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</si>
  <si>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</si>
  <si>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</si>
  <si>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</si>
  <si>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</si>
  <si>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</si>
  <si>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</si>
  <si>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</si>
  <si>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</si>
  <si>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</si>
  <si>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</si>
  <si>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</si>
  <si>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</si>
  <si>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</si>
  <si>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</si>
  <si>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</si>
  <si>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</si>
  <si>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</si>
  <si>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</si>
  <si>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</si>
  <si>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</si>
  <si>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</si>
  <si>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</si>
  <si>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</si>
  <si>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</si>
  <si>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</si>
  <si>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</si>
  <si>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</si>
  <si>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</si>
  <si>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</si>
  <si>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</si>
  <si>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</si>
  <si>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</si>
  <si>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</si>
  <si>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</si>
  <si>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</si>
  <si>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</si>
  <si>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</si>
  <si>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</si>
  <si>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</si>
  <si>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</si>
  <si>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</si>
  <si>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</si>
  <si>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</si>
  <si>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</si>
  <si>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</si>
  <si>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</si>
  <si>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</si>
  <si>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</si>
  <si>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</si>
  <si>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</si>
  <si>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</si>
  <si>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</si>
  <si>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</si>
  <si>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</si>
  <si>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</si>
  <si>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</si>
  <si>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</si>
  <si>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</si>
  <si>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</si>
  <si>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</si>
  <si>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</si>
  <si>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</si>
  <si>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</si>
  <si>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</si>
  <si>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</si>
  <si>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</si>
  <si>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</si>
  <si>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</si>
  <si>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</si>
  <si>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</si>
  <si>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</si>
  <si>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</si>
  <si>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</si>
  <si>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</si>
  <si>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</si>
  <si>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</si>
  <si>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</si>
  <si>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</si>
  <si>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</si>
  <si>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</si>
  <si>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</si>
  <si>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</si>
  <si>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</si>
  <si>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</si>
  <si>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</si>
  <si>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</si>
  <si>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</si>
  <si>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</si>
  <si>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</si>
  <si>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</si>
  <si>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</si>
  <si>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</si>
  <si>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</si>
  <si>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</si>
  <si>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</si>
  <si>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</si>
  <si>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</si>
  <si>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</si>
  <si>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</si>
  <si>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</si>
  <si>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</si>
  <si>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</si>
  <si>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</si>
  <si>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</si>
  <si>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</si>
  <si>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</si>
  <si>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</si>
  <si>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</si>
  <si>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</si>
  <si>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</si>
  <si>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</si>
  <si>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</si>
  <si>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</si>
  <si>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</si>
  <si>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</si>
  <si>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</si>
  <si>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</si>
  <si>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</si>
  <si>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</si>
  <si>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</si>
  <si>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</si>
  <si>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</si>
  <si>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</si>
  <si>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</si>
  <si>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</si>
  <si>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</si>
  <si>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</si>
  <si>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</si>
  <si>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</si>
  <si>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</si>
  <si>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</si>
  <si>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</si>
  <si>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</si>
  <si>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</si>
  <si>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</si>
  <si>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</si>
  <si>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</si>
  <si>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</si>
  <si>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</si>
  <si>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</si>
  <si>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</si>
  <si>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</si>
  <si>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</si>
  <si>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</si>
  <si>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</si>
  <si>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</si>
  <si>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</si>
  <si>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</si>
  <si>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</si>
  <si>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</si>
  <si>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</si>
  <si>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</si>
  <si>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</si>
  <si>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</si>
  <si>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</si>
  <si>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</si>
  <si>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</si>
  <si>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</si>
  <si>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</si>
  <si>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</si>
  <si>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</si>
  <si>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</si>
  <si>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</si>
  <si>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</si>
  <si>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</si>
  <si>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</si>
  <si>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</si>
  <si>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</si>
  <si>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</si>
  <si>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</si>
  <si>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</si>
  <si>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</si>
  <si>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</si>
  <si>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</si>
  <si>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</si>
  <si>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</si>
  <si>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</si>
  <si>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</si>
  <si>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</si>
  <si>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</si>
  <si>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</si>
  <si>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</si>
  <si>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</si>
  <si>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</si>
  <si>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</si>
  <si>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</si>
  <si>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</si>
  <si>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</si>
  <si>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</si>
  <si>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</si>
  <si>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</si>
  <si>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</si>
  <si>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</si>
  <si>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</si>
  <si>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</si>
  <si>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</si>
  <si>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</si>
  <si>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</si>
  <si>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</si>
  <si>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</si>
  <si>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</si>
  <si>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</si>
  <si>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</si>
  <si>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</si>
  <si>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</si>
  <si>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</si>
  <si>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</si>
  <si>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</si>
  <si>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</si>
  <si>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</si>
  <si>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</si>
  <si>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</si>
  <si>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</si>
  <si>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</si>
  <si>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</si>
  <si>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</si>
  <si>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</si>
  <si>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</si>
  <si>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</si>
  <si>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</si>
  <si>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</si>
  <si>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</si>
  <si>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</si>
  <si>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</si>
  <si>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</si>
  <si>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</si>
  <si>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</si>
  <si>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</si>
  <si>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</si>
  <si>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</si>
  <si>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</si>
  <si>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</si>
  <si>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</si>
  <si>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</si>
  <si>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</si>
  <si>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</si>
  <si>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</si>
  <si>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</si>
  <si>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</si>
  <si>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</si>
  <si>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</si>
  <si>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</si>
  <si>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</si>
  <si>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</si>
  <si>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</si>
  <si>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</si>
  <si>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</si>
  <si>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</si>
  <si>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</si>
  <si>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</si>
  <si>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</si>
  <si>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</si>
  <si>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</si>
  <si>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</si>
  <si>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</si>
  <si>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</si>
  <si>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</si>
  <si>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</si>
  <si>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</si>
  <si>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</si>
  <si>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</si>
  <si>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</si>
  <si>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</si>
  <si>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</si>
  <si>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</si>
  <si>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</si>
  <si>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</si>
  <si>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</si>
  <si>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</si>
  <si>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</si>
  <si>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</si>
  <si>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</si>
  <si>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</si>
  <si>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</si>
  <si>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</si>
  <si>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</si>
  <si>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</si>
  <si>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</si>
  <si>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</si>
  <si>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</si>
  <si>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</si>
  <si>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</si>
  <si>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</si>
  <si>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</si>
  <si>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</si>
  <si>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</si>
  <si>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</si>
  <si>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</si>
  <si>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</si>
  <si>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</si>
  <si>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</si>
  <si>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</si>
  <si>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</si>
  <si>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</si>
  <si>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</si>
  <si>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</si>
  <si>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</si>
  <si>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</si>
  <si>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</si>
  <si>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</si>
  <si>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</si>
  <si>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</si>
  <si>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</si>
  <si>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</si>
  <si>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</si>
  <si>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</si>
  <si>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</si>
  <si>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</si>
  <si>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</si>
  <si>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</si>
  <si>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</si>
  <si>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</si>
  <si>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</si>
  <si>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</si>
  <si>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</si>
  <si>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</si>
  <si>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</si>
  <si>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</si>
  <si>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</si>
  <si>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</si>
  <si>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</si>
  <si>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</si>
  <si>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</si>
  <si>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</si>
  <si>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</si>
  <si>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</si>
  <si>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</si>
  <si>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</si>
  <si>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</si>
  <si>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</si>
  <si>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</si>
  <si>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</si>
  <si>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</si>
  <si>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</si>
  <si>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</si>
  <si>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</si>
  <si>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</si>
  <si>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</si>
  <si>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</si>
  <si>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</si>
  <si>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</si>
  <si>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</si>
  <si>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</si>
  <si>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</si>
  <si>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</si>
  <si>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</si>
  <si>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</si>
  <si>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</si>
  <si>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</si>
  <si>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</si>
  <si>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</si>
  <si>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</si>
  <si>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</si>
  <si>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</si>
  <si>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</si>
  <si>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</si>
  <si>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</si>
  <si>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</si>
  <si>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</si>
  <si>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</si>
  <si>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</si>
  <si>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</si>
  <si>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</si>
  <si>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</si>
  <si>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</si>
  <si>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</si>
  <si>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</si>
  <si>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</si>
  <si>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</si>
  <si>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</si>
  <si>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</si>
  <si>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</si>
  <si>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</si>
  <si>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</si>
  <si>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</si>
  <si>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</si>
  <si>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</si>
  <si>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</si>
  <si>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</si>
  <si>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</si>
  <si>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</si>
  <si>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</si>
  <si>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</si>
  <si>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</si>
  <si>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</si>
  <si>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</si>
  <si>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</si>
  <si>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</si>
  <si>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</si>
  <si>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</si>
  <si>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</si>
  <si>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</si>
  <si>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</si>
  <si>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</si>
  <si>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</si>
  <si>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</si>
  <si>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</si>
  <si>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</si>
  <si>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</si>
  <si>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</si>
  <si>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</si>
  <si>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</si>
  <si>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</si>
  <si>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</si>
  <si>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</si>
  <si>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</si>
  <si>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</si>
  <si>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</si>
  <si>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</si>
  <si>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</si>
  <si>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</si>
  <si>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</si>
  <si>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</si>
  <si>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</si>
  <si>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</si>
  <si>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</si>
  <si>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</si>
  <si>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</si>
  <si>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</si>
  <si>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</si>
  <si>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</si>
  <si>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</si>
  <si>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</si>
  <si>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</si>
  <si>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</si>
  <si>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</si>
  <si>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</si>
  <si>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</si>
  <si>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</si>
  <si>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</si>
  <si>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</si>
  <si>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</si>
  <si>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</si>
  <si>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</si>
  <si>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</si>
  <si>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</si>
  <si>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</si>
  <si>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</si>
  <si>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</si>
  <si>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</si>
  <si>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</si>
  <si>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</si>
  <si>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</si>
  <si>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</si>
  <si>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</si>
  <si>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</si>
  <si>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</si>
  <si>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</si>
  <si>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</si>
  <si>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</si>
  <si>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</si>
  <si>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</si>
  <si>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</si>
  <si>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</si>
  <si>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</si>
  <si>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</si>
  <si>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</si>
  <si>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</si>
  <si>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</si>
  <si>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</si>
  <si>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</si>
  <si>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</si>
  <si>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</si>
  <si>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</si>
  <si>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</si>
  <si>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</si>
  <si>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</si>
  <si>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</si>
  <si>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</si>
  <si>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</si>
  <si>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</si>
  <si>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</si>
  <si>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</si>
  <si>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</si>
  <si>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</si>
  <si>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</si>
  <si>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</si>
  <si>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</si>
  <si>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</si>
  <si>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</si>
  <si>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</si>
  <si>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</si>
  <si>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</si>
  <si>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</si>
  <si>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</si>
  <si>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</si>
  <si>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</si>
  <si>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</si>
  <si>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</si>
  <si>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</si>
  <si>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</si>
  <si>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</si>
  <si>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</si>
  <si>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</si>
  <si>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</si>
  <si>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</si>
  <si>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</si>
  <si>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</si>
  <si>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</si>
  <si>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</si>
  <si>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</si>
  <si>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</si>
  <si>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</si>
  <si>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</si>
  <si>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</si>
  <si>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</si>
  <si>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</si>
  <si>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</si>
  <si>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</si>
  <si>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</si>
  <si>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</si>
  <si>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</si>
  <si>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</si>
  <si>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</si>
  <si>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</si>
  <si>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</si>
  <si>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</si>
  <si>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</si>
  <si>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</si>
  <si>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</si>
  <si>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</si>
  <si>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</si>
  <si>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</si>
  <si>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</si>
  <si>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</si>
  <si>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</si>
  <si>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</si>
  <si>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</si>
  <si>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</si>
  <si>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</si>
  <si>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</si>
  <si>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</si>
  <si>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</si>
  <si>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</si>
  <si>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</si>
  <si>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</si>
  <si>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</si>
  <si>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</si>
  <si>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</si>
  <si>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</si>
  <si>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</si>
  <si>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</si>
  <si>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</si>
  <si>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</si>
  <si>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</si>
  <si>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</si>
  <si>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</si>
  <si>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</si>
  <si>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</si>
  <si>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</si>
  <si>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</si>
  <si>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</si>
  <si>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</si>
  <si>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</si>
  <si>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</si>
  <si>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</si>
  <si>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</si>
  <si>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</si>
  <si>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</si>
  <si>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</si>
  <si>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</si>
  <si>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</si>
  <si>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</si>
  <si>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</si>
  <si>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</si>
  <si>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</si>
  <si>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</si>
  <si>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</si>
  <si>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</si>
  <si>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</si>
  <si>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</si>
  <si>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</si>
  <si>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</si>
  <si>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</si>
  <si>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</si>
  <si>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</si>
  <si>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</si>
  <si>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</si>
  <si>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</si>
  <si>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</si>
  <si>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</si>
  <si>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</si>
  <si>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</si>
  <si>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</si>
  <si>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</si>
  <si>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</si>
  <si>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</si>
  <si>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</si>
  <si>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</si>
  <si>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</si>
  <si>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</si>
  <si>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</si>
  <si>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</si>
  <si>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</si>
  <si>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</si>
  <si>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</si>
  <si>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</si>
  <si>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</si>
  <si>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</si>
  <si>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</si>
  <si>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</si>
  <si>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</si>
  <si>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</si>
  <si>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</si>
  <si>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</si>
  <si>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</si>
  <si>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</si>
  <si>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</si>
  <si>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</si>
  <si>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</si>
  <si>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</si>
  <si>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</si>
  <si>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</si>
  <si>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</si>
  <si>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</si>
  <si>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</si>
  <si>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</si>
  <si>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</si>
  <si>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</si>
  <si>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</si>
  <si>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</si>
  <si>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</si>
  <si>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</si>
  <si>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</si>
  <si>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</si>
  <si>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</si>
  <si>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</si>
  <si>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</si>
  <si>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</si>
  <si>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</si>
  <si>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</si>
  <si>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</si>
  <si>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</si>
  <si>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</si>
  <si>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</si>
  <si>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</si>
  <si>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</si>
  <si>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</si>
  <si>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</si>
  <si>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</si>
  <si>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</si>
  <si>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</si>
  <si>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</si>
  <si>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</si>
  <si>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</si>
  <si>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</si>
  <si>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</si>
  <si>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</si>
  <si>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</si>
  <si>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</si>
  <si>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</si>
  <si>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</si>
  <si>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</si>
  <si>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</si>
  <si>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</si>
  <si>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</si>
  <si>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</si>
  <si>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</si>
  <si>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</si>
  <si>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</si>
  <si>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</si>
  <si>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</si>
  <si>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</si>
  <si>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</si>
  <si>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</si>
  <si>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</si>
  <si>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</si>
  <si>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</si>
  <si>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</si>
  <si>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</si>
  <si>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</si>
  <si>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</si>
  <si>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</si>
  <si>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</si>
  <si>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</si>
  <si>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</si>
  <si>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</si>
  <si>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</si>
  <si>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</si>
  <si>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</si>
  <si>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</si>
  <si>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</si>
  <si>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</si>
  <si>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</si>
  <si>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</si>
  <si>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</si>
  <si>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</si>
  <si>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</si>
  <si>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</si>
  <si>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</si>
  <si>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</si>
  <si>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</si>
  <si>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</si>
  <si>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</si>
  <si>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</si>
  <si>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</si>
  <si>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</si>
  <si>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</si>
  <si>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</si>
  <si>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</si>
  <si>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</si>
  <si>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</si>
  <si>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</si>
  <si>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</si>
  <si>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</si>
  <si>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</si>
  <si>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</si>
  <si>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</si>
  <si>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</si>
  <si>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</si>
  <si>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</si>
  <si>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</si>
  <si>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</si>
  <si>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</si>
  <si>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</si>
  <si>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</si>
  <si>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</si>
  <si>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</si>
  <si>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</si>
  <si>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</si>
  <si>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</si>
  <si>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</si>
  <si>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</si>
  <si>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</si>
  <si>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</si>
  <si>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</si>
  <si>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</si>
  <si>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</si>
  <si>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</si>
  <si>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</si>
  <si>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</si>
  <si>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</si>
  <si>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</si>
  <si>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</si>
  <si>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</si>
  <si>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</si>
  <si>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</si>
  <si>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</si>
  <si>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</si>
  <si>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</si>
  <si>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</si>
  <si>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</si>
  <si>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</si>
  <si>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</si>
  <si>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</si>
  <si>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</si>
  <si>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</si>
  <si>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</si>
  <si>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</si>
  <si>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</si>
  <si>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</si>
  <si>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</si>
  <si>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</si>
  <si>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</si>
  <si>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</si>
  <si>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</si>
  <si>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</si>
  <si>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</si>
  <si>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</si>
  <si>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</si>
  <si>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</si>
  <si>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</si>
  <si>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</si>
  <si>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</si>
  <si>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</si>
  <si>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</si>
  <si>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</si>
  <si>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</si>
  <si>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</si>
  <si>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</si>
  <si>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</si>
  <si>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</si>
  <si>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</si>
  <si>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</si>
  <si>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</si>
  <si>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</si>
  <si>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</si>
  <si>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</si>
  <si>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</si>
  <si>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</si>
  <si>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</si>
  <si>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</si>
  <si>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</si>
  <si>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</si>
  <si>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</si>
  <si>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</si>
  <si>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</si>
  <si>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</si>
  <si>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</si>
  <si>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</si>
  <si>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</si>
  <si>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</si>
  <si>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</si>
  <si>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</si>
  <si>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</si>
  <si>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</si>
  <si>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</si>
  <si>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</si>
  <si>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</si>
  <si>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</si>
  <si>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</si>
  <si>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</si>
  <si>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</si>
  <si>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</si>
  <si>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</si>
  <si>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</si>
  <si>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</si>
  <si>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</si>
  <si>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</si>
  <si>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</si>
  <si>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</si>
  <si>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</si>
  <si>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</si>
  <si>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</si>
  <si>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</si>
  <si>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</si>
  <si>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</si>
  <si>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</si>
  <si>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</si>
  <si>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</si>
  <si>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</si>
  <si>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</si>
  <si>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</si>
  <si>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</si>
  <si>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</si>
  <si>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</si>
  <si>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</si>
  <si>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</si>
  <si>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</si>
  <si>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</si>
  <si>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</si>
  <si>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</si>
  <si>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</si>
  <si>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</si>
  <si>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</si>
  <si>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</si>
  <si>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</si>
  <si>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</si>
  <si>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</si>
  <si>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</si>
  <si>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</si>
  <si>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</si>
  <si>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</si>
  <si>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</si>
  <si>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</si>
  <si>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</si>
  <si>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</si>
  <si>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</si>
  <si>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</si>
  <si>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</si>
  <si>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</si>
  <si>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</si>
  <si>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</si>
  <si>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</si>
  <si>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</si>
  <si>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</si>
  <si>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</si>
  <si>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</si>
  <si>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</si>
  <si>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</si>
  <si>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</si>
  <si>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</si>
  <si>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</si>
  <si>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</si>
  <si>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</si>
  <si>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</si>
  <si>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</si>
  <si>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</si>
  <si>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</si>
  <si>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</si>
  <si>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</si>
  <si>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</si>
  <si>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</si>
  <si>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</si>
  <si>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</si>
  <si>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</si>
  <si>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</si>
  <si>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</si>
  <si>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</si>
  <si>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</si>
  <si>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</si>
  <si>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</si>
  <si>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</si>
  <si>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</si>
  <si>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</si>
  <si>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</si>
  <si>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</si>
  <si>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</si>
  <si>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</si>
  <si>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</si>
  <si>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</si>
  <si>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</si>
  <si>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</si>
  <si>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</si>
  <si>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</si>
  <si>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</si>
  <si>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</si>
  <si>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</si>
  <si>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</si>
  <si>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</si>
  <si>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</si>
  <si>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</si>
  <si>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</si>
  <si>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</si>
  <si>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</si>
  <si>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</si>
  <si>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</si>
  <si>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</si>
  <si>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</si>
  <si>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</si>
  <si>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</si>
  <si>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</si>
  <si>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</si>
  <si>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</si>
  <si>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</si>
  <si>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</si>
  <si>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</si>
  <si>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</si>
  <si>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</si>
  <si>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</si>
  <si>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</si>
  <si>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</si>
  <si>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</si>
  <si>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</si>
  <si>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</si>
  <si>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</si>
  <si>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</si>
  <si>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</si>
  <si>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</si>
  <si>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</si>
  <si>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</si>
  <si>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</si>
  <si>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</si>
  <si>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</si>
  <si>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</si>
  <si>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</si>
  <si>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</si>
  <si>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</si>
  <si>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</si>
  <si>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</si>
  <si>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</si>
  <si>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</si>
  <si>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</si>
  <si>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</si>
  <si>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</si>
  <si>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</si>
  <si>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</si>
  <si>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</si>
  <si>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</si>
  <si>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</si>
  <si>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</si>
  <si>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</si>
  <si>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</si>
  <si>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</si>
  <si>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</si>
  <si>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</si>
  <si>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</si>
  <si>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</si>
  <si>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</si>
  <si>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</si>
  <si>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</si>
  <si>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</si>
  <si>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</si>
  <si>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</si>
  <si>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</si>
  <si>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</si>
  <si>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</si>
  <si>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</si>
  <si>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</si>
  <si>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</si>
  <si>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</si>
  <si>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</si>
  <si>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</si>
  <si>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</si>
  <si>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</si>
  <si>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</si>
  <si>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</si>
  <si>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</si>
  <si>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</si>
  <si>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</si>
  <si>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</si>
  <si>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</si>
  <si>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</si>
  <si>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</si>
  <si>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</si>
  <si>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</si>
  <si>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</si>
  <si>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</si>
  <si>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</si>
  <si>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</si>
  <si>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</si>
  <si>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</si>
  <si>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</si>
  <si>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</si>
  <si>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</si>
  <si>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</si>
  <si>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</si>
  <si>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</si>
  <si>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</si>
  <si>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</si>
  <si>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</si>
  <si>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</si>
  <si>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</si>
  <si>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</si>
  <si>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</si>
  <si>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</si>
  <si>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</si>
  <si>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</si>
  <si>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</si>
  <si>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</si>
  <si>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</si>
  <si>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</si>
  <si>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</si>
  <si>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</si>
  <si>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</si>
  <si>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</si>
  <si>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</si>
  <si>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</si>
  <si>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</si>
  <si>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</si>
  <si>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</si>
  <si>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</si>
  <si>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</si>
  <si>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</si>
  <si>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</si>
  <si>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</si>
  <si>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</si>
  <si>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</si>
  <si>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</si>
  <si>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</si>
  <si>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</si>
  <si>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</si>
  <si>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</si>
  <si>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</si>
  <si>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</si>
  <si>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</si>
  <si>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</si>
  <si>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</si>
  <si>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</si>
  <si>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</si>
  <si>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</si>
  <si>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</si>
  <si>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</si>
  <si>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</si>
  <si>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</si>
  <si>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</si>
  <si>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</si>
  <si>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</si>
  <si>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</si>
  <si>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</si>
  <si>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</si>
  <si>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</si>
  <si>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</si>
  <si>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</si>
  <si>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</si>
  <si>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</si>
  <si>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</si>
  <si>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</si>
  <si>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</si>
  <si>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</si>
  <si>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</si>
  <si>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</si>
  <si>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</si>
  <si>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</si>
  <si>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</si>
  <si>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</si>
  <si>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</si>
  <si>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</si>
  <si>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</si>
  <si>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</si>
  <si>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</si>
  <si>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</si>
  <si>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</si>
  <si>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</si>
  <si>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</si>
  <si>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</si>
  <si>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</si>
  <si>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</si>
  <si>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</si>
  <si>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</si>
  <si>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</si>
  <si>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</si>
  <si>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</si>
  <si>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</si>
  <si>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</si>
  <si>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</si>
  <si>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</si>
  <si>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</si>
  <si>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</si>
  <si>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</si>
  <si>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</si>
  <si>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</si>
  <si>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</si>
  <si>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</si>
  <si>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</si>
  <si>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</si>
  <si>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</si>
  <si>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</si>
  <si>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</si>
  <si>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</si>
  <si>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</si>
  <si>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</si>
  <si>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</si>
  <si>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</si>
  <si>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</si>
  <si>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</si>
  <si>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</si>
  <si>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</si>
  <si>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</si>
  <si>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</si>
  <si>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</si>
  <si>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</si>
  <si>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</si>
  <si>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</si>
  <si>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</si>
  <si>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</si>
  <si>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</si>
  <si>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</si>
  <si>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</si>
  <si>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</si>
  <si>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</si>
  <si>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</si>
  <si>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</si>
  <si>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</si>
  <si>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</si>
  <si>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</si>
  <si>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</si>
  <si>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</si>
  <si>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</si>
  <si>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</si>
  <si>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</si>
  <si>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</si>
  <si>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</si>
  <si>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</si>
  <si>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</si>
  <si>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</si>
  <si>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</si>
  <si>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</si>
  <si>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</si>
  <si>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</si>
  <si>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</si>
  <si>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</si>
  <si>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</si>
  <si>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</si>
  <si>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</si>
  <si>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</si>
  <si>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</si>
  <si>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</si>
  <si>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</si>
  <si>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</si>
  <si>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</si>
  <si>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</si>
  <si>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</si>
  <si>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</si>
  <si>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</si>
  <si>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</si>
  <si>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</si>
  <si>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</si>
  <si>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</si>
  <si>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</si>
  <si>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</si>
  <si>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</si>
  <si>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</si>
  <si>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</si>
  <si>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</si>
  <si>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</si>
  <si>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</si>
  <si>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</si>
  <si>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</si>
  <si>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</si>
  <si>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</si>
  <si>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</si>
  <si>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</si>
  <si>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</si>
  <si>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</si>
  <si>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</si>
  <si>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</si>
  <si>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</si>
  <si>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</si>
  <si>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</si>
  <si>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</si>
  <si>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</si>
  <si>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</si>
  <si>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</si>
  <si>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</si>
  <si>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</si>
  <si>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</si>
  <si>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</si>
  <si>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</si>
  <si>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</si>
  <si>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</si>
  <si>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</si>
  <si>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</si>
  <si>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</si>
  <si>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</si>
  <si>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</si>
  <si>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</si>
  <si>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</si>
  <si>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</si>
  <si>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</si>
  <si>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</si>
  <si>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</si>
  <si>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</si>
  <si>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</si>
  <si>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</si>
  <si>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</si>
  <si>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</si>
  <si>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</si>
  <si>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</si>
  <si>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</si>
  <si>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</si>
  <si>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</si>
  <si>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</si>
  <si>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</si>
  <si>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</si>
  <si>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</si>
  <si>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</si>
  <si>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</si>
  <si>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</si>
  <si>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</si>
  <si>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</si>
  <si>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</si>
  <si>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</si>
  <si>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</si>
  <si>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</si>
  <si>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</si>
  <si>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</si>
  <si>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</si>
  <si>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</si>
  <si>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</si>
  <si>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</si>
  <si>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</si>
  <si>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</si>
  <si>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</si>
  <si>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</si>
  <si>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</si>
  <si>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</si>
  <si>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</si>
  <si>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</si>
  <si>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</si>
  <si>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</si>
  <si>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</si>
  <si>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</si>
  <si>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</si>
  <si>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</si>
  <si>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</si>
  <si>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</si>
  <si>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</si>
  <si>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</si>
  <si>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</si>
  <si>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</si>
  <si>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</si>
  <si>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</si>
  <si>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</si>
  <si>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</si>
  <si>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</si>
  <si>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</si>
  <si>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</si>
  <si>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</si>
  <si>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</si>
  <si>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</si>
  <si>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</si>
  <si>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</si>
  <si>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</si>
  <si>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</si>
  <si>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</si>
  <si>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</si>
  <si>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</si>
  <si>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</si>
  <si>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</si>
  <si>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</si>
  <si>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</si>
  <si>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</si>
  <si>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</si>
  <si>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</si>
  <si>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</si>
  <si>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</si>
  <si>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</si>
  <si>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</si>
  <si>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</si>
  <si>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</si>
  <si>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</si>
  <si>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</si>
  <si>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</si>
  <si>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</si>
  <si>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</si>
  <si>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</si>
  <si>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</si>
  <si>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</si>
  <si>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</si>
  <si>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</si>
  <si>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</si>
  <si>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</si>
  <si>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</si>
  <si>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</si>
  <si>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</si>
  <si>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</si>
  <si>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</si>
  <si>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</si>
  <si>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</si>
  <si>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</si>
  <si>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</si>
  <si>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</si>
  <si>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</si>
  <si>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</si>
  <si>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</si>
  <si>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</si>
  <si>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</si>
  <si>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</si>
  <si>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</si>
  <si>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</si>
  <si>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</si>
  <si>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</si>
  <si>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</si>
  <si>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</si>
  <si>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</si>
  <si>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</si>
  <si>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</si>
  <si>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</si>
  <si>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</si>
  <si>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</si>
  <si>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</si>
  <si>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</si>
  <si>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</si>
  <si>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</si>
  <si>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</si>
  <si>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</si>
  <si>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</si>
  <si>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</si>
  <si>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</si>
  <si>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</si>
  <si>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</si>
  <si>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</si>
  <si>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</si>
  <si>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</si>
  <si>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</si>
  <si>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</si>
  <si>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</si>
  <si>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</si>
  <si>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</si>
  <si>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</si>
  <si>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</si>
  <si>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</si>
  <si>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</si>
  <si>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</si>
  <si>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</si>
  <si>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</si>
  <si>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</si>
  <si>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</si>
  <si>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</si>
  <si>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</si>
  <si>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</si>
  <si>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</si>
  <si>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</si>
  <si>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</si>
  <si>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</si>
  <si>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</si>
  <si>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</si>
  <si>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</si>
  <si>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</si>
  <si>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</si>
  <si>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</si>
  <si>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</si>
  <si>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</si>
  <si>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</si>
  <si>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</si>
  <si>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</si>
  <si>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</si>
  <si>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</si>
  <si>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</si>
  <si>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</si>
  <si>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</si>
  <si>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</si>
  <si>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</si>
  <si>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</si>
  <si>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</si>
  <si>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</si>
  <si>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</si>
  <si>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</si>
  <si>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</si>
  <si>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</si>
  <si>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</si>
  <si>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</si>
  <si>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</si>
  <si>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</si>
  <si>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</si>
  <si>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</si>
  <si>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</si>
  <si>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</si>
  <si>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</si>
  <si>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</si>
  <si>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</si>
  <si>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</si>
  <si>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</si>
  <si>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</si>
  <si>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</si>
  <si>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</si>
  <si>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</si>
  <si>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</si>
  <si>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</si>
  <si>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</si>
  <si>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</si>
  <si>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</si>
  <si>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</si>
  <si>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</si>
  <si>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</si>
  <si>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</si>
  <si>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</si>
  <si>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</si>
  <si>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</si>
  <si>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</si>
  <si>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</si>
  <si>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</si>
  <si>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</si>
  <si>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</si>
  <si>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</si>
  <si>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</si>
  <si>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</si>
  <si>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</si>
  <si>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</si>
  <si>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</si>
  <si>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</si>
  <si>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</si>
  <si>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</si>
  <si>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</si>
  <si>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</si>
  <si>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</si>
  <si>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</si>
  <si>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</si>
  <si>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</si>
  <si>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</si>
  <si>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</si>
  <si>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</si>
  <si>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</si>
  <si>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</si>
  <si>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</si>
  <si>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</si>
  <si>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</si>
  <si>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</si>
  <si>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</si>
  <si>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</si>
  <si>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</si>
  <si>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</si>
  <si>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</si>
  <si>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</si>
  <si>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</si>
  <si>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</si>
  <si>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</si>
  <si>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</si>
  <si>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</si>
  <si>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</si>
  <si>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</si>
  <si>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</si>
  <si>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</si>
  <si>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</si>
  <si>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</si>
  <si>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</si>
  <si>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</si>
  <si>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</si>
  <si>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</si>
  <si>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</si>
  <si>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</si>
  <si>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</si>
  <si>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</si>
  <si>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</si>
  <si>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</si>
  <si>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</si>
  <si>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</si>
  <si>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</si>
  <si>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</si>
  <si>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</si>
  <si>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</si>
  <si>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</si>
  <si>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</si>
  <si>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</si>
  <si>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</si>
  <si>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</si>
  <si>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</si>
  <si>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</si>
  <si>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</si>
  <si>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</si>
  <si>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</si>
  <si>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</si>
  <si>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</si>
  <si>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</si>
  <si>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</si>
  <si>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</si>
  <si>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</si>
  <si>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</si>
  <si>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</si>
  <si>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</si>
  <si>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</si>
  <si>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</si>
  <si>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</si>
  <si>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</si>
  <si>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</si>
  <si>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</si>
  <si>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</si>
  <si>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</si>
  <si>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</si>
  <si>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</si>
  <si>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</si>
  <si>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</si>
  <si>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</si>
  <si>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</si>
  <si>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</si>
  <si>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</si>
  <si>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</si>
  <si>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</si>
  <si>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</si>
  <si>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</si>
  <si>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</si>
  <si>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</si>
  <si>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</si>
  <si>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</si>
  <si>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</si>
  <si>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</si>
  <si>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</si>
  <si>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</si>
  <si>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</si>
  <si>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</si>
  <si>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</si>
  <si>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</si>
  <si>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</si>
  <si>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</si>
  <si>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</si>
  <si>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</si>
  <si>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</si>
  <si>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</si>
  <si>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</si>
  <si>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</si>
  <si>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</si>
  <si>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</si>
  <si>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</si>
  <si>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</si>
  <si>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</si>
  <si>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</si>
  <si>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</si>
  <si>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</si>
  <si>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</si>
  <si>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</si>
  <si>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</si>
  <si>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</si>
  <si>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</si>
  <si>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</si>
  <si>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</si>
  <si>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</si>
  <si>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</si>
  <si>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</si>
  <si>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</si>
  <si>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</si>
  <si>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</si>
  <si>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</si>
  <si>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</si>
  <si>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</si>
  <si>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</si>
  <si>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</si>
  <si>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</si>
  <si>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</si>
  <si>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</si>
  <si>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</si>
  <si>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</si>
  <si>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</si>
  <si>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</si>
  <si>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</si>
  <si>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</si>
  <si>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</si>
  <si>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</si>
  <si>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</si>
  <si>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</si>
  <si>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</si>
  <si>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</si>
  <si>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</si>
  <si>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</si>
  <si>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</si>
  <si>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</si>
  <si>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</si>
  <si>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</si>
  <si>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</si>
  <si>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</si>
  <si>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</si>
  <si>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</si>
  <si>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</si>
  <si>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</si>
  <si>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</si>
  <si>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</si>
  <si>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</si>
  <si>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</si>
  <si>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</si>
  <si>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</si>
  <si>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</si>
  <si>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</si>
  <si>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</si>
  <si>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</si>
  <si>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</si>
  <si>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</si>
  <si>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</si>
  <si>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</si>
  <si>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</si>
  <si>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</si>
  <si>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</si>
  <si>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</si>
  <si>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</si>
  <si>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</si>
  <si>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</si>
  <si>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</si>
  <si>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</si>
  <si>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</si>
  <si>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</si>
  <si>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</si>
  <si>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</si>
  <si>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</si>
  <si>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</si>
  <si>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</si>
  <si>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</si>
  <si>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</si>
  <si>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</si>
  <si>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</si>
  <si>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</si>
  <si>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</si>
  <si>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</si>
  <si>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</si>
  <si>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</si>
  <si>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</si>
  <si>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</si>
  <si>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</si>
  <si>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</si>
  <si>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</si>
  <si>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</si>
  <si>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</si>
  <si>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</si>
  <si>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</si>
  <si>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</si>
  <si>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</si>
  <si>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</si>
  <si>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</si>
  <si>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</si>
  <si>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</si>
  <si>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</si>
  <si>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</si>
  <si>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</si>
  <si>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</si>
  <si>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</si>
  <si>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</si>
  <si>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</si>
  <si>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</si>
  <si>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</si>
  <si>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</si>
  <si>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</si>
  <si>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</si>
  <si>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</si>
  <si>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</si>
  <si>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</si>
  <si>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</si>
  <si>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</si>
  <si>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</si>
  <si>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</si>
  <si>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</si>
  <si>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</si>
  <si>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</si>
  <si>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</si>
  <si>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</si>
  <si>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</si>
  <si>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</si>
  <si>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</si>
  <si>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</si>
  <si>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</si>
  <si>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</si>
  <si>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</si>
  <si>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</si>
  <si>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</si>
  <si>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</si>
  <si>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</si>
  <si>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</si>
  <si>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</si>
  <si>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</si>
  <si>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</si>
  <si>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</si>
  <si>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</si>
  <si>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</si>
  <si>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</si>
  <si>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</si>
  <si>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</si>
  <si>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</si>
  <si>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</si>
  <si>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</si>
  <si>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</si>
  <si>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</si>
  <si>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</si>
  <si>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</si>
  <si>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</si>
  <si>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</si>
  <si>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</si>
  <si>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</si>
  <si>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</si>
  <si>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</si>
  <si>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</si>
  <si>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</si>
  <si>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</si>
  <si>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</si>
  <si>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</si>
  <si>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</si>
  <si>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</si>
  <si>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</si>
  <si>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</si>
  <si>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</si>
  <si>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</si>
  <si>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</si>
  <si>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</si>
  <si>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</si>
  <si>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</si>
  <si>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</si>
  <si>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</si>
  <si>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</si>
  <si>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</si>
  <si>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</si>
  <si>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</si>
  <si>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</si>
  <si>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</si>
  <si>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</si>
  <si>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</si>
  <si>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</si>
  <si>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</si>
  <si>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</si>
  <si>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</si>
  <si>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</si>
  <si>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</si>
  <si>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</si>
  <si>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</si>
  <si>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</si>
  <si>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</si>
  <si>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</si>
  <si>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</si>
  <si>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</si>
  <si>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</si>
  <si>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</si>
  <si>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</si>
  <si>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</si>
  <si>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</si>
  <si>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</si>
  <si>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</si>
  <si>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</si>
  <si>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</si>
  <si>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</si>
  <si>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</si>
  <si>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</si>
  <si>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</si>
  <si>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</si>
  <si>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</si>
  <si>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</si>
  <si>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</si>
  <si>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</si>
  <si>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</si>
  <si>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</si>
  <si>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</si>
  <si>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</si>
  <si>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</si>
  <si>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</si>
  <si>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</si>
  <si>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</si>
  <si>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</si>
  <si>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</si>
  <si>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</si>
  <si>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</si>
  <si>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</si>
  <si>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</si>
  <si>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</si>
  <si>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</si>
  <si>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</si>
  <si>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</si>
  <si>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</si>
  <si>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</si>
  <si>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</si>
  <si>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</si>
  <si>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</si>
  <si>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</si>
  <si>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</si>
  <si>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</si>
  <si>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</si>
  <si>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</si>
  <si>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</si>
  <si>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</si>
  <si>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</si>
  <si>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</si>
  <si>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</si>
  <si>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</si>
  <si>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</si>
  <si>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</si>
  <si>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</si>
  <si>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</si>
  <si>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</si>
  <si>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</si>
  <si>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</si>
  <si>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</si>
  <si>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</si>
  <si>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</si>
  <si>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</si>
  <si>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</si>
  <si>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</si>
  <si>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</si>
  <si>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</si>
  <si>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</si>
  <si>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</si>
  <si>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</si>
  <si>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</si>
  <si>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</si>
  <si>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</si>
  <si>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</si>
  <si>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</si>
  <si>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</si>
  <si>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</si>
  <si>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</si>
  <si>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</si>
  <si>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</si>
  <si>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</si>
  <si>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</si>
  <si>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</si>
  <si>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</si>
  <si>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</si>
  <si>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</si>
  <si>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</si>
  <si>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</si>
  <si>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</si>
  <si>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</si>
  <si>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</si>
  <si>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</si>
  <si>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</si>
  <si>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</si>
  <si>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</si>
  <si>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</si>
  <si>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</si>
  <si>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</si>
  <si>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</si>
  <si>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</si>
  <si>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</si>
  <si>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</si>
  <si>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</si>
  <si>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</si>
  <si>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</si>
  <si>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</si>
  <si>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</si>
  <si>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</si>
  <si>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</si>
  <si>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</si>
  <si>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</si>
  <si>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</si>
  <si>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</si>
  <si>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</si>
  <si>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</si>
  <si>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</si>
  <si>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</si>
  <si>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</si>
  <si>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</si>
  <si>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</si>
  <si>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</si>
  <si>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</si>
  <si>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</si>
  <si>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</si>
  <si>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</si>
  <si>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</si>
  <si>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</si>
  <si>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</si>
  <si>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</si>
  <si>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</si>
  <si>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</si>
  <si>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</si>
  <si>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</si>
  <si>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</si>
  <si>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</si>
  <si>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</si>
  <si>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</si>
  <si>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</si>
  <si>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</si>
  <si>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</si>
  <si>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</si>
  <si>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</si>
  <si>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</si>
  <si>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</si>
  <si>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</si>
  <si>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</si>
  <si>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</si>
  <si>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</si>
  <si>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</si>
  <si>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</si>
  <si>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</si>
  <si>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</si>
  <si>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</si>
  <si>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</si>
  <si>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</si>
  <si>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</si>
  <si>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</si>
  <si>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</si>
  <si>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</si>
  <si>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</si>
  <si>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</si>
  <si>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</si>
  <si>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</si>
  <si>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</si>
  <si>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</si>
  <si>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</si>
  <si>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</si>
  <si>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</si>
  <si>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</si>
  <si>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</si>
  <si>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</si>
  <si>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</si>
  <si>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</si>
  <si>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</si>
  <si>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</si>
  <si>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</si>
  <si>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</si>
  <si>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</si>
  <si>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</si>
  <si>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</si>
  <si>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</si>
  <si>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</si>
  <si>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</si>
  <si>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</si>
  <si>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</si>
  <si>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</si>
  <si>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</si>
  <si>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</si>
  <si>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</si>
  <si>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</si>
  <si>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</si>
  <si>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</si>
  <si>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</si>
  <si>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</si>
  <si>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</si>
  <si>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</si>
  <si>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</si>
  <si>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</si>
  <si>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</si>
  <si>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</si>
  <si>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</si>
  <si>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</si>
  <si>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</si>
  <si>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</si>
  <si>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</si>
  <si>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</si>
  <si>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</si>
  <si>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</si>
  <si>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</si>
  <si>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</si>
  <si>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</si>
  <si>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</si>
  <si>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</si>
  <si>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</si>
  <si>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</si>
  <si>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</si>
  <si>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</si>
  <si>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</si>
  <si>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</si>
  <si>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</si>
  <si>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</si>
  <si>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</si>
  <si>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</si>
  <si>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</si>
  <si>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</si>
  <si>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</si>
  <si>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</si>
  <si>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</si>
  <si>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</si>
  <si>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</si>
  <si>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</si>
  <si>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</si>
  <si>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</si>
  <si>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</si>
  <si>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</si>
  <si>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</si>
  <si>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</si>
  <si>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</si>
  <si>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</si>
  <si>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</si>
  <si>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</si>
  <si>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</si>
  <si>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</si>
  <si>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</si>
  <si>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</si>
  <si>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</si>
  <si>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</si>
  <si>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</si>
  <si>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</si>
  <si>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</si>
  <si>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</si>
  <si>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</si>
  <si>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</si>
  <si>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</si>
  <si>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</si>
  <si>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</si>
  <si>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</si>
  <si>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</si>
  <si>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</si>
  <si>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</si>
  <si>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</si>
  <si>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</si>
  <si>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</si>
  <si>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</si>
  <si>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</si>
  <si>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</si>
  <si>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</si>
  <si>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</si>
  <si>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</si>
  <si>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</si>
  <si>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</si>
  <si>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</si>
  <si>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</si>
  <si>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</si>
  <si>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</si>
  <si>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</si>
  <si>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</si>
  <si>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</si>
  <si>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</si>
  <si>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</si>
  <si>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</si>
  <si>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</si>
  <si>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</si>
  <si>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</si>
  <si>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</si>
  <si>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</si>
  <si>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</si>
  <si>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</si>
  <si>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</si>
  <si>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</si>
  <si>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</si>
  <si>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</si>
  <si>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</si>
  <si>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</si>
  <si>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</si>
  <si>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</si>
  <si>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</si>
  <si>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</si>
  <si>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</si>
  <si>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</si>
  <si>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</si>
  <si>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</si>
  <si>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</si>
  <si>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</si>
  <si>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</si>
  <si>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</si>
  <si>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</si>
  <si>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</si>
  <si>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</si>
  <si>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</si>
  <si>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</si>
  <si>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</si>
  <si>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</si>
  <si>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</si>
  <si>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</si>
  <si>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</si>
  <si>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</si>
  <si>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</si>
  <si>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</si>
  <si>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</si>
  <si>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</si>
  <si>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</si>
  <si>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</si>
  <si>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</si>
  <si>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</si>
  <si>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</si>
  <si>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</si>
  <si>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</si>
  <si>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</si>
  <si>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</si>
  <si>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</si>
  <si>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</si>
  <si>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</si>
  <si>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</si>
  <si>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</si>
  <si>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</si>
  <si>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</si>
  <si>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</si>
  <si>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</si>
  <si>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</si>
  <si>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</si>
  <si>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</si>
  <si>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</si>
  <si>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</si>
  <si>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</si>
  <si>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</si>
  <si>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</si>
  <si>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</si>
  <si>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</si>
  <si>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</si>
  <si>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</si>
  <si>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</si>
  <si>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</si>
  <si>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</si>
  <si>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</si>
  <si>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</si>
  <si>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</si>
  <si>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</si>
  <si>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</si>
  <si>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</si>
  <si>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</si>
  <si>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</si>
  <si>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</si>
  <si>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</si>
  <si>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</si>
  <si>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</si>
  <si>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</si>
  <si>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</si>
  <si>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</si>
  <si>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</si>
  <si>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</si>
  <si>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</si>
  <si>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</si>
  <si>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</si>
  <si>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</si>
  <si>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</si>
  <si>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</si>
  <si>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</si>
  <si>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</si>
  <si>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</si>
  <si>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</si>
  <si>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</si>
  <si>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</si>
  <si>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</si>
  <si>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</si>
  <si>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</si>
  <si>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</si>
  <si>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</si>
  <si>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</si>
  <si>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</si>
  <si>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</si>
  <si>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</si>
  <si>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</si>
  <si>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</si>
  <si>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</si>
  <si>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</si>
  <si>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</si>
  <si>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</si>
  <si>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</si>
  <si>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</si>
  <si>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</si>
  <si>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</si>
  <si>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</si>
  <si>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</si>
  <si>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</si>
  <si>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</si>
  <si>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</si>
  <si>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</si>
  <si>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</si>
  <si>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</si>
  <si>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</si>
  <si>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</si>
  <si>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</si>
  <si>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</si>
  <si>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</si>
  <si>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</si>
  <si>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</si>
  <si>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</si>
  <si>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</si>
  <si>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</si>
  <si>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</si>
  <si>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</si>
  <si>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</si>
  <si>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</si>
  <si>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</si>
  <si>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</si>
  <si>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</si>
  <si>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</si>
  <si>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</si>
  <si>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</si>
  <si>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</si>
  <si>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</si>
  <si>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</si>
  <si>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</si>
  <si>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</si>
  <si>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</si>
  <si>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</si>
  <si>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</si>
  <si>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</si>
  <si>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</si>
  <si>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</si>
  <si>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</si>
  <si>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</si>
  <si>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</si>
  <si>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</si>
  <si>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</si>
  <si>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</si>
  <si>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</si>
  <si>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</si>
  <si>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</si>
  <si>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</si>
  <si>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</si>
  <si>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</si>
  <si>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</si>
  <si>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</si>
  <si>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</si>
  <si>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</si>
  <si>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</si>
  <si>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</si>
  <si>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</si>
  <si>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</si>
  <si>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</si>
  <si>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</si>
  <si>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</si>
  <si>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</si>
  <si>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</si>
  <si>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</si>
  <si>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</si>
  <si>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</si>
  <si>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</si>
  <si>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</si>
  <si>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</si>
  <si>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</si>
  <si>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</si>
  <si>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</si>
  <si>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</si>
  <si>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</si>
  <si>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</si>
  <si>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</si>
  <si>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</si>
  <si>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</si>
  <si>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</si>
  <si>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</si>
  <si>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</si>
  <si>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</si>
  <si>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</si>
  <si>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</si>
  <si>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</si>
  <si>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</si>
  <si>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</si>
  <si>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</si>
  <si>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</si>
  <si>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</si>
  <si>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</si>
  <si>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</si>
  <si>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</si>
  <si>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</si>
  <si>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</si>
  <si>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</si>
  <si>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</si>
  <si>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</si>
  <si>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</si>
  <si>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</si>
  <si>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</si>
  <si>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</si>
  <si>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</si>
  <si>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</si>
  <si>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</si>
  <si>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</si>
  <si>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</si>
  <si>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</si>
  <si>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</si>
  <si>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</si>
  <si>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</si>
  <si>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</si>
  <si>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</si>
  <si>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</si>
  <si>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</si>
  <si>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</si>
  <si>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</si>
  <si>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</si>
  <si>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</si>
  <si>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</si>
  <si>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</si>
  <si>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</si>
  <si>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</si>
  <si>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</si>
  <si>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</si>
  <si>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</si>
  <si>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</si>
  <si>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</si>
  <si>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</si>
  <si>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</si>
  <si>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</si>
  <si>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</si>
  <si>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</si>
  <si>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</si>
  <si>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</si>
  <si>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</si>
  <si>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</si>
  <si>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</si>
  <si>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</si>
  <si>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</si>
  <si>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</si>
  <si>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</si>
  <si>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</si>
  <si>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</si>
  <si>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</si>
  <si>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</si>
  <si>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</si>
  <si>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</si>
  <si>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</si>
  <si>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</si>
  <si>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</si>
  <si>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</si>
  <si>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</si>
  <si>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</si>
  <si>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</si>
  <si>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</si>
  <si>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</si>
  <si>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</si>
  <si>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</si>
  <si>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</si>
  <si>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</si>
  <si>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</si>
  <si>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</si>
  <si>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</si>
  <si>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</si>
  <si>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</si>
  <si>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</si>
  <si>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</si>
  <si>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</si>
  <si>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</si>
  <si>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</si>
  <si>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</si>
  <si>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</si>
  <si>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</si>
  <si>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</si>
  <si>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</si>
  <si>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</si>
  <si>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</si>
  <si>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</si>
  <si>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</si>
  <si>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</si>
  <si>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</si>
  <si>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</si>
  <si>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</si>
  <si>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</si>
  <si>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</si>
  <si>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</si>
  <si>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</si>
  <si>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</si>
  <si>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</si>
  <si>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</si>
  <si>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</si>
  <si>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</si>
  <si>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</si>
  <si>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</si>
  <si>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</si>
  <si>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</si>
  <si>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</si>
  <si>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</si>
  <si>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</si>
  <si>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</si>
  <si>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</si>
  <si>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</si>
  <si>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</si>
  <si>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</si>
  <si>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</si>
  <si>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</si>
  <si>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</si>
  <si>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</si>
  <si>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</si>
  <si>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</si>
  <si>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</si>
  <si>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</si>
  <si>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</si>
  <si>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</si>
  <si>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</si>
  <si>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</si>
  <si>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</si>
  <si>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</si>
  <si>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</si>
  <si>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</si>
  <si>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</si>
  <si>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</si>
  <si>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</si>
  <si>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</si>
  <si>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</si>
  <si>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</si>
  <si>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</si>
  <si>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</si>
  <si>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</si>
  <si>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</si>
  <si>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</si>
  <si>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</si>
  <si>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</si>
  <si>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</si>
  <si>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</si>
  <si>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</si>
  <si>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</si>
  <si>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</si>
  <si>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</si>
  <si>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</si>
  <si>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</si>
  <si>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</si>
  <si>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</si>
  <si>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</si>
  <si>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</si>
  <si>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</si>
  <si>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</si>
  <si>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</si>
  <si>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</si>
  <si>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</si>
  <si>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</si>
  <si>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</si>
  <si>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</si>
  <si>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</si>
  <si>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</si>
  <si>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</si>
  <si>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</si>
  <si>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</si>
  <si>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</si>
  <si>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</si>
  <si>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</si>
  <si>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</si>
  <si>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</si>
  <si>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</si>
  <si>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</si>
  <si>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</si>
  <si>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</si>
  <si>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</si>
  <si>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</si>
  <si>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</si>
  <si>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</si>
  <si>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</si>
  <si>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</si>
  <si>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</si>
  <si>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</si>
  <si>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</si>
  <si>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</si>
  <si>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</si>
  <si>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</si>
  <si>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</si>
  <si>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</si>
  <si>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</si>
  <si>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</si>
  <si>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</si>
  <si>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</si>
  <si>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</si>
  <si>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</si>
  <si>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</si>
  <si>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</si>
  <si>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</si>
  <si>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</si>
  <si>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</si>
  <si>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</si>
  <si>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</si>
  <si>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</si>
  <si>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</si>
  <si>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</si>
  <si>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</si>
  <si>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</si>
  <si>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</si>
  <si>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</si>
  <si>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</si>
  <si>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</si>
  <si>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</si>
  <si>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</si>
  <si>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</si>
  <si>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</si>
  <si>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</si>
  <si>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</si>
  <si>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</si>
  <si>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</si>
  <si>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</si>
  <si>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</si>
  <si>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</si>
  <si>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</si>
  <si>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</si>
  <si>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</si>
  <si>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</si>
  <si>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</si>
  <si>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</si>
  <si>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</si>
  <si>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</si>
  <si>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</si>
  <si>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</si>
  <si>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</si>
  <si>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</si>
  <si>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</si>
  <si>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</si>
  <si>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</si>
  <si>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</si>
  <si>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</si>
  <si>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</si>
  <si>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</si>
  <si>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</si>
  <si>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</si>
  <si>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</si>
  <si>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</si>
  <si>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</si>
  <si>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</si>
  <si>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</si>
  <si>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</si>
  <si>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</si>
  <si>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</si>
  <si>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</si>
  <si>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</si>
  <si>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</si>
  <si>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</si>
  <si>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</si>
  <si>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</si>
  <si>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</si>
  <si>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</si>
  <si>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</si>
  <si>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</si>
  <si>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</si>
  <si>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</si>
  <si>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</si>
  <si>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</si>
  <si>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</si>
  <si>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</si>
  <si>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</si>
  <si>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</si>
  <si>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</si>
  <si>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</si>
  <si>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</si>
  <si>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</si>
  <si>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</si>
  <si>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</si>
  <si>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</si>
  <si>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</si>
  <si>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</si>
  <si>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</si>
  <si>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</si>
  <si>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</si>
  <si>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</si>
  <si>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</si>
  <si>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</si>
  <si>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</si>
  <si>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</si>
  <si>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</si>
  <si>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</si>
  <si>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</si>
  <si>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</si>
  <si>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</si>
  <si>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</si>
  <si>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</si>
  <si>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</si>
  <si>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</si>
  <si>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</si>
  <si>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</si>
  <si>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</si>
  <si>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</si>
  <si>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</si>
  <si>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</si>
  <si>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</si>
  <si>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</si>
  <si>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</si>
  <si>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</si>
  <si>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</si>
  <si>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</si>
  <si>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</si>
  <si>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</si>
  <si>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</si>
  <si>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</si>
  <si>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</si>
  <si>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</si>
  <si>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</si>
  <si>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</si>
  <si>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</si>
  <si>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</si>
  <si>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</si>
  <si>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</si>
  <si>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</si>
  <si>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</si>
  <si>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</si>
  <si>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</si>
  <si>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</si>
  <si>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</si>
  <si>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</si>
  <si>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</si>
  <si>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</si>
  <si>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</si>
  <si>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</si>
  <si>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</si>
  <si>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</si>
  <si>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</si>
  <si>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</si>
  <si>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</si>
  <si>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</si>
  <si>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</si>
  <si>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</si>
  <si>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</si>
  <si>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</si>
  <si>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</si>
  <si>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</si>
  <si>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</si>
  <si>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</si>
  <si>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</si>
  <si>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</si>
  <si>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</si>
  <si>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</si>
  <si>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</si>
  <si>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</si>
  <si>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</si>
  <si>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</si>
  <si>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</si>
  <si>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</si>
  <si>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</si>
  <si>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</si>
  <si>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</si>
  <si>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</si>
  <si>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</si>
  <si>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</si>
  <si>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</si>
  <si>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</si>
  <si>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</si>
  <si>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</si>
  <si>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</si>
  <si>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</si>
  <si>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</si>
  <si>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</si>
  <si>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</si>
  <si>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</si>
  <si>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</si>
  <si>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</si>
  <si>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</si>
  <si>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</si>
  <si>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</si>
  <si>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</si>
  <si>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</si>
  <si>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</si>
  <si>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</si>
  <si>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</si>
  <si>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</si>
  <si>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</si>
  <si>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</si>
  <si>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</si>
  <si>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</si>
  <si>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</si>
  <si>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</si>
  <si>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</si>
  <si>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</si>
  <si>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</si>
  <si>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</si>
  <si>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</si>
  <si>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</si>
  <si>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</si>
  <si>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</si>
  <si>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</si>
  <si>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</si>
  <si>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</si>
  <si>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</si>
  <si>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</si>
  <si>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</si>
  <si>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</si>
  <si>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</si>
  <si>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</si>
  <si>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</si>
  <si>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</si>
  <si>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</si>
  <si>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</si>
  <si>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</si>
  <si>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</si>
  <si>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</si>
  <si>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</si>
  <si>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</si>
  <si>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</si>
  <si>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</si>
  <si>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</si>
  <si>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</si>
  <si>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</si>
  <si>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</si>
  <si>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</si>
  <si>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</si>
  <si>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</si>
  <si>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</si>
  <si>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</si>
  <si>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</si>
  <si>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</si>
  <si>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</si>
  <si>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</si>
  <si>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</si>
  <si>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</si>
  <si>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</si>
  <si>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</si>
  <si>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</si>
  <si>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</si>
  <si>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</si>
  <si>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</si>
  <si>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</si>
  <si>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</si>
  <si>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</si>
  <si>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</si>
  <si>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</si>
  <si>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</si>
  <si>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</si>
  <si>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</si>
  <si>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</si>
  <si>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</si>
  <si>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</si>
  <si>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</si>
  <si>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</si>
  <si>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</si>
  <si>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</si>
  <si>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</si>
  <si>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</si>
  <si>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</si>
  <si>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</si>
  <si>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</si>
  <si>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</si>
  <si>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</si>
  <si>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</si>
  <si>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</si>
  <si>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</si>
  <si>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</si>
  <si>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</si>
  <si>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</si>
  <si>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</si>
  <si>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</si>
  <si>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</si>
  <si>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</si>
  <si>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</si>
  <si>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</si>
  <si>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</si>
  <si>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</si>
  <si>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</si>
  <si>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</si>
  <si>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</si>
  <si>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</si>
  <si>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</si>
  <si>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</si>
  <si>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</si>
  <si>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</si>
  <si>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</si>
  <si>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</si>
  <si>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</si>
  <si>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</si>
  <si>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</si>
  <si>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</si>
  <si>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</si>
  <si>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</si>
  <si>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</si>
  <si>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</si>
  <si>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</si>
  <si>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</si>
  <si>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</si>
  <si>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</si>
  <si>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</si>
  <si>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</si>
  <si>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</si>
  <si>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</si>
  <si>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</si>
  <si>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</si>
  <si>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</si>
  <si>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</si>
  <si>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</si>
  <si>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</si>
  <si>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</si>
  <si>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</si>
  <si>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</si>
  <si>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</si>
  <si>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</si>
  <si>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</si>
  <si>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</si>
  <si>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</si>
  <si>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</si>
  <si>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</si>
  <si>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</si>
  <si>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</si>
  <si>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</si>
  <si>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</si>
  <si>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</si>
  <si>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</si>
  <si>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</si>
  <si>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</si>
  <si>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</si>
  <si>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</si>
  <si>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</si>
  <si>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</si>
  <si>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</si>
  <si>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</si>
  <si>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</si>
  <si>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</si>
  <si>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</si>
  <si>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</si>
  <si>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</si>
  <si>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</si>
  <si>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</si>
  <si>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</si>
  <si>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</si>
  <si>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</si>
  <si>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</si>
  <si>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</si>
  <si>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</si>
  <si>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</si>
  <si>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</si>
  <si>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</si>
  <si>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</si>
  <si>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</si>
  <si>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</si>
  <si>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</si>
  <si>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</si>
  <si>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</si>
  <si>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</si>
  <si>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</si>
  <si>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</si>
  <si>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</si>
  <si>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</si>
  <si>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</si>
  <si>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</si>
  <si>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</si>
  <si>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</si>
  <si>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</si>
  <si>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</si>
  <si>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</si>
  <si>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</si>
  <si>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</si>
  <si>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</si>
  <si>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</si>
  <si>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</si>
  <si>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</si>
  <si>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</si>
  <si>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</si>
  <si>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</si>
  <si>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</si>
  <si>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</si>
  <si>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</si>
  <si>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</si>
  <si>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</si>
  <si>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</si>
  <si>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</si>
  <si>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</si>
  <si>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</si>
  <si>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</si>
  <si>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</si>
  <si>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</si>
  <si>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</si>
  <si>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</si>
  <si>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</si>
  <si>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</si>
  <si>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</si>
  <si>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</si>
  <si>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</si>
  <si>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</si>
  <si>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</si>
  <si>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</si>
  <si>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</si>
  <si>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</si>
  <si>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</si>
  <si>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</si>
  <si>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</si>
  <si>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</si>
  <si>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</si>
  <si>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</si>
  <si>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</si>
  <si>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</si>
  <si>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</si>
  <si>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</si>
  <si>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</si>
  <si>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</si>
  <si>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</si>
  <si>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</si>
  <si>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</si>
  <si>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</si>
  <si>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</si>
  <si>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</si>
  <si>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</si>
  <si>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</si>
  <si>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</si>
  <si>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</si>
  <si>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</si>
  <si>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</si>
  <si>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</si>
  <si>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</si>
  <si>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</si>
  <si>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</si>
  <si>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</si>
  <si>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</si>
  <si>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</si>
  <si>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</si>
  <si>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</si>
  <si>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</si>
  <si>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</si>
  <si>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</si>
  <si>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</si>
  <si>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</si>
  <si>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</si>
  <si>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</si>
  <si>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</si>
  <si>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</si>
  <si>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</si>
  <si>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</si>
  <si>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</si>
  <si>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</si>
  <si>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</si>
  <si>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</si>
  <si>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</si>
  <si>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</si>
  <si>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</si>
  <si>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</si>
  <si>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</si>
  <si>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</si>
  <si>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</si>
  <si>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</si>
  <si>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</si>
  <si>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</si>
  <si>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</si>
  <si>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</si>
  <si>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</si>
  <si>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</si>
  <si>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</si>
  <si>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</si>
  <si>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</si>
  <si>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</si>
  <si>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</si>
  <si>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</si>
  <si>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</si>
  <si>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</si>
  <si>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</si>
  <si>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</si>
  <si>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</si>
  <si>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</si>
  <si>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</si>
  <si>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</si>
  <si>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</si>
  <si>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</si>
  <si>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</si>
  <si>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</si>
  <si>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</si>
  <si>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</si>
  <si>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</si>
  <si>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</si>
  <si>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</si>
  <si>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</si>
  <si>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</si>
  <si>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</si>
  <si>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</si>
  <si>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</si>
  <si>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</si>
  <si>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</si>
  <si>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</si>
  <si>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</si>
  <si>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</si>
  <si>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</si>
  <si>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</si>
  <si>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</si>
  <si>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</si>
  <si>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</si>
  <si>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</si>
  <si>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</si>
  <si>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</si>
  <si>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</si>
  <si>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</si>
  <si>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</si>
  <si>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</si>
  <si>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</si>
  <si>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</si>
  <si>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</si>
  <si>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</si>
  <si>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</si>
  <si>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</si>
  <si>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</si>
  <si>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</si>
  <si>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</si>
  <si>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</si>
  <si>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</si>
  <si>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</si>
  <si>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</si>
  <si>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</si>
  <si>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</si>
  <si>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</si>
  <si>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</si>
  <si>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</si>
  <si>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</si>
  <si>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</si>
  <si>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</si>
  <si>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</si>
  <si>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</si>
  <si>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</si>
  <si>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</si>
  <si>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</si>
  <si>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</si>
  <si>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</si>
  <si>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</si>
  <si>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</si>
  <si>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</si>
  <si>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</si>
  <si>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</si>
  <si>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</si>
  <si>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</si>
  <si>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</si>
  <si>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</si>
  <si>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</si>
  <si>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</si>
  <si>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</si>
  <si>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</si>
  <si>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</si>
  <si>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</si>
  <si>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</si>
  <si>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</si>
  <si>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</si>
  <si>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</si>
  <si>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</si>
  <si>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</si>
  <si>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</si>
  <si>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</si>
  <si>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</si>
  <si>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</si>
  <si>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</si>
  <si>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</si>
  <si>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</si>
  <si>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</si>
  <si>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</si>
  <si>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</si>
  <si>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</si>
  <si>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</si>
  <si>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</si>
  <si>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</si>
  <si>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</si>
  <si>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</si>
  <si>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</si>
  <si>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</si>
  <si>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</si>
  <si>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</si>
  <si>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</si>
  <si>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</si>
  <si>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</si>
  <si>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</si>
  <si>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</si>
  <si>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</si>
  <si>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</si>
  <si>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</si>
  <si>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</si>
  <si>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</si>
  <si>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</si>
  <si>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</si>
  <si>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</si>
  <si>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</si>
  <si>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</si>
  <si>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</si>
  <si>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</si>
  <si>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</si>
  <si>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</si>
  <si>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</si>
  <si>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</si>
  <si>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</si>
  <si>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</si>
  <si>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</si>
  <si>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</si>
  <si>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</si>
  <si>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</si>
  <si>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</si>
  <si>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</si>
  <si>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</si>
  <si>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</si>
  <si>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</si>
  <si>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</si>
  <si>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</si>
  <si>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</si>
  <si>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</si>
  <si>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</si>
  <si>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</si>
  <si>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</si>
  <si>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</si>
  <si>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</si>
  <si>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</si>
  <si>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</si>
  <si>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</si>
  <si>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</si>
  <si>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</si>
  <si>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</si>
  <si>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</si>
  <si>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</si>
  <si>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</si>
  <si>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</si>
  <si>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</si>
  <si>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</si>
  <si>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</si>
  <si>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</si>
  <si>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</si>
  <si>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</si>
  <si>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</si>
  <si>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</si>
  <si>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</si>
  <si>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</si>
  <si>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</si>
  <si>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</si>
  <si>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</si>
  <si>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</si>
  <si>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</si>
  <si>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</si>
  <si>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</si>
  <si>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</si>
  <si>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</si>
  <si>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</si>
  <si>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</si>
  <si>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</si>
  <si>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</si>
  <si>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</si>
  <si>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</si>
  <si>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</si>
  <si>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</si>
  <si>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</si>
  <si>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</si>
  <si>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</si>
  <si>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</si>
  <si>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</si>
  <si>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</si>
  <si>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</si>
  <si>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</si>
  <si>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</si>
  <si>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</si>
  <si>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</si>
  <si>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</si>
  <si>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</si>
  <si>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</si>
  <si>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</si>
  <si>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</si>
  <si>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</si>
  <si>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</si>
  <si>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</si>
  <si>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</si>
  <si>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</si>
  <si>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</si>
  <si>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</si>
  <si>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</si>
  <si>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</si>
  <si>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</si>
  <si>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</si>
  <si>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</si>
  <si>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</si>
  <si>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</si>
  <si>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</si>
  <si>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</si>
  <si>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</si>
  <si>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</si>
  <si>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</si>
  <si>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</si>
  <si>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</si>
  <si>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</si>
  <si>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</si>
  <si>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</si>
  <si>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</si>
  <si>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</si>
  <si>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</si>
  <si>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</si>
  <si>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</si>
  <si>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</si>
  <si>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</si>
  <si>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</si>
  <si>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</si>
  <si>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</si>
  <si>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</si>
  <si>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</si>
  <si>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</si>
  <si>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</si>
  <si>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</si>
  <si>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</si>
  <si>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</si>
  <si>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</si>
  <si>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</si>
  <si>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</si>
  <si>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</si>
  <si>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</si>
  <si>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</si>
  <si>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</si>
  <si>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</si>
  <si>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</si>
  <si>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</si>
  <si>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</si>
  <si>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</si>
  <si>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</si>
  <si>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</si>
  <si>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</si>
  <si>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</si>
  <si>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</si>
  <si>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</si>
  <si>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</si>
  <si>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</si>
  <si>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</si>
  <si>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</si>
  <si>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</si>
  <si>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</si>
  <si>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</si>
  <si>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</si>
  <si>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</si>
  <si>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</si>
  <si>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</si>
  <si>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</si>
  <si>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</si>
  <si>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</si>
  <si>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</si>
  <si>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</si>
  <si>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</si>
  <si>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</si>
  <si>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</si>
  <si>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</si>
  <si>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</si>
  <si>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</si>
  <si>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</si>
  <si>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</si>
  <si>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</si>
  <si>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</si>
  <si>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</si>
  <si>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</si>
  <si>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</si>
  <si>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</si>
  <si>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</si>
  <si>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</si>
  <si>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</si>
  <si>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</si>
  <si>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</si>
  <si>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</si>
  <si>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</si>
  <si>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</si>
  <si>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</si>
  <si>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</si>
  <si>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</si>
  <si>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</si>
  <si>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</si>
  <si>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</si>
  <si>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</si>
  <si>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</si>
  <si>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</si>
  <si>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</si>
  <si>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</si>
  <si>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</si>
  <si>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</si>
  <si>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</si>
  <si>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</si>
  <si>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</si>
  <si>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</si>
  <si>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</si>
  <si>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</si>
  <si>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</si>
  <si>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</si>
  <si>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</si>
  <si>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</si>
  <si>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</si>
  <si>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</si>
  <si>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</si>
  <si>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</si>
  <si>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</si>
  <si>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</si>
  <si>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</si>
  <si>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</si>
  <si>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</si>
  <si>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</si>
  <si>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</si>
  <si>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</si>
  <si>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</si>
  <si>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</si>
  <si>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</si>
  <si>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</si>
  <si>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</si>
  <si>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</si>
  <si>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</si>
  <si>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</si>
  <si>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</si>
  <si>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</si>
  <si>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</si>
  <si>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</si>
  <si>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</si>
  <si>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</si>
  <si>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</si>
  <si>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</si>
  <si>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</si>
  <si>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</si>
  <si>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</si>
  <si>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</si>
  <si>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</si>
  <si>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</si>
  <si>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</si>
  <si>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</si>
  <si>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</si>
  <si>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</si>
  <si>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</si>
  <si>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</si>
  <si>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</si>
  <si>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</si>
  <si>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</si>
  <si>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</si>
  <si>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</si>
  <si>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</si>
  <si>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</si>
  <si>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</si>
  <si>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</si>
  <si>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</si>
  <si>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</si>
  <si>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</si>
  <si>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</si>
  <si>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</si>
  <si>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</si>
  <si>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</si>
  <si>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</si>
  <si>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</si>
  <si>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</si>
  <si>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</si>
  <si>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</si>
  <si>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</si>
  <si>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</si>
  <si>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</si>
  <si>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</si>
  <si>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</si>
  <si>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</si>
  <si>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</si>
  <si>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</si>
  <si>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</si>
  <si>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</si>
  <si>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</si>
  <si>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</si>
  <si>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</si>
  <si>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</si>
  <si>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</si>
  <si>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</si>
  <si>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</si>
  <si>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</si>
  <si>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</si>
  <si>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</si>
  <si>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</si>
  <si>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</si>
  <si>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</si>
  <si>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</si>
  <si>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</si>
  <si>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</si>
  <si>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</si>
  <si>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</si>
  <si>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</si>
  <si>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</si>
  <si>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</si>
  <si>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</si>
  <si>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</si>
  <si>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</si>
  <si>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</si>
  <si>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</si>
  <si>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</si>
  <si>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</si>
  <si>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</si>
  <si>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</si>
  <si>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</si>
  <si>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</si>
  <si>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</si>
  <si>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</si>
  <si>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</si>
  <si>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</si>
  <si>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</si>
  <si>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</si>
  <si>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</si>
  <si>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</si>
  <si>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</si>
  <si>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</si>
  <si>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</si>
  <si>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</si>
  <si>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</si>
  <si>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</si>
  <si>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</si>
  <si>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</si>
  <si>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</si>
  <si>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</si>
  <si>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</si>
  <si>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</si>
  <si>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</si>
  <si>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</si>
  <si>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</si>
  <si>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</si>
  <si>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</si>
  <si>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</si>
  <si>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</si>
  <si>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</si>
  <si>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</si>
  <si>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</si>
  <si>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</si>
  <si>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</si>
  <si>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</si>
  <si>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</si>
  <si>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</si>
  <si>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</si>
  <si>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</si>
  <si>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</si>
  <si>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</si>
  <si>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</si>
  <si>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</si>
  <si>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</si>
  <si>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</si>
  <si>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</si>
  <si>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</si>
  <si>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</si>
  <si>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</si>
  <si>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</si>
  <si>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</si>
  <si>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</si>
  <si>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</si>
  <si>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</si>
  <si>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</si>
  <si>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</si>
  <si>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</si>
  <si>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</si>
  <si>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</si>
  <si>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</si>
  <si>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</si>
  <si>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</si>
  <si>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</si>
  <si>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</si>
  <si>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</si>
  <si>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</si>
  <si>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</si>
  <si>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</si>
  <si>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</si>
  <si>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</si>
  <si>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</si>
  <si>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</si>
  <si>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</si>
  <si>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</si>
  <si>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</si>
  <si>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</si>
  <si>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</si>
  <si>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</si>
  <si>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</si>
  <si>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</si>
  <si>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</si>
  <si>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</si>
  <si>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</si>
  <si>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</si>
  <si>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</si>
  <si>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</si>
  <si>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</si>
  <si>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</si>
  <si>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</si>
  <si>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</si>
  <si>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</si>
  <si>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</si>
  <si>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</si>
  <si>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</si>
  <si>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</si>
  <si>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</si>
  <si>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</si>
  <si>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</si>
  <si>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</si>
  <si>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</si>
  <si>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</si>
  <si>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</si>
  <si>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</si>
  <si>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</si>
  <si>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</si>
  <si>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</si>
  <si>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</si>
  <si>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</si>
  <si>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</si>
  <si>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</si>
  <si>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</si>
  <si>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</si>
  <si>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</si>
  <si>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</si>
  <si>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</si>
  <si>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</si>
  <si>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</si>
  <si>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</si>
  <si>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</si>
  <si>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</si>
  <si>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</si>
  <si>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</si>
  <si>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</si>
  <si>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</si>
  <si>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</si>
  <si>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</si>
  <si>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</si>
  <si>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</si>
  <si>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</si>
  <si>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</si>
  <si>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</si>
  <si>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</si>
  <si>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</si>
  <si>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</si>
  <si>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</si>
  <si>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</si>
  <si>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</si>
  <si>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</si>
  <si>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</si>
  <si>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</si>
  <si>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</si>
  <si>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</si>
  <si>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</si>
  <si>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</si>
  <si>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</si>
  <si>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</si>
  <si>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</si>
  <si>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</si>
  <si>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</si>
  <si>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</si>
  <si>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</si>
  <si>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</si>
  <si>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</si>
  <si>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</si>
  <si>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</si>
  <si>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</si>
  <si>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</si>
  <si>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</si>
  <si>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</si>
  <si>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</si>
  <si>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</si>
  <si>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</si>
  <si>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</si>
  <si>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</si>
  <si>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</si>
  <si>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</si>
  <si>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</si>
  <si>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</si>
  <si>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</si>
  <si>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</si>
  <si>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</si>
  <si>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</si>
  <si>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</si>
  <si>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</si>
  <si>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</si>
  <si>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</si>
  <si>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</si>
  <si>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</si>
  <si>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</si>
  <si>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</si>
  <si>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</si>
  <si>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</si>
  <si>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</si>
  <si>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</si>
  <si>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</si>
  <si>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</si>
  <si>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</si>
  <si>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</si>
  <si>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</si>
  <si>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</si>
  <si>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</si>
  <si>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</si>
  <si>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</si>
  <si>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</si>
  <si>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</si>
  <si>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</si>
  <si>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</si>
  <si>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</si>
  <si>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</si>
  <si>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</si>
  <si>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</si>
  <si>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</si>
  <si>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</si>
  <si>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</si>
  <si>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</si>
  <si>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</si>
  <si>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</si>
  <si>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</si>
  <si>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</si>
  <si>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</si>
  <si>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</si>
  <si>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</si>
  <si>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</si>
  <si>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</si>
  <si>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</si>
  <si>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</si>
  <si>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</si>
  <si>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</si>
  <si>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</si>
  <si>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</si>
  <si>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</si>
  <si>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</si>
  <si>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</si>
  <si>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</si>
  <si>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</si>
  <si>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</si>
  <si>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</si>
  <si>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</si>
  <si>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</si>
  <si>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</si>
  <si>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</si>
  <si>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</si>
  <si>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</si>
  <si>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</si>
  <si>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</si>
  <si>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</si>
  <si>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</si>
  <si>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</si>
  <si>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</si>
  <si>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</si>
  <si>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</si>
  <si>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</si>
  <si>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</si>
  <si>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</si>
  <si>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</si>
  <si>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</si>
  <si>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</si>
  <si>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</si>
  <si>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</si>
  <si>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</si>
  <si>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</si>
  <si>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</si>
  <si>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</si>
  <si>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</si>
  <si>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</si>
  <si>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</si>
  <si>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</si>
  <si>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</si>
  <si>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</si>
  <si>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</si>
  <si>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</si>
  <si>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</si>
  <si>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</si>
  <si>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</si>
  <si>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</si>
  <si>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</si>
  <si>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</si>
  <si>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</si>
  <si>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</si>
  <si>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</si>
  <si>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</si>
  <si>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</si>
  <si>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</si>
  <si>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</si>
  <si>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</si>
  <si>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</si>
  <si>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</si>
  <si>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</si>
  <si>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</si>
  <si>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</si>
  <si>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</si>
  <si>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</si>
  <si>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</si>
  <si>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</si>
  <si>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</si>
  <si>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</si>
  <si>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</si>
  <si>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</si>
  <si>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</si>
  <si>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</si>
  <si>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</si>
  <si>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</si>
  <si>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</si>
  <si>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</si>
  <si>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</si>
  <si>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</si>
  <si>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</si>
  <si>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</si>
  <si>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</si>
  <si>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</si>
  <si>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</si>
  <si>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</si>
  <si>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</si>
  <si>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</si>
  <si>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</si>
  <si>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</si>
  <si>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</si>
  <si>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</si>
  <si>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</si>
  <si>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</si>
  <si>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</si>
  <si>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</si>
  <si>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</si>
  <si>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</si>
  <si>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</si>
  <si>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</si>
  <si>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</si>
  <si>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</si>
  <si>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</si>
  <si>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</si>
  <si>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</si>
  <si>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</si>
  <si>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</si>
  <si>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</si>
  <si>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</si>
  <si>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</si>
  <si>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</si>
  <si>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</si>
  <si>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</si>
  <si>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</si>
  <si>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</si>
  <si>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</si>
  <si>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</si>
  <si>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</si>
  <si>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</si>
  <si>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</si>
  <si>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</si>
  <si>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</si>
  <si>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</si>
  <si>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</si>
  <si>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</si>
  <si>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</si>
  <si>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</si>
  <si>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</si>
  <si>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</si>
  <si>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</si>
  <si>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</si>
  <si>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</si>
  <si>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</si>
  <si>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</si>
  <si>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</si>
  <si>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</si>
  <si>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</si>
  <si>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</si>
  <si>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</si>
  <si>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</si>
  <si>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</si>
  <si>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</si>
  <si>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</si>
  <si>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</si>
  <si>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</si>
  <si>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</si>
  <si>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</si>
  <si>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</si>
  <si>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</si>
  <si>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</si>
  <si>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</si>
  <si>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</si>
  <si>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</si>
  <si>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</si>
  <si>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</si>
  <si>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</si>
  <si>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</si>
  <si>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</si>
  <si>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</si>
  <si>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</si>
  <si>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</si>
  <si>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</si>
  <si>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</si>
  <si>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</si>
  <si>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</si>
  <si>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</si>
  <si>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</si>
  <si>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</si>
  <si>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</si>
  <si>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</si>
  <si>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</si>
  <si>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</si>
  <si>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</si>
  <si>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</si>
  <si>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</si>
  <si>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</si>
  <si>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</si>
  <si>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</si>
  <si>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</si>
  <si>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</si>
  <si>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</si>
  <si>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</si>
  <si>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</si>
  <si>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</si>
  <si>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</si>
  <si>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</si>
  <si>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</si>
  <si>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</si>
  <si>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</si>
  <si>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</si>
  <si>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</si>
  <si>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</si>
  <si>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</si>
  <si>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</si>
  <si>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</si>
  <si>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</si>
  <si>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</si>
  <si>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</si>
  <si>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</si>
  <si>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</si>
  <si>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</si>
  <si>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</si>
  <si>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</si>
  <si>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</si>
  <si>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</si>
  <si>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</si>
  <si>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</si>
  <si>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</si>
  <si>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</si>
  <si>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</si>
  <si>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</si>
  <si>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</si>
  <si>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</si>
  <si>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</si>
  <si>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</si>
  <si>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</si>
  <si>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</si>
  <si>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</si>
  <si>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</si>
  <si>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</si>
  <si>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</si>
  <si>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</si>
  <si>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</si>
  <si>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</si>
  <si>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</si>
  <si>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</si>
  <si>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</si>
  <si>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</si>
  <si>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</si>
  <si>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</si>
  <si>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</si>
  <si>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</si>
  <si>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</si>
  <si>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</si>
  <si>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</si>
  <si>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</si>
  <si>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</si>
  <si>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</si>
  <si>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</si>
  <si>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</si>
  <si>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</si>
  <si>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</si>
  <si>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</si>
  <si>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</si>
  <si>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</si>
  <si>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</si>
  <si>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</si>
  <si>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</si>
  <si>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</si>
  <si>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</si>
  <si>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</si>
  <si>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</si>
  <si>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</si>
  <si>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</si>
  <si>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</si>
  <si>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</si>
  <si>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</si>
  <si>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</si>
  <si>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</si>
  <si>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</si>
  <si>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</si>
  <si>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</si>
  <si>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</si>
  <si>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</si>
  <si>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</si>
  <si>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</si>
  <si>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</si>
  <si>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</si>
  <si>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</si>
  <si>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</si>
  <si>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</si>
  <si>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</si>
  <si>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</si>
  <si>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</si>
  <si>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</si>
  <si>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</si>
  <si>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</si>
  <si>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</si>
  <si>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</si>
  <si>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</si>
  <si>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</si>
  <si>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</si>
  <si>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</si>
  <si>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</si>
  <si>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</si>
  <si>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</si>
  <si>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</si>
  <si>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</si>
  <si>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</si>
  <si>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</si>
  <si>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</si>
  <si>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</si>
  <si>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</si>
  <si>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</si>
  <si>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</si>
  <si>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</si>
  <si>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</si>
  <si>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</si>
  <si>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</si>
  <si>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</si>
  <si>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</si>
  <si>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</si>
  <si>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</si>
  <si>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</si>
  <si>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</si>
  <si>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</si>
  <si>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</si>
  <si>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</si>
  <si>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</si>
  <si>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</si>
  <si>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</si>
  <si>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</si>
  <si>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</si>
  <si>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</si>
  <si>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</si>
  <si>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</si>
  <si>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</si>
  <si>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</si>
  <si>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</si>
  <si>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</si>
  <si>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</si>
  <si>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</si>
  <si>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</si>
  <si>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</si>
  <si>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</si>
  <si>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</si>
  <si>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</si>
  <si>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</si>
  <si>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</si>
  <si>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</si>
  <si>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</si>
  <si>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</si>
  <si>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</si>
  <si>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</si>
  <si>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</si>
  <si>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</si>
  <si>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</si>
  <si>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</si>
  <si>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</si>
  <si>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</si>
  <si>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</si>
  <si>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</si>
  <si>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</si>
  <si>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</si>
  <si>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</si>
  <si>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</si>
  <si>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</si>
  <si>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</si>
  <si>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</si>
  <si>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</si>
  <si>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</si>
  <si>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</si>
  <si>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</si>
  <si>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</si>
  <si>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</si>
  <si>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</si>
  <si>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</si>
  <si>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</si>
  <si>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</si>
  <si>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</si>
  <si>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</si>
  <si>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</si>
  <si>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</si>
  <si>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</si>
  <si>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</si>
  <si>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</si>
  <si>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</si>
  <si>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</si>
  <si>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</si>
  <si>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</si>
  <si>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</si>
  <si>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</si>
  <si>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</si>
  <si>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</si>
  <si>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</si>
  <si>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</si>
  <si>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</si>
  <si>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</si>
  <si>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</si>
  <si>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</si>
  <si>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</si>
  <si>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</si>
  <si>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</si>
  <si>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</si>
  <si>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</si>
  <si>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</si>
  <si>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</si>
  <si>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</si>
  <si>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</si>
  <si>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</si>
  <si>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</si>
  <si>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</si>
  <si>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</si>
  <si>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</si>
  <si>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</si>
  <si>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</si>
  <si>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</si>
  <si>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</si>
  <si>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</si>
  <si>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</si>
  <si>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</si>
  <si>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</si>
  <si>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</si>
  <si>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</si>
  <si>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</si>
  <si>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</si>
  <si>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</si>
  <si>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</si>
  <si>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</si>
  <si>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</si>
  <si>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</si>
  <si>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</si>
  <si>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</si>
  <si>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</si>
  <si>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</si>
  <si>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</si>
  <si>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</si>
  <si>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</si>
  <si>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</si>
  <si>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</si>
  <si>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</si>
  <si>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</si>
  <si>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</si>
  <si>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</si>
  <si>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</si>
  <si>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</si>
  <si>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</si>
  <si>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</si>
  <si>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</si>
  <si>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</si>
  <si>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</si>
  <si>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</si>
  <si>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</si>
  <si>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</si>
  <si>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</si>
  <si>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</si>
  <si>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</si>
  <si>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</si>
  <si>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</si>
  <si>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</si>
  <si>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</si>
  <si>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</si>
  <si>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</si>
  <si>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</si>
  <si>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</si>
  <si>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</si>
  <si>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</si>
  <si>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</si>
  <si>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</si>
  <si>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</si>
  <si>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</si>
  <si>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</si>
  <si>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</si>
  <si>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</si>
  <si>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</si>
  <si>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</si>
  <si>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</si>
  <si>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</si>
  <si>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</si>
  <si>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</si>
  <si>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</si>
  <si>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</si>
  <si>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</si>
  <si>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</si>
  <si>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</si>
  <si>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</si>
  <si>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</si>
  <si>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</si>
  <si>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</si>
  <si>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</si>
  <si>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</si>
  <si>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</si>
  <si>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</si>
  <si>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</si>
  <si>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</si>
  <si>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</si>
  <si>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</si>
  <si>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</si>
  <si>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</si>
  <si>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</si>
  <si>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</si>
  <si>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</si>
  <si>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</si>
  <si>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</si>
  <si>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</si>
  <si>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</si>
  <si>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</si>
  <si>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</si>
  <si>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</si>
  <si>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</si>
  <si>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</si>
  <si>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</si>
  <si>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</si>
  <si>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</si>
  <si>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</si>
  <si>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</si>
  <si>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</si>
  <si>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</si>
  <si>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</si>
  <si>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</si>
  <si>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</si>
  <si>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</si>
  <si>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</si>
  <si>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</si>
  <si>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</si>
  <si>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</si>
  <si>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</si>
  <si>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</si>
  <si>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</si>
  <si>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</si>
  <si>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</si>
  <si>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</si>
  <si>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</si>
  <si>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</si>
  <si>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</si>
  <si>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</si>
  <si>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</si>
  <si>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</si>
  <si>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</si>
  <si>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</si>
  <si>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</si>
  <si>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</si>
  <si>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</si>
  <si>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</si>
  <si>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</si>
  <si>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</si>
  <si>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</si>
  <si>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</si>
  <si>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</si>
  <si>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</si>
  <si>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</si>
  <si>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</si>
  <si>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</si>
  <si>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</si>
  <si>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</si>
  <si>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</si>
  <si>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</si>
  <si>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</si>
  <si>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</si>
  <si>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</si>
  <si>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</si>
  <si>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</si>
  <si>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</si>
  <si>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</si>
  <si>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</si>
  <si>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</si>
  <si>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</si>
  <si>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</si>
  <si>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</si>
  <si>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</si>
  <si>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</si>
  <si>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</si>
  <si>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</si>
  <si>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</si>
  <si>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</si>
  <si>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</si>
  <si>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</si>
  <si>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</si>
  <si>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</si>
  <si>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</si>
  <si>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</si>
  <si>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</si>
  <si>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</si>
  <si>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</si>
  <si>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</si>
  <si>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</si>
  <si>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</si>
  <si>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</si>
  <si>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</si>
  <si>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</si>
  <si>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</si>
  <si>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</si>
  <si>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</si>
  <si>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</si>
  <si>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</si>
  <si>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</si>
  <si>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</si>
  <si>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</si>
  <si>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</si>
  <si>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</si>
  <si>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</si>
  <si>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</si>
  <si>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</si>
  <si>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</si>
  <si>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</si>
  <si>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</si>
  <si>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</si>
  <si>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</si>
  <si>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</si>
  <si>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</si>
  <si>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</si>
  <si>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</si>
  <si>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</si>
  <si>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</si>
  <si>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</si>
  <si>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</si>
  <si>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</si>
  <si>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</si>
  <si>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</si>
  <si>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</si>
  <si>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</si>
  <si>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</si>
  <si>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</si>
  <si>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</si>
  <si>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</si>
  <si>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</si>
  <si>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</si>
  <si>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</si>
  <si>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</si>
  <si>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</si>
  <si>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</si>
  <si>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</si>
  <si>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</si>
  <si>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</si>
  <si>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</si>
  <si>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</si>
  <si>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</si>
  <si>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</si>
  <si>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</si>
  <si>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</si>
  <si>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</si>
  <si>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</si>
  <si>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</si>
  <si>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</si>
  <si>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</si>
  <si>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</si>
  <si>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</si>
  <si>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</si>
  <si>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</si>
  <si>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</si>
  <si>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</si>
  <si>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</si>
  <si>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</si>
  <si>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</si>
  <si>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</si>
  <si>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</si>
  <si>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</si>
  <si>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</si>
  <si>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</si>
  <si>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</si>
  <si>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</si>
  <si>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</si>
  <si>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</si>
  <si>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</si>
  <si>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</si>
  <si>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</si>
  <si>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</si>
  <si>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</si>
  <si>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</si>
  <si>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</si>
  <si>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</si>
  <si>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</si>
  <si>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</si>
  <si>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</si>
  <si>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</si>
  <si>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</si>
  <si>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</si>
  <si>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</si>
  <si>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</si>
  <si>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</si>
  <si>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</si>
  <si>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</si>
  <si>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</si>
  <si>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</si>
  <si>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</si>
  <si>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</si>
  <si>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</si>
  <si>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</si>
  <si>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</si>
  <si>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</si>
  <si>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</si>
  <si>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</si>
  <si>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</si>
  <si>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</si>
  <si>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</si>
  <si>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</si>
  <si>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</si>
  <si>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</si>
  <si>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</si>
  <si>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</si>
  <si>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</si>
  <si>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</si>
  <si>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</si>
  <si>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</si>
  <si>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</si>
  <si>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</si>
  <si>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</si>
  <si>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</si>
  <si>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</si>
  <si>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</si>
  <si>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</si>
  <si>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</si>
  <si>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</si>
  <si>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</si>
  <si>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</si>
  <si>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</si>
  <si>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</si>
  <si>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</si>
  <si>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</si>
  <si>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</si>
  <si>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</si>
  <si>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</si>
  <si>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</si>
  <si>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</si>
  <si>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</si>
  <si>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</si>
  <si>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</si>
  <si>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</si>
  <si>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</si>
  <si>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</si>
  <si>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</si>
  <si>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</si>
  <si>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</si>
  <si>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</si>
  <si>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</si>
  <si>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</si>
  <si>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</si>
  <si>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</si>
  <si>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</si>
  <si>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</si>
  <si>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</si>
  <si>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</si>
  <si>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</si>
  <si>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</si>
  <si>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</si>
  <si>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</si>
  <si>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</si>
  <si>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</si>
  <si>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</si>
  <si>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</si>
  <si>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</si>
  <si>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</si>
  <si>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</si>
  <si>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</si>
  <si>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</si>
  <si>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</si>
  <si>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</si>
  <si>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</si>
  <si>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</si>
  <si>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</si>
  <si>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</si>
  <si>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</si>
  <si>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</si>
  <si>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</si>
  <si>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</si>
  <si>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</si>
  <si>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</si>
  <si>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</si>
  <si>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</si>
  <si>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</si>
  <si>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</si>
  <si>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</si>
  <si>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</si>
  <si>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</si>
  <si>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</si>
  <si>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</si>
  <si>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</si>
  <si>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</si>
  <si>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</si>
  <si>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</si>
  <si>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</si>
  <si>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</si>
  <si>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</si>
  <si>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</si>
  <si>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</si>
  <si>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</si>
  <si>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</si>
  <si>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</si>
  <si>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</si>
  <si>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</si>
  <si>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</si>
  <si>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</si>
  <si>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</si>
  <si>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</si>
  <si>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</si>
  <si>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</si>
  <si>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</si>
  <si>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</si>
  <si>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</si>
  <si>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</si>
  <si>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</si>
  <si>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</si>
  <si>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</si>
  <si>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</si>
  <si>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</si>
  <si>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</si>
  <si>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</si>
  <si>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</si>
  <si>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</si>
  <si>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</si>
  <si>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</si>
  <si>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</si>
  <si>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</si>
  <si>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</si>
  <si>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</si>
  <si>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</si>
  <si>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</si>
  <si>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</si>
  <si>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</si>
  <si>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</si>
  <si>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</si>
  <si>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</si>
  <si>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</si>
  <si>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</si>
  <si>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</si>
  <si>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</si>
  <si>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</si>
  <si>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</si>
  <si>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</si>
  <si>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</si>
  <si>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</si>
  <si>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</si>
  <si>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</si>
  <si>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</si>
  <si>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</si>
  <si>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</si>
  <si>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</si>
  <si>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</si>
  <si>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</si>
  <si>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</si>
  <si>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</si>
  <si>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</si>
  <si>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</si>
  <si>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</si>
  <si>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</si>
  <si>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</si>
  <si>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</si>
  <si>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</si>
  <si>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</si>
  <si>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</si>
  <si>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</si>
  <si>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</si>
  <si>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</si>
  <si>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</si>
  <si>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</si>
  <si>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</si>
  <si>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</si>
  <si>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</si>
  <si>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</si>
  <si>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</si>
  <si>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</si>
  <si>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</si>
  <si>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</si>
  <si>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</si>
  <si>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</si>
  <si>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</si>
  <si>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</si>
  <si>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</si>
  <si>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</si>
  <si>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</si>
  <si>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</si>
  <si>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</si>
  <si>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</si>
  <si>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</si>
  <si>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</si>
  <si>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</si>
  <si>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</si>
  <si>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</si>
  <si>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</si>
  <si>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</si>
  <si>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</si>
  <si>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</si>
  <si>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</si>
  <si>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</si>
  <si>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</si>
  <si>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</si>
  <si>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</si>
  <si>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</si>
  <si>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</si>
  <si>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</si>
  <si>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</si>
  <si>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</si>
  <si>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</si>
  <si>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</si>
  <si>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</si>
  <si>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</si>
  <si>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</si>
  <si>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</si>
  <si>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</si>
  <si>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</si>
  <si>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</si>
  <si>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</si>
  <si>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</si>
  <si>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</si>
  <si>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</si>
  <si>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</si>
  <si>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</si>
  <si>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</si>
  <si>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</si>
  <si>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</si>
  <si>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</si>
  <si>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</si>
  <si>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</si>
  <si>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</si>
  <si>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</si>
  <si>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</si>
  <si>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</si>
  <si>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</si>
  <si>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</si>
  <si>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</si>
  <si>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</si>
  <si>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</si>
  <si>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</si>
  <si>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</si>
  <si>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</si>
  <si>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</si>
  <si>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</si>
  <si>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</si>
  <si>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</si>
  <si>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</si>
  <si>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</si>
  <si>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</si>
  <si>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</si>
  <si>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</si>
  <si>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</si>
  <si>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</si>
  <si>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</si>
  <si>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</si>
  <si>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</si>
  <si>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</si>
  <si>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</si>
  <si>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</si>
  <si>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</si>
  <si>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</si>
  <si>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</si>
  <si>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</si>
  <si>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</si>
  <si>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</si>
  <si>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</si>
  <si>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</si>
  <si>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</si>
  <si>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</si>
  <si>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</si>
  <si>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</si>
  <si>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</si>
  <si>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</si>
  <si>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</si>
  <si>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</si>
  <si>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</si>
  <si>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</si>
  <si>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</si>
  <si>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</si>
  <si>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</si>
  <si>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</si>
  <si>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</si>
  <si>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</si>
  <si>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</si>
  <si>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</si>
  <si>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</si>
  <si>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</si>
  <si>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</si>
  <si>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</si>
  <si>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</si>
  <si>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</si>
  <si>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</si>
  <si>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</si>
  <si>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</si>
  <si>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</si>
  <si>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</si>
  <si>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</si>
  <si>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</si>
  <si>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</si>
  <si>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</si>
  <si>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</si>
  <si>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</si>
  <si>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</si>
  <si>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</si>
  <si>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</si>
  <si>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</si>
  <si>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</si>
  <si>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</si>
  <si>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</si>
  <si>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</si>
  <si>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</si>
  <si>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</si>
  <si>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</si>
  <si>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</si>
  <si>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</si>
  <si>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</si>
  <si>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</si>
  <si>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</si>
  <si>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</si>
  <si>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</si>
  <si>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</si>
  <si>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</si>
  <si>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</si>
  <si>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</si>
  <si>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</si>
  <si>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</si>
  <si>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</si>
  <si>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</si>
  <si>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</si>
  <si>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</si>
  <si>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</si>
  <si>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</si>
  <si>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</si>
  <si>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</si>
  <si>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</si>
  <si>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</si>
  <si>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</si>
  <si>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</si>
  <si>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</si>
  <si>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</si>
  <si>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</si>
  <si>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</si>
  <si>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</si>
  <si>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</si>
  <si>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</si>
  <si>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</si>
  <si>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</si>
  <si>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</si>
  <si>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</si>
  <si>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</si>
  <si>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</si>
  <si>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</si>
  <si>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</si>
  <si>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</si>
  <si>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</si>
  <si>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</si>
  <si>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</si>
  <si>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</si>
  <si>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</si>
  <si>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</si>
  <si>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</si>
  <si>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</si>
  <si>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</si>
  <si>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</si>
  <si>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</si>
  <si>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</si>
  <si>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</si>
  <si>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</si>
  <si>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</si>
  <si>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</si>
  <si>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</si>
  <si>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</si>
  <si>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</si>
  <si>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</si>
  <si>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</si>
  <si>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</si>
  <si>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</si>
  <si>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</si>
  <si>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</si>
  <si>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</si>
  <si>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</si>
  <si>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</si>
  <si>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</si>
  <si>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</si>
  <si>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</si>
  <si>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</si>
  <si>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</si>
  <si>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</si>
  <si>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</si>
  <si>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</si>
  <si>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</si>
  <si>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</si>
  <si>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</si>
  <si>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</si>
  <si>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</si>
  <si>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</si>
  <si>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</si>
  <si>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</si>
  <si>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</si>
  <si>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</si>
  <si>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</si>
  <si>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</si>
  <si>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</si>
  <si>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</si>
  <si>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</si>
  <si>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</si>
  <si>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</si>
  <si>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</si>
  <si>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</si>
  <si>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</si>
  <si>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</si>
  <si>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</si>
  <si>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</si>
  <si>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</si>
  <si>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</si>
  <si>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</si>
  <si>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</si>
  <si>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</si>
  <si>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</si>
  <si>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</si>
  <si>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</si>
  <si>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</si>
  <si>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</si>
  <si>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</si>
  <si>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</si>
  <si>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</si>
  <si>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</si>
  <si>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</si>
  <si>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</si>
  <si>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</si>
  <si>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</si>
  <si>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</si>
  <si>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</si>
  <si>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</si>
  <si>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</si>
  <si>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</si>
  <si>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</si>
  <si>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</si>
  <si>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</si>
  <si>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</si>
  <si>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</si>
  <si>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</si>
  <si>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</si>
  <si>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</si>
  <si>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</si>
  <si>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</si>
  <si>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</si>
  <si>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</si>
  <si>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</si>
  <si>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</si>
  <si>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</si>
  <si>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</si>
  <si>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</si>
  <si>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</si>
  <si>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</si>
  <si>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</si>
  <si>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</si>
  <si>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</si>
  <si>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</si>
  <si>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</si>
  <si>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</si>
  <si>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</si>
  <si>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</si>
  <si>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</si>
  <si>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</si>
  <si>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</si>
  <si>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</si>
  <si>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</si>
  <si>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</si>
  <si>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</si>
  <si>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</si>
  <si>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</si>
  <si>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</si>
  <si>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</si>
  <si>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</si>
  <si>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</si>
  <si>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</si>
  <si>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</si>
  <si>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</si>
  <si>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</si>
  <si>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</si>
  <si>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</si>
  <si>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</si>
  <si>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</si>
  <si>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</si>
  <si>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</si>
  <si>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</si>
  <si>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</si>
  <si>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</si>
  <si>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</si>
  <si>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</si>
  <si>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</si>
  <si>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</si>
  <si>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</si>
  <si>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</si>
  <si>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</si>
  <si>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</si>
  <si>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</si>
  <si>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</si>
  <si>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</si>
  <si>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</si>
  <si>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</si>
  <si>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</si>
  <si>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</si>
  <si>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</si>
  <si>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</si>
  <si>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</si>
  <si>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</si>
  <si>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</si>
  <si>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</si>
  <si>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</si>
  <si>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</si>
  <si>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</si>
  <si>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</si>
  <si>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</si>
  <si>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</si>
  <si>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</si>
  <si>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</si>
  <si>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</si>
  <si>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</si>
  <si>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</si>
  <si>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</si>
  <si>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</si>
  <si>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</si>
  <si>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</si>
  <si>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</si>
  <si>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</si>
  <si>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</si>
  <si>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</si>
  <si>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</si>
  <si>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</si>
  <si>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</si>
  <si>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</si>
  <si>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</si>
  <si>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</si>
  <si>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</si>
  <si>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</si>
  <si>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</si>
  <si>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</si>
  <si>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</si>
  <si>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</si>
  <si>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</si>
  <si>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</si>
  <si>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</si>
  <si>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</si>
  <si>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</si>
  <si>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</si>
  <si>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</si>
  <si>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</si>
  <si>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</si>
  <si>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</si>
  <si>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</si>
  <si>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</si>
  <si>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</si>
  <si>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</si>
  <si>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</si>
  <si>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</si>
  <si>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</si>
  <si>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</si>
  <si>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</si>
  <si>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</si>
  <si>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</si>
  <si>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</si>
  <si>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</si>
  <si>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</si>
  <si>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</si>
  <si>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</si>
  <si>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</si>
  <si>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</si>
  <si>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</si>
  <si>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</si>
  <si>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</si>
  <si>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</si>
  <si>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</si>
  <si>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</si>
  <si>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</si>
  <si>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</si>
  <si>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</si>
  <si>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</si>
  <si>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</si>
  <si>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</si>
  <si>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</si>
  <si>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</si>
  <si>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</si>
  <si>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</si>
  <si>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</si>
  <si>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</si>
  <si>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</si>
  <si>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</si>
  <si>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</si>
  <si>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</si>
  <si>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</si>
  <si>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</si>
  <si>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</si>
  <si>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</si>
  <si>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</si>
  <si>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</si>
  <si>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</si>
  <si>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</si>
  <si>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</si>
  <si>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</si>
  <si>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</si>
  <si>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</si>
  <si>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</si>
  <si>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</si>
  <si>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</si>
  <si>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</si>
  <si>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</si>
  <si>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</si>
  <si>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</si>
  <si>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</si>
  <si>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</si>
  <si>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</si>
  <si>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</si>
  <si>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</si>
  <si>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</si>
  <si>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</si>
  <si>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</si>
  <si>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</si>
  <si>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</si>
  <si>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</si>
  <si>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</si>
  <si>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</si>
  <si>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</si>
  <si>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</si>
  <si>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</si>
  <si>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</si>
  <si>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</si>
  <si>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</si>
  <si>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</si>
  <si>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</si>
  <si>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</si>
  <si>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</si>
  <si>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</si>
  <si>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</si>
  <si>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</si>
  <si>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</si>
  <si>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</si>
  <si>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</si>
  <si>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</si>
  <si>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</si>
  <si>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</si>
  <si>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</si>
  <si>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</si>
  <si>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</si>
  <si>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</si>
  <si>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</si>
  <si>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</si>
  <si>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</si>
  <si>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</si>
  <si>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</si>
  <si>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</si>
  <si>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</si>
  <si>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</si>
  <si>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</si>
  <si>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</si>
  <si>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</si>
  <si>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</si>
  <si>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</si>
  <si>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</si>
  <si>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</si>
  <si>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</si>
  <si>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</si>
  <si>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</si>
  <si>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</si>
  <si>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</si>
  <si>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</si>
  <si>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</si>
  <si>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</si>
  <si>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</si>
  <si>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</si>
  <si>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</si>
  <si>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</si>
  <si>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</si>
  <si>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</si>
  <si>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</si>
  <si>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</si>
  <si>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</si>
  <si>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</si>
  <si>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</si>
  <si>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</si>
  <si>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</si>
  <si>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</si>
  <si>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</si>
  <si>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</si>
  <si>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</si>
  <si>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</si>
  <si>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</si>
  <si>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</si>
  <si>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</si>
  <si>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</si>
  <si>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</si>
  <si>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</si>
  <si>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</si>
  <si>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</si>
  <si>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</si>
  <si>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</si>
  <si>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</si>
  <si>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</si>
  <si>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</si>
  <si>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</si>
  <si>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</si>
  <si>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</si>
  <si>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</si>
  <si>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</si>
  <si>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</si>
  <si>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</si>
  <si>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</si>
  <si>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</si>
  <si>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</si>
  <si>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</si>
  <si>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</si>
  <si>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</si>
  <si>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</si>
  <si>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</si>
  <si>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</si>
  <si>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</si>
  <si>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</si>
  <si>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</si>
  <si>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</si>
  <si>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</si>
  <si>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</si>
  <si>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</si>
  <si>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</si>
  <si>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</si>
  <si>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</si>
  <si>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</si>
  <si>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</si>
  <si>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</si>
  <si>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</si>
  <si>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</si>
  <si>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</si>
  <si>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</si>
  <si>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</si>
  <si>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</si>
  <si>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</si>
  <si>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</si>
  <si>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</si>
  <si>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</si>
  <si>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</si>
  <si>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</si>
  <si>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</si>
  <si>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</si>
  <si>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</si>
  <si>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</si>
  <si>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</si>
  <si>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</si>
  <si>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</si>
  <si>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</si>
  <si>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</si>
  <si>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</si>
  <si>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</si>
  <si>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</si>
  <si>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</si>
  <si>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</si>
  <si>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</si>
  <si>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</si>
  <si>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</si>
  <si>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</si>
  <si>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</si>
  <si>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</si>
  <si>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</si>
  <si>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</si>
  <si>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</si>
  <si>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</si>
  <si>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</si>
  <si>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</si>
  <si>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</si>
  <si>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</si>
  <si>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</si>
  <si>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</si>
  <si>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</si>
  <si>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</si>
  <si>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</si>
  <si>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</si>
  <si>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</si>
  <si>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</si>
  <si>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</si>
  <si>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</si>
  <si>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</si>
  <si>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</si>
  <si>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</si>
  <si>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</si>
  <si>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</si>
  <si>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</si>
  <si>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</si>
  <si>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</si>
  <si>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</si>
  <si>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</si>
  <si>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</si>
  <si>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</si>
  <si>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</si>
  <si>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</si>
  <si>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</si>
  <si>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</si>
  <si>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</si>
  <si>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</si>
  <si>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</si>
  <si>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</si>
  <si>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</si>
  <si>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</si>
  <si>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</si>
  <si>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</si>
  <si>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</si>
  <si>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</si>
  <si>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</si>
  <si>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</si>
  <si>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</si>
  <si>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</si>
  <si>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</si>
  <si>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</si>
  <si>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</si>
  <si>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</si>
  <si>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</si>
  <si>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</si>
  <si>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</si>
  <si>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</si>
  <si>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</si>
  <si>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</si>
  <si>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</si>
  <si>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</si>
  <si>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</si>
  <si>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</si>
  <si>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</si>
  <si>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</si>
  <si>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</si>
  <si>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</si>
  <si>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</si>
  <si>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</si>
  <si>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</si>
  <si>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</si>
  <si>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</si>
  <si>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</si>
  <si>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</si>
  <si>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</si>
  <si>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</si>
  <si>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</si>
  <si>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</si>
  <si>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</si>
  <si>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</si>
  <si>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</si>
  <si>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</si>
  <si>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</si>
  <si>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</si>
  <si>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</si>
  <si>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</si>
  <si>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</si>
  <si>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</si>
  <si>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</si>
  <si>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</si>
  <si>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</si>
  <si>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</si>
  <si>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</si>
  <si>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</si>
  <si>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</si>
  <si>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</si>
  <si>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</si>
  <si>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</si>
  <si>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</si>
  <si>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</si>
  <si>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</si>
  <si>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</si>
  <si>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</si>
  <si>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</si>
  <si>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</si>
  <si>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</si>
  <si>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</si>
  <si>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</si>
  <si>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</si>
  <si>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</si>
  <si>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</si>
  <si>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</si>
  <si>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</si>
  <si>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</si>
  <si>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</si>
  <si>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</si>
  <si>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</si>
  <si>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</si>
  <si>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</si>
  <si>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</si>
  <si>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</si>
  <si>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</si>
  <si>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</si>
  <si>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</si>
  <si>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</si>
  <si>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</si>
  <si>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</si>
  <si>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</si>
  <si>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</si>
  <si>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</si>
  <si>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</si>
  <si>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</si>
  <si>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</si>
  <si>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</si>
  <si>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</si>
  <si>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</si>
  <si>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</si>
  <si>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</si>
  <si>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</si>
  <si>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</si>
  <si>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</si>
  <si>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</si>
  <si>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</si>
  <si>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</si>
  <si>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</si>
  <si>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</si>
  <si>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</si>
  <si>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</si>
  <si>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</si>
  <si>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</si>
  <si>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</si>
  <si>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</si>
  <si>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</si>
  <si>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</si>
  <si>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</si>
  <si>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</si>
  <si>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</si>
  <si>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</si>
  <si>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</si>
  <si>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</si>
  <si>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</si>
  <si>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</si>
  <si>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</si>
  <si>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</si>
  <si>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</si>
  <si>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</si>
  <si>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</si>
  <si>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</si>
  <si>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</si>
  <si>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</si>
  <si>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</si>
  <si>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</si>
  <si>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</si>
  <si>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</si>
  <si>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</si>
  <si>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</si>
  <si>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</si>
  <si>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</si>
  <si>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</si>
  <si>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</si>
  <si>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</si>
  <si>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</si>
  <si>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</si>
  <si>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</si>
  <si>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</si>
  <si>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</si>
  <si>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</si>
  <si>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</si>
  <si>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</si>
  <si>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</si>
  <si>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</si>
  <si>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</si>
  <si>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</si>
  <si>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</si>
  <si>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</si>
  <si>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</si>
  <si>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</si>
  <si>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</si>
  <si>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</si>
  <si>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</si>
  <si>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</si>
  <si>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</si>
  <si>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</si>
  <si>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</si>
  <si>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</si>
  <si>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</si>
  <si>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</si>
  <si>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</si>
  <si>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</si>
  <si>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</si>
  <si>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</si>
  <si>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</si>
  <si>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</si>
  <si>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</si>
  <si>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</si>
  <si>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</si>
  <si>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</si>
  <si>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</si>
  <si>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</si>
  <si>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</si>
  <si>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</si>
  <si>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</si>
  <si>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</si>
  <si>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</si>
  <si>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</si>
  <si>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</si>
  <si>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</si>
  <si>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</si>
  <si>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</si>
  <si>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</si>
  <si>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</si>
  <si>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</si>
  <si>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</si>
  <si>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</si>
  <si>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</si>
  <si>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</si>
  <si>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</si>
  <si>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</si>
  <si>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</si>
  <si>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</si>
  <si>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</si>
  <si>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</si>
  <si>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</si>
  <si>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</si>
  <si>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</si>
  <si>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</si>
  <si>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</si>
  <si>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</si>
  <si>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</si>
  <si>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</si>
  <si>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</si>
  <si>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</si>
  <si>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</si>
  <si>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</si>
  <si>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</si>
  <si>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</si>
  <si>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</si>
  <si>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</si>
  <si>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</si>
  <si>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</si>
  <si>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</si>
  <si>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</si>
  <si>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</si>
  <si>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</si>
  <si>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</si>
  <si>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</si>
  <si>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</si>
  <si>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</si>
  <si>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</si>
  <si>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</si>
  <si>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</si>
  <si>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</si>
  <si>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</si>
  <si>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</si>
  <si>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</si>
  <si>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</si>
  <si>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</si>
  <si>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</si>
  <si>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</si>
  <si>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</si>
  <si>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</si>
  <si>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</si>
  <si>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</si>
  <si>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</si>
  <si>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</si>
  <si>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</si>
  <si>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</si>
  <si>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</si>
  <si>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</si>
  <si>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</si>
  <si>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</si>
  <si>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</si>
  <si>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</si>
  <si>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</si>
  <si>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</si>
  <si>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</si>
  <si>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</si>
  <si>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</si>
  <si>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</si>
  <si>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</si>
  <si>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</si>
  <si>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</si>
  <si>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</si>
  <si>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</si>
  <si>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</si>
  <si>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</si>
  <si>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</si>
  <si>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</si>
  <si>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</si>
  <si>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</si>
  <si>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</si>
  <si>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</si>
  <si>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</si>
  <si>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</si>
  <si>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</si>
  <si>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</si>
  <si>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</si>
  <si>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</si>
  <si>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</si>
  <si>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</si>
  <si>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</si>
  <si>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</si>
  <si>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</si>
  <si>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</si>
  <si>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</si>
  <si>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</si>
  <si>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</si>
  <si>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</si>
  <si>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</si>
  <si>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</si>
  <si>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</si>
  <si>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</si>
  <si>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</si>
  <si>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</si>
  <si>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</si>
  <si>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</si>
  <si>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</si>
  <si>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</si>
  <si>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</si>
  <si>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</si>
  <si>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</si>
  <si>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</si>
  <si>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</si>
  <si>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</si>
  <si>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</si>
  <si>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</si>
  <si>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</si>
  <si>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</si>
  <si>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</si>
  <si>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</si>
  <si>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</si>
  <si>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</si>
  <si>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</si>
  <si>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</si>
  <si>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</si>
  <si>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</si>
  <si>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</si>
  <si>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</si>
  <si>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</si>
  <si>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</si>
  <si>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</si>
  <si>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</si>
  <si>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</si>
  <si>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</si>
  <si>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</si>
  <si>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</si>
  <si>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</si>
  <si>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</si>
  <si>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</si>
  <si>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</si>
  <si>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</si>
  <si>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</si>
  <si>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</si>
  <si>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</si>
  <si>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</si>
  <si>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</si>
  <si>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</si>
  <si>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</si>
  <si>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</si>
  <si>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</si>
  <si>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</si>
  <si>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</si>
  <si>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</si>
  <si>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</si>
  <si>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</si>
  <si>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</si>
  <si>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</si>
  <si>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</si>
  <si>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</si>
  <si>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</si>
  <si>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</si>
  <si>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</si>
  <si>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</si>
  <si>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</si>
  <si>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</si>
  <si>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</si>
  <si>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</si>
  <si>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</si>
  <si>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</si>
  <si>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</si>
  <si>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</si>
  <si>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</si>
  <si>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</si>
  <si>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</si>
  <si>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</si>
  <si>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</si>
  <si>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</si>
  <si>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</si>
  <si>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</si>
  <si>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</si>
  <si>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</si>
  <si>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</si>
  <si>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</si>
  <si>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</si>
  <si>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</si>
  <si>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</si>
  <si>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</si>
  <si>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</si>
  <si>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</si>
  <si>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</si>
  <si>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</si>
  <si>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</si>
  <si>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</si>
  <si>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</si>
  <si>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</si>
  <si>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</si>
  <si>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</si>
  <si>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</si>
  <si>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</si>
  <si>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</si>
  <si>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</si>
  <si>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</si>
  <si>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</si>
  <si>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</si>
  <si>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</si>
  <si>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</si>
  <si>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</si>
  <si>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</si>
  <si>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</si>
  <si>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</si>
  <si>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</si>
  <si>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</si>
  <si>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</si>
  <si>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</si>
  <si>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</si>
  <si>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</si>
  <si>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</si>
  <si>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</si>
  <si>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</si>
  <si>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</si>
  <si>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</si>
  <si>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</si>
  <si>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</si>
  <si>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</si>
  <si>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</si>
  <si>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</si>
  <si>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</si>
  <si>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</si>
  <si>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</si>
  <si>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</si>
  <si>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</si>
  <si>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</si>
  <si>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</si>
  <si>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</si>
  <si>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</si>
  <si>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</si>
  <si>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</si>
  <si>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</si>
  <si>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</si>
  <si>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</si>
  <si>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</si>
  <si>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</si>
  <si>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</si>
  <si>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</si>
  <si>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</si>
  <si>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</si>
  <si>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</si>
  <si>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</si>
  <si>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</si>
  <si>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</si>
  <si>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</si>
  <si>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</si>
  <si>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</si>
  <si>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</si>
  <si>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</si>
  <si>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</si>
  <si>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</si>
  <si>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</si>
  <si>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</si>
  <si>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</si>
  <si>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</si>
  <si>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</si>
  <si>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</si>
  <si>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</si>
  <si>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</si>
  <si>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</si>
  <si>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</si>
  <si>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</si>
  <si>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</si>
  <si>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</si>
  <si>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</si>
  <si>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</si>
  <si>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</si>
  <si>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</si>
  <si>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</si>
  <si>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</si>
  <si>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</si>
  <si>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</si>
  <si>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</si>
  <si>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</si>
  <si>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</si>
  <si>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</si>
  <si>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</si>
  <si>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</si>
  <si>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</si>
  <si>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</si>
  <si>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</si>
  <si>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</si>
  <si>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</si>
  <si>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</si>
  <si>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</si>
  <si>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</si>
  <si>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</si>
  <si>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</si>
  <si>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</si>
  <si>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</si>
  <si>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</si>
  <si>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</si>
  <si>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</si>
  <si>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</si>
  <si>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</si>
  <si>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</si>
  <si>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</si>
  <si>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</si>
  <si>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</si>
  <si>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</si>
  <si>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</si>
  <si>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</si>
  <si>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</si>
  <si>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</si>
  <si>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</si>
  <si>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</si>
  <si>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</si>
  <si>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</si>
  <si>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</si>
  <si>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</si>
  <si>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</si>
  <si>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</si>
  <si>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</si>
  <si>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</si>
  <si>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</si>
  <si>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</si>
  <si>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</si>
  <si>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</si>
  <si>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</si>
  <si>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</si>
  <si>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</si>
  <si>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</si>
  <si>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</si>
  <si>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</si>
  <si>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</si>
  <si>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</si>
  <si>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</si>
  <si>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</si>
  <si>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</si>
  <si>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</si>
  <si>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</si>
  <si>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</si>
  <si>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</si>
  <si>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</si>
  <si>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</si>
  <si>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</si>
  <si>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</si>
  <si>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</si>
  <si>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</si>
  <si>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</si>
  <si>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</si>
  <si>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</si>
  <si>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</si>
  <si>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</si>
  <si>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</si>
  <si>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</si>
  <si>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</si>
  <si>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</si>
  <si>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</si>
  <si>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</si>
  <si>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</si>
  <si>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</si>
  <si>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</si>
  <si>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</si>
  <si>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</si>
  <si>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</si>
  <si>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</si>
  <si>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</si>
  <si>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</si>
  <si>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</si>
  <si>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</si>
  <si>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</si>
  <si>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</si>
  <si>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</si>
  <si>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</si>
  <si>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</si>
  <si>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</si>
  <si>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</si>
  <si>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</si>
  <si>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</si>
  <si>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</si>
  <si>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</si>
  <si>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</si>
  <si>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</si>
  <si>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</si>
  <si>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</si>
  <si>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</si>
  <si>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</si>
  <si>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</si>
  <si>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</si>
  <si>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</si>
  <si>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</si>
  <si>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</si>
  <si>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</si>
  <si>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</si>
  <si>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</si>
  <si>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</si>
  <si>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</si>
  <si>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</si>
  <si>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</si>
  <si>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</si>
  <si>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</si>
  <si>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</si>
  <si>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</si>
  <si>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</si>
  <si>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</si>
  <si>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</si>
  <si>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</si>
  <si>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</si>
  <si>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</si>
  <si>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</si>
  <si>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</si>
  <si>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</si>
  <si>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</si>
  <si>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</si>
  <si>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</si>
  <si>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</si>
  <si>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</si>
  <si>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</si>
  <si>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</si>
  <si>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</si>
  <si>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</si>
  <si>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</si>
  <si>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</si>
  <si>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</si>
  <si>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</si>
  <si>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</si>
  <si>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</si>
  <si>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</si>
  <si>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</si>
  <si>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</si>
  <si>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</si>
  <si>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</si>
  <si>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</si>
  <si>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</si>
  <si>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</si>
  <si>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</si>
  <si>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</si>
  <si>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</si>
  <si>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</si>
  <si>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</si>
  <si>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</si>
  <si>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</si>
  <si>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</si>
  <si>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</si>
  <si>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</si>
  <si>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</si>
  <si>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</si>
  <si>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</si>
  <si>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</si>
  <si>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</si>
  <si>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</si>
  <si>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</si>
  <si>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</si>
  <si>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</si>
  <si>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</si>
  <si>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</si>
  <si>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</si>
  <si>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</si>
  <si>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</si>
  <si>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</si>
  <si>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</si>
  <si>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</si>
  <si>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</si>
  <si>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</si>
  <si>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</si>
  <si>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</si>
  <si>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</si>
  <si>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</si>
  <si>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</si>
  <si>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</si>
  <si>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</si>
  <si>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</si>
  <si>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</si>
  <si>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</si>
  <si>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</si>
  <si>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</si>
  <si>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</si>
  <si>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</si>
  <si>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</si>
  <si>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</si>
  <si>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</si>
  <si>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</si>
  <si>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</si>
  <si>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</si>
  <si>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</si>
  <si>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</si>
  <si>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</si>
  <si>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</si>
  <si>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</si>
  <si>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</si>
  <si>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</si>
  <si>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</si>
  <si>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</si>
  <si>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</si>
  <si>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</si>
  <si>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</si>
  <si>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</si>
  <si>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</si>
  <si>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</si>
  <si>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</si>
  <si>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</si>
  <si>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</si>
  <si>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</si>
  <si>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</si>
  <si>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</si>
  <si>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</si>
  <si>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</si>
  <si>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</si>
  <si>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</si>
  <si>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</si>
  <si>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</si>
  <si>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</si>
  <si>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</si>
  <si>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</si>
  <si>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</si>
  <si>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</si>
  <si>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</si>
  <si>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</si>
  <si>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</si>
  <si>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</si>
  <si>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</si>
  <si>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</si>
  <si>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</si>
  <si>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</si>
  <si>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</si>
  <si>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</si>
  <si>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</si>
  <si>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</si>
  <si>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</si>
  <si>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</si>
  <si>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</si>
  <si>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</si>
  <si>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</si>
  <si>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</si>
  <si>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</si>
  <si>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</si>
  <si>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</si>
  <si>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</si>
  <si>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</si>
  <si>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</si>
  <si>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</si>
  <si>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</si>
  <si>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</si>
  <si>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</si>
  <si>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</si>
  <si>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</si>
  <si>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</si>
  <si>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</si>
  <si>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</si>
  <si>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</si>
  <si>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</si>
  <si>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</si>
  <si>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</si>
  <si>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</si>
  <si>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</si>
  <si>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</si>
  <si>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</si>
  <si>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</si>
  <si>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</si>
  <si>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</si>
  <si>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</si>
  <si>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</si>
  <si>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</si>
  <si>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</si>
  <si>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</si>
  <si>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</si>
  <si>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</si>
  <si>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</si>
  <si>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</si>
  <si>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</si>
  <si>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</si>
  <si>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</si>
  <si>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</si>
  <si>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</si>
  <si>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</si>
  <si>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</si>
  <si>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</si>
  <si>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</si>
  <si>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</si>
  <si>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</si>
  <si>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</si>
  <si>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</si>
  <si>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</si>
  <si>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</si>
  <si>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</si>
  <si>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</si>
  <si>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</si>
  <si>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</si>
  <si>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</si>
  <si>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</si>
  <si>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</si>
  <si>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</si>
  <si>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</si>
  <si>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</si>
  <si>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</si>
  <si>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</si>
  <si>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</si>
  <si>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</si>
  <si>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</si>
  <si>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</si>
  <si>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</si>
  <si>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</si>
  <si>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</si>
  <si>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</si>
  <si>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</si>
  <si>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</si>
  <si>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</si>
  <si>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</si>
  <si>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</si>
  <si>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</si>
  <si>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</si>
  <si>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</si>
  <si>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</si>
  <si>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</si>
  <si>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</si>
  <si>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</si>
  <si>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</si>
  <si>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</si>
  <si>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</si>
  <si>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</si>
  <si>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</si>
  <si>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</si>
  <si>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</si>
  <si>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</si>
  <si>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</si>
  <si>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</si>
  <si>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</si>
  <si>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</si>
  <si>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</si>
  <si>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</si>
  <si>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</si>
  <si>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</si>
  <si>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</si>
  <si>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</si>
  <si>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</si>
  <si>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</si>
  <si>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</si>
  <si>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</si>
  <si>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</si>
  <si>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</si>
  <si>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</si>
  <si>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</si>
  <si>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</si>
  <si>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</si>
  <si>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</si>
  <si>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</si>
  <si>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</si>
  <si>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</si>
  <si>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</si>
  <si>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</si>
  <si>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</si>
  <si>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</si>
  <si>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</si>
  <si>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</si>
  <si>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</si>
  <si>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</si>
  <si>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</si>
  <si>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</si>
  <si>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</si>
  <si>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</si>
  <si>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</si>
  <si>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</si>
  <si>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</si>
  <si>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</si>
  <si>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</si>
  <si>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</si>
  <si>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</si>
  <si>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</si>
  <si>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</si>
  <si>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</si>
  <si>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</si>
  <si>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</si>
  <si>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</si>
  <si>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</si>
  <si>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</si>
  <si>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</si>
  <si>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</si>
  <si>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</si>
  <si>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</si>
  <si>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</si>
  <si>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</si>
  <si>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</si>
  <si>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</si>
  <si>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</si>
  <si>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</si>
  <si>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</si>
  <si>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</si>
  <si>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</si>
  <si>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</si>
  <si>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</si>
  <si>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</si>
  <si>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</si>
  <si>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</si>
  <si>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</si>
  <si>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</si>
  <si>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</si>
  <si>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</si>
  <si>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</si>
  <si>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</si>
  <si>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</si>
  <si>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</si>
  <si>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</si>
  <si>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</si>
  <si>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</si>
  <si>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</si>
  <si>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</si>
  <si>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</si>
  <si>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</si>
  <si>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</si>
  <si>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</si>
  <si>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</si>
  <si>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</si>
  <si>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</si>
  <si>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</si>
  <si>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</si>
  <si>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</si>
  <si>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</si>
  <si>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</si>
  <si>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</si>
  <si>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</si>
  <si>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</si>
  <si>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</si>
  <si>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</si>
  <si>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</si>
  <si>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</si>
  <si>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</si>
  <si>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</si>
  <si>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</si>
  <si>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</si>
  <si>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</si>
  <si>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</si>
  <si>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</si>
  <si>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</si>
  <si>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</si>
  <si>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</si>
  <si>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</si>
  <si>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</si>
  <si>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</si>
  <si>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</si>
  <si>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</si>
  <si>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</si>
  <si>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</si>
  <si>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</si>
  <si>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</si>
  <si>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</si>
  <si>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</si>
  <si>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</si>
  <si>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</si>
  <si>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</si>
  <si>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</si>
  <si>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</si>
  <si>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</si>
  <si>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</si>
  <si>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</si>
  <si>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</si>
  <si>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</si>
  <si>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</si>
  <si>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</si>
  <si>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</si>
  <si>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</si>
  <si>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</si>
  <si>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</si>
  <si>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</si>
  <si>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</si>
  <si>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</si>
  <si>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</si>
  <si>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</si>
  <si>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</si>
  <si>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</si>
  <si>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</si>
  <si>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</si>
  <si>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</si>
  <si>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</si>
  <si>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</si>
  <si>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</si>
  <si>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</si>
  <si>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</si>
  <si>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</si>
  <si>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</si>
  <si>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</si>
  <si>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</si>
  <si>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</si>
  <si>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</si>
  <si>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</si>
  <si>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</si>
  <si>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</si>
  <si>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</si>
  <si>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</si>
  <si>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</si>
  <si>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</si>
  <si>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</si>
  <si>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</si>
  <si>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</si>
  <si>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</si>
  <si>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</si>
  <si>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</si>
  <si>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</si>
  <si>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</si>
  <si>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</si>
  <si>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</si>
  <si>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</si>
  <si>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</si>
  <si>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</si>
  <si>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</si>
  <si>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</si>
  <si>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</si>
  <si>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</si>
  <si>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</si>
  <si>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</si>
  <si>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</si>
  <si>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</si>
  <si>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</si>
  <si>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</si>
  <si>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</si>
  <si>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</si>
  <si>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</si>
  <si>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</si>
  <si>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</si>
  <si>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</si>
  <si>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</si>
  <si>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</si>
  <si>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</si>
  <si>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</si>
  <si>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</si>
  <si>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</si>
  <si>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</si>
  <si>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</si>
  <si>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</si>
  <si>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</si>
  <si>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</si>
  <si>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</si>
  <si>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</si>
  <si>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</si>
  <si>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</si>
  <si>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</si>
  <si>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</si>
  <si>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</si>
  <si>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</si>
  <si>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</si>
  <si>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</si>
  <si>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</si>
  <si>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</si>
  <si>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</si>
  <si>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</si>
  <si>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</si>
  <si>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</si>
  <si>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</si>
  <si>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</si>
  <si>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</si>
  <si>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</si>
  <si>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</si>
  <si>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</si>
  <si>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</si>
  <si>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</si>
  <si>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</si>
  <si>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</si>
  <si>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</si>
  <si>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</si>
  <si>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</si>
  <si>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</si>
  <si>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</si>
  <si>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</si>
  <si>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</si>
  <si>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</si>
  <si>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</si>
  <si>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</si>
  <si>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</si>
  <si>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</si>
  <si>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</si>
  <si>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</si>
  <si>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</si>
  <si>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</si>
  <si>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</si>
  <si>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</si>
  <si>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</si>
  <si>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</si>
  <si>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</si>
  <si>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</si>
  <si>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</si>
  <si>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</si>
  <si>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</si>
  <si>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</si>
  <si>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</si>
  <si>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</si>
  <si>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</si>
  <si>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</si>
  <si>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</si>
  <si>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</si>
  <si>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</si>
  <si>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</si>
  <si>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</si>
  <si>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</si>
  <si>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</si>
  <si>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</si>
  <si>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</si>
  <si>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</si>
  <si>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</si>
  <si>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</si>
  <si>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</si>
  <si>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</si>
  <si>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</si>
  <si>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</si>
  <si>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</si>
  <si>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</si>
  <si>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</si>
  <si>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</si>
  <si>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</si>
  <si>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</si>
  <si>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</si>
  <si>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</si>
  <si>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</si>
  <si>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</si>
  <si>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</si>
  <si>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</si>
  <si>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</si>
  <si>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</si>
  <si>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</si>
  <si>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</si>
  <si>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</si>
  <si>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</si>
  <si>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</si>
  <si>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</si>
  <si>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</si>
  <si>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</si>
  <si>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</si>
  <si>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</si>
  <si>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</si>
  <si>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</si>
  <si>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</si>
  <si>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</si>
  <si>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</si>
  <si>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</si>
  <si>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</si>
  <si>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</si>
  <si>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</si>
  <si>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</si>
  <si>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</si>
  <si>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</si>
  <si>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</si>
  <si>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</si>
  <si>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</si>
  <si>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</si>
  <si>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</si>
  <si>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</si>
  <si>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</si>
  <si>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</si>
  <si>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</si>
  <si>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</si>
  <si>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</si>
  <si>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</si>
  <si>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</si>
  <si>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</si>
  <si>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</si>
  <si>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</si>
  <si>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</si>
  <si>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</si>
  <si>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</si>
  <si>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</si>
  <si>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</si>
  <si>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</si>
  <si>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</si>
  <si>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</si>
  <si>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</si>
  <si>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</si>
  <si>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</si>
  <si>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</si>
  <si>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</si>
  <si>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</si>
  <si>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</si>
  <si>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</si>
  <si>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</si>
  <si>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</si>
  <si>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</si>
  <si>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</si>
  <si>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</si>
  <si>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</si>
  <si>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</si>
  <si>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</si>
  <si>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</si>
  <si>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</si>
  <si>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</si>
  <si>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</si>
  <si>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</si>
  <si>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</si>
  <si>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</si>
  <si>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</si>
  <si>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</si>
  <si>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</si>
  <si>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</si>
  <si>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</si>
  <si>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</si>
  <si>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</si>
  <si>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</si>
  <si>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</si>
  <si>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</si>
  <si>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</si>
  <si>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</si>
  <si>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</si>
  <si>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</si>
  <si>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</si>
  <si>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</si>
  <si>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</si>
  <si>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</si>
  <si>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</si>
  <si>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</si>
  <si>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</si>
  <si>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</si>
  <si>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</si>
  <si>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</si>
  <si>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</si>
  <si>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</si>
  <si>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</si>
  <si>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</si>
  <si>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</si>
  <si>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</si>
  <si>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</si>
  <si>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</si>
  <si>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</si>
  <si>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</si>
  <si>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</si>
  <si>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</si>
  <si>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</si>
  <si>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</si>
  <si>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</si>
  <si>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</si>
  <si>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</si>
  <si>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</si>
  <si>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</si>
  <si>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</si>
  <si>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</si>
  <si>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</si>
  <si>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</si>
  <si>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</si>
  <si>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</si>
  <si>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</si>
  <si>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</si>
  <si>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</si>
  <si>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</si>
  <si>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</si>
  <si>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</si>
  <si>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</si>
  <si>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</si>
  <si>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</si>
  <si>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</si>
  <si>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</si>
  <si>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</si>
  <si>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</si>
  <si>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</si>
  <si>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</si>
  <si>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</si>
  <si>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</si>
  <si>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</si>
  <si>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</si>
  <si>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</si>
  <si>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</si>
  <si>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</si>
  <si>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</si>
  <si>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</si>
  <si>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</si>
  <si>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</si>
  <si>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</si>
  <si>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</si>
  <si>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</si>
  <si>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</si>
  <si>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</si>
  <si>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</si>
  <si>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</si>
  <si>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</si>
  <si>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</si>
  <si>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</si>
  <si>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</si>
  <si>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</si>
  <si>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</si>
  <si>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</si>
  <si>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</si>
  <si>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</si>
  <si>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</si>
  <si>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</si>
  <si>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</si>
  <si>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</si>
  <si>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</si>
  <si>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</si>
  <si>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</si>
  <si>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</si>
  <si>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</si>
  <si>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</si>
  <si>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</si>
  <si>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</si>
  <si>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</si>
  <si>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</si>
  <si>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</si>
  <si>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</si>
  <si>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</si>
  <si>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</si>
  <si>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</si>
  <si>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</si>
  <si>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</si>
  <si>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</si>
  <si>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</si>
  <si>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</si>
  <si>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</si>
  <si>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</si>
  <si>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</si>
  <si>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</si>
  <si>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</si>
  <si>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</si>
  <si>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</si>
  <si>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</si>
  <si>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</si>
  <si>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</si>
  <si>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</si>
  <si>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</si>
  <si>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</si>
  <si>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</si>
  <si>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</si>
  <si>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</si>
  <si>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</si>
  <si>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</si>
  <si>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</si>
  <si>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</si>
  <si>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</si>
  <si>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</si>
  <si>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</si>
  <si>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</si>
  <si>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</si>
  <si>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</si>
  <si>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</si>
  <si>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</si>
  <si>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</si>
  <si>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</si>
  <si>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</si>
  <si>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</si>
  <si>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</si>
  <si>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</si>
  <si>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</si>
  <si>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</si>
  <si>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</si>
  <si>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</si>
  <si>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</si>
  <si>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</si>
  <si>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</si>
  <si>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</si>
  <si>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</si>
  <si>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</si>
  <si>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</si>
  <si>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</si>
  <si>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</si>
  <si>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</si>
  <si>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</si>
  <si>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</si>
  <si>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</si>
  <si>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</si>
  <si>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</si>
  <si>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</si>
  <si>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</si>
  <si>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</si>
  <si>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</si>
  <si>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</si>
  <si>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</si>
  <si>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</si>
  <si>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</si>
  <si>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</si>
  <si>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</si>
  <si>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</si>
  <si>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</si>
  <si>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</si>
  <si>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</si>
  <si>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</si>
  <si>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</si>
  <si>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</si>
  <si>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</si>
  <si>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</si>
  <si>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</si>
  <si>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</si>
  <si>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</si>
  <si>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</si>
  <si>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</si>
  <si>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</si>
  <si>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</si>
  <si>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</si>
  <si>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</si>
  <si>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</si>
  <si>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</si>
  <si>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</si>
  <si>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</si>
  <si>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</si>
  <si>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</si>
  <si>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</si>
  <si>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</si>
  <si>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</si>
  <si>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</si>
  <si>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</si>
  <si>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</si>
  <si>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</si>
  <si>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</si>
  <si>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</si>
  <si>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</si>
  <si>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</si>
  <si>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</si>
  <si>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</si>
  <si>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</si>
  <si>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</si>
  <si>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</si>
  <si>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</si>
  <si>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</si>
  <si>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</si>
  <si>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</si>
  <si>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</si>
  <si>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</si>
  <si>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</si>
  <si>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</si>
  <si>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</si>
  <si>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</si>
  <si>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</si>
  <si>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</si>
  <si>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</si>
  <si>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</si>
  <si>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</si>
  <si>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</si>
  <si>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</si>
  <si>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</si>
  <si>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</si>
  <si>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</si>
  <si>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</si>
  <si>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</si>
  <si>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</si>
  <si>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</si>
  <si>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</si>
  <si>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</si>
  <si>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</si>
  <si>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</si>
  <si>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</si>
  <si>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</si>
  <si>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</si>
  <si>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</si>
  <si>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</si>
  <si>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</si>
  <si>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</si>
  <si>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</si>
  <si>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</si>
  <si>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</si>
  <si>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</si>
  <si>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</si>
  <si>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</si>
  <si>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</si>
  <si>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</si>
  <si>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</si>
  <si>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</si>
  <si>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</si>
  <si>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</si>
  <si>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</si>
  <si>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</si>
  <si>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</si>
  <si>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</si>
  <si>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</si>
  <si>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</si>
  <si>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</si>
  <si>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</si>
  <si>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</si>
  <si>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</si>
  <si>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</si>
  <si>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</si>
  <si>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</si>
  <si>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</si>
  <si>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</si>
  <si>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</si>
  <si>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</si>
  <si>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</si>
  <si>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</si>
  <si>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</si>
  <si>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</si>
  <si>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</si>
  <si>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</si>
  <si>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</si>
  <si>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</si>
  <si>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</si>
  <si>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</si>
  <si>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</si>
  <si>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</si>
  <si>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</si>
  <si>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</si>
  <si>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</si>
  <si>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</si>
  <si>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</si>
  <si>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</si>
  <si>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</si>
  <si>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</si>
  <si>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</si>
  <si>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</si>
  <si>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</si>
  <si>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</si>
  <si>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</si>
  <si>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</si>
  <si>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</si>
  <si>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</si>
  <si>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</si>
  <si>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</si>
  <si>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</si>
  <si>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</si>
  <si>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</si>
  <si>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</si>
  <si>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</si>
  <si>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</si>
  <si>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</si>
  <si>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</si>
  <si>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</si>
  <si>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</si>
  <si>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</si>
  <si>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</si>
  <si>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</si>
  <si>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</si>
  <si>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</si>
  <si>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</si>
  <si>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</si>
  <si>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</si>
  <si>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</si>
  <si>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</si>
  <si>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</si>
  <si>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</si>
  <si>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</si>
  <si>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</si>
  <si>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</si>
  <si>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</si>
  <si>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</si>
  <si>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</si>
  <si>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</si>
  <si>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</si>
  <si>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</si>
  <si>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</si>
  <si>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</si>
  <si>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</si>
  <si>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</si>
  <si>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</si>
  <si>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</si>
  <si>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</si>
  <si>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</si>
  <si>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</si>
  <si>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</si>
  <si>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</si>
  <si>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</si>
  <si>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</si>
  <si>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</si>
  <si>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</si>
  <si>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</si>
  <si>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</si>
  <si>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</si>
  <si>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</si>
  <si>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</si>
  <si>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</si>
  <si>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</si>
  <si>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</si>
  <si>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</si>
  <si>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</si>
  <si>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</si>
  <si>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</si>
  <si>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</si>
  <si>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</si>
  <si>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</si>
  <si>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</si>
  <si>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</si>
  <si>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</si>
  <si>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</si>
  <si>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</si>
  <si>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</si>
  <si>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</si>
  <si>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</si>
  <si>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</si>
  <si>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</si>
  <si>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</si>
  <si>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</si>
  <si>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</si>
  <si>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</si>
  <si>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</si>
  <si>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</si>
  <si>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</si>
  <si>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</si>
  <si>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</si>
  <si>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</si>
  <si>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</si>
  <si>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</si>
  <si>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</si>
  <si>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</si>
  <si>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</si>
  <si>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</si>
  <si>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</si>
  <si>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</si>
  <si>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</si>
  <si>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</si>
  <si>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</si>
  <si>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</si>
  <si>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</si>
  <si>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</si>
  <si>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</si>
  <si>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</si>
  <si>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</si>
  <si>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</si>
  <si>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</si>
  <si>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</si>
  <si>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</si>
  <si>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</si>
  <si>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</si>
  <si>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</si>
  <si>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</si>
  <si>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</si>
  <si>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</si>
  <si>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</si>
  <si>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</si>
  <si>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</si>
  <si>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</si>
  <si>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</si>
  <si>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</si>
  <si>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</si>
  <si>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</si>
  <si>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</si>
  <si>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</si>
  <si>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</si>
  <si>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</si>
  <si>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</si>
  <si>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</si>
  <si>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</si>
  <si>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</si>
  <si>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</si>
  <si>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</si>
  <si>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</si>
  <si>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</si>
  <si>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</si>
  <si>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</si>
  <si>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</si>
  <si>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</si>
  <si>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</si>
  <si>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</si>
  <si>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</si>
  <si>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</si>
  <si>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</si>
  <si>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</si>
  <si>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</si>
  <si>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</si>
  <si>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</si>
  <si>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</si>
  <si>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</si>
  <si>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</si>
  <si>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</si>
  <si>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</si>
  <si>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</si>
  <si>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</si>
  <si>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</si>
  <si>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</si>
  <si>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</si>
  <si>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</si>
  <si>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</si>
  <si>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</si>
  <si>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</si>
  <si>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</si>
  <si>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</si>
  <si>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</si>
  <si>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</si>
  <si>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</si>
  <si>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</si>
  <si>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</si>
  <si>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</si>
  <si>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</si>
  <si>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</si>
  <si>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</si>
  <si>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</si>
  <si>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</si>
  <si>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</si>
  <si>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</si>
  <si>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</si>
  <si>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</si>
  <si>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</si>
  <si>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</si>
  <si>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</si>
  <si>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</si>
  <si>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</si>
  <si>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</si>
  <si>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</si>
  <si>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</si>
  <si>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</si>
  <si>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</si>
  <si>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</si>
  <si>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</si>
  <si>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</si>
  <si>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</si>
  <si>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</si>
  <si>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</si>
  <si>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</si>
  <si>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</si>
  <si>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</si>
  <si>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</si>
  <si>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</si>
  <si>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</si>
  <si>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</si>
  <si>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</si>
  <si>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</si>
  <si>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</si>
  <si>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</si>
  <si>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</si>
  <si>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</si>
  <si>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</si>
  <si>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</si>
  <si>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</si>
  <si>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</si>
  <si>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</si>
  <si>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</si>
  <si>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</si>
  <si>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</si>
  <si>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</si>
  <si>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</si>
  <si>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</si>
  <si>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</si>
  <si>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</si>
  <si>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</si>
  <si>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</si>
  <si>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</si>
  <si>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</si>
  <si>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</si>
  <si>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</si>
  <si>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</si>
  <si>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</si>
  <si>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</si>
  <si>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</si>
  <si>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</si>
  <si>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</si>
  <si>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</si>
  <si>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</si>
  <si>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</si>
  <si>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</si>
  <si>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</si>
  <si>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</si>
  <si>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</si>
  <si>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</si>
  <si>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</si>
  <si>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</si>
  <si>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</si>
  <si>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</si>
  <si>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</si>
  <si>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</si>
  <si>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</si>
  <si>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</si>
  <si>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</si>
  <si>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</si>
  <si>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</si>
  <si>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</si>
  <si>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</si>
  <si>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</si>
  <si>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</si>
  <si>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</si>
  <si>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</si>
  <si>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</si>
  <si>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</si>
  <si>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</si>
  <si>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</si>
  <si>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</si>
  <si>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</si>
  <si>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</si>
  <si>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</si>
  <si>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</si>
  <si>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</si>
  <si>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</si>
  <si>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</si>
  <si>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</si>
  <si>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</si>
  <si>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</si>
  <si>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</si>
  <si>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</si>
  <si>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</si>
  <si>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</si>
  <si>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</si>
  <si>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</si>
  <si>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</si>
  <si>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</si>
  <si>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</si>
  <si>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</si>
  <si>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</si>
  <si>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</si>
  <si>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</si>
  <si>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</si>
  <si>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</si>
  <si>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</si>
  <si>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</si>
  <si>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</si>
  <si>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</si>
  <si>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</si>
  <si>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</si>
  <si>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</si>
  <si>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</si>
  <si>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</si>
  <si>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</si>
  <si>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</si>
  <si>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</si>
  <si>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</si>
  <si>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</si>
  <si>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</si>
  <si>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</si>
  <si>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</si>
  <si>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</si>
  <si>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</si>
  <si>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</si>
  <si>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</si>
  <si>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</si>
  <si>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</si>
  <si>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</si>
  <si>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</si>
  <si>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</si>
  <si>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</si>
  <si>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</si>
  <si>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</si>
  <si>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</si>
  <si>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</si>
  <si>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</si>
  <si>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</si>
  <si>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</si>
  <si>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</si>
  <si>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</si>
  <si>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</si>
  <si>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</si>
  <si>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</si>
  <si>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</si>
  <si>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</si>
  <si>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</si>
  <si>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</si>
  <si>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</si>
  <si>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</si>
  <si>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</si>
  <si>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</si>
  <si>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</si>
  <si>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</si>
  <si>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</si>
  <si>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</si>
  <si>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</si>
  <si>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</si>
  <si>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</si>
  <si>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</si>
  <si>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</si>
  <si>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</si>
  <si>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</si>
  <si>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</si>
  <si>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</si>
  <si>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</si>
  <si>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</si>
  <si>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</si>
  <si>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</si>
  <si>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</si>
  <si>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</si>
  <si>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</si>
  <si>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</si>
  <si>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</si>
  <si>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</si>
  <si>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</si>
  <si>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</si>
  <si>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</si>
  <si>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</si>
  <si>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</si>
  <si>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</si>
  <si>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</si>
  <si>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</si>
  <si>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</si>
  <si>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</si>
  <si>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</si>
  <si>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</si>
  <si>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</si>
  <si>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</si>
  <si>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</si>
  <si>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</si>
  <si>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</si>
  <si>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</si>
  <si>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</si>
  <si>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</si>
  <si>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</si>
  <si>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</si>
  <si>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</si>
  <si>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</si>
  <si>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</si>
  <si>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</si>
  <si>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</si>
  <si>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</si>
  <si>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</si>
  <si>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</si>
  <si>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</si>
  <si>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</si>
  <si>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</si>
  <si>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</si>
  <si>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</si>
  <si>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</si>
  <si>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</si>
  <si>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</si>
  <si>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</si>
  <si>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</si>
  <si>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</si>
  <si>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</si>
  <si>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</si>
  <si>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</si>
  <si>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</si>
  <si>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</si>
  <si>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</si>
  <si>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</si>
  <si>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</si>
  <si>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</si>
  <si>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</si>
  <si>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</si>
  <si>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</si>
  <si>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</si>
  <si>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</si>
  <si>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</si>
  <si>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</si>
  <si>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</si>
  <si>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</si>
  <si>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</si>
  <si>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</si>
  <si>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</si>
  <si>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</si>
  <si>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</si>
  <si>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</si>
  <si>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</si>
  <si>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</si>
  <si>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</si>
  <si>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</si>
  <si>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</si>
  <si>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</si>
  <si>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</si>
  <si>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</si>
  <si>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</si>
  <si>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</si>
  <si>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</si>
  <si>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</si>
  <si>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</si>
  <si>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</si>
  <si>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</si>
  <si>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</si>
  <si>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</si>
  <si>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</si>
  <si>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</si>
  <si>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</si>
  <si>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</si>
  <si>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</si>
  <si>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</si>
  <si>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</si>
  <si>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</si>
  <si>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</si>
  <si>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</si>
  <si>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</si>
  <si>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</si>
  <si>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</si>
  <si>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</si>
  <si>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</si>
  <si>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</si>
  <si>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</si>
  <si>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</si>
  <si>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</si>
  <si>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</si>
  <si>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</si>
  <si>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</si>
  <si>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</si>
  <si>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</si>
  <si>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</si>
  <si>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</si>
  <si>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</si>
  <si>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</si>
  <si>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</si>
  <si>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</si>
  <si>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</si>
  <si>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</si>
  <si>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</si>
  <si>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</si>
  <si>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</si>
  <si>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</si>
  <si>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</si>
  <si>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</si>
  <si>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</si>
  <si>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</si>
  <si>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</si>
  <si>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</si>
  <si>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</si>
  <si>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</si>
  <si>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</si>
  <si>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</si>
  <si>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</si>
  <si>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</si>
  <si>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</si>
  <si>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</si>
  <si>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</si>
  <si>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</si>
  <si>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</si>
  <si>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</si>
  <si>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</si>
  <si>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</si>
  <si>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</si>
  <si>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</si>
  <si>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</si>
  <si>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</si>
  <si>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</si>
  <si>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</si>
  <si>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</si>
  <si>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</si>
  <si>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</si>
  <si>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</si>
  <si>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</si>
  <si>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</si>
  <si>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</si>
  <si>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</si>
  <si>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</si>
  <si>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</si>
  <si>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</si>
  <si>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</si>
  <si>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</si>
  <si>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</si>
  <si>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</si>
  <si>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</si>
  <si>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</si>
  <si>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</si>
  <si>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</si>
  <si>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</si>
  <si>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</si>
  <si>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</si>
  <si>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</si>
  <si>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</si>
  <si>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</si>
  <si>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</si>
  <si>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</si>
  <si>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</si>
  <si>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</si>
  <si>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</si>
  <si>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</si>
  <si>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</si>
  <si>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</si>
  <si>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</si>
  <si>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</si>
  <si>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</si>
  <si>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</si>
  <si>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</si>
  <si>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</si>
  <si>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</si>
  <si>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</si>
  <si>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</si>
  <si>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</si>
  <si>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</si>
  <si>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</si>
  <si>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</si>
  <si>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</si>
  <si>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</si>
  <si>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</si>
  <si>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</si>
  <si>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</si>
  <si>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</si>
  <si>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</si>
  <si>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</si>
  <si>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</si>
  <si>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</si>
  <si>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</si>
  <si>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</si>
  <si>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</si>
  <si>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</si>
  <si>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</si>
  <si>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</si>
  <si>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</si>
  <si>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</si>
  <si>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</si>
  <si>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</si>
  <si>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</si>
  <si>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</si>
  <si>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</si>
  <si>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</si>
  <si>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</si>
  <si>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</si>
  <si>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</si>
  <si>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</si>
  <si>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</si>
  <si>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</si>
  <si>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</si>
  <si>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</si>
  <si>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</si>
  <si>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</si>
  <si>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</si>
  <si>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</si>
  <si>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</si>
  <si>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</si>
  <si>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</si>
  <si>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</si>
  <si>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</si>
  <si>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</si>
  <si>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</si>
  <si>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</si>
  <si>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</si>
  <si>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</si>
  <si>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</si>
  <si>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</si>
  <si>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</si>
  <si>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</si>
  <si>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</si>
  <si>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</si>
  <si>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</si>
  <si>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</si>
  <si>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</si>
  <si>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</si>
  <si>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</si>
  <si>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</si>
  <si>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</si>
  <si>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</si>
  <si>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</si>
  <si>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</si>
  <si>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</si>
  <si>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</si>
  <si>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</si>
  <si>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</si>
  <si>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</si>
  <si>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</si>
  <si>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</si>
  <si>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</si>
  <si>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</si>
  <si>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</si>
  <si>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</si>
  <si>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</si>
  <si>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</si>
  <si>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</si>
  <si>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</si>
  <si>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</si>
  <si>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</si>
  <si>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</si>
  <si>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</si>
  <si>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</si>
  <si>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</si>
  <si>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</si>
  <si>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</si>
  <si>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</si>
  <si>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</si>
  <si>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</si>
  <si>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</si>
  <si>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</si>
  <si>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</si>
  <si>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</si>
  <si>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</si>
  <si>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</si>
  <si>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</si>
  <si>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</si>
  <si>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</si>
  <si>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</si>
  <si>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</si>
  <si>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</si>
  <si>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</si>
  <si>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</si>
  <si>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</si>
  <si>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</si>
  <si>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</si>
  <si>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</si>
  <si>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</si>
  <si>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</si>
  <si>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</si>
  <si>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</si>
  <si>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</si>
  <si>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</si>
  <si>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</si>
  <si>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</si>
  <si>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</si>
  <si>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</si>
  <si>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</si>
  <si>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</si>
  <si>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</si>
  <si>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</si>
  <si>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</si>
  <si>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</si>
  <si>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</si>
  <si>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</si>
  <si>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</si>
  <si>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</si>
  <si>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</si>
  <si>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</si>
  <si>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</si>
  <si>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</si>
  <si>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</si>
  <si>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</si>
  <si>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</si>
  <si>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</si>
  <si>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</si>
  <si>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</si>
  <si>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</si>
  <si>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</si>
  <si>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</si>
  <si>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</si>
  <si>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</si>
  <si>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</si>
  <si>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</si>
  <si>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</si>
  <si>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</si>
  <si>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</si>
  <si>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</si>
  <si>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</si>
  <si>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</si>
  <si>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</si>
  <si>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</si>
  <si>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</si>
  <si>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</si>
  <si>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</si>
  <si>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</si>
  <si>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</si>
  <si>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</si>
  <si>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</si>
  <si>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</si>
  <si>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</si>
  <si>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</si>
  <si>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</si>
  <si>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</si>
  <si>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</si>
  <si>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</si>
  <si>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</si>
  <si>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</si>
  <si>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</si>
  <si>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</si>
  <si>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</si>
  <si>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</si>
  <si>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</si>
  <si>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</si>
  <si>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</si>
  <si>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</si>
  <si>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</si>
  <si>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</si>
  <si>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</si>
  <si>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</si>
  <si>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</si>
  <si>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</si>
  <si>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</si>
  <si>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</si>
  <si>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</si>
  <si>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</si>
  <si>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</si>
  <si>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</si>
  <si>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</si>
  <si>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</si>
  <si>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</si>
  <si>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</si>
  <si>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</si>
  <si>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</si>
  <si>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</si>
  <si>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</si>
  <si>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</si>
  <si>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</si>
  <si>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</si>
  <si>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</si>
  <si>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</si>
  <si>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</si>
  <si>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</si>
  <si>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</si>
  <si>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</si>
  <si>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</si>
  <si>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</si>
  <si>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</si>
  <si>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</si>
  <si>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</si>
  <si>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</si>
  <si>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</si>
  <si>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</si>
  <si>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</si>
  <si>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</si>
  <si>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</si>
  <si>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</si>
  <si>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</si>
  <si>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</si>
  <si>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</si>
  <si>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</si>
  <si>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</si>
  <si>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</si>
  <si>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</si>
  <si>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</si>
  <si>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</si>
  <si>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</si>
  <si>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</si>
  <si>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</si>
  <si>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</si>
  <si>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</si>
  <si>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</si>
  <si>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</si>
  <si>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</si>
  <si>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</si>
  <si>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</si>
  <si>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</si>
  <si>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</si>
  <si>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</si>
  <si>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</si>
  <si>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</si>
  <si>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</si>
  <si>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</si>
  <si>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</si>
  <si>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</si>
  <si>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</si>
  <si>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</si>
  <si>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</si>
  <si>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</si>
  <si>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</si>
  <si>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</si>
  <si>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</si>
  <si>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</si>
  <si>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</si>
  <si>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</si>
  <si>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</si>
  <si>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</si>
  <si>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</si>
  <si>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</si>
  <si>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</si>
  <si>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</si>
  <si>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</si>
  <si>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</si>
  <si>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</si>
  <si>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</si>
  <si>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</si>
  <si>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</si>
  <si>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</si>
  <si>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</si>
  <si>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</si>
  <si>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</si>
  <si>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</si>
  <si>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</si>
  <si>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</si>
  <si>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</si>
  <si>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</si>
  <si>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</si>
  <si>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</si>
  <si>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</si>
  <si>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</si>
  <si>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</si>
  <si>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</si>
  <si>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</si>
  <si>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</si>
  <si>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</si>
  <si>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</si>
  <si>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</si>
  <si>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</si>
  <si>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</si>
  <si>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</si>
  <si>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</si>
  <si>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</si>
  <si>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</si>
  <si>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</si>
  <si>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</si>
  <si>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</si>
  <si>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</si>
  <si>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</si>
  <si>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</si>
  <si>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</si>
  <si>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</si>
  <si>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</si>
  <si>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</si>
  <si>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</si>
  <si>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</si>
  <si>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</si>
  <si>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</si>
  <si>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</si>
  <si>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</si>
  <si>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</si>
  <si>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</si>
  <si>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</si>
  <si>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</si>
  <si>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</si>
  <si>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</si>
  <si>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</si>
  <si>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</si>
  <si>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</si>
  <si>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</si>
  <si>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</si>
  <si>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</si>
  <si>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</si>
  <si>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</si>
  <si>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</si>
  <si>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</si>
  <si>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</si>
  <si>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</si>
  <si>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</si>
  <si>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</si>
  <si>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</si>
  <si>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</si>
  <si>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</si>
  <si>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</si>
  <si>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</si>
  <si>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</si>
  <si>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</si>
  <si>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</si>
  <si>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</si>
  <si>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</si>
  <si>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</si>
  <si>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</si>
  <si>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</si>
  <si>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</si>
  <si>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</si>
  <si>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</si>
  <si>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</si>
  <si>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</si>
  <si>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</si>
  <si>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</si>
  <si>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</si>
  <si>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</si>
  <si>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</si>
  <si>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</si>
  <si>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</si>
  <si>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</si>
  <si>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</si>
  <si>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</si>
  <si>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</si>
  <si>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</si>
  <si>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</si>
  <si>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</si>
  <si>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</si>
  <si>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</si>
  <si>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</si>
  <si>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</si>
  <si>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</si>
  <si>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</si>
  <si>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</si>
  <si>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</si>
  <si>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</si>
  <si>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</si>
  <si>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</si>
  <si>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</si>
  <si>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</si>
  <si>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</si>
  <si>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</si>
  <si>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</si>
  <si>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</si>
  <si>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</si>
  <si>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</si>
  <si>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</si>
  <si>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</si>
  <si>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</si>
  <si>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</si>
  <si>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</si>
  <si>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</si>
  <si>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</si>
  <si>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</si>
  <si>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</si>
  <si>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</si>
  <si>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</si>
  <si>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</si>
  <si>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</si>
  <si>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</si>
  <si>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</si>
  <si>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</si>
  <si>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</si>
  <si>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</si>
  <si>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</si>
  <si>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</si>
  <si>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</si>
  <si>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</si>
  <si>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</si>
  <si>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</si>
  <si>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</si>
  <si>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</si>
  <si>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</si>
  <si>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</si>
  <si>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</si>
  <si>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</si>
  <si>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</si>
  <si>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</si>
  <si>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</si>
  <si>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</si>
  <si>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</si>
  <si>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</si>
  <si>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</si>
  <si>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</si>
  <si>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</si>
  <si>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</si>
  <si>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</si>
  <si>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</si>
  <si>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</si>
  <si>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</si>
  <si>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</si>
  <si>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</si>
  <si>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</si>
  <si>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</si>
  <si>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</si>
  <si>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</si>
  <si>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</si>
  <si>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</si>
  <si>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</si>
  <si>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</si>
  <si>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</si>
  <si>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</si>
  <si>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</si>
  <si>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</si>
  <si>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</si>
  <si>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</si>
  <si>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</si>
  <si>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</si>
  <si>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</si>
  <si>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</si>
  <si>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</si>
  <si>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</si>
  <si>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</si>
  <si>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</si>
  <si>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</si>
  <si>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</si>
  <si>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</si>
  <si>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</si>
  <si>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</si>
  <si>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</si>
  <si>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</si>
  <si>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</si>
  <si>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</si>
  <si>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</si>
  <si>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</si>
  <si>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</si>
  <si>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</si>
  <si>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</si>
  <si>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</si>
  <si>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</si>
  <si>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</si>
  <si>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</si>
  <si>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</si>
  <si>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</si>
  <si>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</si>
  <si>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</si>
  <si>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</si>
  <si>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</si>
  <si>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</si>
  <si>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</si>
  <si>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</si>
  <si>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</si>
  <si>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</si>
  <si>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</si>
  <si>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</si>
  <si>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</si>
  <si>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</si>
  <si>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</si>
  <si>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</si>
  <si>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</si>
  <si>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</si>
  <si>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</si>
  <si>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</si>
  <si>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</si>
  <si>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</si>
  <si>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</si>
  <si>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</si>
  <si>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</si>
  <si>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</si>
  <si>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</si>
  <si>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</si>
  <si>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</si>
  <si>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</si>
  <si>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</si>
  <si>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</si>
  <si>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</si>
  <si>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</si>
  <si>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</si>
  <si>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</si>
  <si>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</si>
  <si>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</si>
  <si>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</si>
  <si>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</si>
  <si>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</si>
  <si>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</si>
  <si>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</si>
  <si>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</si>
  <si>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</si>
  <si>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</si>
  <si>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</si>
  <si>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</si>
  <si>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</si>
  <si>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</si>
  <si>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</si>
  <si>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</si>
  <si>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</si>
  <si>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</si>
  <si>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</si>
  <si>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</si>
  <si>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</si>
  <si>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</si>
  <si>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</si>
  <si>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</si>
  <si>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</si>
  <si>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</si>
  <si>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</si>
  <si>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</si>
  <si>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</si>
  <si>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</si>
  <si>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</si>
  <si>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</si>
  <si>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</si>
  <si>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</si>
  <si>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</si>
  <si>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</si>
  <si>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</si>
  <si>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</si>
  <si>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</si>
  <si>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</si>
  <si>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</si>
  <si>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</si>
  <si>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</si>
  <si>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</si>
  <si>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</si>
  <si>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</si>
  <si>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</si>
  <si>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</si>
  <si>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</si>
  <si>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</si>
  <si>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</si>
  <si>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</si>
  <si>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</si>
  <si>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</si>
  <si>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</si>
  <si>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</si>
  <si>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</si>
  <si>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</si>
  <si>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</si>
  <si>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</si>
  <si>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</si>
  <si>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</si>
  <si>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</si>
  <si>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</si>
  <si>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</si>
  <si>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</si>
  <si>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</si>
  <si>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</si>
  <si>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</si>
  <si>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</si>
  <si>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</si>
  <si>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</si>
  <si>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</si>
  <si>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</si>
  <si>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</si>
  <si>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</si>
  <si>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</si>
  <si>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</si>
  <si>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</si>
  <si>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</si>
  <si>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</si>
  <si>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</si>
  <si>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</si>
  <si>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</si>
  <si>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</si>
  <si>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</si>
  <si>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</si>
  <si>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</si>
  <si>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</si>
  <si>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</si>
  <si>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</si>
  <si>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</si>
  <si>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</si>
  <si>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</si>
  <si>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</si>
  <si>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</si>
  <si>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</si>
  <si>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</si>
  <si>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</si>
  <si>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</si>
  <si>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</si>
  <si>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</si>
  <si>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</si>
  <si>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</si>
  <si>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</si>
  <si>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</si>
  <si>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</si>
  <si>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</si>
  <si>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</si>
  <si>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</si>
  <si>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</si>
  <si>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</si>
  <si>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</si>
  <si>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</si>
  <si>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</si>
  <si>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</si>
  <si>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</si>
  <si>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</si>
  <si>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</si>
  <si>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</si>
  <si>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</si>
  <si>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</si>
  <si>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</si>
  <si>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</si>
  <si>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</si>
  <si>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</si>
  <si>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</si>
  <si>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</si>
  <si>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</si>
  <si>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</si>
  <si>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</si>
  <si>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</si>
  <si>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</si>
  <si>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</si>
  <si>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</si>
  <si>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</si>
  <si>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</si>
  <si>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</si>
  <si>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</si>
  <si>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</si>
  <si>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</si>
  <si>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</si>
  <si>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</si>
  <si>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</si>
  <si>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</si>
  <si>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</si>
  <si>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</si>
  <si>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</si>
  <si>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</si>
  <si>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</si>
  <si>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</si>
  <si>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</si>
  <si>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</si>
  <si>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</si>
  <si>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</si>
  <si>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</si>
  <si>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</si>
  <si>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</si>
  <si>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</si>
  <si>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</si>
  <si>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</si>
  <si>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</si>
  <si>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</si>
  <si>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</si>
  <si>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</si>
  <si>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</si>
  <si>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</si>
  <si>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</si>
  <si>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</si>
  <si>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</si>
  <si>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</si>
  <si>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</si>
  <si>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</si>
  <si>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</si>
  <si>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</si>
  <si>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</si>
  <si>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</si>
  <si>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</si>
  <si>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</si>
  <si>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</si>
  <si>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</si>
  <si>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</si>
  <si>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</si>
  <si>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</si>
  <si>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</si>
  <si>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</si>
  <si>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</si>
  <si>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</si>
  <si>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</si>
  <si>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</si>
  <si>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</si>
  <si>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</si>
  <si>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</si>
  <si>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</si>
  <si>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</si>
  <si>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</si>
  <si>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</si>
  <si>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</si>
  <si>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</si>
  <si>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</si>
  <si>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</si>
  <si>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</si>
  <si>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</si>
  <si>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</si>
  <si>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</si>
  <si>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</si>
  <si>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</si>
  <si>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</si>
  <si>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</si>
  <si>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</si>
  <si>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</si>
  <si>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</si>
  <si>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</si>
  <si>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</si>
  <si>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</si>
  <si>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</si>
  <si>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</si>
  <si>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</si>
  <si>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</si>
  <si>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</si>
  <si>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</si>
  <si>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</si>
  <si>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</si>
  <si>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</si>
  <si>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</si>
  <si>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</si>
  <si>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</si>
  <si>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</si>
  <si>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</si>
  <si>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</si>
  <si>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</si>
  <si>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</si>
  <si>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</si>
  <si>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</si>
  <si>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</si>
  <si>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</si>
  <si>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</si>
  <si>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</si>
  <si>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</si>
  <si>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</si>
  <si>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Meaning</t>
  </si>
  <si>
    <t>Data Type</t>
  </si>
  <si>
    <t>Identifier assigned to each row in the dataset</t>
  </si>
  <si>
    <t>Whole Number</t>
  </si>
  <si>
    <t>Identifier for a customer order</t>
  </si>
  <si>
    <t>Text</t>
  </si>
  <si>
    <t>Date the order was placed</t>
  </si>
  <si>
    <t>Date</t>
  </si>
  <si>
    <t>Date the order was shipped</t>
  </si>
  <si>
    <t>Shipping service or delivery method selected</t>
  </si>
  <si>
    <t>Unique identifier for a customer</t>
  </si>
  <si>
    <t>Name of the customer</t>
  </si>
  <si>
    <t>Customer segment, such as Consumer or Corporate</t>
  </si>
  <si>
    <t>Country where the order was placed or delivered, as defined by the dataset</t>
  </si>
  <si>
    <t>City associated with the order</t>
  </si>
  <si>
    <t>State associated with the order</t>
  </si>
  <si>
    <t>Postal or ZIP code associated with the order</t>
  </si>
  <si>
    <t>Geographic sales region</t>
  </si>
  <si>
    <t>Identifier for a product</t>
  </si>
  <si>
    <t>Main product category</t>
  </si>
  <si>
    <t>More specific product grouping</t>
  </si>
  <si>
    <t>Name or description of the product</t>
  </si>
  <si>
    <t>Monetary value of the sale</t>
  </si>
  <si>
    <t>Decimal Number</t>
  </si>
  <si>
    <t>Check</t>
  </si>
  <si>
    <t>Result</t>
  </si>
  <si>
    <t>Numeric Sales Count</t>
  </si>
  <si>
    <t>Blank Sales Count</t>
  </si>
  <si>
    <t>Blank Order IDs</t>
  </si>
  <si>
    <t>Blank Order Dates</t>
  </si>
  <si>
    <t>Missing Customer IDs</t>
  </si>
  <si>
    <t>Total Data Rows</t>
  </si>
  <si>
    <t>Minimum Sales</t>
  </si>
  <si>
    <t>Maximum Sales</t>
  </si>
  <si>
    <t>Average Sales</t>
  </si>
  <si>
    <t>Total Sales</t>
  </si>
  <si>
    <t>Zeroor Negative Sales</t>
  </si>
  <si>
    <t>Earliest Order Date</t>
  </si>
  <si>
    <t>Last Order Date</t>
  </si>
  <si>
    <t>central</t>
  </si>
  <si>
    <t>TotalSales</t>
  </si>
  <si>
    <t>MAX</t>
  </si>
  <si>
    <t>MIN</t>
  </si>
  <si>
    <t>DIFF</t>
  </si>
  <si>
    <t>Top 3 Sub Category</t>
  </si>
  <si>
    <t>Bottom 3 Sub Category</t>
  </si>
  <si>
    <t>Retail Sales Analysis Dashboard</t>
  </si>
  <si>
    <t>Total Orders</t>
  </si>
  <si>
    <t>Total Customers</t>
  </si>
  <si>
    <t>Best Sales Region</t>
  </si>
  <si>
    <t>KEY BUSINESS INSIGHTS</t>
  </si>
  <si>
    <t>West generated the highest sales at 710,219.68, while South generated the lowest at 389,151.46.</t>
  </si>
  <si>
    <t>Regional performance</t>
  </si>
  <si>
    <t>Product performance</t>
  </si>
  <si>
    <t>Chairs generated 328,282.73 in sales, slightly more than Phones at 327,782.45.</t>
  </si>
  <si>
    <t>Lowest-selling sub-category</t>
  </si>
  <si>
    <t>Fasteners recorded the lowest sales among the six selected sub-categories, at 3,001.96.</t>
  </si>
  <si>
    <t>Business recommendation</t>
  </si>
  <si>
    <t>Investigate regional and product sales differences to identify opportunities for growth. Sales alone do not show which products are most profitable.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</si>
</sst>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3" fillId="7" borderId="7" xfId="13"/>
    <xf numFmtId="0" fontId="16" fillId="33" borderId="10" xfId="0" applyFont="1" applyFill="1" applyBorder="1"/>
    <xf numFmtId="0" fontId="19" fillId="33" borderId="11" xfId="0" applyFont="1" applyFill="1" applyBorder="1"/>
    <xf numFmtId="2" fontId="13" fillId="7" borderId="7" xfId="13" applyNumberFormat="1"/>
    <xf numFmtId="4" fontId="13" fillId="7" borderId="7" xfId="13" applyNumberFormat="1"/>
    <xf numFmtId="4" fontId="0" fillId="0" borderId="0" xfId="0" applyNumberFormat="1"/>
    <xf numFmtId="2" fontId="19" fillId="33" borderId="11" xfId="0" applyNumberFormat="1" applyFont="1" applyFill="1" applyBorder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7" borderId="7" xfId="13" applyFont="1"/>
    <xf numFmtId="2" fontId="20" fillId="7" borderId="7" xfId="13" applyNumberFormat="1" applyFont="1"/>
    <xf numFmtId="4" fontId="20" fillId="7" borderId="7" xfId="13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17366579177598E-2"/>
          <c:y val="0.13930555555555557"/>
          <c:w val="0.819238188976377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Sales_Analysis!$B$1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Sales_Analysis!$B$2:$B$5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669508.34199999843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6-4AE9-B892-FF72E086D4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2049727"/>
        <c:axId val="952047231"/>
      </c:barChart>
      <c:catAx>
        <c:axId val="95204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47231"/>
        <c:crosses val="autoZero"/>
        <c:auto val="1"/>
        <c:lblAlgn val="ctr"/>
        <c:lblOffset val="100"/>
        <c:noMultiLvlLbl val="0"/>
      </c:catAx>
      <c:valAx>
        <c:axId val="9520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4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3 Sub Categories by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91564091481408"/>
          <c:y val="0.21257575757575758"/>
          <c:w val="0.76482501273979586"/>
          <c:h val="0.695513799411437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Sales_Analysis!$K$1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Sales_Analysis!$J$2:$J$4</c:f>
              <c:strCache>
                <c:ptCount val="3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</c:strCache>
            </c:strRef>
          </c:cat>
          <c:val>
            <c:numRef>
              <c:f>Sales_Analysis!$K$2:$K$4</c:f>
              <c:numCache>
                <c:formatCode>0.00</c:formatCode>
                <c:ptCount val="3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7-4F67-AD88-B447A81D00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8612975"/>
        <c:axId val="948613807"/>
      </c:barChart>
      <c:catAx>
        <c:axId val="94861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13807"/>
        <c:crosses val="autoZero"/>
        <c:auto val="1"/>
        <c:lblAlgn val="ctr"/>
        <c:lblOffset val="100"/>
        <c:noMultiLvlLbl val="0"/>
      </c:catAx>
      <c:valAx>
        <c:axId val="9486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1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Bottom 3 Sub Category by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0212321020848"/>
          <c:y val="0.19724210610037385"/>
          <c:w val="0.77016058774894158"/>
          <c:h val="0.71084756713103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Sales_Analysis!$P$1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Sales_Analysis!$O$2:$O$4</c:f>
              <c:strCache>
                <c:ptCount val="3"/>
                <c:pt idx="0">
                  <c:v>Envelopes</c:v>
                </c:pt>
                <c:pt idx="1">
                  <c:v>Labels</c:v>
                </c:pt>
                <c:pt idx="2">
                  <c:v>Fasteners</c:v>
                </c:pt>
              </c:strCache>
            </c:strRef>
          </c:cat>
          <c:val>
            <c:numRef>
              <c:f>Sales_Analysis!$P$2:$P$4</c:f>
              <c:numCache>
                <c:formatCode>#,##0.00</c:formatCode>
                <c:ptCount val="3"/>
                <c:pt idx="0">
                  <c:v>16128.045999999997</c:v>
                </c:pt>
                <c:pt idx="1">
                  <c:v>12347.726000000001</c:v>
                </c:pt>
                <c:pt idx="2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0-474E-BF41-22D3F44960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9900335"/>
        <c:axId val="929898671"/>
      </c:barChart>
      <c:catAx>
        <c:axId val="92990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98671"/>
        <c:crosses val="autoZero"/>
        <c:auto val="1"/>
        <c:lblAlgn val="ctr"/>
        <c:lblOffset val="100"/>
        <c:noMultiLvlLbl val="0"/>
      </c:catAx>
      <c:valAx>
        <c:axId val="92989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0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3 Sub Categories by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69899561093485"/>
          <c:y val="0.21257575757575758"/>
          <c:w val="0.76482501273979586"/>
          <c:h val="0.695513799411437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Sales_Analysis!$K$1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Sales_Analysis!$J$2:$J$4</c:f>
              <c:strCache>
                <c:ptCount val="3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</c:strCache>
            </c:strRef>
          </c:cat>
          <c:val>
            <c:numRef>
              <c:f>Sales_Analysis!$K$2:$K$4</c:f>
              <c:numCache>
                <c:formatCode>0.00</c:formatCode>
                <c:ptCount val="3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5-4B56-8F1D-DA3AEB078C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8612975"/>
        <c:axId val="948613807"/>
      </c:barChart>
      <c:catAx>
        <c:axId val="94861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13807"/>
        <c:crosses val="autoZero"/>
        <c:auto val="1"/>
        <c:lblAlgn val="ctr"/>
        <c:lblOffset val="100"/>
        <c:noMultiLvlLbl val="0"/>
      </c:catAx>
      <c:valAx>
        <c:axId val="9486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1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Bottom 3 Sub Category by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0212321020848"/>
          <c:y val="0.19724210610037385"/>
          <c:w val="0.77016058774894158"/>
          <c:h val="0.71084756713103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Sales_Analysis!$P$1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Sales_Analysis!$O$2:$O$4</c:f>
              <c:strCache>
                <c:ptCount val="3"/>
                <c:pt idx="0">
                  <c:v>Envelopes</c:v>
                </c:pt>
                <c:pt idx="1">
                  <c:v>Labels</c:v>
                </c:pt>
                <c:pt idx="2">
                  <c:v>Fasteners</c:v>
                </c:pt>
              </c:strCache>
            </c:strRef>
          </c:cat>
          <c:val>
            <c:numRef>
              <c:f>Sales_Analysis!$P$2:$P$4</c:f>
              <c:numCache>
                <c:formatCode>#,##0.00</c:formatCode>
                <c:ptCount val="3"/>
                <c:pt idx="0">
                  <c:v>16128.045999999997</c:v>
                </c:pt>
                <c:pt idx="1">
                  <c:v>12347.726000000001</c:v>
                </c:pt>
                <c:pt idx="2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2-4671-A525-42E9A39EDD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9900335"/>
        <c:axId val="929898671"/>
      </c:barChart>
      <c:catAx>
        <c:axId val="92990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98671"/>
        <c:crosses val="autoZero"/>
        <c:auto val="1"/>
        <c:lblAlgn val="ctr"/>
        <c:lblOffset val="100"/>
        <c:noMultiLvlLbl val="0"/>
      </c:catAx>
      <c:valAx>
        <c:axId val="92989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0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17366579177598E-2"/>
          <c:y val="0.13930555555555557"/>
          <c:w val="0.819238188976377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Sales_Analysis!$B$1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Sales_Analysis!$B$2:$B$5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669508.34199999843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5-4957-B3B6-2AB65F5A26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2049727"/>
        <c:axId val="952047231"/>
      </c:barChart>
      <c:catAx>
        <c:axId val="95204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47231"/>
        <c:crosses val="autoZero"/>
        <c:auto val="1"/>
        <c:lblAlgn val="ctr"/>
        <c:lblOffset val="100"/>
        <c:noMultiLvlLbl val="0"/>
      </c:catAx>
      <c:valAx>
        <c:axId val="9520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4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9</xdr:row>
      <xdr:rowOff>91440</xdr:rowOff>
    </xdr:from>
    <xdr:to>
      <xdr:col>4</xdr:col>
      <xdr:colOff>472440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FA592-B46B-4DA2-93D6-0C4A87A4A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9</xdr:row>
      <xdr:rowOff>106680</xdr:rowOff>
    </xdr:from>
    <xdr:to>
      <xdr:col>9</xdr:col>
      <xdr:colOff>571500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148FDA-20B5-4340-904C-6E4C5B9DC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</xdr:colOff>
      <xdr:row>9</xdr:row>
      <xdr:rowOff>121920</xdr:rowOff>
    </xdr:from>
    <xdr:to>
      <xdr:col>17</xdr:col>
      <xdr:colOff>53340</xdr:colOff>
      <xdr:row>22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52065A-1376-4BB9-94EC-43C67F542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20</xdr:row>
      <xdr:rowOff>38100</xdr:rowOff>
    </xdr:from>
    <xdr:to>
      <xdr:col>11</xdr:col>
      <xdr:colOff>563880</xdr:colOff>
      <xdr:row>33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3BD4D8-D5E4-E875-5154-121796DEA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388620</xdr:colOff>
      <xdr:row>20</xdr:row>
      <xdr:rowOff>53340</xdr:rowOff>
    </xdr:from>
    <xdr:to>
      <xdr:col>17</xdr:col>
      <xdr:colOff>213360</xdr:colOff>
      <xdr:row>34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D8595D-9B46-C150-8E40-569B61FC8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19</xdr:row>
      <xdr:rowOff>160020</xdr:rowOff>
    </xdr:from>
    <xdr:to>
      <xdr:col>5</xdr:col>
      <xdr:colOff>228600</xdr:colOff>
      <xdr:row>34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D17569-AEF2-6BF8-140D-C3E8E2C85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562F-1565-4220-8FE3-3A920BA7FEE9}">
  <dimension ref="A1:K41"/>
  <sheetViews>
    <sheetView topLeftCell="A19" zoomScale="85" zoomScaleNormal="85" workbookViewId="0">
      <selection activeCell="G27" sqref="G27"/>
    </sheetView>
  </sheetViews>
  <sheetFormatPr defaultRowHeight="14.4" x14ac:dyDescent="0.3"/>
  <cols>
    <col min="1" max="1" width="20.77734375" bestFit="1" customWidth="1"/>
    <col min="3" max="3" width="11.21875" bestFit="1" customWidth="1"/>
    <col min="5" max="5" width="14.6640625" bestFit="1" customWidth="1"/>
    <col min="7" max="7" width="15.5546875" bestFit="1" customWidth="1"/>
  </cols>
  <sheetData>
    <row r="1" spans="1:8" ht="23.4" x14ac:dyDescent="0.45">
      <c r="A1" s="12" t="s">
        <v>10892</v>
      </c>
      <c r="B1" s="13"/>
      <c r="C1" s="13"/>
      <c r="D1" s="13"/>
      <c r="E1" s="13"/>
      <c r="F1" s="13"/>
      <c r="G1" s="13"/>
      <c r="H1" s="13"/>
    </row>
    <row r="3" spans="1:8" x14ac:dyDescent="0.3">
      <c r="A3" s="6" t="s">
        <v>10886</v>
      </c>
      <c r="C3" s="6" t="s">
        <v>10893</v>
      </c>
      <c r="E3" s="6" t="s">
        <v>10894</v>
      </c>
      <c r="G3" s="6" t="s">
        <v>10895</v>
      </c>
    </row>
    <row r="4" spans="1:8" ht="21" x14ac:dyDescent="0.4">
      <c r="A4" s="11">
        <f>SUM(train!R2:R9800)</f>
        <v>2261526.3986999528</v>
      </c>
      <c r="C4" s="7">
        <f>COUNTA(_xlfn.UNIQUE(train!B2:B9800))</f>
        <v>4922</v>
      </c>
      <c r="E4" s="7">
        <f>COUNTA(_xlfn.UNIQUE(train!F2:F9800))</f>
        <v>793</v>
      </c>
      <c r="G4" s="7" t="str">
        <f>INDEX(Sales_Analysis!A2:A5,MATCH(MAX(Sales_Analysis!B2:B5),Sales_Analysis!B2:B5,0))</f>
        <v>West</v>
      </c>
    </row>
    <row r="30" spans="1:11" ht="23.4" x14ac:dyDescent="0.45">
      <c r="A30" s="12" t="s">
        <v>10896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x14ac:dyDescent="0.3">
      <c r="A31" s="2" t="s">
        <v>10898</v>
      </c>
    </row>
    <row r="32" spans="1:11" x14ac:dyDescent="0.3">
      <c r="A32" t="s">
        <v>10897</v>
      </c>
    </row>
    <row r="34" spans="1:1" x14ac:dyDescent="0.3">
      <c r="A34" s="2" t="s">
        <v>10899</v>
      </c>
    </row>
    <row r="35" spans="1:1" x14ac:dyDescent="0.3">
      <c r="A35" t="s">
        <v>10900</v>
      </c>
    </row>
    <row r="37" spans="1:1" x14ac:dyDescent="0.3">
      <c r="A37" s="2" t="s">
        <v>10901</v>
      </c>
    </row>
    <row r="38" spans="1:1" x14ac:dyDescent="0.3">
      <c r="A38" t="s">
        <v>10902</v>
      </c>
    </row>
    <row r="40" spans="1:1" x14ac:dyDescent="0.3">
      <c r="A40" s="2" t="s">
        <v>10903</v>
      </c>
    </row>
    <row r="41" spans="1:1" x14ac:dyDescent="0.3">
      <c r="A41" t="s">
        <v>10904</v>
      </c>
    </row>
  </sheetData>
  <mergeCells count="2">
    <mergeCell ref="A1:H1"/>
    <mergeCell ref="A30:K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zoomScale="85" zoomScaleNormal="85" workbookViewId="0">
      <selection activeCell="F7" sqref="F7"/>
    </sheetView>
  </sheetViews>
  <sheetFormatPr defaultRowHeight="14.4" x14ac:dyDescent="0.3"/>
  <cols>
    <col min="1" max="1" width="7.21875" bestFit="1" customWidth="1"/>
    <col min="2" max="2" width="15.109375" bestFit="1" customWidth="1"/>
    <col min="3" max="3" width="10.77734375" bestFit="1" customWidth="1"/>
    <col min="4" max="4" width="10.5546875" bestFit="1" customWidth="1"/>
    <col min="5" max="5" width="13.5546875" bestFit="1" customWidth="1"/>
    <col min="6" max="6" width="11.77734375" bestFit="1" customWidth="1"/>
    <col min="7" max="7" width="21.5546875" bestFit="1" customWidth="1"/>
    <col min="8" max="8" width="11.6640625" bestFit="1" customWidth="1"/>
    <col min="9" max="9" width="12.21875" bestFit="1" customWidth="1"/>
    <col min="10" max="10" width="17.88671875" bestFit="1" customWidth="1"/>
    <col min="11" max="11" width="18" bestFit="1" customWidth="1"/>
    <col min="12" max="12" width="11.33203125" bestFit="1" customWidth="1"/>
    <col min="13" max="13" width="7" bestFit="1" customWidth="1"/>
    <col min="14" max="14" width="16.88671875" bestFit="1" customWidth="1"/>
    <col min="15" max="15" width="13.88671875" bestFit="1" customWidth="1"/>
    <col min="16" max="16" width="12.88671875" bestFit="1" customWidth="1"/>
    <col min="17" max="17" width="115.6640625" bestFit="1" customWidth="1"/>
    <col min="18" max="18" width="10.3320312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01"/>
  <sheetViews>
    <sheetView topLeftCell="A34" zoomScale="85" zoomScaleNormal="85" workbookViewId="0">
      <selection activeCell="P41" sqref="P41"/>
    </sheetView>
  </sheetViews>
  <sheetFormatPr defaultRowHeight="14.4" x14ac:dyDescent="0.3"/>
  <cols>
    <col min="1" max="1" width="7.21875" bestFit="1" customWidth="1"/>
    <col min="2" max="2" width="15.109375" bestFit="1" customWidth="1"/>
    <col min="3" max="3" width="10.77734375" customWidth="1"/>
    <col min="4" max="4" width="10.5546875" bestFit="1" customWidth="1"/>
    <col min="5" max="5" width="13.5546875" bestFit="1" customWidth="1"/>
    <col min="6" max="6" width="11.77734375" bestFit="1" customWidth="1"/>
    <col min="7" max="7" width="21.5546875" bestFit="1" customWidth="1"/>
    <col min="8" max="8" width="11.6640625" bestFit="1" customWidth="1"/>
    <col min="9" max="9" width="12.21875" bestFit="1" customWidth="1"/>
    <col min="10" max="10" width="17.88671875" bestFit="1" customWidth="1"/>
    <col min="11" max="11" width="18" bestFit="1" customWidth="1"/>
    <col min="12" max="12" width="11.33203125" bestFit="1" customWidth="1"/>
    <col min="13" max="13" width="7" bestFit="1" customWidth="1"/>
    <col min="14" max="14" width="16.88671875" bestFit="1" customWidth="1"/>
    <col min="15" max="15" width="13.88671875" bestFit="1" customWidth="1"/>
    <col min="16" max="16" width="12.88671875" bestFit="1" customWidth="1"/>
    <col min="17" max="17" width="115.6640625" bestFit="1" customWidth="1"/>
    <col min="18" max="18" width="10.3320312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A20" sqref="A20"/>
    </sheetView>
  </sheetViews>
  <sheetFormatPr defaultRowHeight="14.4" x14ac:dyDescent="0.3"/>
  <cols>
    <col min="1" max="1" width="18" bestFit="1" customWidth="1"/>
    <col min="2" max="2" width="10.33203125" bestFit="1" customWidth="1"/>
  </cols>
  <sheetData>
    <row r="1" spans="1:2" x14ac:dyDescent="0.3">
      <c r="A1" s="2" t="s">
        <v>10870</v>
      </c>
      <c r="B1" s="2" t="s">
        <v>10871</v>
      </c>
    </row>
    <row r="2" spans="1:2" x14ac:dyDescent="0.3">
      <c r="A2" t="s">
        <v>10872</v>
      </c>
      <c r="B2">
        <f>COUNT(train!R2:R9800)</f>
        <v>9799</v>
      </c>
    </row>
    <row r="3" spans="1:2" x14ac:dyDescent="0.3">
      <c r="A3" t="s">
        <v>10873</v>
      </c>
      <c r="B3">
        <f>COUNTBLANK(train!R2:R9800)</f>
        <v>0</v>
      </c>
    </row>
    <row r="4" spans="1:2" x14ac:dyDescent="0.3">
      <c r="A4" t="s">
        <v>10874</v>
      </c>
      <c r="B4">
        <f>COUNTBLANK(train!A2:A9800)</f>
        <v>0</v>
      </c>
    </row>
    <row r="5" spans="1:2" x14ac:dyDescent="0.3">
      <c r="A5" t="s">
        <v>10875</v>
      </c>
      <c r="B5">
        <f>COUNTBLANK(train!C2:C9800)</f>
        <v>0</v>
      </c>
    </row>
    <row r="6" spans="1:2" x14ac:dyDescent="0.3">
      <c r="A6" t="s">
        <v>10876</v>
      </c>
      <c r="B6">
        <f>COUNTBLANK(train!F2:F9800)</f>
        <v>0</v>
      </c>
    </row>
    <row r="10" spans="1:2" x14ac:dyDescent="0.3">
      <c r="A10" t="s">
        <v>10877</v>
      </c>
      <c r="B10">
        <f>COUNTA('Duplicate_Quality Check'!A2:A9800)</f>
        <v>9799</v>
      </c>
    </row>
    <row r="11" spans="1:2" x14ac:dyDescent="0.3">
      <c r="A11" t="s">
        <v>10878</v>
      </c>
      <c r="B11">
        <f>MIN('Duplicate_Quality Check'!R2:R9800)</f>
        <v>0.44400000000000001</v>
      </c>
    </row>
    <row r="12" spans="1:2" x14ac:dyDescent="0.3">
      <c r="A12" t="s">
        <v>10879</v>
      </c>
      <c r="B12">
        <f>MAX('Duplicate_Quality Check'!R2:R9800)</f>
        <v>22638.48</v>
      </c>
    </row>
    <row r="13" spans="1:2" x14ac:dyDescent="0.3">
      <c r="A13" t="s">
        <v>10880</v>
      </c>
      <c r="B13">
        <f>AVERAGE('Duplicate_Quality Check'!R2:R9800)</f>
        <v>230.79155002550797</v>
      </c>
    </row>
    <row r="14" spans="1:2" x14ac:dyDescent="0.3">
      <c r="A14" t="s">
        <v>10881</v>
      </c>
      <c r="B14">
        <f>SUM('Duplicate_Quality Check'!R2:R9800)</f>
        <v>2261526.3986999528</v>
      </c>
    </row>
    <row r="17" spans="1:2" x14ac:dyDescent="0.3">
      <c r="A17" t="s">
        <v>10882</v>
      </c>
      <c r="B17">
        <f>COUNTIF('Duplicate_Quality Check'!R2:R9800, "&lt;=0")</f>
        <v>0</v>
      </c>
    </row>
    <row r="19" spans="1:2" x14ac:dyDescent="0.3">
      <c r="A19" t="s">
        <v>10883</v>
      </c>
      <c r="B19" s="1">
        <f>MIN('Duplicate_Quality Check'!C2:C9800)</f>
        <v>42007</v>
      </c>
    </row>
    <row r="20" spans="1:2" x14ac:dyDescent="0.3">
      <c r="A20" t="s">
        <v>10884</v>
      </c>
      <c r="B20" s="1">
        <f>MAX('Duplicate_Quality Check'!C2:C9800)</f>
        <v>43464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tabSelected="1" topLeftCell="A16" workbookViewId="0">
      <selection activeCell="J1" sqref="J1"/>
    </sheetView>
  </sheetViews>
  <sheetFormatPr defaultRowHeight="14.4" x14ac:dyDescent="0.3"/>
  <cols>
    <col min="1" max="1" width="8.33203125" bestFit="1" customWidth="1"/>
    <col min="2" max="2" width="12.33203125" bestFit="1" customWidth="1"/>
    <col min="4" max="4" width="13.5546875" bestFit="1" customWidth="1"/>
    <col min="5" max="5" width="12" bestFit="1" customWidth="1"/>
    <col min="6" max="6" width="8.88671875" customWidth="1"/>
    <col min="7" max="7" width="15.21875" bestFit="1" customWidth="1"/>
    <col min="8" max="8" width="12.33203125" bestFit="1" customWidth="1"/>
    <col min="9" max="9" width="11.88671875" customWidth="1"/>
    <col min="10" max="10" width="21.5546875" bestFit="1" customWidth="1"/>
    <col min="11" max="11" width="12.33203125" bestFit="1" customWidth="1"/>
    <col min="15" max="15" width="25.77734375" bestFit="1" customWidth="1"/>
    <col min="16" max="16" width="12.33203125" bestFit="1" customWidth="1"/>
  </cols>
  <sheetData>
    <row r="1" spans="1:16" ht="19.2" thickTop="1" thickBot="1" x14ac:dyDescent="0.4">
      <c r="A1" s="15" t="s">
        <v>12</v>
      </c>
      <c r="B1" s="15" t="s">
        <v>10881</v>
      </c>
      <c r="D1" s="15" t="s">
        <v>14</v>
      </c>
      <c r="E1" s="15" t="s">
        <v>10886</v>
      </c>
      <c r="G1" s="15" t="s">
        <v>15</v>
      </c>
      <c r="H1" s="15" t="s">
        <v>10881</v>
      </c>
      <c r="J1" s="15" t="s">
        <v>10890</v>
      </c>
      <c r="K1" s="16" t="s">
        <v>10881</v>
      </c>
      <c r="O1" s="15" t="s">
        <v>10891</v>
      </c>
      <c r="P1" s="17" t="s">
        <v>10881</v>
      </c>
    </row>
    <row r="2" spans="1:16" ht="15.6" thickTop="1" thickBot="1" x14ac:dyDescent="0.35">
      <c r="A2" s="5" t="s">
        <v>10885</v>
      </c>
      <c r="B2" s="5">
        <f>SUMIF('Duplicate_Quality Check'!$M$2:$M$9800,A2,'Duplicate_Quality Check'!$R$2:$R$9800)</f>
        <v>492646.91320000048</v>
      </c>
      <c r="D2" s="5" t="s">
        <v>28</v>
      </c>
      <c r="E2" s="5">
        <f>SUMIF('Duplicate_Quality Check'!$O$2:$O$9800,D2,'Duplicate_Quality Check'!$R$2:$R$9800)</f>
        <v>728658.5756999997</v>
      </c>
      <c r="G2" s="5" t="s">
        <v>68</v>
      </c>
      <c r="H2" s="5">
        <f>SUMIF('Duplicate_Quality Check'!$P$2:$P$9800,G2,'Duplicate_Quality Check'!$R$2:$R$9800)</f>
        <v>327782.44800000027</v>
      </c>
      <c r="J2" s="5" t="s">
        <v>68</v>
      </c>
      <c r="K2" s="8">
        <f>SUMIF('Duplicate_Quality Check'!$P$2:$P$9800,J2,'Duplicate_Quality Check'!$R$2:$R$9800)</f>
        <v>327782.44800000027</v>
      </c>
      <c r="O2" s="5" t="s">
        <v>169</v>
      </c>
      <c r="P2" s="9">
        <f>SUMIF('Duplicate_Quality Check'!$P$2:$P$9800,O2,'Duplicate_Quality Check'!$R$2:$R$9800)</f>
        <v>16128.045999999997</v>
      </c>
    </row>
    <row r="3" spans="1:16" ht="15.6" thickTop="1" thickBot="1" x14ac:dyDescent="0.35">
      <c r="A3" s="5" t="s">
        <v>144</v>
      </c>
      <c r="B3" s="5">
        <f>SUMIF('Duplicate_Quality Check'!$M$2:$M$9800,A3,'Duplicate_Quality Check'!$R$2:$R$9800)</f>
        <v>669508.34199999843</v>
      </c>
      <c r="D3" s="5" t="s">
        <v>42</v>
      </c>
      <c r="E3" s="5">
        <f>SUMIF('Duplicate_Quality Check'!$O$2:$O$9800,D3,'Duplicate_Quality Check'!$R$2:$R$9800)</f>
        <v>705422.33400000329</v>
      </c>
      <c r="G3" s="5" t="s">
        <v>32</v>
      </c>
      <c r="H3" s="5">
        <f>SUMIF('Duplicate_Quality Check'!$P$2:$P$9800,G3,'Duplicate_Quality Check'!$R$2:$R$9800)</f>
        <v>322822.73100000079</v>
      </c>
      <c r="J3" s="5" t="s">
        <v>32</v>
      </c>
      <c r="K3" s="8">
        <f>SUMIF('Duplicate_Quality Check'!$P$2:$P$9800,J3,'Duplicate_Quality Check'!$R$2:$R$9800)</f>
        <v>322822.73100000079</v>
      </c>
      <c r="O3" s="5" t="s">
        <v>43</v>
      </c>
      <c r="P3" s="9">
        <f>SUMIF('Duplicate_Quality Check'!$P$2:$P$9800,O3,'Duplicate_Quality Check'!$R$2:$R$9800)</f>
        <v>12347.726000000001</v>
      </c>
    </row>
    <row r="4" spans="1:16" ht="15.6" thickTop="1" thickBot="1" x14ac:dyDescent="0.35">
      <c r="A4" s="5" t="s">
        <v>26</v>
      </c>
      <c r="B4" s="5">
        <f>SUMIF('Duplicate_Quality Check'!$M$2:$M$9800,A4,'Duplicate_Quality Check'!$R$2:$R$9800)</f>
        <v>389151.45900000038</v>
      </c>
      <c r="D4" s="5" t="s">
        <v>67</v>
      </c>
      <c r="E4" s="5">
        <f>SUMIF('Duplicate_Quality Check'!$O$2:$O$9800,D4,'Duplicate_Quality Check'!$R$2:$R$9800)</f>
        <v>827445.48899999657</v>
      </c>
      <c r="G4" s="5" t="s">
        <v>55</v>
      </c>
      <c r="H4" s="5">
        <f>SUMIF('Duplicate_Quality Check'!$P$2:$P$9800,G4,'Duplicate_Quality Check'!$R$2:$R$9800)</f>
        <v>219343.39200000011</v>
      </c>
      <c r="J4" s="5" t="s">
        <v>55</v>
      </c>
      <c r="K4" s="8">
        <f>SUMIF('Duplicate_Quality Check'!$P$2:$P$9800,J4,'Duplicate_Quality Check'!$R$2:$R$9800)</f>
        <v>219343.39200000011</v>
      </c>
      <c r="O4" s="5" t="s">
        <v>265</v>
      </c>
      <c r="P4" s="9">
        <f>SUMIF('Duplicate_Quality Check'!$P$2:$P$9800,O4,'Duplicate_Quality Check'!$R$2:$R$9800)</f>
        <v>3001.9599999999996</v>
      </c>
    </row>
    <row r="5" spans="1:16" ht="15.6" thickTop="1" thickBot="1" x14ac:dyDescent="0.35">
      <c r="A5" s="5" t="s">
        <v>40</v>
      </c>
      <c r="B5" s="5">
        <f>SUMIF('Duplicate_Quality Check'!$M$2:$M$9800,A5,'Duplicate_Quality Check'!$R$2:$R$9800)</f>
        <v>710219.68450000032</v>
      </c>
      <c r="G5" s="5" t="s">
        <v>52</v>
      </c>
      <c r="H5" s="5">
        <f>SUMIF('Duplicate_Quality Check'!$P$2:$P$9800,G5,'Duplicate_Quality Check'!$R$2:$R$9800)</f>
        <v>202810.62800000011</v>
      </c>
      <c r="P5" s="10"/>
    </row>
    <row r="6" spans="1:16" ht="15.6" thickTop="1" thickBot="1" x14ac:dyDescent="0.35">
      <c r="G6" s="5" t="s">
        <v>71</v>
      </c>
      <c r="H6" s="5">
        <f>SUMIF('Duplicate_Quality Check'!$P$2:$P$9800,G6,'Duplicate_Quality Check'!$R$2:$R$9800)</f>
        <v>200028.78500000003</v>
      </c>
    </row>
    <row r="7" spans="1:16" ht="15.6" thickTop="1" thickBot="1" x14ac:dyDescent="0.35">
      <c r="A7" t="s">
        <v>10887</v>
      </c>
      <c r="B7">
        <f>MAX(B2:B5)</f>
        <v>710219.68450000032</v>
      </c>
      <c r="G7" s="5" t="s">
        <v>680</v>
      </c>
      <c r="H7" s="5">
        <f>SUMIF('Duplicate_Quality Check'!$P$2:$P$9800,G7,'Duplicate_Quality Check'!$R$2:$R$9800)</f>
        <v>189238.63099999996</v>
      </c>
    </row>
    <row r="8" spans="1:16" ht="15.6" thickTop="1" thickBot="1" x14ac:dyDescent="0.35">
      <c r="A8" t="s">
        <v>10888</v>
      </c>
      <c r="B8">
        <f>MIN(B2:B5)</f>
        <v>389151.45900000038</v>
      </c>
      <c r="G8" s="5" t="s">
        <v>157</v>
      </c>
      <c r="H8" s="5">
        <f>SUMIF('Duplicate_Quality Check'!$P$2:$P$9800,G8,'Duplicate_Quality Check'!$R$2:$R$9800)</f>
        <v>164176.31600000017</v>
      </c>
    </row>
    <row r="9" spans="1:16" ht="15.6" thickTop="1" thickBot="1" x14ac:dyDescent="0.35">
      <c r="A9" t="s">
        <v>10889</v>
      </c>
      <c r="B9">
        <f>MAX(B2:B5) - MIN(B2:B5)</f>
        <v>321068.22549999994</v>
      </c>
      <c r="G9" s="5" t="s">
        <v>1215</v>
      </c>
      <c r="H9" s="5">
        <f>SUMIF('Duplicate_Quality Check'!$P$2:$P$9800,G9,'Duplicate_Quality Check'!$R$2:$R$9800)</f>
        <v>146248.09399999995</v>
      </c>
    </row>
    <row r="10" spans="1:16" ht="15.6" thickTop="1" thickBot="1" x14ac:dyDescent="0.35">
      <c r="G10" s="5" t="s">
        <v>29</v>
      </c>
      <c r="H10" s="5">
        <f>SUMIF('Duplicate_Quality Check'!$P$2:$P$9800,G10,'Duplicate_Quality Check'!$R$2:$R$9800)</f>
        <v>113813.19869999998</v>
      </c>
    </row>
    <row r="11" spans="1:16" ht="15.6" thickTop="1" thickBot="1" x14ac:dyDescent="0.35">
      <c r="G11" s="5" t="s">
        <v>74</v>
      </c>
      <c r="H11" s="5">
        <f>SUMIF('Duplicate_Quality Check'!$P$2:$P$9800,G11,'Duplicate_Quality Check'!$R$2:$R$9800)</f>
        <v>104618.40299999998</v>
      </c>
    </row>
    <row r="12" spans="1:16" ht="15.6" thickTop="1" thickBot="1" x14ac:dyDescent="0.35">
      <c r="G12" s="5" t="s">
        <v>61</v>
      </c>
      <c r="H12" s="5">
        <f>SUMIF('Duplicate_Quality Check'!$P$2:$P$9800,G12,'Duplicate_Quality Check'!$R$2:$R$9800)</f>
        <v>89212.018000000025</v>
      </c>
    </row>
    <row r="13" spans="1:16" ht="15.6" thickTop="1" thickBot="1" x14ac:dyDescent="0.35">
      <c r="G13" s="5" t="s">
        <v>86</v>
      </c>
      <c r="H13" s="5">
        <f>SUMIF('Duplicate_Quality Check'!$P$2:$P$9800,G13,'Duplicate_Quality Check'!$R$2:$R$9800)</f>
        <v>76828.304000000018</v>
      </c>
    </row>
    <row r="14" spans="1:16" ht="15.6" thickTop="1" thickBot="1" x14ac:dyDescent="0.35">
      <c r="G14" s="5" t="s">
        <v>575</v>
      </c>
      <c r="H14" s="5">
        <f>SUMIF('Duplicate_Quality Check'!$P$2:$P$9800,G14,'Duplicate_Quality Check'!$R$2:$R$9800)</f>
        <v>46420.308000000012</v>
      </c>
    </row>
    <row r="15" spans="1:16" ht="15.6" thickTop="1" thickBot="1" x14ac:dyDescent="0.35">
      <c r="G15" s="5" t="s">
        <v>64</v>
      </c>
      <c r="H15" s="5">
        <f>SUMIF('Duplicate_Quality Check'!$P$2:$P$9800,G15,'Duplicate_Quality Check'!$R$2:$R$9800)</f>
        <v>26705.409999999956</v>
      </c>
    </row>
    <row r="16" spans="1:16" ht="15.6" thickTop="1" thickBot="1" x14ac:dyDescent="0.35">
      <c r="G16" s="5" t="s">
        <v>169</v>
      </c>
      <c r="H16" s="5">
        <f>SUMIF('Duplicate_Quality Check'!$P$2:$P$9800,G16,'Duplicate_Quality Check'!$R$2:$R$9800)</f>
        <v>16128.045999999997</v>
      </c>
    </row>
    <row r="17" spans="7:8" ht="15.6" thickTop="1" thickBot="1" x14ac:dyDescent="0.35">
      <c r="G17" s="5" t="s">
        <v>43</v>
      </c>
      <c r="H17" s="5">
        <f>SUMIF('Duplicate_Quality Check'!$P$2:$P$9800,G17,'Duplicate_Quality Check'!$R$2:$R$9800)</f>
        <v>12347.726000000001</v>
      </c>
    </row>
    <row r="18" spans="7:8" ht="15.6" thickTop="1" thickBot="1" x14ac:dyDescent="0.35">
      <c r="G18" s="5" t="s">
        <v>265</v>
      </c>
      <c r="H18" s="5">
        <f>SUMIF('Duplicate_Quality Check'!$P$2:$P$9800,G18,'Duplicate_Quality Check'!$R$2:$R$9800)</f>
        <v>3001.9599999999996</v>
      </c>
    </row>
    <row r="19" spans="7:8" ht="15" thickTop="1" x14ac:dyDescent="0.3"/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selection activeCell="K15" sqref="K15"/>
    </sheetView>
  </sheetViews>
  <sheetFormatPr defaultRowHeight="14.4" x14ac:dyDescent="0.3"/>
  <cols>
    <col min="1" max="1" width="12.5546875" bestFit="1" customWidth="1"/>
    <col min="2" max="2" width="38.5546875" customWidth="1"/>
    <col min="3" max="3" width="15" customWidth="1"/>
  </cols>
  <sheetData>
    <row r="1" spans="1:13" x14ac:dyDescent="0.3">
      <c r="A1" s="2" t="s">
        <v>10845</v>
      </c>
      <c r="B1" s="2" t="s">
        <v>10846</v>
      </c>
      <c r="C1" s="2" t="s">
        <v>10847</v>
      </c>
    </row>
    <row r="2" spans="1:13" ht="28.8" x14ac:dyDescent="0.3">
      <c r="A2" t="s">
        <v>0</v>
      </c>
      <c r="B2" s="3" t="s">
        <v>10848</v>
      </c>
      <c r="C2" s="3" t="s">
        <v>10849</v>
      </c>
      <c r="D2" s="3"/>
      <c r="J2" s="4"/>
      <c r="K2" s="4"/>
      <c r="L2" s="4"/>
    </row>
    <row r="3" spans="1:13" x14ac:dyDescent="0.3">
      <c r="A3" t="s">
        <v>1</v>
      </c>
      <c r="B3" s="3" t="s">
        <v>10850</v>
      </c>
      <c r="C3" s="3" t="s">
        <v>10851</v>
      </c>
      <c r="J3" s="3"/>
      <c r="K3" s="3"/>
      <c r="L3" s="3"/>
    </row>
    <row r="4" spans="1:13" x14ac:dyDescent="0.3">
      <c r="A4" t="s">
        <v>2</v>
      </c>
      <c r="B4" s="3" t="s">
        <v>10852</v>
      </c>
      <c r="C4" s="3" t="s">
        <v>10853</v>
      </c>
      <c r="J4" s="3"/>
      <c r="K4" s="3"/>
      <c r="L4" s="3"/>
    </row>
    <row r="5" spans="1:13" x14ac:dyDescent="0.3">
      <c r="A5" t="s">
        <v>3</v>
      </c>
      <c r="B5" s="3" t="s">
        <v>10854</v>
      </c>
      <c r="C5" s="3" t="s">
        <v>10853</v>
      </c>
      <c r="J5" s="3"/>
      <c r="K5" s="4"/>
      <c r="L5" s="4"/>
      <c r="M5" s="4"/>
    </row>
    <row r="6" spans="1:13" x14ac:dyDescent="0.3">
      <c r="A6" t="s">
        <v>4</v>
      </c>
      <c r="B6" s="3" t="s">
        <v>10855</v>
      </c>
      <c r="C6" s="3" t="s">
        <v>10851</v>
      </c>
      <c r="K6" s="3"/>
      <c r="L6" s="3"/>
      <c r="M6" s="3"/>
    </row>
    <row r="7" spans="1:13" x14ac:dyDescent="0.3">
      <c r="A7" t="s">
        <v>5</v>
      </c>
      <c r="B7" s="3" t="s">
        <v>10856</v>
      </c>
      <c r="C7" s="3" t="s">
        <v>10851</v>
      </c>
      <c r="K7" s="3"/>
      <c r="L7" s="3"/>
      <c r="M7" s="3"/>
    </row>
    <row r="8" spans="1:13" x14ac:dyDescent="0.3">
      <c r="A8" t="s">
        <v>6</v>
      </c>
      <c r="B8" s="3" t="s">
        <v>10857</v>
      </c>
      <c r="C8" s="3" t="s">
        <v>10851</v>
      </c>
      <c r="K8" s="3"/>
      <c r="L8" s="3"/>
      <c r="M8" s="3"/>
    </row>
    <row r="9" spans="1:13" ht="28.8" x14ac:dyDescent="0.3">
      <c r="A9" t="s">
        <v>7</v>
      </c>
      <c r="B9" s="3" t="s">
        <v>10858</v>
      </c>
      <c r="C9" s="3" t="s">
        <v>10851</v>
      </c>
      <c r="K9" s="3"/>
      <c r="L9" s="3"/>
      <c r="M9" s="3"/>
    </row>
    <row r="10" spans="1:13" ht="28.8" x14ac:dyDescent="0.3">
      <c r="A10" t="s">
        <v>8</v>
      </c>
      <c r="B10" s="3" t="s">
        <v>10859</v>
      </c>
      <c r="C10" s="3" t="s">
        <v>10851</v>
      </c>
      <c r="K10" s="3"/>
      <c r="L10" s="3"/>
      <c r="M10" s="3"/>
    </row>
    <row r="11" spans="1:13" x14ac:dyDescent="0.3">
      <c r="A11" t="s">
        <v>9</v>
      </c>
      <c r="B11" s="3" t="s">
        <v>10860</v>
      </c>
      <c r="C11" s="3" t="s">
        <v>10851</v>
      </c>
      <c r="K11" s="3"/>
      <c r="L11" s="3"/>
      <c r="M11" s="3"/>
    </row>
    <row r="12" spans="1:13" x14ac:dyDescent="0.3">
      <c r="A12" t="s">
        <v>10</v>
      </c>
      <c r="B12" s="3" t="s">
        <v>10861</v>
      </c>
      <c r="C12" s="3" t="s">
        <v>10851</v>
      </c>
      <c r="K12" s="3"/>
      <c r="L12" s="3"/>
      <c r="M12" s="3"/>
    </row>
    <row r="13" spans="1:13" x14ac:dyDescent="0.3">
      <c r="A13" t="s">
        <v>11</v>
      </c>
      <c r="B13" s="3" t="s">
        <v>10862</v>
      </c>
      <c r="C13" s="3" t="s">
        <v>10851</v>
      </c>
      <c r="K13" s="3"/>
      <c r="L13" s="3"/>
      <c r="M13" s="3"/>
    </row>
    <row r="14" spans="1:13" x14ac:dyDescent="0.3">
      <c r="A14" t="s">
        <v>12</v>
      </c>
      <c r="B14" s="3" t="s">
        <v>10863</v>
      </c>
      <c r="C14" s="3" t="s">
        <v>10851</v>
      </c>
      <c r="K14" s="3"/>
      <c r="L14" s="3"/>
      <c r="M14" s="3"/>
    </row>
    <row r="15" spans="1:13" x14ac:dyDescent="0.3">
      <c r="A15" t="s">
        <v>13</v>
      </c>
      <c r="B15" s="3" t="s">
        <v>10864</v>
      </c>
      <c r="C15" s="3" t="s">
        <v>10851</v>
      </c>
      <c r="K15" s="3"/>
      <c r="L15" s="3"/>
      <c r="M15" s="3"/>
    </row>
    <row r="16" spans="1:13" x14ac:dyDescent="0.3">
      <c r="A16" t="s">
        <v>14</v>
      </c>
      <c r="B16" s="3" t="s">
        <v>10865</v>
      </c>
      <c r="C16" s="3" t="s">
        <v>10851</v>
      </c>
      <c r="K16" s="3"/>
      <c r="L16" s="3"/>
      <c r="M16" s="3"/>
    </row>
    <row r="17" spans="1:13" x14ac:dyDescent="0.3">
      <c r="A17" t="s">
        <v>15</v>
      </c>
      <c r="B17" s="3" t="s">
        <v>10866</v>
      </c>
      <c r="C17" s="3" t="s">
        <v>10851</v>
      </c>
      <c r="K17" s="3"/>
      <c r="L17" s="3"/>
      <c r="M17" s="3"/>
    </row>
    <row r="18" spans="1:13" x14ac:dyDescent="0.3">
      <c r="A18" t="s">
        <v>16</v>
      </c>
      <c r="B18" s="3" t="s">
        <v>10867</v>
      </c>
      <c r="C18" s="3" t="s">
        <v>10851</v>
      </c>
      <c r="K18" s="3"/>
      <c r="L18" s="3"/>
      <c r="M18" s="3"/>
    </row>
    <row r="19" spans="1:13" x14ac:dyDescent="0.3">
      <c r="A19" t="s">
        <v>17</v>
      </c>
      <c r="B19" s="3" t="s">
        <v>10868</v>
      </c>
      <c r="C19" s="3" t="s">
        <v>10869</v>
      </c>
      <c r="K19" s="3"/>
      <c r="L19" s="3"/>
      <c r="M19" s="3"/>
    </row>
    <row r="20" spans="1:13" x14ac:dyDescent="0.3">
      <c r="K20" s="3"/>
      <c r="L20" s="3"/>
      <c r="M20" s="3"/>
    </row>
    <row r="21" spans="1:13" x14ac:dyDescent="0.3">
      <c r="K21" s="3"/>
      <c r="L21" s="3"/>
      <c r="M21" s="3"/>
    </row>
    <row r="22" spans="1:13" x14ac:dyDescent="0.3">
      <c r="K22" s="3"/>
      <c r="L22" s="3"/>
      <c r="M22" s="3"/>
    </row>
    <row r="23" spans="1:13" x14ac:dyDescent="0.3">
      <c r="K23" s="3"/>
      <c r="L23" s="3"/>
      <c r="M2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Duplicate_Quality Check</vt:lpstr>
      <vt:lpstr>train</vt:lpstr>
      <vt:lpstr>Data_Quality_Check</vt:lpstr>
      <vt:lpstr>Sales_Analysis</vt:lpstr>
      <vt:lpstr>Data_Dictinory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Nallagorla Vamsi</dc:creator>
  <cp:lastModifiedBy>Nallagorla Vamsi</cp:lastModifiedBy>
  <dcterms:created xsi:type="dcterms:W3CDTF">2026-10-22T09:30:39Z</dcterms:created>
  <dcterms:modified xsi:type="dcterms:W3CDTF">2026-10-26T12:07:39Z</dcterms:modified>
</cp:coreProperties>
</file>