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tables/table1.xml" ContentType="application/vnd.openxmlformats-officedocument.spreadsheetml.tab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30" yWindow="1440" windowWidth="9615" windowHeight="2205" firstSheet="1" activeTab="5"/>
  </bookViews>
  <sheets>
    <sheet name="NETSUITE DATA" sheetId="1" r:id="rId1"/>
    <sheet name="RED PROJECTS" sheetId="7" r:id="rId2"/>
    <sheet name="RED PROJECTS - Previous" sheetId="2" state="hidden" r:id="rId3"/>
    <sheet name="APRIL FORECASTS" sheetId="3" r:id="rId4"/>
    <sheet name="Revenue" sheetId="11" r:id="rId5"/>
    <sheet name="Metrics" sheetId="4" r:id="rId6"/>
    <sheet name="TL" sheetId="8" state="hidden" r:id="rId7"/>
    <sheet name="GL &gt; 60" sheetId="9" state="hidden" r:id="rId8"/>
    <sheet name="Red Projects close in 2 weeks" sheetId="10" state="hidden" r:id="rId9"/>
    <sheet name="Per TL" sheetId="12" state="hidden" r:id="rId10"/>
  </sheets>
  <definedNames>
    <definedName name="_xlnm._FilterDatabase" localSheetId="3" hidden="1">'APRIL FORECASTS'!$A$62:$G$92</definedName>
    <definedName name="_xlnm._FilterDatabase" localSheetId="0" hidden="1">'NETSUITE DATA'!$A$1:$AD$202</definedName>
    <definedName name="_xlnm._FilterDatabase" localSheetId="1" hidden="1">'RED PROJECTS'!$A$1:$G$42</definedName>
    <definedName name="_xlnm._FilterDatabase" localSheetId="2" hidden="1">'RED PROJECTS - Previous'!$A$1:$F$37</definedName>
    <definedName name="Z_01563EEC_4776_44C3_B51E_A1075DDE9763_.wvu.FilterData" localSheetId="3" hidden="1">'APRIL FORECASTS'!$A$4:$G$23</definedName>
    <definedName name="Z_01563EEC_4776_44C3_B51E_A1075DDE9763_.wvu.FilterData" localSheetId="0" hidden="1">'NETSUITE DATA'!$A$1:$P$195</definedName>
    <definedName name="Z_01563EEC_4776_44C3_B51E_A1075DDE9763_.wvu.FilterData" localSheetId="2" hidden="1">'RED PROJECTS - Previous'!$A$1:$F$32</definedName>
    <definedName name="Z_BF214E0E_5734_4AE3_BFA2_2C9FDC88C61F_.wvu.FilterData" localSheetId="3" hidden="1">'APRIL FORECASTS'!$A$4:$G$23</definedName>
    <definedName name="Z_BF214E0E_5734_4AE3_BFA2_2C9FDC88C61F_.wvu.FilterData" localSheetId="0" hidden="1">'NETSUITE DATA'!$A$1:$P$195</definedName>
    <definedName name="Z_BF214E0E_5734_4AE3_BFA2_2C9FDC88C61F_.wvu.FilterData" localSheetId="2" hidden="1">'RED PROJECTS - Previous'!$A$1:$F$32</definedName>
    <definedName name="Z_D6BA1170_8E8E_4B47_BDE2_95E50CCA4F84_.wvu.FilterData" localSheetId="0" hidden="1">'NETSUITE DATA'!$A$1:$P$195</definedName>
    <definedName name="Z_D6BA1170_8E8E_4B47_BDE2_95E50CCA4F84_.wvu.FilterData" localSheetId="2" hidden="1">'RED PROJECTS - Previous'!$A$1:$F$32</definedName>
  </definedNames>
  <calcPr calcId="144525"/>
  <customWorkbookViews>
    <customWorkbookView name="Yogesh Jankee - Personal View" guid="{BF214E0E-5734-4AE3-BFA2-2C9FDC88C61F}" mergeInterval="0" personalView="1" maximized="1" windowWidth="1596" windowHeight="675" activeSheetId="4"/>
    <customWorkbookView name="Muthusamimudah, Deeshal - Personal View" guid="{01563EEC-4776-44C3-B51E-A1075DDE9763}" mergeInterval="0" personalView="1" maximized="1" windowWidth="1916" windowHeight="795" activeSheetId="3"/>
    <customWorkbookView name="Bonsujet, Dean - Personal View" guid="{D6BA1170-8E8E-4B47-BDE2-95E50CCA4F84}" mergeInterval="0" personalView="1" maximized="1" windowWidth="1920" windowHeight="758" activeSheetId="4"/>
  </customWorkbookViews>
  <pivotCaches>
    <pivotCache cacheId="9" r:id="rId11"/>
    <pivotCache cacheId="10" r:id="rId12"/>
  </pivotCaches>
</workbook>
</file>

<file path=xl/calcChain.xml><?xml version="1.0" encoding="utf-8"?>
<calcChain xmlns="http://schemas.openxmlformats.org/spreadsheetml/2006/main">
  <c r="M4" i="9" l="1"/>
  <c r="L4" i="9"/>
  <c r="K4" i="9"/>
  <c r="J4" i="9"/>
  <c r="I4" i="9"/>
  <c r="H4" i="9"/>
  <c r="G4" i="9"/>
  <c r="E12" i="7" l="1"/>
  <c r="E4" i="7"/>
  <c r="E35" i="7"/>
  <c r="E6" i="7"/>
  <c r="E7" i="7"/>
  <c r="E8" i="7"/>
  <c r="E19" i="7"/>
  <c r="E22" i="7"/>
  <c r="E9" i="7"/>
  <c r="E21" i="7"/>
  <c r="E36" i="7"/>
  <c r="E14" i="7"/>
  <c r="E15" i="7"/>
  <c r="E16" i="7"/>
  <c r="E17" i="7"/>
  <c r="E18" i="7"/>
  <c r="E11" i="7"/>
  <c r="E20" i="7"/>
  <c r="E27" i="7"/>
  <c r="E29" i="7"/>
  <c r="E23" i="7"/>
  <c r="E24" i="7"/>
  <c r="E25" i="7"/>
  <c r="E26" i="7"/>
  <c r="E31" i="7"/>
  <c r="E28" i="7"/>
  <c r="E10" i="7"/>
  <c r="E30" i="7"/>
  <c r="E5" i="7"/>
  <c r="E42" i="7"/>
  <c r="E33" i="7"/>
  <c r="E34" i="7"/>
  <c r="E32" i="7"/>
  <c r="E3" i="7"/>
  <c r="E37" i="7"/>
  <c r="E38" i="7"/>
  <c r="E39" i="7"/>
  <c r="E40" i="7"/>
  <c r="E41" i="7"/>
  <c r="E13" i="7"/>
  <c r="E2" i="7"/>
  <c r="B92" i="3"/>
  <c r="C92" i="3"/>
  <c r="D92" i="3"/>
  <c r="E92" i="3"/>
  <c r="F92" i="3"/>
  <c r="B91" i="3"/>
  <c r="C91" i="3"/>
  <c r="D91" i="3"/>
  <c r="E91" i="3"/>
  <c r="F91" i="3"/>
  <c r="B64" i="3"/>
  <c r="C64" i="3"/>
  <c r="D64" i="3"/>
  <c r="E64" i="3"/>
  <c r="F64" i="3"/>
  <c r="B65" i="3"/>
  <c r="C65" i="3"/>
  <c r="D65" i="3"/>
  <c r="E65" i="3"/>
  <c r="F65" i="3"/>
  <c r="B66" i="3"/>
  <c r="C66" i="3"/>
  <c r="D66" i="3"/>
  <c r="E66" i="3"/>
  <c r="F66" i="3"/>
  <c r="B67" i="3"/>
  <c r="C67" i="3"/>
  <c r="D67" i="3"/>
  <c r="E67" i="3"/>
  <c r="F67" i="3"/>
  <c r="B68" i="3"/>
  <c r="C68" i="3"/>
  <c r="D68" i="3"/>
  <c r="E68" i="3"/>
  <c r="F68" i="3"/>
  <c r="B69" i="3"/>
  <c r="C69" i="3"/>
  <c r="D69" i="3"/>
  <c r="E69" i="3"/>
  <c r="F69" i="3"/>
  <c r="B70" i="3"/>
  <c r="C70" i="3"/>
  <c r="D70" i="3"/>
  <c r="E70" i="3"/>
  <c r="F70" i="3"/>
  <c r="B71" i="3"/>
  <c r="C71" i="3"/>
  <c r="D71" i="3"/>
  <c r="E71" i="3"/>
  <c r="F71" i="3"/>
  <c r="B72" i="3"/>
  <c r="C72" i="3"/>
  <c r="D72" i="3"/>
  <c r="E72" i="3"/>
  <c r="F72" i="3"/>
  <c r="B73" i="3"/>
  <c r="C73" i="3"/>
  <c r="D73" i="3"/>
  <c r="E73" i="3"/>
  <c r="F73" i="3"/>
  <c r="B74" i="3"/>
  <c r="C74" i="3"/>
  <c r="D74" i="3"/>
  <c r="E74" i="3"/>
  <c r="F74" i="3"/>
  <c r="B75" i="3"/>
  <c r="C75" i="3"/>
  <c r="D75" i="3"/>
  <c r="E75" i="3"/>
  <c r="F75" i="3"/>
  <c r="B76" i="3"/>
  <c r="C76" i="3"/>
  <c r="D76" i="3"/>
  <c r="E76" i="3"/>
  <c r="F76" i="3"/>
  <c r="B77" i="3"/>
  <c r="C77" i="3"/>
  <c r="D77" i="3"/>
  <c r="E77" i="3"/>
  <c r="F77" i="3"/>
  <c r="B78" i="3"/>
  <c r="C78" i="3"/>
  <c r="D78" i="3"/>
  <c r="E78" i="3"/>
  <c r="F78" i="3"/>
  <c r="B79" i="3"/>
  <c r="C79" i="3"/>
  <c r="D79" i="3"/>
  <c r="E79" i="3"/>
  <c r="F79" i="3"/>
  <c r="B80" i="3"/>
  <c r="C80" i="3"/>
  <c r="D80" i="3"/>
  <c r="E80" i="3"/>
  <c r="F80" i="3"/>
  <c r="B81" i="3"/>
  <c r="C81" i="3"/>
  <c r="D81" i="3"/>
  <c r="E81" i="3"/>
  <c r="F81" i="3"/>
  <c r="B82" i="3"/>
  <c r="C82" i="3"/>
  <c r="D82" i="3"/>
  <c r="E82" i="3"/>
  <c r="F82" i="3"/>
  <c r="B83" i="3"/>
  <c r="C83" i="3"/>
  <c r="D83" i="3"/>
  <c r="E83" i="3"/>
  <c r="F83" i="3"/>
  <c r="B84" i="3"/>
  <c r="C84" i="3"/>
  <c r="D84" i="3"/>
  <c r="E84" i="3"/>
  <c r="F84" i="3"/>
  <c r="B85" i="3"/>
  <c r="C85" i="3"/>
  <c r="D85" i="3"/>
  <c r="E85" i="3"/>
  <c r="F85" i="3"/>
  <c r="B86" i="3"/>
  <c r="C86" i="3"/>
  <c r="D86" i="3"/>
  <c r="E86" i="3"/>
  <c r="F86" i="3"/>
  <c r="B87" i="3"/>
  <c r="C87" i="3"/>
  <c r="D87" i="3"/>
  <c r="E87" i="3"/>
  <c r="F87" i="3"/>
  <c r="B88" i="3"/>
  <c r="C88" i="3"/>
  <c r="D88" i="3"/>
  <c r="E88" i="3"/>
  <c r="F88" i="3"/>
  <c r="B89" i="3"/>
  <c r="C89" i="3"/>
  <c r="D89" i="3"/>
  <c r="E89" i="3"/>
  <c r="F89" i="3"/>
  <c r="B90" i="3"/>
  <c r="C90" i="3"/>
  <c r="D90" i="3"/>
  <c r="E90" i="3"/>
  <c r="F90" i="3"/>
  <c r="F55" i="3"/>
  <c r="F56" i="3"/>
  <c r="F57" i="3"/>
  <c r="B55" i="3"/>
  <c r="C55" i="3"/>
  <c r="D55" i="3"/>
  <c r="E55" i="3"/>
  <c r="B56" i="3"/>
  <c r="C56" i="3"/>
  <c r="D56" i="3"/>
  <c r="E56" i="3"/>
  <c r="B57" i="3"/>
  <c r="C57" i="3"/>
  <c r="D57" i="3"/>
  <c r="E57" i="3"/>
  <c r="B17" i="3"/>
  <c r="B16" i="3"/>
  <c r="W154" i="1"/>
  <c r="X154" i="1" s="1"/>
  <c r="Y154" i="1"/>
  <c r="Z154" i="1"/>
  <c r="AA154" i="1"/>
  <c r="AB154" i="1"/>
  <c r="AC154" i="1"/>
  <c r="AD154" i="1"/>
  <c r="W136" i="1"/>
  <c r="X136" i="1" s="1"/>
  <c r="Y136" i="1"/>
  <c r="Z136" i="1"/>
  <c r="AA136" i="1"/>
  <c r="AB136" i="1"/>
  <c r="AC136" i="1"/>
  <c r="AD136" i="1"/>
  <c r="W50" i="1"/>
  <c r="X50" i="1" s="1"/>
  <c r="Y50" i="1"/>
  <c r="Z50" i="1"/>
  <c r="AA50" i="1"/>
  <c r="AB50" i="1"/>
  <c r="AC50" i="1"/>
  <c r="AD50" i="1"/>
  <c r="W45" i="1"/>
  <c r="X45" i="1" s="1"/>
  <c r="Y45" i="1"/>
  <c r="Z45" i="1"/>
  <c r="AA45" i="1"/>
  <c r="AB45" i="1"/>
  <c r="AC45" i="1"/>
  <c r="AD45" i="1"/>
  <c r="W108" i="1"/>
  <c r="X108" i="1" s="1"/>
  <c r="Y108" i="1"/>
  <c r="Z108" i="1"/>
  <c r="AA108" i="1"/>
  <c r="AB108" i="1"/>
  <c r="AC108" i="1"/>
  <c r="AD108" i="1"/>
  <c r="W159" i="1"/>
  <c r="X159" i="1" s="1"/>
  <c r="Y159" i="1"/>
  <c r="Z159" i="1"/>
  <c r="AA159" i="1"/>
  <c r="AB159" i="1"/>
  <c r="AC159" i="1"/>
  <c r="AD159" i="1"/>
  <c r="W94" i="1"/>
  <c r="X94" i="1" s="1"/>
  <c r="Y94" i="1"/>
  <c r="Z94" i="1"/>
  <c r="AA94" i="1"/>
  <c r="AB94" i="1"/>
  <c r="AC94" i="1"/>
  <c r="AD94" i="1"/>
  <c r="W62" i="1"/>
  <c r="X62" i="1" s="1"/>
  <c r="Y62" i="1"/>
  <c r="Z62" i="1"/>
  <c r="AA62" i="1"/>
  <c r="AB62" i="1"/>
  <c r="AC62" i="1"/>
  <c r="AD62" i="1"/>
  <c r="W99" i="1"/>
  <c r="X99" i="1" s="1"/>
  <c r="Y99" i="1"/>
  <c r="Z99" i="1"/>
  <c r="AA99" i="1"/>
  <c r="AB99" i="1"/>
  <c r="AC99" i="1"/>
  <c r="AD99" i="1"/>
  <c r="W100" i="1"/>
  <c r="X100" i="1" s="1"/>
  <c r="Y100" i="1"/>
  <c r="Z100" i="1"/>
  <c r="AA100" i="1"/>
  <c r="AB100" i="1"/>
  <c r="AC100" i="1"/>
  <c r="AD100" i="1"/>
  <c r="W152" i="1"/>
  <c r="X152" i="1" s="1"/>
  <c r="Y152" i="1"/>
  <c r="Z152" i="1"/>
  <c r="AA152" i="1"/>
  <c r="AB152" i="1"/>
  <c r="AC152" i="1"/>
  <c r="AD152" i="1"/>
  <c r="W23" i="1"/>
  <c r="X23" i="1" s="1"/>
  <c r="Y23" i="1"/>
  <c r="Z23" i="1"/>
  <c r="AA23" i="1"/>
  <c r="AB23" i="1"/>
  <c r="AC23" i="1"/>
  <c r="AD23" i="1"/>
  <c r="W60" i="1"/>
  <c r="X60" i="1" s="1"/>
  <c r="Y60" i="1"/>
  <c r="Z60" i="1"/>
  <c r="AA60" i="1"/>
  <c r="AB60" i="1"/>
  <c r="AC60" i="1"/>
  <c r="AD60" i="1"/>
  <c r="W82" i="1"/>
  <c r="X82" i="1" s="1"/>
  <c r="Y82" i="1"/>
  <c r="Z82" i="1"/>
  <c r="AA82" i="1"/>
  <c r="AB82" i="1"/>
  <c r="AC82" i="1"/>
  <c r="AD82" i="1"/>
  <c r="W14" i="1"/>
  <c r="X14" i="1" s="1"/>
  <c r="Y14" i="1"/>
  <c r="Z14" i="1"/>
  <c r="AA14" i="1"/>
  <c r="AB14" i="1"/>
  <c r="AC14" i="1"/>
  <c r="AD14" i="1"/>
  <c r="W120" i="1"/>
  <c r="X120" i="1" s="1"/>
  <c r="Y120" i="1"/>
  <c r="Z120" i="1"/>
  <c r="AA120" i="1"/>
  <c r="AB120" i="1"/>
  <c r="AC120" i="1"/>
  <c r="AD120" i="1"/>
  <c r="W12" i="1"/>
  <c r="X12" i="1" s="1"/>
  <c r="Y12" i="1"/>
  <c r="Z12" i="1"/>
  <c r="AA12" i="1"/>
  <c r="AB12" i="1"/>
  <c r="AC12" i="1"/>
  <c r="AD12" i="1"/>
  <c r="W15" i="1"/>
  <c r="X15" i="1" s="1"/>
  <c r="Y15" i="1"/>
  <c r="Z15" i="1"/>
  <c r="AA15" i="1"/>
  <c r="AB15" i="1"/>
  <c r="AC15" i="1"/>
  <c r="AD15" i="1"/>
  <c r="W13" i="1"/>
  <c r="X13" i="1" s="1"/>
  <c r="Y13" i="1"/>
  <c r="Z13" i="1"/>
  <c r="AA13" i="1"/>
  <c r="AB13" i="1"/>
  <c r="AC13" i="1"/>
  <c r="AD13" i="1"/>
  <c r="W38" i="1"/>
  <c r="X38" i="1" s="1"/>
  <c r="Y38" i="1"/>
  <c r="Z38" i="1"/>
  <c r="AA38" i="1"/>
  <c r="AB38" i="1"/>
  <c r="AC38" i="1"/>
  <c r="AD38" i="1"/>
  <c r="W48" i="1"/>
  <c r="X48" i="1" s="1"/>
  <c r="Y48" i="1"/>
  <c r="Z48" i="1"/>
  <c r="AA48" i="1"/>
  <c r="AB48" i="1"/>
  <c r="AC48" i="1"/>
  <c r="AD48" i="1"/>
  <c r="W115" i="1"/>
  <c r="X115" i="1" s="1"/>
  <c r="Y115" i="1"/>
  <c r="Z115" i="1"/>
  <c r="AA115" i="1"/>
  <c r="AB115" i="1"/>
  <c r="AC115" i="1"/>
  <c r="AD115" i="1"/>
  <c r="W170" i="1"/>
  <c r="X170" i="1" s="1"/>
  <c r="Y170" i="1"/>
  <c r="Z170" i="1"/>
  <c r="AA170" i="1"/>
  <c r="AB170" i="1"/>
  <c r="AC170" i="1"/>
  <c r="AD170" i="1"/>
  <c r="W51" i="1"/>
  <c r="X51" i="1" s="1"/>
  <c r="Y51" i="1"/>
  <c r="Z51" i="1"/>
  <c r="AA51" i="1"/>
  <c r="AB51" i="1"/>
  <c r="AC51" i="1"/>
  <c r="AD51" i="1"/>
  <c r="W52" i="1"/>
  <c r="X52" i="1" s="1"/>
  <c r="Y52" i="1"/>
  <c r="Z52" i="1"/>
  <c r="AA52" i="1"/>
  <c r="AB52" i="1"/>
  <c r="AC52" i="1"/>
  <c r="AD52" i="1"/>
  <c r="W185" i="1"/>
  <c r="X185" i="1" s="1"/>
  <c r="Y185" i="1"/>
  <c r="Z185" i="1"/>
  <c r="AA185" i="1"/>
  <c r="AB185" i="1"/>
  <c r="AC185" i="1"/>
  <c r="AD185" i="1"/>
  <c r="W36" i="1"/>
  <c r="X36" i="1" s="1"/>
  <c r="Y36" i="1"/>
  <c r="Z36" i="1"/>
  <c r="AA36" i="1"/>
  <c r="AB36" i="1"/>
  <c r="AC36" i="1"/>
  <c r="AD36" i="1"/>
  <c r="W53" i="1"/>
  <c r="X53" i="1" s="1"/>
  <c r="Y53" i="1"/>
  <c r="Z53" i="1"/>
  <c r="AA53" i="1"/>
  <c r="AB53" i="1"/>
  <c r="AC53" i="1"/>
  <c r="AD53" i="1"/>
  <c r="W90" i="1"/>
  <c r="X90" i="1" s="1"/>
  <c r="Y90" i="1"/>
  <c r="Z90" i="1"/>
  <c r="AA90" i="1"/>
  <c r="AB90" i="1"/>
  <c r="AC90" i="1"/>
  <c r="AD90" i="1"/>
  <c r="W59" i="1"/>
  <c r="X59" i="1" s="1"/>
  <c r="Y59" i="1"/>
  <c r="Z59" i="1"/>
  <c r="AA59" i="1"/>
  <c r="AB59" i="1"/>
  <c r="AC59" i="1"/>
  <c r="AD59" i="1"/>
  <c r="W9" i="1"/>
  <c r="X9" i="1" s="1"/>
  <c r="Y9" i="1"/>
  <c r="Z9" i="1"/>
  <c r="AA9" i="1"/>
  <c r="AB9" i="1"/>
  <c r="AC9" i="1"/>
  <c r="AD9" i="1"/>
  <c r="W5" i="1"/>
  <c r="X5" i="1" s="1"/>
  <c r="Y5" i="1"/>
  <c r="Z5" i="1"/>
  <c r="AA5" i="1"/>
  <c r="AB5" i="1"/>
  <c r="AC5" i="1"/>
  <c r="AD5" i="1"/>
  <c r="W110" i="1"/>
  <c r="X110" i="1" s="1"/>
  <c r="Y110" i="1"/>
  <c r="Z110" i="1"/>
  <c r="AA110" i="1"/>
  <c r="AB110" i="1"/>
  <c r="AC110" i="1"/>
  <c r="AD110" i="1"/>
  <c r="W7" i="1"/>
  <c r="X7" i="1" s="1"/>
  <c r="Y7" i="1"/>
  <c r="Z7" i="1"/>
  <c r="AA7" i="1"/>
  <c r="AB7" i="1"/>
  <c r="AC7" i="1"/>
  <c r="AD7" i="1"/>
  <c r="W6" i="1"/>
  <c r="X6" i="1" s="1"/>
  <c r="Y6" i="1"/>
  <c r="Z6" i="1"/>
  <c r="AA6" i="1"/>
  <c r="AB6" i="1"/>
  <c r="AC6" i="1"/>
  <c r="AD6" i="1"/>
  <c r="W65" i="1"/>
  <c r="X65" i="1" s="1"/>
  <c r="Y65" i="1"/>
  <c r="Z65" i="1"/>
  <c r="AA65" i="1"/>
  <c r="AB65" i="1"/>
  <c r="AC65" i="1"/>
  <c r="AD65" i="1"/>
  <c r="W104" i="1"/>
  <c r="X104" i="1" s="1"/>
  <c r="Y104" i="1"/>
  <c r="Z104" i="1"/>
  <c r="AA104" i="1"/>
  <c r="AB104" i="1"/>
  <c r="AC104" i="1"/>
  <c r="AD104" i="1"/>
  <c r="W77" i="1"/>
  <c r="X77" i="1" s="1"/>
  <c r="Y77" i="1"/>
  <c r="Z77" i="1"/>
  <c r="AA77" i="1"/>
  <c r="AB77" i="1"/>
  <c r="AC77" i="1"/>
  <c r="AD77" i="1"/>
  <c r="W78" i="1"/>
  <c r="X78" i="1" s="1"/>
  <c r="Y78" i="1"/>
  <c r="Z78" i="1"/>
  <c r="AA78" i="1"/>
  <c r="AB78" i="1"/>
  <c r="AC78" i="1"/>
  <c r="AD78" i="1"/>
  <c r="W113" i="1"/>
  <c r="X113" i="1" s="1"/>
  <c r="Y113" i="1"/>
  <c r="Z113" i="1"/>
  <c r="AA113" i="1"/>
  <c r="AB113" i="1"/>
  <c r="AC113" i="1"/>
  <c r="AD113" i="1"/>
  <c r="W195" i="1"/>
  <c r="X195" i="1" s="1"/>
  <c r="Y195" i="1"/>
  <c r="Z195" i="1"/>
  <c r="AA195" i="1"/>
  <c r="AB195" i="1"/>
  <c r="AC195" i="1"/>
  <c r="AD195" i="1"/>
  <c r="W175" i="1"/>
  <c r="X175" i="1" s="1"/>
  <c r="Y175" i="1"/>
  <c r="Z175" i="1"/>
  <c r="AA175" i="1"/>
  <c r="AB175" i="1"/>
  <c r="AC175" i="1"/>
  <c r="AD175" i="1"/>
  <c r="W21" i="1"/>
  <c r="X21" i="1" s="1"/>
  <c r="Y21" i="1"/>
  <c r="Z21" i="1"/>
  <c r="AA21" i="1"/>
  <c r="AB21" i="1"/>
  <c r="AC21" i="1"/>
  <c r="AD21" i="1"/>
  <c r="W22" i="1"/>
  <c r="X22" i="1" s="1"/>
  <c r="Y22" i="1"/>
  <c r="Z22" i="1"/>
  <c r="AA22" i="1"/>
  <c r="AB22" i="1"/>
  <c r="AC22" i="1"/>
  <c r="AD22" i="1"/>
  <c r="W3" i="1"/>
  <c r="X3" i="1" s="1"/>
  <c r="Y3" i="1"/>
  <c r="Z3" i="1"/>
  <c r="AA3" i="1"/>
  <c r="AB3" i="1"/>
  <c r="AC3" i="1"/>
  <c r="AD3" i="1"/>
  <c r="W2" i="1"/>
  <c r="X2" i="1" s="1"/>
  <c r="Y2" i="1"/>
  <c r="Z2" i="1"/>
  <c r="AA2" i="1"/>
  <c r="AB2" i="1"/>
  <c r="AC2" i="1"/>
  <c r="AD2" i="1"/>
  <c r="W4" i="1"/>
  <c r="X4" i="1" s="1"/>
  <c r="Y4" i="1"/>
  <c r="Z4" i="1"/>
  <c r="AA4" i="1"/>
  <c r="AB4" i="1"/>
  <c r="AC4" i="1"/>
  <c r="AD4" i="1"/>
  <c r="W34" i="1"/>
  <c r="X34" i="1" s="1"/>
  <c r="Y34" i="1"/>
  <c r="Z34" i="1"/>
  <c r="AA34" i="1"/>
  <c r="AB34" i="1"/>
  <c r="AC34" i="1"/>
  <c r="AD34" i="1"/>
  <c r="W35" i="1"/>
  <c r="X35" i="1" s="1"/>
  <c r="Y35" i="1"/>
  <c r="Z35" i="1"/>
  <c r="AA35" i="1"/>
  <c r="AB35" i="1"/>
  <c r="AC35" i="1"/>
  <c r="AD35" i="1"/>
  <c r="W124" i="1"/>
  <c r="X124" i="1" s="1"/>
  <c r="Y124" i="1"/>
  <c r="Z124" i="1"/>
  <c r="AA124" i="1"/>
  <c r="AB124" i="1"/>
  <c r="AC124" i="1"/>
  <c r="AD124" i="1"/>
  <c r="W29" i="1"/>
  <c r="X29" i="1" s="1"/>
  <c r="Y29" i="1"/>
  <c r="Z29" i="1"/>
  <c r="AA29" i="1"/>
  <c r="AB29" i="1"/>
  <c r="AC29" i="1"/>
  <c r="AD29" i="1"/>
  <c r="W46" i="1"/>
  <c r="X46" i="1" s="1"/>
  <c r="Y46" i="1"/>
  <c r="Z46" i="1"/>
  <c r="AA46" i="1"/>
  <c r="AB46" i="1"/>
  <c r="AC46" i="1"/>
  <c r="AD46" i="1"/>
  <c r="W191" i="1"/>
  <c r="X191" i="1" s="1"/>
  <c r="Y191" i="1"/>
  <c r="Z191" i="1"/>
  <c r="AA191" i="1"/>
  <c r="AB191" i="1"/>
  <c r="AC191" i="1"/>
  <c r="AD191" i="1"/>
  <c r="W176" i="1"/>
  <c r="X176" i="1" s="1"/>
  <c r="Y176" i="1"/>
  <c r="Z176" i="1"/>
  <c r="AA176" i="1"/>
  <c r="AB176" i="1"/>
  <c r="AC176" i="1"/>
  <c r="AD176" i="1"/>
  <c r="W117" i="1"/>
  <c r="X117" i="1" s="1"/>
  <c r="Y117" i="1"/>
  <c r="Z117" i="1"/>
  <c r="AA117" i="1"/>
  <c r="AB117" i="1"/>
  <c r="AC117" i="1"/>
  <c r="AD117" i="1"/>
  <c r="W79" i="1"/>
  <c r="X79" i="1" s="1"/>
  <c r="Y79" i="1"/>
  <c r="Z79" i="1"/>
  <c r="AA79" i="1"/>
  <c r="AB79" i="1"/>
  <c r="AC79" i="1"/>
  <c r="AD79" i="1"/>
  <c r="W140" i="1"/>
  <c r="X140" i="1" s="1"/>
  <c r="Y140" i="1"/>
  <c r="Z140" i="1"/>
  <c r="AA140" i="1"/>
  <c r="AB140" i="1"/>
  <c r="AC140" i="1"/>
  <c r="AD140" i="1"/>
  <c r="W184" i="1"/>
  <c r="X184" i="1" s="1"/>
  <c r="Y184" i="1"/>
  <c r="Z184" i="1"/>
  <c r="AA184" i="1"/>
  <c r="AB184" i="1"/>
  <c r="AC184" i="1"/>
  <c r="AD184" i="1"/>
  <c r="W55" i="1"/>
  <c r="X55" i="1" s="1"/>
  <c r="Y55" i="1"/>
  <c r="Z55" i="1"/>
  <c r="AA55" i="1"/>
  <c r="AB55" i="1"/>
  <c r="AC55" i="1"/>
  <c r="AD55" i="1"/>
  <c r="W161" i="1"/>
  <c r="X161" i="1" s="1"/>
  <c r="Y161" i="1"/>
  <c r="Z161" i="1"/>
  <c r="AA161" i="1"/>
  <c r="AB161" i="1"/>
  <c r="AC161" i="1"/>
  <c r="AD161" i="1"/>
  <c r="W164" i="1"/>
  <c r="X164" i="1" s="1"/>
  <c r="Y164" i="1"/>
  <c r="Z164" i="1"/>
  <c r="AA164" i="1"/>
  <c r="AB164" i="1"/>
  <c r="AC164" i="1"/>
  <c r="AD164" i="1"/>
  <c r="W158" i="1"/>
  <c r="X158" i="1" s="1"/>
  <c r="Y158" i="1"/>
  <c r="Z158" i="1"/>
  <c r="AA158" i="1"/>
  <c r="AB158" i="1"/>
  <c r="AC158" i="1"/>
  <c r="AD158" i="1"/>
  <c r="W72" i="1"/>
  <c r="X72" i="1" s="1"/>
  <c r="Y72" i="1"/>
  <c r="Z72" i="1"/>
  <c r="AA72" i="1"/>
  <c r="AB72" i="1"/>
  <c r="AC72" i="1"/>
  <c r="AD72" i="1"/>
  <c r="W135" i="1"/>
  <c r="X135" i="1" s="1"/>
  <c r="Y135" i="1"/>
  <c r="Z135" i="1"/>
  <c r="AA135" i="1"/>
  <c r="AB135" i="1"/>
  <c r="AC135" i="1"/>
  <c r="AD135" i="1"/>
  <c r="W69" i="1"/>
  <c r="X69" i="1" s="1"/>
  <c r="Y69" i="1"/>
  <c r="Z69" i="1"/>
  <c r="AA69" i="1"/>
  <c r="AB69" i="1"/>
  <c r="AC69" i="1"/>
  <c r="AD69" i="1"/>
  <c r="W153" i="1"/>
  <c r="X153" i="1" s="1"/>
  <c r="Y153" i="1"/>
  <c r="Z153" i="1"/>
  <c r="AA153" i="1"/>
  <c r="AB153" i="1"/>
  <c r="AC153" i="1"/>
  <c r="AD153" i="1"/>
  <c r="W18" i="1"/>
  <c r="X18" i="1" s="1"/>
  <c r="Y18" i="1"/>
  <c r="Z18" i="1"/>
  <c r="AA18" i="1"/>
  <c r="AB18" i="1"/>
  <c r="AC18" i="1"/>
  <c r="AD18" i="1"/>
  <c r="W20" i="1"/>
  <c r="X20" i="1" s="1"/>
  <c r="Y20" i="1"/>
  <c r="Z20" i="1"/>
  <c r="AA20" i="1"/>
  <c r="AB20" i="1"/>
  <c r="AC20" i="1"/>
  <c r="AD20" i="1"/>
  <c r="W19" i="1"/>
  <c r="X19" i="1" s="1"/>
  <c r="Y19" i="1"/>
  <c r="Z19" i="1"/>
  <c r="AA19" i="1"/>
  <c r="AB19" i="1"/>
  <c r="AC19" i="1"/>
  <c r="AD19" i="1"/>
  <c r="W162" i="1"/>
  <c r="X162" i="1" s="1"/>
  <c r="Y162" i="1"/>
  <c r="Z162" i="1"/>
  <c r="AA162" i="1"/>
  <c r="AB162" i="1"/>
  <c r="AC162" i="1"/>
  <c r="AD162" i="1"/>
  <c r="W163" i="1"/>
  <c r="X163" i="1" s="1"/>
  <c r="Y163" i="1"/>
  <c r="Z163" i="1"/>
  <c r="AA163" i="1"/>
  <c r="AB163" i="1"/>
  <c r="AC163" i="1"/>
  <c r="AD163" i="1"/>
  <c r="W119" i="1"/>
  <c r="X119" i="1" s="1"/>
  <c r="Y119" i="1"/>
  <c r="Z119" i="1"/>
  <c r="AA119" i="1"/>
  <c r="AB119" i="1"/>
  <c r="AC119" i="1"/>
  <c r="AD119" i="1"/>
  <c r="W17" i="1"/>
  <c r="X17" i="1" s="1"/>
  <c r="Y17" i="1"/>
  <c r="Z17" i="1"/>
  <c r="AA17" i="1"/>
  <c r="AB17" i="1"/>
  <c r="AC17" i="1"/>
  <c r="AD17" i="1"/>
  <c r="W137" i="1"/>
  <c r="X137" i="1" s="1"/>
  <c r="Y137" i="1"/>
  <c r="Z137" i="1"/>
  <c r="AA137" i="1"/>
  <c r="AB137" i="1"/>
  <c r="AC137" i="1"/>
  <c r="AD137" i="1"/>
  <c r="W149" i="1"/>
  <c r="X149" i="1" s="1"/>
  <c r="Y149" i="1"/>
  <c r="Z149" i="1"/>
  <c r="AA149" i="1"/>
  <c r="AB149" i="1"/>
  <c r="AC149" i="1"/>
  <c r="AD149" i="1"/>
  <c r="W150" i="1"/>
  <c r="X150" i="1" s="1"/>
  <c r="Y150" i="1"/>
  <c r="Z150" i="1"/>
  <c r="AA150" i="1"/>
  <c r="AB150" i="1"/>
  <c r="AC150" i="1"/>
  <c r="AD150" i="1"/>
  <c r="W80" i="1"/>
  <c r="X80" i="1" s="1"/>
  <c r="Y80" i="1"/>
  <c r="Z80" i="1"/>
  <c r="AA80" i="1"/>
  <c r="AB80" i="1"/>
  <c r="AC80" i="1"/>
  <c r="AD80" i="1"/>
  <c r="W28" i="1"/>
  <c r="X28" i="1" s="1"/>
  <c r="Y28" i="1"/>
  <c r="Z28" i="1"/>
  <c r="AA28" i="1"/>
  <c r="AB28" i="1"/>
  <c r="AC28" i="1"/>
  <c r="AD28" i="1"/>
  <c r="W27" i="1"/>
  <c r="X27" i="1" s="1"/>
  <c r="Y27" i="1"/>
  <c r="Z27" i="1"/>
  <c r="AA27" i="1"/>
  <c r="AB27" i="1"/>
  <c r="AC27" i="1"/>
  <c r="AD27" i="1"/>
  <c r="W26" i="1"/>
  <c r="X26" i="1" s="1"/>
  <c r="Y26" i="1"/>
  <c r="Z26" i="1"/>
  <c r="AA26" i="1"/>
  <c r="AB26" i="1"/>
  <c r="AC26" i="1"/>
  <c r="AD26" i="1"/>
  <c r="W16" i="1"/>
  <c r="X16" i="1" s="1"/>
  <c r="Y16" i="1"/>
  <c r="Z16" i="1"/>
  <c r="AA16" i="1"/>
  <c r="AB16" i="1"/>
  <c r="AC16" i="1"/>
  <c r="AD16" i="1"/>
  <c r="W8" i="1"/>
  <c r="X8" i="1" s="1"/>
  <c r="Y8" i="1"/>
  <c r="Z8" i="1"/>
  <c r="AA8" i="1"/>
  <c r="AB8" i="1"/>
  <c r="AC8" i="1"/>
  <c r="AD8" i="1"/>
  <c r="W10" i="1"/>
  <c r="X10" i="1" s="1"/>
  <c r="Y10" i="1"/>
  <c r="Z10" i="1"/>
  <c r="AA10" i="1"/>
  <c r="AB10" i="1"/>
  <c r="AC10" i="1"/>
  <c r="AD10" i="1"/>
  <c r="W11" i="1"/>
  <c r="X11" i="1" s="1"/>
  <c r="Y11" i="1"/>
  <c r="Z11" i="1"/>
  <c r="AA11" i="1"/>
  <c r="AB11" i="1"/>
  <c r="AC11" i="1"/>
  <c r="AD11" i="1"/>
  <c r="W168" i="1"/>
  <c r="X168" i="1" s="1"/>
  <c r="Y168" i="1"/>
  <c r="Z168" i="1"/>
  <c r="AA168" i="1"/>
  <c r="AB168" i="1"/>
  <c r="AC168" i="1"/>
  <c r="AD168" i="1"/>
  <c r="W56" i="1"/>
  <c r="X56" i="1" s="1"/>
  <c r="Y56" i="1"/>
  <c r="Z56" i="1"/>
  <c r="AA56" i="1"/>
  <c r="AB56" i="1"/>
  <c r="AC56" i="1"/>
  <c r="AD56" i="1"/>
  <c r="W178" i="1"/>
  <c r="X178" i="1" s="1"/>
  <c r="Y178" i="1"/>
  <c r="Z178" i="1"/>
  <c r="AA178" i="1"/>
  <c r="AB178" i="1"/>
  <c r="AC178" i="1"/>
  <c r="AD178" i="1"/>
  <c r="W132" i="1"/>
  <c r="X132" i="1" s="1"/>
  <c r="Y132" i="1"/>
  <c r="Z132" i="1"/>
  <c r="AA132" i="1"/>
  <c r="AB132" i="1"/>
  <c r="AC132" i="1"/>
  <c r="AD132" i="1"/>
  <c r="W111" i="1"/>
  <c r="X111" i="1" s="1"/>
  <c r="Y111" i="1"/>
  <c r="Z111" i="1"/>
  <c r="AA111" i="1"/>
  <c r="AB111" i="1"/>
  <c r="AC111" i="1"/>
  <c r="AD111" i="1"/>
  <c r="W41" i="1"/>
  <c r="X41" i="1" s="1"/>
  <c r="Y41" i="1"/>
  <c r="Z41" i="1"/>
  <c r="AA41" i="1"/>
  <c r="AB41" i="1"/>
  <c r="AC41" i="1"/>
  <c r="AD41" i="1"/>
  <c r="W105" i="1"/>
  <c r="X105" i="1" s="1"/>
  <c r="Y105" i="1"/>
  <c r="Z105" i="1"/>
  <c r="AA105" i="1"/>
  <c r="AB105" i="1"/>
  <c r="AC105" i="1"/>
  <c r="AD105" i="1"/>
  <c r="W42" i="1"/>
  <c r="X42" i="1" s="1"/>
  <c r="Y42" i="1"/>
  <c r="Z42" i="1"/>
  <c r="AA42" i="1"/>
  <c r="AB42" i="1"/>
  <c r="AC42" i="1"/>
  <c r="AD42" i="1"/>
  <c r="W182" i="1"/>
  <c r="X182" i="1" s="1"/>
  <c r="Y182" i="1"/>
  <c r="Z182" i="1"/>
  <c r="AA182" i="1"/>
  <c r="AB182" i="1"/>
  <c r="AC182" i="1"/>
  <c r="AD182" i="1"/>
  <c r="W70" i="1"/>
  <c r="X70" i="1" s="1"/>
  <c r="Y70" i="1"/>
  <c r="Z70" i="1"/>
  <c r="AA70" i="1"/>
  <c r="AB70" i="1"/>
  <c r="AC70" i="1"/>
  <c r="AD70" i="1"/>
  <c r="W180" i="1"/>
  <c r="X180" i="1" s="1"/>
  <c r="Y180" i="1"/>
  <c r="Z180" i="1"/>
  <c r="AA180" i="1"/>
  <c r="AB180" i="1"/>
  <c r="AC180" i="1"/>
  <c r="AD180" i="1"/>
  <c r="W181" i="1"/>
  <c r="X181" i="1" s="1"/>
  <c r="Y181" i="1"/>
  <c r="Z181" i="1"/>
  <c r="AA181" i="1"/>
  <c r="AB181" i="1"/>
  <c r="AC181" i="1"/>
  <c r="AD181" i="1"/>
  <c r="W187" i="1"/>
  <c r="X187" i="1" s="1"/>
  <c r="Y187" i="1"/>
  <c r="Z187" i="1"/>
  <c r="AA187" i="1"/>
  <c r="AB187" i="1"/>
  <c r="AC187" i="1"/>
  <c r="AD187" i="1"/>
  <c r="W83" i="1"/>
  <c r="X83" i="1" s="1"/>
  <c r="Y83" i="1"/>
  <c r="Z83" i="1"/>
  <c r="AA83" i="1"/>
  <c r="AB83" i="1"/>
  <c r="AC83" i="1"/>
  <c r="AD83" i="1"/>
  <c r="W67" i="1"/>
  <c r="X67" i="1" s="1"/>
  <c r="Y67" i="1"/>
  <c r="Z67" i="1"/>
  <c r="AA67" i="1"/>
  <c r="AB67" i="1"/>
  <c r="AC67" i="1"/>
  <c r="AD67" i="1"/>
  <c r="W97" i="1"/>
  <c r="X97" i="1" s="1"/>
  <c r="Y97" i="1"/>
  <c r="Z97" i="1"/>
  <c r="AA97" i="1"/>
  <c r="AB97" i="1"/>
  <c r="AC97" i="1"/>
  <c r="AD97" i="1"/>
  <c r="W160" i="1"/>
  <c r="X160" i="1" s="1"/>
  <c r="Y160" i="1"/>
  <c r="Z160" i="1"/>
  <c r="AA160" i="1"/>
  <c r="AB160" i="1"/>
  <c r="AC160" i="1"/>
  <c r="AD160" i="1"/>
  <c r="W127" i="1"/>
  <c r="X127" i="1" s="1"/>
  <c r="Y127" i="1"/>
  <c r="Z127" i="1"/>
  <c r="AA127" i="1"/>
  <c r="AB127" i="1"/>
  <c r="AC127" i="1"/>
  <c r="AD127" i="1"/>
  <c r="W74" i="1"/>
  <c r="X74" i="1" s="1"/>
  <c r="Y74" i="1"/>
  <c r="Z74" i="1"/>
  <c r="AA74" i="1"/>
  <c r="AB74" i="1"/>
  <c r="AC74" i="1"/>
  <c r="AD74" i="1"/>
  <c r="W146" i="1"/>
  <c r="X146" i="1" s="1"/>
  <c r="Y146" i="1"/>
  <c r="Z146" i="1"/>
  <c r="AA146" i="1"/>
  <c r="AB146" i="1"/>
  <c r="AC146" i="1"/>
  <c r="AD146" i="1"/>
  <c r="W138" i="1"/>
  <c r="X138" i="1" s="1"/>
  <c r="Y138" i="1"/>
  <c r="Z138" i="1"/>
  <c r="AA138" i="1"/>
  <c r="AB138" i="1"/>
  <c r="AC138" i="1"/>
  <c r="AD138" i="1"/>
  <c r="W112" i="1"/>
  <c r="X112" i="1" s="1"/>
  <c r="Y112" i="1"/>
  <c r="Z112" i="1"/>
  <c r="AA112" i="1"/>
  <c r="AB112" i="1"/>
  <c r="AC112" i="1"/>
  <c r="AD112" i="1"/>
  <c r="W202" i="1"/>
  <c r="X202" i="1" s="1"/>
  <c r="Y202" i="1"/>
  <c r="Z202" i="1"/>
  <c r="AA202" i="1"/>
  <c r="AB202" i="1"/>
  <c r="AC202" i="1"/>
  <c r="AD202" i="1"/>
  <c r="W144" i="1"/>
  <c r="X144" i="1" s="1"/>
  <c r="Y144" i="1"/>
  <c r="Z144" i="1"/>
  <c r="AA144" i="1"/>
  <c r="AB144" i="1"/>
  <c r="AC144" i="1"/>
  <c r="AD144" i="1"/>
  <c r="W131" i="1"/>
  <c r="X131" i="1" s="1"/>
  <c r="Y131" i="1"/>
  <c r="Z131" i="1"/>
  <c r="AA131" i="1"/>
  <c r="AB131" i="1"/>
  <c r="AC131" i="1"/>
  <c r="AD131" i="1"/>
  <c r="W73" i="1"/>
  <c r="X73" i="1" s="1"/>
  <c r="Y73" i="1"/>
  <c r="Z73" i="1"/>
  <c r="AA73" i="1"/>
  <c r="AB73" i="1"/>
  <c r="AC73" i="1"/>
  <c r="AD73" i="1"/>
  <c r="W106" i="1"/>
  <c r="X106" i="1" s="1"/>
  <c r="Y106" i="1"/>
  <c r="Z106" i="1"/>
  <c r="AA106" i="1"/>
  <c r="AB106" i="1"/>
  <c r="AC106" i="1"/>
  <c r="AD106" i="1"/>
  <c r="W172" i="1"/>
  <c r="X172" i="1" s="1"/>
  <c r="Y172" i="1"/>
  <c r="Z172" i="1"/>
  <c r="AA172" i="1"/>
  <c r="AB172" i="1"/>
  <c r="AC172" i="1"/>
  <c r="AD172" i="1"/>
  <c r="W128" i="1"/>
  <c r="X128" i="1" s="1"/>
  <c r="Y128" i="1"/>
  <c r="Z128" i="1"/>
  <c r="AA128" i="1"/>
  <c r="AB128" i="1"/>
  <c r="AC128" i="1"/>
  <c r="AD128" i="1"/>
  <c r="W174" i="1"/>
  <c r="X174" i="1" s="1"/>
  <c r="Y174" i="1"/>
  <c r="Z174" i="1"/>
  <c r="AA174" i="1"/>
  <c r="AB174" i="1"/>
  <c r="AC174" i="1"/>
  <c r="AD174" i="1"/>
  <c r="W197" i="1"/>
  <c r="X197" i="1" s="1"/>
  <c r="Y197" i="1"/>
  <c r="Z197" i="1"/>
  <c r="AA197" i="1"/>
  <c r="AB197" i="1"/>
  <c r="AC197" i="1"/>
  <c r="AD197" i="1"/>
  <c r="W151" i="1"/>
  <c r="X151" i="1" s="1"/>
  <c r="Y151" i="1"/>
  <c r="Z151" i="1"/>
  <c r="AA151" i="1"/>
  <c r="AB151" i="1"/>
  <c r="AC151" i="1"/>
  <c r="AD151" i="1"/>
  <c r="W122" i="1"/>
  <c r="X122" i="1" s="1"/>
  <c r="Y122" i="1"/>
  <c r="Z122" i="1"/>
  <c r="AA122" i="1"/>
  <c r="AB122" i="1"/>
  <c r="AC122" i="1"/>
  <c r="AD122" i="1"/>
  <c r="W143" i="1"/>
  <c r="X143" i="1" s="1"/>
  <c r="Y143" i="1"/>
  <c r="Z143" i="1"/>
  <c r="AA143" i="1"/>
  <c r="AB143" i="1"/>
  <c r="AC143" i="1"/>
  <c r="AD143" i="1"/>
  <c r="W107" i="1"/>
  <c r="X107" i="1" s="1"/>
  <c r="Y107" i="1"/>
  <c r="Z107" i="1"/>
  <c r="AA107" i="1"/>
  <c r="AB107" i="1"/>
  <c r="AC107" i="1"/>
  <c r="AD107" i="1"/>
  <c r="W193" i="1"/>
  <c r="X193" i="1" s="1"/>
  <c r="Y193" i="1"/>
  <c r="Z193" i="1"/>
  <c r="AA193" i="1"/>
  <c r="AB193" i="1"/>
  <c r="AC193" i="1"/>
  <c r="AD193" i="1"/>
  <c r="W116" i="1"/>
  <c r="X116" i="1" s="1"/>
  <c r="Y116" i="1"/>
  <c r="Z116" i="1"/>
  <c r="AA116" i="1"/>
  <c r="AB116" i="1"/>
  <c r="AC116" i="1"/>
  <c r="AD116" i="1"/>
  <c r="W142" i="1"/>
  <c r="X142" i="1" s="1"/>
  <c r="Y142" i="1"/>
  <c r="Z142" i="1"/>
  <c r="AA142" i="1"/>
  <c r="AB142" i="1"/>
  <c r="AC142" i="1"/>
  <c r="AD142" i="1"/>
  <c r="W101" i="1"/>
  <c r="X101" i="1" s="1"/>
  <c r="Y101" i="1"/>
  <c r="Z101" i="1"/>
  <c r="AA101" i="1"/>
  <c r="AB101" i="1"/>
  <c r="AC101" i="1"/>
  <c r="AD101" i="1"/>
  <c r="W133" i="1"/>
  <c r="X133" i="1" s="1"/>
  <c r="Y133" i="1"/>
  <c r="Z133" i="1"/>
  <c r="AA133" i="1"/>
  <c r="AB133" i="1"/>
  <c r="AC133" i="1"/>
  <c r="AD133" i="1"/>
  <c r="W189" i="1"/>
  <c r="X189" i="1" s="1"/>
  <c r="Y189" i="1"/>
  <c r="Z189" i="1"/>
  <c r="AA189" i="1"/>
  <c r="AB189" i="1"/>
  <c r="AC189" i="1"/>
  <c r="AD189" i="1"/>
  <c r="W156" i="1"/>
  <c r="X156" i="1" s="1"/>
  <c r="Y156" i="1"/>
  <c r="Z156" i="1"/>
  <c r="AA156" i="1"/>
  <c r="AB156" i="1"/>
  <c r="AC156" i="1"/>
  <c r="AD156" i="1"/>
  <c r="W166" i="1"/>
  <c r="X166" i="1" s="1"/>
  <c r="Y166" i="1"/>
  <c r="Z166" i="1"/>
  <c r="AA166" i="1"/>
  <c r="AB166" i="1"/>
  <c r="AC166" i="1"/>
  <c r="AD166" i="1"/>
  <c r="W155" i="1"/>
  <c r="X155" i="1" s="1"/>
  <c r="Y155" i="1"/>
  <c r="Z155" i="1"/>
  <c r="AA155" i="1"/>
  <c r="AB155" i="1"/>
  <c r="AC155" i="1"/>
  <c r="AD155" i="1"/>
  <c r="W173" i="1"/>
  <c r="X173" i="1" s="1"/>
  <c r="Y173" i="1"/>
  <c r="Z173" i="1"/>
  <c r="AA173" i="1"/>
  <c r="AB173" i="1"/>
  <c r="AC173" i="1"/>
  <c r="AD173" i="1"/>
  <c r="W130" i="1"/>
  <c r="X130" i="1" s="1"/>
  <c r="Y130" i="1"/>
  <c r="Z130" i="1"/>
  <c r="AA130" i="1"/>
  <c r="AB130" i="1"/>
  <c r="AC130" i="1"/>
  <c r="AD130" i="1"/>
  <c r="W57" i="1"/>
  <c r="X57" i="1" s="1"/>
  <c r="Y57" i="1"/>
  <c r="Z57" i="1"/>
  <c r="AA57" i="1"/>
  <c r="AB57" i="1"/>
  <c r="AC57" i="1"/>
  <c r="AD57" i="1"/>
  <c r="W188" i="1"/>
  <c r="X188" i="1" s="1"/>
  <c r="Y188" i="1"/>
  <c r="Z188" i="1"/>
  <c r="AA188" i="1"/>
  <c r="AB188" i="1"/>
  <c r="AC188" i="1"/>
  <c r="AD188" i="1"/>
  <c r="W200" i="1"/>
  <c r="X200" i="1" s="1"/>
  <c r="Y200" i="1"/>
  <c r="Z200" i="1"/>
  <c r="AA200" i="1"/>
  <c r="AB200" i="1"/>
  <c r="AC200" i="1"/>
  <c r="AD200" i="1"/>
  <c r="W179" i="1"/>
  <c r="X179" i="1" s="1"/>
  <c r="Y179" i="1"/>
  <c r="Z179" i="1"/>
  <c r="AA179" i="1"/>
  <c r="AB179" i="1"/>
  <c r="AC179" i="1"/>
  <c r="AD179" i="1"/>
  <c r="W141" i="1"/>
  <c r="X141" i="1" s="1"/>
  <c r="Y141" i="1"/>
  <c r="Z141" i="1"/>
  <c r="AA141" i="1"/>
  <c r="AB141" i="1"/>
  <c r="AC141" i="1"/>
  <c r="AD141" i="1"/>
  <c r="W183" i="1"/>
  <c r="X183" i="1" s="1"/>
  <c r="Y183" i="1"/>
  <c r="Z183" i="1"/>
  <c r="AA183" i="1"/>
  <c r="AB183" i="1"/>
  <c r="AC183" i="1"/>
  <c r="AD183" i="1"/>
  <c r="W47" i="1"/>
  <c r="X47" i="1" s="1"/>
  <c r="Y47" i="1"/>
  <c r="Z47" i="1"/>
  <c r="AA47" i="1"/>
  <c r="AB47" i="1"/>
  <c r="AC47" i="1"/>
  <c r="AD47" i="1"/>
  <c r="W118" i="1"/>
  <c r="X118" i="1" s="1"/>
  <c r="Y118" i="1"/>
  <c r="Z118" i="1"/>
  <c r="AA118" i="1"/>
  <c r="AB118" i="1"/>
  <c r="AC118" i="1"/>
  <c r="AD118" i="1"/>
  <c r="W165" i="1"/>
  <c r="X165" i="1" s="1"/>
  <c r="Y165" i="1"/>
  <c r="Z165" i="1"/>
  <c r="AA165" i="1"/>
  <c r="AB165" i="1"/>
  <c r="AC165" i="1"/>
  <c r="AD165" i="1"/>
  <c r="W198" i="1"/>
  <c r="X198" i="1" s="1"/>
  <c r="Y198" i="1"/>
  <c r="Z198" i="1"/>
  <c r="AA198" i="1"/>
  <c r="AB198" i="1"/>
  <c r="AC198" i="1"/>
  <c r="AD198" i="1"/>
  <c r="W129" i="1"/>
  <c r="X129" i="1" s="1"/>
  <c r="Y129" i="1"/>
  <c r="Z129" i="1"/>
  <c r="AA129" i="1"/>
  <c r="AB129" i="1"/>
  <c r="AC129" i="1"/>
  <c r="AD129" i="1"/>
  <c r="W177" i="1"/>
  <c r="X177" i="1" s="1"/>
  <c r="Y177" i="1"/>
  <c r="Z177" i="1"/>
  <c r="AA177" i="1"/>
  <c r="AB177" i="1"/>
  <c r="AC177" i="1"/>
  <c r="AD177" i="1"/>
  <c r="W169" i="1"/>
  <c r="X169" i="1" s="1"/>
  <c r="Y169" i="1"/>
  <c r="Z169" i="1"/>
  <c r="AA169" i="1"/>
  <c r="AB169" i="1"/>
  <c r="AC169" i="1"/>
  <c r="AD169" i="1"/>
  <c r="W194" i="1"/>
  <c r="X194" i="1" s="1"/>
  <c r="Y194" i="1"/>
  <c r="Z194" i="1"/>
  <c r="AA194" i="1"/>
  <c r="AB194" i="1"/>
  <c r="AC194" i="1"/>
  <c r="AD194" i="1"/>
  <c r="W134" i="1"/>
  <c r="X134" i="1" s="1"/>
  <c r="Y134" i="1"/>
  <c r="Z134" i="1"/>
  <c r="AA134" i="1"/>
  <c r="AB134" i="1"/>
  <c r="AC134" i="1"/>
  <c r="AD134" i="1"/>
  <c r="W157" i="1"/>
  <c r="X157" i="1" s="1"/>
  <c r="Y157" i="1"/>
  <c r="Z157" i="1"/>
  <c r="AA157" i="1"/>
  <c r="AB157" i="1"/>
  <c r="AC157" i="1"/>
  <c r="AD157" i="1"/>
  <c r="W121" i="1"/>
  <c r="X121" i="1" s="1"/>
  <c r="Y121" i="1"/>
  <c r="Z121" i="1"/>
  <c r="AA121" i="1"/>
  <c r="AB121" i="1"/>
  <c r="AC121" i="1"/>
  <c r="AD121" i="1"/>
  <c r="W190" i="1"/>
  <c r="X190" i="1" s="1"/>
  <c r="Y190" i="1"/>
  <c r="Z190" i="1"/>
  <c r="AA190" i="1"/>
  <c r="AB190" i="1"/>
  <c r="AC190" i="1"/>
  <c r="AD190" i="1"/>
  <c r="W145" i="1"/>
  <c r="X145" i="1" s="1"/>
  <c r="Y145" i="1"/>
  <c r="Z145" i="1"/>
  <c r="AA145" i="1"/>
  <c r="AB145" i="1"/>
  <c r="AC145" i="1"/>
  <c r="AD145" i="1"/>
  <c r="W125" i="1"/>
  <c r="X125" i="1" s="1"/>
  <c r="Y125" i="1"/>
  <c r="Z125" i="1"/>
  <c r="AA125" i="1"/>
  <c r="AB125" i="1"/>
  <c r="AC125" i="1"/>
  <c r="AD125" i="1"/>
  <c r="W126" i="1"/>
  <c r="X126" i="1" s="1"/>
  <c r="Y126" i="1"/>
  <c r="Z126" i="1"/>
  <c r="AA126" i="1"/>
  <c r="AB126" i="1"/>
  <c r="AC126" i="1"/>
  <c r="AD126" i="1"/>
  <c r="W192" i="1"/>
  <c r="X192" i="1" s="1"/>
  <c r="Y192" i="1"/>
  <c r="Z192" i="1"/>
  <c r="AA192" i="1"/>
  <c r="AB192" i="1"/>
  <c r="AC192" i="1"/>
  <c r="AD192" i="1"/>
  <c r="W44" i="1"/>
  <c r="X44" i="1" s="1"/>
  <c r="Y44" i="1"/>
  <c r="Z44" i="1"/>
  <c r="AA44" i="1"/>
  <c r="AB44" i="1"/>
  <c r="AC44" i="1"/>
  <c r="AD44" i="1"/>
  <c r="W199" i="1"/>
  <c r="X199" i="1" s="1"/>
  <c r="Y199" i="1"/>
  <c r="Z199" i="1"/>
  <c r="AA199" i="1"/>
  <c r="AB199" i="1"/>
  <c r="AC199" i="1"/>
  <c r="AD199" i="1"/>
  <c r="W58" i="1"/>
  <c r="X58" i="1" s="1"/>
  <c r="Y58" i="1"/>
  <c r="Z58" i="1"/>
  <c r="AA58" i="1"/>
  <c r="AB58" i="1"/>
  <c r="AC58" i="1"/>
  <c r="AD58" i="1"/>
  <c r="W171" i="1"/>
  <c r="X171" i="1" s="1"/>
  <c r="Y171" i="1"/>
  <c r="Z171" i="1"/>
  <c r="AA171" i="1"/>
  <c r="AB171" i="1"/>
  <c r="AC171" i="1"/>
  <c r="AD171" i="1"/>
  <c r="W148" i="1"/>
  <c r="X148" i="1" s="1"/>
  <c r="Y148" i="1"/>
  <c r="Z148" i="1"/>
  <c r="AA148" i="1"/>
  <c r="AB148" i="1"/>
  <c r="AC148" i="1"/>
  <c r="AD148" i="1"/>
  <c r="W196" i="1"/>
  <c r="X196" i="1" s="1"/>
  <c r="Y196" i="1"/>
  <c r="Z196" i="1"/>
  <c r="AA196" i="1"/>
  <c r="AB196" i="1"/>
  <c r="AC196" i="1"/>
  <c r="AD196" i="1"/>
  <c r="W61" i="1"/>
  <c r="X61" i="1" s="1"/>
  <c r="Y61" i="1"/>
  <c r="Z61" i="1"/>
  <c r="AA61" i="1"/>
  <c r="AB61" i="1"/>
  <c r="AC61" i="1"/>
  <c r="AD61" i="1"/>
  <c r="W201" i="1"/>
  <c r="X201" i="1" s="1"/>
  <c r="Y201" i="1"/>
  <c r="Z201" i="1"/>
  <c r="AA201" i="1"/>
  <c r="AB201" i="1"/>
  <c r="AC201" i="1"/>
  <c r="AD201" i="1"/>
  <c r="W186" i="1"/>
  <c r="X186" i="1" s="1"/>
  <c r="Y186" i="1"/>
  <c r="Z186" i="1"/>
  <c r="AA186" i="1"/>
  <c r="AB186" i="1"/>
  <c r="AC186" i="1"/>
  <c r="AD186" i="1"/>
  <c r="W103" i="1"/>
  <c r="X103" i="1" s="1"/>
  <c r="Y103" i="1"/>
  <c r="Z103" i="1"/>
  <c r="AA103" i="1"/>
  <c r="AB103" i="1"/>
  <c r="AC103" i="1"/>
  <c r="AD103" i="1"/>
  <c r="W123" i="1"/>
  <c r="X123" i="1" s="1"/>
  <c r="Y123" i="1"/>
  <c r="Z123" i="1"/>
  <c r="AA123" i="1"/>
  <c r="AB123" i="1"/>
  <c r="AC123" i="1"/>
  <c r="AD123" i="1"/>
  <c r="W68" i="1"/>
  <c r="X68" i="1" s="1"/>
  <c r="Y68" i="1"/>
  <c r="Z68" i="1"/>
  <c r="AA68" i="1"/>
  <c r="AB68" i="1"/>
  <c r="AC68" i="1"/>
  <c r="AD68" i="1"/>
  <c r="W25" i="1"/>
  <c r="X25" i="1" s="1"/>
  <c r="Y25" i="1"/>
  <c r="Z25" i="1"/>
  <c r="AA25" i="1"/>
  <c r="AB25" i="1"/>
  <c r="AC25" i="1"/>
  <c r="AD25" i="1"/>
  <c r="W87" i="1"/>
  <c r="X87" i="1" s="1"/>
  <c r="Y87" i="1"/>
  <c r="Z87" i="1"/>
  <c r="AA87" i="1"/>
  <c r="AB87" i="1"/>
  <c r="AC87" i="1"/>
  <c r="AD87" i="1"/>
  <c r="W37" i="1"/>
  <c r="X37" i="1" s="1"/>
  <c r="Y37" i="1"/>
  <c r="Z37" i="1"/>
  <c r="AA37" i="1"/>
  <c r="AB37" i="1"/>
  <c r="AC37" i="1"/>
  <c r="AD37" i="1"/>
  <c r="W81" i="1"/>
  <c r="X81" i="1" s="1"/>
  <c r="Y81" i="1"/>
  <c r="Z81" i="1"/>
  <c r="AA81" i="1"/>
  <c r="AB81" i="1"/>
  <c r="AC81" i="1"/>
  <c r="AD81" i="1"/>
  <c r="W40" i="1"/>
  <c r="X40" i="1" s="1"/>
  <c r="Y40" i="1"/>
  <c r="Z40" i="1"/>
  <c r="AA40" i="1"/>
  <c r="AB40" i="1"/>
  <c r="AC40" i="1"/>
  <c r="AD40" i="1"/>
  <c r="W84" i="1"/>
  <c r="X84" i="1" s="1"/>
  <c r="Y84" i="1"/>
  <c r="Z84" i="1"/>
  <c r="AA84" i="1"/>
  <c r="AB84" i="1"/>
  <c r="AC84" i="1"/>
  <c r="AD84" i="1"/>
  <c r="W33" i="1"/>
  <c r="X33" i="1" s="1"/>
  <c r="Y33" i="1"/>
  <c r="Z33" i="1"/>
  <c r="AA33" i="1"/>
  <c r="AB33" i="1"/>
  <c r="AC33" i="1"/>
  <c r="AD33" i="1"/>
  <c r="W93" i="1"/>
  <c r="X93" i="1" s="1"/>
  <c r="Y93" i="1"/>
  <c r="Z93" i="1"/>
  <c r="AA93" i="1"/>
  <c r="AB93" i="1"/>
  <c r="AC93" i="1"/>
  <c r="AD93" i="1"/>
  <c r="W39" i="1"/>
  <c r="X39" i="1" s="1"/>
  <c r="Y39" i="1"/>
  <c r="Z39" i="1"/>
  <c r="AA39" i="1"/>
  <c r="AB39" i="1"/>
  <c r="AC39" i="1"/>
  <c r="AD39" i="1"/>
  <c r="W76" i="1"/>
  <c r="X76" i="1" s="1"/>
  <c r="Y76" i="1"/>
  <c r="Z76" i="1"/>
  <c r="AA76" i="1"/>
  <c r="AB76" i="1"/>
  <c r="AC76" i="1"/>
  <c r="AD76" i="1"/>
  <c r="W31" i="1"/>
  <c r="X31" i="1" s="1"/>
  <c r="Y31" i="1"/>
  <c r="Z31" i="1"/>
  <c r="AA31" i="1"/>
  <c r="AB31" i="1"/>
  <c r="AC31" i="1"/>
  <c r="AD31" i="1"/>
  <c r="W86" i="1"/>
  <c r="X86" i="1" s="1"/>
  <c r="Y86" i="1"/>
  <c r="Z86" i="1"/>
  <c r="AA86" i="1"/>
  <c r="AB86" i="1"/>
  <c r="AC86" i="1"/>
  <c r="AD86" i="1"/>
  <c r="W24" i="1"/>
  <c r="X24" i="1" s="1"/>
  <c r="Y24" i="1"/>
  <c r="Z24" i="1"/>
  <c r="AA24" i="1"/>
  <c r="AB24" i="1"/>
  <c r="AC24" i="1"/>
  <c r="AD24" i="1"/>
  <c r="W64" i="1"/>
  <c r="X64" i="1" s="1"/>
  <c r="Y64" i="1"/>
  <c r="Z64" i="1"/>
  <c r="AA64" i="1"/>
  <c r="AB64" i="1"/>
  <c r="AC64" i="1"/>
  <c r="AD64" i="1"/>
  <c r="W95" i="1"/>
  <c r="X95" i="1" s="1"/>
  <c r="Y95" i="1"/>
  <c r="Z95" i="1"/>
  <c r="AA95" i="1"/>
  <c r="AB95" i="1"/>
  <c r="AC95" i="1"/>
  <c r="AD95" i="1"/>
  <c r="W43" i="1"/>
  <c r="X43" i="1" s="1"/>
  <c r="Y43" i="1"/>
  <c r="Z43" i="1"/>
  <c r="AA43" i="1"/>
  <c r="AB43" i="1"/>
  <c r="AC43" i="1"/>
  <c r="AD43" i="1"/>
  <c r="W102" i="1"/>
  <c r="X102" i="1" s="1"/>
  <c r="Y102" i="1"/>
  <c r="Z102" i="1"/>
  <c r="AA102" i="1"/>
  <c r="AB102" i="1"/>
  <c r="AC102" i="1"/>
  <c r="AD102" i="1"/>
  <c r="W75" i="1"/>
  <c r="X75" i="1" s="1"/>
  <c r="Y75" i="1"/>
  <c r="Z75" i="1"/>
  <c r="AA75" i="1"/>
  <c r="AB75" i="1"/>
  <c r="AC75" i="1"/>
  <c r="AD75" i="1"/>
  <c r="W147" i="1"/>
  <c r="X147" i="1" s="1"/>
  <c r="Y147" i="1"/>
  <c r="Z147" i="1"/>
  <c r="AA147" i="1"/>
  <c r="AB147" i="1"/>
  <c r="AC147" i="1"/>
  <c r="AD147" i="1"/>
  <c r="W98" i="1"/>
  <c r="X98" i="1" s="1"/>
  <c r="Y98" i="1"/>
  <c r="Z98" i="1"/>
  <c r="AA98" i="1"/>
  <c r="AB98" i="1"/>
  <c r="AC98" i="1"/>
  <c r="AD98" i="1"/>
  <c r="W88" i="1"/>
  <c r="X88" i="1" s="1"/>
  <c r="Y88" i="1"/>
  <c r="Z88" i="1"/>
  <c r="AA88" i="1"/>
  <c r="AB88" i="1"/>
  <c r="AC88" i="1"/>
  <c r="AD88" i="1"/>
  <c r="W114" i="1"/>
  <c r="X114" i="1" s="1"/>
  <c r="Y114" i="1"/>
  <c r="Z114" i="1"/>
  <c r="AA114" i="1"/>
  <c r="AB114" i="1"/>
  <c r="AC114" i="1"/>
  <c r="AD114" i="1"/>
  <c r="W32" i="1"/>
  <c r="X32" i="1" s="1"/>
  <c r="Y32" i="1"/>
  <c r="Z32" i="1"/>
  <c r="AA32" i="1"/>
  <c r="AB32" i="1"/>
  <c r="AC32" i="1"/>
  <c r="AD32" i="1"/>
  <c r="W92" i="1"/>
  <c r="X92" i="1" s="1"/>
  <c r="Y92" i="1"/>
  <c r="Z92" i="1"/>
  <c r="AA92" i="1"/>
  <c r="AB92" i="1"/>
  <c r="AC92" i="1"/>
  <c r="AD92" i="1"/>
  <c r="W54" i="1"/>
  <c r="X54" i="1" s="1"/>
  <c r="Y54" i="1"/>
  <c r="Z54" i="1"/>
  <c r="AA54" i="1"/>
  <c r="AB54" i="1"/>
  <c r="AC54" i="1"/>
  <c r="AD54" i="1"/>
  <c r="W91" i="1"/>
  <c r="X91" i="1" s="1"/>
  <c r="Y91" i="1"/>
  <c r="Z91" i="1"/>
  <c r="AA91" i="1"/>
  <c r="AB91" i="1"/>
  <c r="AC91" i="1"/>
  <c r="AD91" i="1"/>
  <c r="W49" i="1"/>
  <c r="X49" i="1" s="1"/>
  <c r="Y49" i="1"/>
  <c r="Z49" i="1"/>
  <c r="AA49" i="1"/>
  <c r="AB49" i="1"/>
  <c r="AC49" i="1"/>
  <c r="AD49" i="1"/>
  <c r="W30" i="1"/>
  <c r="X30" i="1" s="1"/>
  <c r="Y30" i="1"/>
  <c r="Z30" i="1"/>
  <c r="AA30" i="1"/>
  <c r="AB30" i="1"/>
  <c r="AC30" i="1"/>
  <c r="AD30" i="1"/>
  <c r="W109" i="1"/>
  <c r="X109" i="1" s="1"/>
  <c r="Y109" i="1"/>
  <c r="Z109" i="1"/>
  <c r="AA109" i="1"/>
  <c r="AB109" i="1"/>
  <c r="AC109" i="1"/>
  <c r="AD109" i="1"/>
  <c r="W66" i="1"/>
  <c r="X66" i="1" s="1"/>
  <c r="Y66" i="1"/>
  <c r="Z66" i="1"/>
  <c r="AA66" i="1"/>
  <c r="AB66" i="1"/>
  <c r="AC66" i="1"/>
  <c r="AD66" i="1"/>
  <c r="W96" i="1"/>
  <c r="X96" i="1" s="1"/>
  <c r="Y96" i="1"/>
  <c r="Z96" i="1"/>
  <c r="AA96" i="1"/>
  <c r="AB96" i="1"/>
  <c r="AC96" i="1"/>
  <c r="AD96" i="1"/>
  <c r="W85" i="1"/>
  <c r="X85" i="1" s="1"/>
  <c r="Y85" i="1"/>
  <c r="Z85" i="1"/>
  <c r="AA85" i="1"/>
  <c r="AB85" i="1"/>
  <c r="AC85" i="1"/>
  <c r="AD85" i="1"/>
  <c r="W89" i="1"/>
  <c r="X89" i="1" s="1"/>
  <c r="Y89" i="1"/>
  <c r="Z89" i="1"/>
  <c r="AA89" i="1"/>
  <c r="AB89" i="1"/>
  <c r="AC89" i="1"/>
  <c r="AD89" i="1"/>
  <c r="W63" i="1"/>
  <c r="X63" i="1" s="1"/>
  <c r="Y63" i="1"/>
  <c r="Z63" i="1"/>
  <c r="AA63" i="1"/>
  <c r="AB63" i="1"/>
  <c r="AC63" i="1"/>
  <c r="AD63" i="1"/>
  <c r="W71" i="1"/>
  <c r="X71" i="1" s="1"/>
  <c r="Y71" i="1"/>
  <c r="Z71" i="1"/>
  <c r="AA71" i="1"/>
  <c r="AB71" i="1"/>
  <c r="AC71" i="1"/>
  <c r="AD71" i="1"/>
  <c r="W139" i="1"/>
  <c r="X139" i="1" s="1"/>
  <c r="Y139" i="1"/>
  <c r="Z139" i="1"/>
  <c r="AA139" i="1"/>
  <c r="AB139" i="1"/>
  <c r="AC139" i="1"/>
  <c r="AD139" i="1"/>
  <c r="AD167" i="1"/>
  <c r="AC167" i="1"/>
  <c r="AB167" i="1"/>
  <c r="AA167" i="1"/>
  <c r="Z167" i="1"/>
  <c r="Y167" i="1"/>
  <c r="W167" i="1"/>
  <c r="X167" i="1" s="1"/>
  <c r="B17" i="7" l="1"/>
  <c r="B18" i="7"/>
  <c r="B36" i="7"/>
  <c r="B27" i="7"/>
  <c r="B33" i="7"/>
  <c r="B22" i="7"/>
  <c r="B38" i="7"/>
  <c r="B26" i="7"/>
  <c r="B6" i="7"/>
  <c r="B30" i="7"/>
  <c r="B37" i="7"/>
  <c r="B29" i="7"/>
  <c r="B14" i="7"/>
  <c r="B35" i="7"/>
  <c r="B13" i="7"/>
  <c r="B34" i="7"/>
  <c r="B25" i="7"/>
  <c r="B2" i="7"/>
  <c r="B40" i="7"/>
  <c r="B3" i="7"/>
  <c r="B42" i="7"/>
  <c r="B28" i="7"/>
  <c r="B24" i="7"/>
  <c r="B20" i="7"/>
  <c r="B16" i="7"/>
  <c r="B21" i="7"/>
  <c r="B8" i="7"/>
  <c r="B4" i="7"/>
  <c r="B41" i="7"/>
  <c r="B10" i="7"/>
  <c r="B19" i="7"/>
  <c r="B39" i="7"/>
  <c r="B32" i="7"/>
  <c r="B5" i="7"/>
  <c r="B31" i="7"/>
  <c r="B23" i="7"/>
  <c r="B11" i="7"/>
  <c r="B15" i="7"/>
  <c r="B9" i="7"/>
  <c r="B7" i="7"/>
  <c r="B12" i="7"/>
  <c r="D63" i="3"/>
  <c r="D54" i="3"/>
  <c r="D29" i="3"/>
  <c r="D30" i="3"/>
  <c r="D31" i="3"/>
  <c r="D32" i="3"/>
  <c r="D33" i="3"/>
  <c r="D34" i="3"/>
  <c r="D35" i="3"/>
  <c r="D36" i="3"/>
  <c r="D37" i="3"/>
  <c r="D38" i="3"/>
  <c r="D39" i="3"/>
  <c r="D40" i="3"/>
  <c r="D41" i="3"/>
  <c r="D42" i="3"/>
  <c r="D43" i="3"/>
  <c r="D44" i="3"/>
  <c r="D45" i="3"/>
  <c r="D46" i="3"/>
  <c r="D47" i="3"/>
  <c r="D28" i="3"/>
  <c r="D6" i="3"/>
  <c r="D7" i="3"/>
  <c r="D8" i="3"/>
  <c r="D9" i="3"/>
  <c r="D10" i="3"/>
  <c r="D11" i="3"/>
  <c r="D12" i="3"/>
  <c r="D13" i="3"/>
  <c r="D14" i="3"/>
  <c r="D15" i="3"/>
  <c r="D16" i="3"/>
  <c r="D17" i="3"/>
  <c r="D18" i="3"/>
  <c r="D19" i="3"/>
  <c r="D20" i="3"/>
  <c r="D21" i="3"/>
  <c r="D22" i="3"/>
  <c r="D5" i="3"/>
  <c r="B61" i="3" l="1"/>
  <c r="B52" i="3"/>
  <c r="F6" i="3"/>
  <c r="F7" i="3"/>
  <c r="F8" i="3"/>
  <c r="F9" i="3"/>
  <c r="F10" i="3"/>
  <c r="F11" i="3"/>
  <c r="F12" i="3"/>
  <c r="F13" i="3"/>
  <c r="F14" i="3"/>
  <c r="F15" i="3"/>
  <c r="F16" i="3"/>
  <c r="F17" i="3"/>
  <c r="F18" i="3"/>
  <c r="F19" i="3"/>
  <c r="F20" i="3"/>
  <c r="F21" i="3"/>
  <c r="F22" i="3"/>
  <c r="F29" i="3"/>
  <c r="F30" i="3"/>
  <c r="F31" i="3"/>
  <c r="F32" i="3"/>
  <c r="F33" i="3"/>
  <c r="F34" i="3"/>
  <c r="F35" i="3"/>
  <c r="F36" i="3"/>
  <c r="F37" i="3"/>
  <c r="F38" i="3"/>
  <c r="F39" i="3"/>
  <c r="F40" i="3"/>
  <c r="F41" i="3"/>
  <c r="F42" i="3"/>
  <c r="F43" i="3"/>
  <c r="F44" i="3"/>
  <c r="F45" i="3"/>
  <c r="F46" i="3"/>
  <c r="F47" i="3"/>
  <c r="C35" i="3"/>
  <c r="E35" i="3"/>
  <c r="C36" i="3"/>
  <c r="E36" i="3"/>
  <c r="C37" i="3"/>
  <c r="E37" i="3"/>
  <c r="C38" i="3"/>
  <c r="E38" i="3"/>
  <c r="B35" i="3"/>
  <c r="B36" i="3"/>
  <c r="B37" i="3"/>
  <c r="B38" i="3"/>
  <c r="B3" i="3"/>
  <c r="B6" i="3"/>
  <c r="C6" i="3"/>
  <c r="E6" i="3"/>
  <c r="B7" i="3"/>
  <c r="C7" i="3"/>
  <c r="E7" i="3"/>
  <c r="B8" i="3"/>
  <c r="C8" i="3"/>
  <c r="E8" i="3"/>
  <c r="B9" i="3"/>
  <c r="C9" i="3"/>
  <c r="E9" i="3"/>
  <c r="B10" i="3"/>
  <c r="C10" i="3"/>
  <c r="E10" i="3"/>
  <c r="B11" i="3"/>
  <c r="C11" i="3"/>
  <c r="E11" i="3"/>
  <c r="B12" i="3"/>
  <c r="C12" i="3"/>
  <c r="E12" i="3"/>
  <c r="B13" i="3"/>
  <c r="C13" i="3"/>
  <c r="E13" i="3"/>
  <c r="B14" i="3"/>
  <c r="C14" i="3"/>
  <c r="E14" i="3"/>
  <c r="B15" i="3"/>
  <c r="C15" i="3"/>
  <c r="E15" i="3"/>
  <c r="C16" i="3"/>
  <c r="E16" i="3"/>
  <c r="C17" i="3"/>
  <c r="E17" i="3"/>
  <c r="B18" i="3"/>
  <c r="C18" i="3"/>
  <c r="E18" i="3"/>
  <c r="B19" i="3"/>
  <c r="C19" i="3"/>
  <c r="E19" i="3"/>
  <c r="B20" i="3"/>
  <c r="C20" i="3"/>
  <c r="E20" i="3"/>
  <c r="B21" i="3"/>
  <c r="C21" i="3"/>
  <c r="E21" i="3"/>
  <c r="B22" i="3"/>
  <c r="C22" i="3"/>
  <c r="E22" i="3"/>
  <c r="F54" i="3" l="1"/>
  <c r="C6" i="4" s="1"/>
  <c r="E54" i="3"/>
  <c r="C19" i="7" l="1"/>
  <c r="D19" i="7"/>
  <c r="F19" i="7"/>
  <c r="G19" i="7"/>
  <c r="C4" i="7"/>
  <c r="D4" i="7"/>
  <c r="F4" i="7"/>
  <c r="G4" i="7"/>
  <c r="C15" i="7"/>
  <c r="D15" i="7"/>
  <c r="F15" i="7"/>
  <c r="G15" i="7"/>
  <c r="C6" i="7"/>
  <c r="D6" i="7"/>
  <c r="F6" i="7"/>
  <c r="G6" i="7"/>
  <c r="C7" i="7"/>
  <c r="D7" i="7"/>
  <c r="F7" i="7"/>
  <c r="G7" i="7"/>
  <c r="C8" i="7"/>
  <c r="D8" i="7"/>
  <c r="F8" i="7"/>
  <c r="G8" i="7"/>
  <c r="C10" i="7"/>
  <c r="D10" i="7"/>
  <c r="F10" i="7"/>
  <c r="G10" i="7"/>
  <c r="C22" i="7"/>
  <c r="D22" i="7"/>
  <c r="F22" i="7"/>
  <c r="G22" i="7"/>
  <c r="C9" i="7"/>
  <c r="D9" i="7"/>
  <c r="F9" i="7"/>
  <c r="G9" i="7"/>
  <c r="C21" i="7"/>
  <c r="D21" i="7"/>
  <c r="F21" i="7"/>
  <c r="G21" i="7"/>
  <c r="C36" i="7"/>
  <c r="D36" i="7"/>
  <c r="F36" i="7"/>
  <c r="G36" i="7"/>
  <c r="C14" i="7"/>
  <c r="D14" i="7"/>
  <c r="F14" i="7"/>
  <c r="G14" i="7"/>
  <c r="C23" i="7"/>
  <c r="D23" i="7"/>
  <c r="F23" i="7"/>
  <c r="G23" i="7"/>
  <c r="C16" i="7"/>
  <c r="D16" i="7"/>
  <c r="F16" i="7"/>
  <c r="G16" i="7"/>
  <c r="C17" i="7"/>
  <c r="D17" i="7"/>
  <c r="F17" i="7"/>
  <c r="G17" i="7"/>
  <c r="C18" i="7"/>
  <c r="D18" i="7"/>
  <c r="F18" i="7"/>
  <c r="G18" i="7"/>
  <c r="C11" i="7"/>
  <c r="D11" i="7"/>
  <c r="F11" i="7"/>
  <c r="G11" i="7"/>
  <c r="C20" i="7"/>
  <c r="D20" i="7"/>
  <c r="F20" i="7"/>
  <c r="G20" i="7"/>
  <c r="C27" i="7"/>
  <c r="D27" i="7"/>
  <c r="F27" i="7"/>
  <c r="G27" i="7"/>
  <c r="C29" i="7"/>
  <c r="D29" i="7"/>
  <c r="F29" i="7"/>
  <c r="G29" i="7"/>
  <c r="C33" i="7"/>
  <c r="D33" i="7"/>
  <c r="F33" i="7"/>
  <c r="G33" i="7"/>
  <c r="C24" i="7"/>
  <c r="D24" i="7"/>
  <c r="F24" i="7"/>
  <c r="G24" i="7"/>
  <c r="C25" i="7"/>
  <c r="D25" i="7"/>
  <c r="F25" i="7"/>
  <c r="G25" i="7"/>
  <c r="C26" i="7"/>
  <c r="D26" i="7"/>
  <c r="F26" i="7"/>
  <c r="G26" i="7"/>
  <c r="C31" i="7"/>
  <c r="D31" i="7"/>
  <c r="F31" i="7"/>
  <c r="G31" i="7"/>
  <c r="C28" i="7"/>
  <c r="D28" i="7"/>
  <c r="F28" i="7"/>
  <c r="G28" i="7"/>
  <c r="C3" i="7"/>
  <c r="D3" i="7"/>
  <c r="F3" i="7"/>
  <c r="G3" i="7"/>
  <c r="C12" i="7"/>
  <c r="D12" i="7"/>
  <c r="F12" i="7"/>
  <c r="G12" i="7"/>
  <c r="C5" i="7"/>
  <c r="D5" i="7"/>
  <c r="F5" i="7"/>
  <c r="G5" i="7"/>
  <c r="C42" i="7"/>
  <c r="D42" i="7"/>
  <c r="F42" i="7"/>
  <c r="G42" i="7"/>
  <c r="C30" i="7"/>
  <c r="D30" i="7"/>
  <c r="F30" i="7"/>
  <c r="G30" i="7"/>
  <c r="C34" i="7"/>
  <c r="D34" i="7"/>
  <c r="F34" i="7"/>
  <c r="G34" i="7"/>
  <c r="C32" i="7"/>
  <c r="D32" i="7"/>
  <c r="F32" i="7"/>
  <c r="G32" i="7"/>
  <c r="C35" i="7"/>
  <c r="D35" i="7"/>
  <c r="F35" i="7"/>
  <c r="G35" i="7"/>
  <c r="C37" i="7"/>
  <c r="D37" i="7"/>
  <c r="F37" i="7"/>
  <c r="G37" i="7"/>
  <c r="C13" i="7"/>
  <c r="D13" i="7"/>
  <c r="F13" i="7"/>
  <c r="G13" i="7"/>
  <c r="C39" i="7"/>
  <c r="D39" i="7"/>
  <c r="F39" i="7"/>
  <c r="G39" i="7"/>
  <c r="C40" i="7"/>
  <c r="D40" i="7"/>
  <c r="F40" i="7"/>
  <c r="G40" i="7"/>
  <c r="C41" i="7"/>
  <c r="D41" i="7"/>
  <c r="F41" i="7"/>
  <c r="G41" i="7"/>
  <c r="C38" i="7"/>
  <c r="D38" i="7"/>
  <c r="F38" i="7"/>
  <c r="G38" i="7"/>
  <c r="G2" i="7"/>
  <c r="C2" i="7"/>
  <c r="F63" i="3"/>
  <c r="E63" i="3"/>
  <c r="C63" i="3"/>
  <c r="C54" i="3"/>
  <c r="C29" i="3"/>
  <c r="E29" i="3"/>
  <c r="C30" i="3"/>
  <c r="E30" i="3"/>
  <c r="C31" i="3"/>
  <c r="E31" i="3"/>
  <c r="C32" i="3"/>
  <c r="E32" i="3"/>
  <c r="C33" i="3"/>
  <c r="E33" i="3"/>
  <c r="C34" i="3"/>
  <c r="E34" i="3"/>
  <c r="C39" i="3"/>
  <c r="E39" i="3"/>
  <c r="C40" i="3"/>
  <c r="E40" i="3"/>
  <c r="C41" i="3"/>
  <c r="E41" i="3"/>
  <c r="C42" i="3"/>
  <c r="E42" i="3"/>
  <c r="C43" i="3"/>
  <c r="E43" i="3"/>
  <c r="C44" i="3"/>
  <c r="E44" i="3"/>
  <c r="C45" i="3"/>
  <c r="E45" i="3"/>
  <c r="C46" i="3"/>
  <c r="E46" i="3"/>
  <c r="C47" i="3"/>
  <c r="E47" i="3"/>
  <c r="F28" i="3"/>
  <c r="E28" i="3"/>
  <c r="C28" i="3"/>
  <c r="F5" i="3"/>
  <c r="E5" i="3"/>
  <c r="C5" i="3"/>
  <c r="B63" i="3" l="1"/>
  <c r="B54" i="3"/>
  <c r="B29" i="3"/>
  <c r="B30" i="3"/>
  <c r="B31" i="3"/>
  <c r="B32" i="3"/>
  <c r="B33" i="3"/>
  <c r="B34" i="3"/>
  <c r="B39" i="3"/>
  <c r="B40" i="3"/>
  <c r="B41" i="3"/>
  <c r="B42" i="3"/>
  <c r="B43" i="3"/>
  <c r="B44" i="3"/>
  <c r="B45" i="3"/>
  <c r="B46" i="3"/>
  <c r="B47" i="3"/>
  <c r="B28" i="3"/>
  <c r="B5" i="3"/>
  <c r="C7" i="4" l="1"/>
  <c r="B30" i="12" l="1"/>
  <c r="B25" i="12"/>
  <c r="B26" i="3" l="1"/>
  <c r="C4" i="4"/>
  <c r="C5" i="4" l="1"/>
  <c r="F2" i="7" l="1"/>
  <c r="D2" i="7"/>
  <c r="B7" i="4" l="1"/>
  <c r="J9" i="4" l="1"/>
  <c r="I9" i="4"/>
  <c r="H9" i="4"/>
  <c r="G9" i="4"/>
  <c r="F9" i="4"/>
  <c r="F23" i="3" l="1"/>
  <c r="B6" i="4" l="1"/>
  <c r="D6" i="4" l="1"/>
  <c r="E6" i="4"/>
  <c r="D7" i="4"/>
  <c r="E7" i="4"/>
  <c r="C8" i="4"/>
  <c r="B4" i="4" l="1"/>
  <c r="D4" i="4" l="1"/>
  <c r="E4" i="4"/>
  <c r="B5" i="4"/>
  <c r="D5" i="4" l="1"/>
  <c r="D8" i="4" s="1"/>
  <c r="E5" i="4"/>
  <c r="B8" i="4"/>
  <c r="D9" i="4" l="1"/>
  <c r="E8" i="4"/>
  <c r="C9" i="4"/>
</calcChain>
</file>

<file path=xl/comments1.xml><?xml version="1.0" encoding="utf-8"?>
<comments xmlns="http://schemas.openxmlformats.org/spreadsheetml/2006/main">
  <authors>
    <author>Muthusamimudah, Deeshal</author>
  </authors>
  <commentList>
    <comment ref="B4" authorId="0">
      <text>
        <r>
          <rPr>
            <b/>
            <sz val="9"/>
            <color indexed="81"/>
            <rFont val="Tahoma"/>
            <family val="2"/>
          </rPr>
          <t>Muthusamimudah, Deeshal:</t>
        </r>
        <r>
          <rPr>
            <sz val="9"/>
            <color indexed="81"/>
            <rFont val="Tahoma"/>
            <family val="2"/>
          </rPr>
          <t xml:space="preserve">
On Hold</t>
        </r>
      </text>
    </comment>
    <comment ref="B16" authorId="0">
      <text>
        <r>
          <rPr>
            <b/>
            <sz val="9"/>
            <color indexed="81"/>
            <rFont val="Tahoma"/>
            <family val="2"/>
          </rPr>
          <t>Muthusamimudah, Deeshal:</t>
        </r>
        <r>
          <rPr>
            <sz val="9"/>
            <color indexed="81"/>
            <rFont val="Tahoma"/>
            <family val="2"/>
          </rPr>
          <t xml:space="preserve">
On Hold</t>
        </r>
      </text>
    </comment>
    <comment ref="B17" authorId="0">
      <text>
        <r>
          <rPr>
            <b/>
            <sz val="9"/>
            <color indexed="81"/>
            <rFont val="Tahoma"/>
            <family val="2"/>
          </rPr>
          <t>Muthusamimudah, Deeshal:</t>
        </r>
        <r>
          <rPr>
            <sz val="9"/>
            <color indexed="81"/>
            <rFont val="Tahoma"/>
            <family val="2"/>
          </rPr>
          <t xml:space="preserve">
On Hold Until 1st week september</t>
        </r>
      </text>
    </comment>
    <comment ref="B18" authorId="0">
      <text>
        <r>
          <rPr>
            <b/>
            <sz val="9"/>
            <color indexed="81"/>
            <rFont val="Tahoma"/>
            <family val="2"/>
          </rPr>
          <t>Muthusamimudah, Deeshal:</t>
        </r>
        <r>
          <rPr>
            <sz val="9"/>
            <color indexed="81"/>
            <rFont val="Tahoma"/>
            <family val="2"/>
          </rPr>
          <t xml:space="preserve">
On Hold until 2nd week of august</t>
        </r>
      </text>
    </comment>
    <comment ref="B24" authorId="0">
      <text>
        <r>
          <rPr>
            <b/>
            <sz val="9"/>
            <color indexed="81"/>
            <rFont val="Tahoma"/>
            <family val="2"/>
          </rPr>
          <t>Muthusamimudah, Deeshal:</t>
        </r>
        <r>
          <rPr>
            <sz val="9"/>
            <color indexed="81"/>
            <rFont val="Tahoma"/>
            <family val="2"/>
          </rPr>
          <t xml:space="preserve">
on Hold</t>
        </r>
      </text>
    </comment>
  </commentList>
</comments>
</file>

<file path=xl/sharedStrings.xml><?xml version="1.0" encoding="utf-8"?>
<sst xmlns="http://schemas.openxmlformats.org/spreadsheetml/2006/main" count="3359" uniqueCount="877">
  <si>
    <t/>
  </si>
  <si>
    <t>Name</t>
  </si>
  <si>
    <t>Owner</t>
  </si>
  <si>
    <t>Status</t>
  </si>
  <si>
    <t>Planned Kickoff Meeting Date</t>
  </si>
  <si>
    <t>Actual Kickoff Meeting Date</t>
  </si>
  <si>
    <t>Planned Go Live Date</t>
  </si>
  <si>
    <t>Actual Go Live Date</t>
  </si>
  <si>
    <t>Young Life of Canada</t>
  </si>
  <si>
    <t>Deensha Bunhejee</t>
  </si>
  <si>
    <t>In Progress</t>
  </si>
  <si>
    <t>Wills Transfer Limited</t>
  </si>
  <si>
    <t>Dylen Citta</t>
  </si>
  <si>
    <t>Watermark Dental Group</t>
  </si>
  <si>
    <t>On Hold</t>
  </si>
  <si>
    <t>VONS STEAKHOUSE &amp; OYSTERBAR LTD. o/a VONS STEAKHOUSE LTD. &amp; COOK COUNTY SALOON LTD.</t>
  </si>
  <si>
    <t>Nishna Issory</t>
  </si>
  <si>
    <t>Union Food Donuts Limited Partnership</t>
  </si>
  <si>
    <t>Natasha Manick</t>
  </si>
  <si>
    <t>Tej Suroowan</t>
  </si>
  <si>
    <t>Sehnaaz Bhuttoo</t>
  </si>
  <si>
    <t>The MasterCard Foundation</t>
  </si>
  <si>
    <t>Swim 4 Me Inc O/A Davina's Swim House</t>
  </si>
  <si>
    <t>Skoah Inc</t>
  </si>
  <si>
    <t>Services Detail Niro Au Inc.</t>
  </si>
  <si>
    <t>Staline Lamarque</t>
  </si>
  <si>
    <t>Rem Tek Enterprises Ltd OA Brooke Radiology</t>
  </si>
  <si>
    <t>RIFCO National Auto Finance Corporation</t>
  </si>
  <si>
    <t>PPM 2000 Inc</t>
  </si>
  <si>
    <t>Ontario Orthotic Lab Inc</t>
  </si>
  <si>
    <t>One Arrow First Nation</t>
  </si>
  <si>
    <t>Mobis Parts Canada Corporation</t>
  </si>
  <si>
    <t>Leis Pet Distributing Inc</t>
  </si>
  <si>
    <t>Le Bon Dieu dans la Rue</t>
  </si>
  <si>
    <t>L.H. Jewellery Ventures Inc.</t>
  </si>
  <si>
    <t>Koch Fuel Products Inc.</t>
  </si>
  <si>
    <t>Kids Come First Child Care Services</t>
  </si>
  <si>
    <t>Kameron Coal Management Limited</t>
  </si>
  <si>
    <t>J. Jenkins &amp; Son Landscape Contractors Ltd</t>
  </si>
  <si>
    <t>Not Started</t>
  </si>
  <si>
    <t>Elliott Turbomachinery Canada Inc.</t>
  </si>
  <si>
    <t>Ellard Enterprises Limited O/A Perth Home Building Centre; 399328 Ontario Limited O/A Lookout Home Hardware Building Centre and 2353091 Ontario Limited</t>
  </si>
  <si>
    <t>Drake Meat Processors Inc</t>
  </si>
  <si>
    <t>Dr. Alexander Fu Dentistry Professional Corporation</t>
  </si>
  <si>
    <t>Daiya Foods Inc</t>
  </si>
  <si>
    <t>Comtek Advanced Structures Ltd.</t>
  </si>
  <si>
    <t>College of Physiotherapists of Ontario</t>
  </si>
  <si>
    <t>Chip and Dale Homes Inc</t>
  </si>
  <si>
    <t>Capilano Students' Union Association</t>
  </si>
  <si>
    <t>Canadian Canola Growers Association</t>
  </si>
  <si>
    <t>CaesarStone Canada Inc</t>
  </si>
  <si>
    <t>CCCoppex Inc.</t>
  </si>
  <si>
    <t>Burlington Merchandising &amp; Fixtures Inc</t>
  </si>
  <si>
    <t>Blanco Canada Inc</t>
  </si>
  <si>
    <t>Beanfield Technologies Inc</t>
  </si>
  <si>
    <t>Dean Bonsujet</t>
  </si>
  <si>
    <t>Andersen Pacific Forest Products Ltd</t>
  </si>
  <si>
    <t>Activa Group Of Companies</t>
  </si>
  <si>
    <t>ANACONDA MINING INC</t>
  </si>
  <si>
    <t>9117-4227 Québec Inc. o/a Électronique Addison</t>
  </si>
  <si>
    <t>724167 Alberta Ltd oa Bridges Catering</t>
  </si>
  <si>
    <t>AGEING</t>
  </si>
  <si>
    <t>ACCOUNT NAME</t>
  </si>
  <si>
    <t>REVENUE</t>
  </si>
  <si>
    <t>START DATE</t>
  </si>
  <si>
    <t>END DATE</t>
  </si>
  <si>
    <t>GO LIVE</t>
  </si>
  <si>
    <t>COMPLETED</t>
  </si>
  <si>
    <t>The Artona Group Inc</t>
  </si>
  <si>
    <t>Calibre Sales Inc</t>
  </si>
  <si>
    <t>Comments</t>
  </si>
  <si>
    <t>KOM</t>
  </si>
  <si>
    <t>PLANNED</t>
  </si>
  <si>
    <t>ON TARGET</t>
  </si>
  <si>
    <t>CLIENT DELAY</t>
  </si>
  <si>
    <t>ON HOLD</t>
  </si>
  <si>
    <t>CANCELLED</t>
  </si>
  <si>
    <t>TARGET</t>
  </si>
  <si>
    <t>% SUCCESS</t>
  </si>
  <si>
    <t>PUSH</t>
  </si>
  <si>
    <t>Complete</t>
  </si>
  <si>
    <t>Wardco Window &amp; Door Manufacturing Inc</t>
  </si>
  <si>
    <t>Cancelled</t>
  </si>
  <si>
    <t>TRS Components Ltd</t>
  </si>
  <si>
    <t>Newcomer Centre of Peel</t>
  </si>
  <si>
    <t>Flavorcan International Inc</t>
  </si>
  <si>
    <t>Fast-Sexing Technologies ULC</t>
  </si>
  <si>
    <t>Dallan Forestry LP</t>
  </si>
  <si>
    <t>Caseware International Inc. and Caseware Idea Inc</t>
  </si>
  <si>
    <t>Best Way Stone Limited</t>
  </si>
  <si>
    <t>Dorothea Knitting Mills Limited</t>
  </si>
  <si>
    <t>Peoples Ministries Inc. o/a The Peoples Church</t>
  </si>
  <si>
    <t>KOM FORECAST</t>
  </si>
  <si>
    <t>GOLIVE FORECAST</t>
  </si>
  <si>
    <t>Planned</t>
  </si>
  <si>
    <t>Actual</t>
  </si>
  <si>
    <t>Revenue</t>
  </si>
  <si>
    <t>COMPLETED FORECAST</t>
  </si>
  <si>
    <t>Ppm 2000 Inc</t>
  </si>
  <si>
    <t>Wild Rose Brewery Ltd</t>
  </si>
  <si>
    <t>Umicore Canada Inc</t>
  </si>
  <si>
    <t>Spray Lake Sawmills Recreation Park Society</t>
  </si>
  <si>
    <t>Rowan House Society</t>
  </si>
  <si>
    <t>Rocky Mountain Flatbread Company Ltd</t>
  </si>
  <si>
    <t>Phil &amp; Sebastian Coffee Company Canada Ltd</t>
  </si>
  <si>
    <t>Little Guy Oilfield Rentals Inc</t>
  </si>
  <si>
    <t>Les Soeurs Missionaires du Christ-Roi</t>
  </si>
  <si>
    <t>Groupe Ultima Inc</t>
  </si>
  <si>
    <t>Fort Mac All-Day Restaurant Inc</t>
  </si>
  <si>
    <t>Eitz Chaim Schools</t>
  </si>
  <si>
    <t>Crane Worldwide Logistics Canada Inc</t>
  </si>
  <si>
    <t>Caldic Canada Inc</t>
  </si>
  <si>
    <t>Beacon Lite Ottawa Ltd.</t>
  </si>
  <si>
    <t>Amel Group Inc</t>
  </si>
  <si>
    <t>1839016 Alberta Ltd</t>
  </si>
  <si>
    <t>DEAN</t>
  </si>
  <si>
    <t>DEESHAL</t>
  </si>
  <si>
    <t>SCOPE CHANGE</t>
  </si>
  <si>
    <t>CONFIGURATION</t>
  </si>
  <si>
    <t>Planned Transition To Support Date</t>
  </si>
  <si>
    <t>Actual Transition To Support Date</t>
  </si>
  <si>
    <t>Doobmanee Bedadun</t>
  </si>
  <si>
    <t>Panglobal Training Systems Ltd</t>
  </si>
  <si>
    <t>Diny Sunnasy</t>
  </si>
  <si>
    <t>TRANSFER TO SERVICE</t>
  </si>
  <si>
    <t>TTS</t>
  </si>
  <si>
    <t>Bamco</t>
  </si>
  <si>
    <t>Canola</t>
  </si>
  <si>
    <t>Ackard Contractors Ltd.</t>
  </si>
  <si>
    <t>8/4/15: At risk for go live, client will be on hold as from Wednesday 8/5/15 to Mid September until training is complete</t>
  </si>
  <si>
    <t>6/5/15: to follow up with sales on 6/9/15 to determine action on project</t>
  </si>
  <si>
    <t>06/01/2015: At risk for actual Go-Live. no response regrading the new timeline from the client yet. Primary contact on vacation. Meeting on 6/3/15</t>
  </si>
  <si>
    <t>9/3/15: Project on hold. Client in peak season and does not have time to dedicate to implementation. Will follow up end November</t>
  </si>
  <si>
    <t>Project Name</t>
  </si>
  <si>
    <t>Project Owner</t>
  </si>
  <si>
    <t>Planned Project Completion Date</t>
  </si>
  <si>
    <t>Actual Project Completion Date</t>
  </si>
  <si>
    <t>Executive Update Comments</t>
  </si>
  <si>
    <t>Galderma Canada Inc. Migration DSS</t>
  </si>
  <si>
    <t>Safety Seal Plastics Inc</t>
  </si>
  <si>
    <t>Lloyd All-Day Restaurant Inc</t>
  </si>
  <si>
    <t>Touchstone Institute</t>
  </si>
  <si>
    <t>Ellard Enterprises Limited O/A Perth Home Building Centre; 399328 Ontario Limited O</t>
  </si>
  <si>
    <t>Comfort Systems Solutions Inc.; and Glomar Technologies Inc</t>
  </si>
  <si>
    <t>COMMUNITY OF MAPLE CHILD CARE SERVICES</t>
  </si>
  <si>
    <t>1894650 Ontario Limited oa Fionn MacCool's- Vaughan</t>
  </si>
  <si>
    <t>Decor Innovations / Distinctive Rail Inc.</t>
  </si>
  <si>
    <t>NVR Construction Limited</t>
  </si>
  <si>
    <t>Able O Rings &amp; Seal Inc</t>
  </si>
  <si>
    <t>Nu-Line Products Inc.</t>
  </si>
  <si>
    <t>Paytm Labs Inc- Self-Service</t>
  </si>
  <si>
    <t>Weishaupt Corporation</t>
  </si>
  <si>
    <t>SOLUTIONS 2 GO INC.</t>
  </si>
  <si>
    <t>Kavi Persand</t>
  </si>
  <si>
    <t>MARIGOLDS &amp; ONIONS LTD WFM Only</t>
  </si>
  <si>
    <t>Corporate Benefit Analysts Insurance Agency (1986) Inc</t>
  </si>
  <si>
    <t>Atlantic Tube &amp; Steel Inc ; Atlantic Steel Processing Inc</t>
  </si>
  <si>
    <t>Holiday Inn Express &amp; Suites St. John's Airport - WFM Only</t>
  </si>
  <si>
    <t>Les Agences Lisette Limoges Inc</t>
  </si>
  <si>
    <t>Entreprises Transkid Inc</t>
  </si>
  <si>
    <t>7712618 Canada Inc o/a Institut de Recherches en Rhumatologie de Montreal</t>
  </si>
  <si>
    <t>CHURCH OF ST. THOMAS CHILDREN'S DAY CARE CENTRE OF ST. CATHARINES</t>
  </si>
  <si>
    <t>Biggar and District Credit Union; and 101197519 Saskatchewan Ltd o/a Biggar Insuran</t>
  </si>
  <si>
    <t>J.B. Krusky &amp; O. Pilipowicz Professional Dental Corp</t>
  </si>
  <si>
    <t>Deeshal Muthusamimudah</t>
  </si>
  <si>
    <t>11/30/15: project on hold client in peak period. To meet with client in February to discuss continuation</t>
  </si>
  <si>
    <t>Northern Metallic Sales</t>
  </si>
  <si>
    <t>01/04/2016: On Track for Project Completion, service reviewing, no issues.</t>
  </si>
  <si>
    <t>Cancelled - Pending Approval</t>
  </si>
  <si>
    <t>01/04/2016: On Track for Project Completion, need to schedule service call, no issues.</t>
  </si>
  <si>
    <t>01/11/2016: At Risk for Project Closure, client not available for Service Call. Email sent awaiting response to reschedule.</t>
  </si>
  <si>
    <t>01/05/2015 - On Track for Project Closure. Call scheduled with service and client on 01/06/2015. No issues.</t>
  </si>
  <si>
    <t>9117-4227 Quebec Inc. o/a electronique Addison</t>
  </si>
  <si>
    <t>Melrose Drugs Ltd o/a Pharmasave</t>
  </si>
  <si>
    <t>12/22/15: Project put on Hold. Client does not have enough fund to  process payroll.</t>
  </si>
  <si>
    <t>Global Mountain Solutions Inc</t>
  </si>
  <si>
    <t>01/05/16: On Track for Project Completion. Client will confirm date and time for TTS call.</t>
  </si>
  <si>
    <t>01/05/15 - At Risk for project completion.  Account review completed by service.  The main contact left the company.  IC was not informed about this. _x000D_
 _x000D_
 _x000D_
 _x000D_
12/29/15: TS Project completion delayed from 12/30/15 to 1/15/16. Product: The 'Holiday Day Of Week Worked Qualifier' implemented does not work. SME Engaged new solution being evaluated. ECD 01/06/16.</t>
  </si>
  <si>
    <t>Project Sponsor</t>
  </si>
  <si>
    <t>Red Projects</t>
  </si>
  <si>
    <t>Ageing</t>
  </si>
  <si>
    <t>Imp Planned KO</t>
  </si>
  <si>
    <t>BOW PLUMBING GROUP INC - WFM</t>
  </si>
  <si>
    <t>Gestion Sinomonde Inc O/A Holiday Inn Select Montreal Centre-Ville</t>
  </si>
  <si>
    <t>01/19/16: On Track for Project Completion. Submitted the TTS document. Dean is working on having the final sign off from client.</t>
  </si>
  <si>
    <t>1/19/16: On track for project completion. Account has been sent to service. Awaiting review</t>
  </si>
  <si>
    <t>Workers Compensation Board of PEI</t>
  </si>
  <si>
    <t>PROJECT OWNER</t>
  </si>
  <si>
    <t>PROJECT SPONSOR</t>
  </si>
  <si>
    <t>PLANNED KOM</t>
  </si>
  <si>
    <t>PLANNED PROJECT COMPLETION DATE</t>
  </si>
  <si>
    <t>Cousins Concrete and Construction Inc</t>
  </si>
  <si>
    <t>Annualized PEPM ACV</t>
  </si>
  <si>
    <t>01/26/2016: On Track for Project Closure, service call scheduled, no issues.</t>
  </si>
  <si>
    <t>01/26/16: Project completion delayed from 01/28/16 to 02/02/16. People:Client  requested changed in punch policy.Error in new hire on DF affecting pay transmission. One CRM Case created. Product: Client having issues with bell. Ticket raised with clock team.</t>
  </si>
  <si>
    <t>Gendon Polymer Services</t>
  </si>
  <si>
    <t>01/27/2016: NM, Project completion delayed from 1/29/15 to 02/04/15. People: Awaiting client live run sign off to transition to service.</t>
  </si>
  <si>
    <t>01/26/2016- SL - Client went on an unplanned business trip and will resume implementation upon return. Account put on hold.</t>
  </si>
  <si>
    <t>SteriMax Inc DSS</t>
  </si>
  <si>
    <t>Tanya Nundoosing</t>
  </si>
  <si>
    <t>02/01/2016: NM, On track for Project Completion. TTS scheduled for 2/4. No issues.</t>
  </si>
  <si>
    <t>2/2/16: On track for project closure. Service review complete. Awaiting client's response to schedule TTS call.</t>
  </si>
  <si>
    <t>2/2/16: At risk for project closure, working on issue with earning statement, case logged on OneCRM</t>
  </si>
  <si>
    <t>114192-000 3347 JWC Environmental Canada, ULC Time and Attendance</t>
  </si>
  <si>
    <t>Mahesh Baboolall</t>
  </si>
  <si>
    <t>1343252 Ontario Ltd. o/a Mr. Rooter Add on WFM only</t>
  </si>
  <si>
    <t>02/08/16- SL, At risk for Go live, Customer wants to go on hold due to unavailability, advised account won't be taken back from hold until april-May as per manager, awaiting customer's response.</t>
  </si>
  <si>
    <t>02/09/2016: On Hold, restaurant not built yet, EDT: 04/01/2016</t>
  </si>
  <si>
    <t>02/08/2016: Project completion delayed since client had a death in the family. Transfer Call scheduled for 2/10/16</t>
  </si>
  <si>
    <t>Enlyn Corp WFM Only</t>
  </si>
  <si>
    <t>Mevina Veerasoo</t>
  </si>
  <si>
    <t>02/09/16: Project Completion delayed from 02/05/16 to 02/12/16. Client is back from vacation. TTS call for the same date.</t>
  </si>
  <si>
    <t>RONDO Inc. Self Service Only</t>
  </si>
  <si>
    <t>Pascal  Citta</t>
  </si>
  <si>
    <t>2/9/16: On track for project closure, all outstanding issues resolved. Service has requested another test transmit with client before 2nd TTS call.</t>
  </si>
  <si>
    <t>02/08/16 : TS, On track for project completion.  _x000D_
Waiting for response from service team, transfer to service case owner is Anna Puppi.  No Issues.</t>
  </si>
  <si>
    <t>Bachira Allybocus</t>
  </si>
  <si>
    <t>02/29/2016: On Track for Project Completion, required client availability to schedule the service call, no issues.</t>
  </si>
  <si>
    <t>02/22/2016: on track for Project Completion, service reviewing account. No issues</t>
  </si>
  <si>
    <t>02/29/2016:  on track for Project Completion, service team still reviewing.</t>
  </si>
  <si>
    <t>Automotive Data Solutions Inc.</t>
  </si>
  <si>
    <t>Deeraj Toolsie</t>
  </si>
  <si>
    <t>Master Merchant Systems Software Limited</t>
  </si>
  <si>
    <t>2/22/16: Project on hold called customer and they are not ready to move forward with Implementation due to organizational changes. Next contact 3/30/16</t>
  </si>
  <si>
    <t>02/16/2016: On Track for Project closure. Scheduled Transfer to Service call for Wednesday 02/17/2016. No issues.</t>
  </si>
  <si>
    <t>Columbia Truck Repair Inc. WFM Only</t>
  </si>
  <si>
    <t>Valnet Inc WFM only</t>
  </si>
  <si>
    <t>02/22/16: DM, On track for project completion. account already with service for review. Agreed to assist client with one more pay transmission due 02/27 due to previous issues on payroll.</t>
  </si>
  <si>
    <t>Juan Nel</t>
  </si>
  <si>
    <t>Enkon Information Systems Inc - Dayforce (Self Service Extended)</t>
  </si>
  <si>
    <t>02/16/16: On Track for Project Completion. Service team is reviewing the documents. No issues.</t>
  </si>
  <si>
    <t>02/16/16: Project Completion delayed from 2/16/16 to 2/19/16. Payment date is on 2/18/16. Clients wants to confirm that the earning statements are visible online.</t>
  </si>
  <si>
    <t>Leland Industries Inc</t>
  </si>
  <si>
    <t>National Hearing Services Inc</t>
  </si>
  <si>
    <t>Pathways to Education Canada / Passeport Pour Ma Reussite Canada DSS</t>
  </si>
  <si>
    <t>Canaccede International Management Ltd. Canaccede Financial Group Ltd</t>
  </si>
  <si>
    <t>02/16/16-SL, Project completion delayed from 2/12/16 to 02/19/16, customer's response to schedule TTS call.</t>
  </si>
  <si>
    <t>Jumbleberry Interactive Group Ltd - Dayforce (Self Service Extended)</t>
  </si>
  <si>
    <t>GL &gt; 60</t>
  </si>
  <si>
    <t>Dean</t>
  </si>
  <si>
    <t>Deeshal</t>
  </si>
  <si>
    <t>Team Leader</t>
  </si>
  <si>
    <t>Pascal Citta</t>
  </si>
  <si>
    <t>Poornima Ramburuth</t>
  </si>
  <si>
    <t>Kannegee Subramanyan</t>
  </si>
  <si>
    <t>Gowree Jeewon</t>
  </si>
  <si>
    <t>TL</t>
  </si>
  <si>
    <t>Row Labels</t>
  </si>
  <si>
    <t>#N/A</t>
  </si>
  <si>
    <t>Grand Total</t>
  </si>
  <si>
    <t>#VALUE!</t>
  </si>
  <si>
    <t>Count of Project Name</t>
  </si>
  <si>
    <t>Month Complete</t>
  </si>
  <si>
    <t>Year Complete</t>
  </si>
  <si>
    <t>Forecast Month Complete</t>
  </si>
  <si>
    <t>Forecast Year Complete</t>
  </si>
  <si>
    <t>Forecasted Revenue</t>
  </si>
  <si>
    <t>Actual Revenue</t>
  </si>
  <si>
    <t>JAN</t>
  </si>
  <si>
    <t>FEB</t>
  </si>
  <si>
    <t>MAR</t>
  </si>
  <si>
    <t>APR</t>
  </si>
  <si>
    <t>MAY</t>
  </si>
  <si>
    <t>JUN</t>
  </si>
  <si>
    <t>Total Accounts</t>
  </si>
  <si>
    <t>03/08/16: DM, At Risk for KOM. Call schedule with Client 03/09/16 to discuss next step. Client was unresponsive for 3 weeks. _x000D_
 _x000D_
03/01/16: DM, At Risk for KOM, client still not available for welcome call. Follow up done and sales engaged, Awaiting response _x000D_
 _x000D_
2/23/16: DM, KOM Delayed from 2/29/16 to March due to client unavailability. Multiple follow ups done in the past 2 weeks and client responded on the 2/22/16. Client out of office until next week and will call back on his return.</t>
  </si>
  <si>
    <t>1557113 Ontario Inc,1571553 Ontario Inc,1870431 Ontario Inc,1904338 Ontario Inc WFM</t>
  </si>
  <si>
    <t>Primo Bedding Company Inc./Literie Primo Inc - WFM</t>
  </si>
  <si>
    <t>9217-5231 Quebec Inc - Dayforce (T &amp; A)</t>
  </si>
  <si>
    <t>03/15/16 - DS Project completion delayed from 3/11 to 3/17. Client unavailable earlier</t>
  </si>
  <si>
    <t>Clarion Medical Technologies Ltd DSS</t>
  </si>
  <si>
    <t>0763325 B.C. Ltd. o/a Life Support Patient Transport - Dayforce (T &amp; A)</t>
  </si>
  <si>
    <t>0763325 B.C. Ltd. o/a Life Support Patient Transport - Dayforce (HR &amp; SELF SERVICE)</t>
  </si>
  <si>
    <t>TAS Refrigerated Distribution  - Entitlements</t>
  </si>
  <si>
    <t>114404-000 3344 Actavis Pharma Company Self-Service</t>
  </si>
  <si>
    <t>Allergan Inc DSS</t>
  </si>
  <si>
    <t>JTB International (Silkway)</t>
  </si>
  <si>
    <t>3356 Bellare Industrial Coatings Inc. - (Dayforce T &amp; A)</t>
  </si>
  <si>
    <t>Grand River Hardware Company Limited WFM Only</t>
  </si>
  <si>
    <t>Yashvin Gokhool</t>
  </si>
  <si>
    <t>1672353 Ontario Inc. o/a Ink Entertainment WFM Only</t>
  </si>
  <si>
    <t>03/28/2016: At Risk for Go-Live, waiting for client to response back in regards to continuation with project.</t>
  </si>
  <si>
    <t>03/21/2016: On Track for Project Completion, client available next Monday for service call, no issues.</t>
  </si>
  <si>
    <t>03/28/2016: On Track for Project completion. Transfer to Service Call schedule for 03/29/2016. No issues.</t>
  </si>
  <si>
    <t>03/29/2016: _x000D_
Project Completion delayed from 03/31 to 05/02.  People, client requires one payroll run to test refinements. Monthly payroll.</t>
  </si>
  <si>
    <t>03/29/16: Go Live Date TBD, Client unable to make call on 03/23 due to scheduling issues with stakeholders. Call with client on 4/1/16 to review Project put on hold until dates can be determined.</t>
  </si>
  <si>
    <t>Overhead Door Co of Grande Prairie (1979) Ltd WFM Only</t>
  </si>
  <si>
    <t>Rainstamp Tolling Limited - WFM only</t>
  </si>
  <si>
    <t>03/29/2016: On track for Go-Live. External testing- no issues.</t>
  </si>
  <si>
    <t>03/23/2016: NM, Account Hold. Client delayed by 1 month because payroll admin is on vacation.</t>
  </si>
  <si>
    <t>03/23/16: NM, On track for Project Completion. TTS call scheduled on 3/24. No issues.</t>
  </si>
  <si>
    <t>03/22/2016, PC, On track for Go-Live,  _x000D_
External testing in progress, no issues</t>
  </si>
  <si>
    <t>Fredericton International Airport Authority Inc - (T &amp; A)</t>
  </si>
  <si>
    <t>03/29/2016 PC, On track for KOM, No issues</t>
  </si>
  <si>
    <t>3/22/16: on track for go live internal testing, no issues</t>
  </si>
  <si>
    <t>3356 Bellare Industrial Coatings Inc. - (Self-Service Extended)</t>
  </si>
  <si>
    <t>3/28/16: On track for project closure, TTS scheduled for Thursday 3/30/16, no issues _x000D_
 _x000D_
3/22/16: On track for project closure, TTS scheduled for Thursday 3/24/16, no issues</t>
  </si>
  <si>
    <t>04/05/2016: On Track for Go-Live. Configuration in progress. No issues.</t>
  </si>
  <si>
    <t>04/05/2016: On Track for Project Closure. Preparing TTS document. No issues.</t>
  </si>
  <si>
    <t>04/05/2016: On Track for Project Closure. Client capturing time. No issues.</t>
  </si>
  <si>
    <t>Overhead Door Co of Grande Prairie (1979) Ltd - Entitlement</t>
  </si>
  <si>
    <t>3356 Bellare Industrial Coatings Inc. - (Entitlements)</t>
  </si>
  <si>
    <t>04/06/16, SL- Go live delayed from 04/06/16 to 04/24/16. Test walkthrough scheduled for 04/11/16.</t>
  </si>
  <si>
    <t>Projected Assignment</t>
  </si>
  <si>
    <t>Boutique Inc. Migration Dayforce Self Service</t>
  </si>
  <si>
    <t>Diny Sunassy</t>
  </si>
  <si>
    <t>Comfortable Image Inc. o/a Watch It WFM Only</t>
  </si>
  <si>
    <t>114192-000 Oakville &amp; Milton Humane Society  T&amp;A</t>
  </si>
  <si>
    <t>INDEPENDENT QUALITY HOME CARE LTD - Dayforce (T &amp; A)</t>
  </si>
  <si>
    <t>114192-000 D. Beebe Lumber Co.Ltd T&amp;A</t>
  </si>
  <si>
    <t>114192-000 The Georgian Manor Resort &amp; Country Club Inc T&amp;A</t>
  </si>
  <si>
    <t>114192-000 Mountain Warehouse Outdoor (Canada) Ltd T&amp;A</t>
  </si>
  <si>
    <t>Atlas Polar Company Limited T&amp;A</t>
  </si>
  <si>
    <t>GFI Systems Inc - Self service</t>
  </si>
  <si>
    <t>Ryerson Students' Union WFM Only</t>
  </si>
  <si>
    <t>Ayuda Media Systems Inc T&amp;A</t>
  </si>
  <si>
    <t>Tippet-Richardson Ltd - WFM Only</t>
  </si>
  <si>
    <t>A &amp; J HANNA CONSTRUCTION LTD - WFM</t>
  </si>
  <si>
    <t>Balzac's Coffee Ltd  WFM Only</t>
  </si>
  <si>
    <t>Creemore Springs Brewery Limited O/A Batch WFM Only</t>
  </si>
  <si>
    <t>Juan Gordon Peter NEL</t>
  </si>
  <si>
    <t>114192-000  Biovision Seed Research Limited T&amp;A</t>
  </si>
  <si>
    <t>112612-000 3553 Gala Gift Shop Inc - Entitlement</t>
  </si>
  <si>
    <t>Anna Puppi- add on</t>
  </si>
  <si>
    <t>112611-000 3553 Gala Gift Shop Inc Employee System Access</t>
  </si>
  <si>
    <t>Calgary West Central Primary Care Network (T &amp; A)</t>
  </si>
  <si>
    <t>Citta John Street Inc. Add On WFM Only</t>
  </si>
  <si>
    <t>Clare Parker Homes Inc. Add On WFM Only</t>
  </si>
  <si>
    <t>General Bank of Canada - Dayforce (T &amp; A)</t>
  </si>
  <si>
    <t>Wartsila Canada Incorporated - Dayforce (Self Service Extended)</t>
  </si>
  <si>
    <t>Southern Ontario Library Service WFM Only</t>
  </si>
  <si>
    <t>Duplicate</t>
  </si>
  <si>
    <t>4351253 Manitoba Ltd o/a Andersen Inn &amp; Suites - Dayforce (T &amp; A)</t>
  </si>
  <si>
    <t>Asus Computer International - DAYFORCE HCM (T&amp;A)</t>
  </si>
  <si>
    <t>Spencer Stuart &amp; Associates (Canada) Ltd. Self Service</t>
  </si>
  <si>
    <t>Nordia Inc. WFM Only</t>
  </si>
  <si>
    <t>Sean to Talk to AL</t>
  </si>
  <si>
    <t>The Westin Resort &amp; Spa (Whistler) - Self Service</t>
  </si>
  <si>
    <t>Bernhausen Specialty Automotive Ltd. WFM Only</t>
  </si>
  <si>
    <t>Rex Pak Limited Self Service Add On SS</t>
  </si>
  <si>
    <t>Precise Parklink (West) Ltd. and Integrated Management &amp; Realty Ltd WFM Only</t>
  </si>
  <si>
    <t>Casera Credit Union Ltd. Add On My Dashboard</t>
  </si>
  <si>
    <t>Mennonite Mutual Insurance Co. (Alberta) Ltd Migration SS</t>
  </si>
  <si>
    <t>Canada Green Building Council WFM Only</t>
  </si>
  <si>
    <t>1299770 Ontario Limited o/a Petro Canada Migration HCM T&amp;A</t>
  </si>
  <si>
    <t>Möbius Benefit Administrators Inc WFM Only</t>
  </si>
  <si>
    <t>Darrin Read-Sweeting</t>
  </si>
  <si>
    <t>Mahesh</t>
  </si>
  <si>
    <t>114192-000 3349 Sigvaris Corporation Time and Attendance</t>
  </si>
  <si>
    <t>Best Friends Daycare SS</t>
  </si>
  <si>
    <t>Tanya Nundosing</t>
  </si>
  <si>
    <t>Alzheimer Society of B.C Add On Performance Mgmt</t>
  </si>
  <si>
    <t>3/2/16: Sean to contact client</t>
  </si>
  <si>
    <t>TERRACAP MANAGEMENT INC Add On WFM</t>
  </si>
  <si>
    <t>Tri-Mach Group Inc. Migration DSS</t>
  </si>
  <si>
    <t>Community Legal Assistance Society Add On DSS</t>
  </si>
  <si>
    <t>Dr. J. R. Benham Inc: HCM</t>
  </si>
  <si>
    <t>Deensha Bunhhejee</t>
  </si>
  <si>
    <t>One Chocolate Corporation o/a Fraktals</t>
  </si>
  <si>
    <t>ZAZULA PROCESS EQUIPMENT LTD - WFM</t>
  </si>
  <si>
    <t>KOM Mid  June</t>
  </si>
  <si>
    <t>Saint John Airport Inc.</t>
  </si>
  <si>
    <t>Priyadarshini Chocalingon</t>
  </si>
  <si>
    <t>Hussein Janally</t>
  </si>
  <si>
    <t>Wallack's Limited</t>
  </si>
  <si>
    <t>no comment why on hold?</t>
  </si>
  <si>
    <t>Diny Sunaasy</t>
  </si>
  <si>
    <t>Natasha manick</t>
  </si>
  <si>
    <t>Darrin Read Sweeting</t>
  </si>
  <si>
    <t>North Star Pallets Inc</t>
  </si>
  <si>
    <t>Roma Domasing</t>
  </si>
  <si>
    <t>Deensha bunhejee</t>
  </si>
  <si>
    <t>Tej Surrowan</t>
  </si>
  <si>
    <t>Sehnaaz bhuttoo</t>
  </si>
  <si>
    <t>Samantha LamYeeMan</t>
  </si>
  <si>
    <t>Maria Calabrese</t>
  </si>
  <si>
    <t>Orix Geoscience Inc.</t>
  </si>
  <si>
    <t>Kavinsy Kheerodhur</t>
  </si>
  <si>
    <t>09/25/14: Prepping for KOM, PP Implementer contact client to continue with account. Client availability issue, delays on PP setup.</t>
  </si>
  <si>
    <t>Tulsi Moorut</t>
  </si>
  <si>
    <t>09/18/14: Client requested account to be placed on hold as she had surgery and is on medical leave for 3-4 weeks</t>
  </si>
  <si>
    <t>X2O Media Inc.</t>
  </si>
  <si>
    <t>Acushnet Canada Inc - DSS</t>
  </si>
  <si>
    <t>Dinny Sunnasy</t>
  </si>
  <si>
    <t>Craftsman Collision (1981) Ltd, Craftsman Collision Ltd, Craftsman Ventures Ltd, Al</t>
  </si>
  <si>
    <t>8815429 Canada Inc o/a John Sweeping (2014); and Munro &amp; Scullion Contracting Inc.*</t>
  </si>
  <si>
    <t>4/21/15 - On track for Second Live Run. Client requested an additional two weeks to process pay and resolve DF touch issue (biometric punches are not fitting their current business requirements, testing face recognition at the moment - might end up using proximity badges instead).</t>
  </si>
  <si>
    <t>Autocar Preference Ltee and 2423-9378 Quebec Inc</t>
  </si>
  <si>
    <t>YasvirKervin Alam</t>
  </si>
  <si>
    <t>11/23/15: At risk for project closure, client going on sick leave indefinitely. Project on hold</t>
  </si>
  <si>
    <t>Natasha Mannick</t>
  </si>
  <si>
    <t>Sum of Annualized PEPM ACV - Actual</t>
  </si>
  <si>
    <t>Sum of Annualized PEPM ACV - Forecast</t>
  </si>
  <si>
    <t>Premier Elevator Inc  WFM Only</t>
  </si>
  <si>
    <t>Dixie X-Ray Associates Limited WFM Only</t>
  </si>
  <si>
    <t>Boys &amp; Girls Club Of Durham - SSE</t>
  </si>
  <si>
    <t>Dynamic Team Sports Canada Co. Migration WFM Only</t>
  </si>
  <si>
    <t>Edward Village Markham Inc  WFM Only</t>
  </si>
  <si>
    <t>Party Expert Group Inc. WFM Only</t>
  </si>
  <si>
    <t>Able O Rings &amp; Seal Inc. Add on SSE</t>
  </si>
  <si>
    <t>Biovision Seed Research Limited Entitlement</t>
  </si>
  <si>
    <t>108302-002 Biovision Seed Research Limited Self Service</t>
  </si>
  <si>
    <t>0763325 B.C. Ltd. o/a Life Support Patient Transport - Dayforce (Entitlements)</t>
  </si>
  <si>
    <t>Protec Orthodontic Laboratories Ltd. Add On HR &amp; SS</t>
  </si>
  <si>
    <t>1343252 Ontario Ltd. o/a Mr. Rooter - Entitlement</t>
  </si>
  <si>
    <t>1343252 Ontario Ltd. o/a Mr. Rooter - Self Service Extended</t>
  </si>
  <si>
    <t>Canaccede Financial Group Ltd. DSS</t>
  </si>
  <si>
    <t>Status Comments</t>
  </si>
  <si>
    <t>PSID</t>
  </si>
  <si>
    <t>Client Satisfaction Status</t>
  </si>
  <si>
    <t>Client Satisfaction Comments</t>
  </si>
  <si>
    <t>Contract Received Date</t>
  </si>
  <si>
    <t>Contract Date</t>
  </si>
  <si>
    <t>RONDO Inc. - Entitlement</t>
  </si>
  <si>
    <t>PP92978</t>
  </si>
  <si>
    <t>GREEN</t>
  </si>
  <si>
    <t>PS - 4/13/16 - Welcome call scheduled for 4/18/16.  4/8/16 - First contact and on-boarding emails sent.  Awaiting client's response for availability to book Wel. call</t>
  </si>
  <si>
    <t>PP23486</t>
  </si>
  <si>
    <t>04/11/16- 1st &amp; 2nd contact email sent. Adv KOM. Waiting for reply.</t>
  </si>
  <si>
    <t>PP2B584</t>
  </si>
  <si>
    <t>04/11/16- Wel.call scheduled on 04/19 @ 11am EST. 1st &amp; 2nd contact email sent. Adv KOM. Waiting for reply.</t>
  </si>
  <si>
    <t>PP2L851</t>
  </si>
  <si>
    <t>PS - 4/8/16 Welcome call scheduled for 4/19/16 @ 11:00 a.m. - First contact and on-boarding emails sent.  Awaiting client's response for availability to book Wel. call</t>
  </si>
  <si>
    <t>PP2K937</t>
  </si>
  <si>
    <t>04/11/16 - wel.call scheduled for 04/13/16 @ 11am EST.04/08/16- Client wants to start asap. Advised available spot end of April. Waiting for reply.</t>
  </si>
  <si>
    <t>04/11/16- wel.call scheduled for 04/13/16 @ 11am EST.04/08/16- Client wants to start asap. Advised available spot end of April. Waiting for reply.</t>
  </si>
  <si>
    <t>PP2L659</t>
  </si>
  <si>
    <t>ON TRACK! 04/07/16- Wel.call scheduled on 04/20/16 @ 10am EST.</t>
  </si>
  <si>
    <t>PP2L647;PP2L648;PP2L649</t>
  </si>
  <si>
    <t>04/11/2016: On Track for KOM, no issues.</t>
  </si>
  <si>
    <t>04/11/2016: On Track for KOM, no issues. _x000D_
 _x000D_
 _x000D_
04/05/2016: On Track fro KOM, no issues. _x000D_
 _x000D_
Prep on board 03/31/16 - 1st checkpoint call completed. Disc pkg sent - 2nd checkpoint scheduled for 04/06/2016 03/31/16 - Client is not reachable for 1st checkpoint - Email sent by Matthew and myself - Await reply from client- 3/23/16 Edu. logins created and sent to client (client bought 3 live memberships but only activated one for now)- Wel. call completed - pkg sent.  1st checkpoint scheduled for Mar 30. 3/22/16 - Wel. call scheduled for 3/23/16 @ 11:30  _x000D_
3/21/16 - 1st contact email sent. Waiting for client's reply</t>
  </si>
  <si>
    <t>PP2L548 (PP4G625), PP2L549, PP2L550, PP2L552, PP2L553, PP2L554 and PP2L555</t>
  </si>
  <si>
    <t>PS - Prep onboard - 04/06/16 - Wel. call completed. Edu credentials created and sent to client.  1st checkpoint scheduled for 04/18/16.  Client requested for disc. pkg to be sent now.  3/31/16 - Client responded, Wel. call scheduled for 4/6/16 @ 11 a.m.  - 03/31/16 - First contact and on-boarding emails sent.  Awaiting client's response for availability to book Wel. call</t>
  </si>
  <si>
    <t>PP1U889</t>
  </si>
  <si>
    <t>04/13/16 DA:  On Track for KOM</t>
  </si>
  <si>
    <t>4/12/16 - Sending discovery workbook to client, she will return it back by April 19.  4/8/16 - Dean requested that client's KOM be moved from May 9 to April 25.  Contacted client and she ok'ed.  4/7/16 - Welcome call completed.  Edu. Credentials created and sent to client.  1st checkpoint call scheduled for 4/20/16.  03/31/16 - First contact and on-boarding emails sent.  Awaiting client's response for availability to book Wel. call</t>
  </si>
  <si>
    <t>PP1K805</t>
  </si>
  <si>
    <t>PS - Prep onboard - 4/13/16 - Welcome Call set up for April 21.   _x000D_
03/31/16 - First contact and on-boarding emails sent.  Awaiting client's response for availability to book Wel. call</t>
  </si>
  <si>
    <t>PP4M568</t>
  </si>
  <si>
    <t>ON TRACK! 04/12/16- Wel.call completed. _x000D_
04/05/16-Wel.call scheduled on 04/12 @ 1pm EST. _x000D_
04/04/16-OM Prep Onboard: 1st contact email sent.Adv KOM date.</t>
  </si>
  <si>
    <t>PP1C278</t>
  </si>
  <si>
    <t>04/05/16-Prep Onboard: Client req Go-Live in Mid-Jan 16. Adv we will re-engage in november.1st contact email sent.Adv KOM date.</t>
  </si>
  <si>
    <t>PP13826</t>
  </si>
  <si>
    <t>PS - Prep onboard - 4/6/16 - Welcome call scheduled for 4/7/16 03/31/16 - First contact and on-boarding emails sent.  Awaiting client's response for availability to book Wel. call</t>
  </si>
  <si>
    <t>PP16713</t>
  </si>
  <si>
    <t>ON TRACK! 04/06/16- Prep Onboard: Wel.Call shceduled 04/12@ 10am EST. _x000D_
04/05/16-Prep Onboard: 1st contact email sent.Adv KOM date.</t>
  </si>
  <si>
    <t>PP4G885</t>
  </si>
  <si>
    <t>PP1X397</t>
  </si>
  <si>
    <t>ON TRACK! Wel.call completed.1st chk pt call scheduled 04/20 @ 10am EST. _x000D_
04/04/16-Prep Onboard: Wel call shceduled 07/04/16 @ 9am. 1st contact email sent.Adv KOM date.</t>
  </si>
  <si>
    <t>PP2L101</t>
  </si>
  <si>
    <t>ON TRACK! ON TRACK! 04/11/15- client adv already had a wel.call b4/ very busy person/specified he only needs workflows configured. disc.workbook sent.   _x000D_
04/05/16: client rescheduled wel call 05/12 @ 12pm EST. _x000D_
 04/01/16- Prep Onboard:Wel.call scheduled on 04/05 @ 12pm EST.1st contact email sent.Adv KOM.</t>
  </si>
  <si>
    <t>PP4Y219</t>
  </si>
  <si>
    <t>ON TRACK! 04/06/16- Wel.call completed.1st chk pt call scheduled 04/21 @ 11am EST. _x000D_
04/05/16-Prep Onboard:Wel.call scheduled on 04/06 @ 11am EST. _x000D_
04/01/16- Onboard Prep: 1st contact email sent.Adv KOM date.</t>
  </si>
  <si>
    <t>PP2K962</t>
  </si>
  <si>
    <t>Ayuda Media Systems Inc  ENTITLEMENTS</t>
  </si>
  <si>
    <t>PP2K955</t>
  </si>
  <si>
    <t>4/11/16 - Sent discovery pkg to client, she will send it back asap and will indicate her availability for the 20th</t>
  </si>
  <si>
    <t>Prep onboard: 4/11/16 - Sent discovery pkg to client, she will send it back asap and will indicate her availability for the 20th. 3/29/16 - Wel. call completed - Edu Credentials created and sent to client.  1st checkpoint scheduled for April 5, 2016.  3/28/16 - Wel. call scheduled for 3/29/16 - Client would like project to start as early as possible. 3/22/16 - 1st contact email sent</t>
  </si>
  <si>
    <t>04/13/16 DA:  Not On Track, email sent to client to confirm availability to schedule</t>
  </si>
  <si>
    <t>NOT ON TRACK! 04/11/16- email sent to schedule Wel.call.04/08/16- Client called, had questions on project. 04/07/16- Called.no answer.04/04/16- call &amp; left voicemsg. 03/31/16-call &amp; left voicemsg. 03/22/16- 1st contact email sent &amp; advised client KOM date.No answer</t>
  </si>
  <si>
    <t>PP2K966, PP2K967(CSC266, CSC296)</t>
  </si>
  <si>
    <t>NOT ON TRACK! 04/11/16- Call client &amp; sent email. Advised possible push back of KOM. _x000D_
04/04/16: 1st contact email sent.Adv KOM date.</t>
  </si>
  <si>
    <t>PP1P752</t>
  </si>
  <si>
    <t>03/31/2016 - DELAYED - WFM Project on HOLD .RO _x000D_
03/29/2016 - ONB WC rechd to March 31st , client request.RO _x000D_
03/24/2016- OB WCall schd. for March29. RO _x000D_
03/09/2016 - Will contact client next week follow up to welcome email.RO _x000D_
03/04/2016 - OB Prep-admin Welc Email sent to client. RO</t>
  </si>
  <si>
    <t>PP4X629</t>
  </si>
  <si>
    <t>04/13/16:  On Track for KOM</t>
  </si>
  <si>
    <t>04/08/2016 - ON TRACK : 1st Check pt - client is behind but will catch for KOM APRIL 20 . RO _x000D_
03/15/2016 : OB Welcome call complete.RO _x000D_
03/04/25016- Prep-admin OB Wlc Email sent to client .RO</t>
  </si>
  <si>
    <t>PP2K874</t>
  </si>
  <si>
    <t>PP15094</t>
  </si>
  <si>
    <t>04/11/2016: K.S: On track for project completion. Live time capture in progress. no issues</t>
  </si>
  <si>
    <t>04/11/2016: K.S: On track for project completion. Live time capture in progress. no issues _x000D_
 _x000D_
04/04/2016: K.S: At risk for Go-live, Entitlement issue which is currently being reviewed internally. _x000D_
03/29/16: K.S: On Track for Go Live, Entitlement set up and Solution refinement is in progress. UAT testing in progress as well. No issues _x000D_
03/22/16: K.S: At risk for Go Live, Client requested to add more Entitlement policies and change the pay policies. And client is currently doing internal testing. _x000D_
03/18/16: K.S: Test walkthrough done. _x000D_
03/15/16: K.S. : On Track for Sandbox Review 03/18/16. No Issues _x000D_
03/09/2016 - Requested DB Instance .INC closed and sent to IC , Onboarding process closed. .RO _x000D_
03/01/2016 : Corrected Bundles above contract reflects DSS Ext. RO _x000D_
02/29/2016 : OB WC complete, email sum , Discovery Pckg emailed .Client has not sent me the DF EDC users details. Client was very upset. RO _x000D_
02/24/2016 : Pre-admin OnBoarding WLC, Emails sent to client. WC session schd : Feb 29th .RO</t>
  </si>
  <si>
    <t>04/06/2016 PC, On track for Go-Live, External testing in progress, No issues _x000D_
 _x000D_
04/05/2016 PC, On track for Go-Live, No issues _x000D_
 _x000D_
03/30/2016 PC, On track for Go-Live, No issues _x000D_
 _x000D_
03/29/2016 PC, On track for KOM, No issues _x000D_
 _x000D_
03/23/2016 On Track recvd Disc Pckg , C/lock Req , Instance DB Assigned project to IC KOM 03/30. _x000D_
03/18/2016: On track KOM March 30th, disc Doc's back March 24th. _x000D_
03/09/2016 : Request Instance DB trying to have KOM March24 or 30th  .RO _x000D_
03/01/2016 ISSUE with Clock Badges , email to internal team.RO _x000D_
03/01/2016- Live Memb credentials sent to client.RO _x000D_
02/29/2016 - OB Welcome call complete, Summary email sent , Discovery Pckg sent early client request, 02/25/2016 - OB pre-admin emails sent to client . WC scheduled for Feb 29 .RO</t>
  </si>
  <si>
    <t>PP10741</t>
  </si>
  <si>
    <t>02/19/2016- Prep-for admin , sent email and spoke to client WC sched Feb 23 -11:30am.Manuel mentioned this is a full IMP WFM/Entilm &amp; T&amp;A.RO</t>
  </si>
  <si>
    <t>PP72013</t>
  </si>
  <si>
    <t>02/19/2016 Prep forAdmin ,Welcome email sent , spoke to Manuel WC scheduled for Feb 23 . as per client this is a WFM/Entitlements &amp; T&amp;A .RO</t>
  </si>
  <si>
    <t>04/05/2016- OB WC Complete , Summary email sent . Client req additional Live Memb-power user , KOM changed from May 20th to 19th due to vacation. RO  _x000D_
04/04/2016- RESUME April 5th OB WC .RO _x000D_
03/01/2016 : Project is on Hold due to new MNGD PP Payroll setup , follow up end of April , KOM In May -tentative. RO _x000D_
29/02/2016 - Prep-Admin email sent to client , call to see if client is ready for KOM in March.</t>
  </si>
  <si>
    <t>PP4Y678</t>
  </si>
  <si>
    <t>04/11/2016: On track for Go-Live. No issues. _x000D_
 _x000D_
 _x000D_
 _x000D_
 _x000D_
 _x000D_
04/06/2016: MV, On track for Go Live. Solution refinement in progress. No issues. _x000D_
 _x000D_
03/29/2016: On track for Go-Live. External testing- no issues. _x000D_
 _x000D_
03/22/2016: On track for Go-Live. External testing- no issues. _x000D_
 _x000D_
03/18/2016: On track for Go-Live. Internal Testing in progress. No issues. _x000D_
 _x000D_
03/04/2016 : Onboarding Process Complete , transferred to IC. _x000D_
03/02/2016 - Discovery Packgae returned from client , KOM scheduled for March 8th as per client request. RO _x000D_
02/19/2016 - Prep- admin welcome email sent to client Feb 19 requesting WC to be scheduled for MOND Feb 22. KOM March 18th confirmed by client .RO _x000D_
2/8/2016- Prep onboard. Sent1st Contact Email. Advised KOM. Await reply.</t>
  </si>
  <si>
    <t>PP12102</t>
  </si>
  <si>
    <t>03/24/2016 - Contract sent back to sales due to client refusing virtual commitment.RO  _x000D_
03/17/2016 - OB WCall - cancelled again.Client would like to have Onsite Visit or meet at Ceridian office to get project going as they don't have an onsite office. Email sent to Dean &amp; Deeshal. RO _x000D_
03/07/2016- OB WC changed to March 17 client is sick. RO _x000D_
03/02/2016 - Spoke to client OB WC sched for March 7th , KOM end of March tentative. TBD , RO _x000D_
02/29/2016- Prep-welcome email sent to client ,follow up with call . Client to advise if early KOM is acceptable.. RO</t>
  </si>
  <si>
    <t>04/11/2016: G.J:On Track for go live. awaiting sign off. No issues.</t>
  </si>
  <si>
    <t>04/11/2016: G.J:On Track for go live. awaiting sign off. No issues.  _x000D_
 _x000D_
ON TRACK! Prep Onboard: 04/04/16- instance sent to ic. _x000D_
04/01/16- Prep Onboard:Dis.pkg completed and sent to IC. _x000D_
03/24/16 Prep Onboard: Disc. Pkg sent.2nd chk pt call scheduled on 4/01 @ 12am EST. _x000D_
3/16/2016 - Prep onboard: Wel Call done. 1st Checkpoint Call scheduled 3/24. _x000D_
 _x000D_
2/9/2016- Prep onboard. Wel Call 3/16@11:30amEST. _x000D_
 _x000D_
2/8/2016- Prep onboard. Sent1st Contact Email. Advised KOM. Await reply</t>
  </si>
  <si>
    <t>PP4U104</t>
  </si>
  <si>
    <t>4/11/16 - Brian emailed and asked for a conference call to be set up on 4/22/16 when payroll provider will be in office with him.  I sent an email to Mallorie and asked her to get in contact with Brian.  Sent an email to Brian as well informing him that Mallorie is the best person to speak with him and the payroll provider.   04/01/16 - Brian (client) emailed and wants to cancel the project.  Sent an email trying to save project.  CCed sales rep Mallorie.  Awaiting reply.  3/22/16 - Called client to get live memberships credentials.  Shane (the original contact) no longer works for the org.  Spoke with Brian (CFO), he advised that he outsourced payroll and that he'd like the project to be on hold for now.  He will check with his new payroll provider and advise whether he will go forward with Dayforce or not. _x000D_
3/17/16 - Wel. call completed - waiting on Shane to provide 2nd person to be set up for live membership 1st checkpoint call on March 24.  Wel pkg sent. _x000D_
2/8/2016- Prep onboard. Wel Call 3/16 @11:30amEST. _x000D_
 _x000D_
 _x000D_
2/8/2016- Prep onboard. Sent1st Contact Email. Advised KOM. Await reply.</t>
  </si>
  <si>
    <t>PP2K010</t>
  </si>
  <si>
    <t>04/13/16: At Risk for Kick off Meeting. Called client on the 04/05/16 and she advised that she wants to include the benefits module. Called sales rep and client will now transition from Powerpay to Insync. No confirmation yet about when the Insync set up will be completed. Call scheduled with client tentatively for today  to confirm new timeline.  _x000D_
 _x000D_
04/05/16: onboarding completed. _x000D_
04/04/16: Client do not want to push KOM date any further. Will sent Dis. pkg back asap.  _x000D_
03/31/16: waiting Dean/Deemah to confirm KOM date. _x000D_
03/29/2016: Wel call completed. Disc.Pkg sent. 2nd checkpt call schedule Week April 4th. _x000D_
03/24/2016: Emailed client to schedule Wel.call. _x000D_
03/17/2016 - Prep onboard:  _x000D_
Payroll will be converted April 4.KOM will have to be scheduled after that. _x000D_
2/12/2016- prep onboard. Emailed client resched KOM 5/2. KOM was pushed back bc J.Wong has to setup MHR. Await reply.2/8/2016- Prep onboard. Sent1st Contact Email. Advised KOM. Await reply.</t>
  </si>
  <si>
    <t>PP4Y653</t>
  </si>
  <si>
    <t>3/7/2016 - Spoke to Karen Payroll not yet done and she asked to delay WFM until May , dates have been changed account on Hold. RO _x000D_
3/7/2016 - Spoke to Client 2nd contact Dayna and was advised that PP Payoll IMP is not yet complete . Left Karen Reid a VM to call me back with an EST start date for WFM RO  _x000D_
3/2/2016- Prep onboard. Client still diid not reply to initial email. Sent folllow-up email. Await reply. _x000D_
 _x000D_
2/12/2016- Prep onboard. Emailed KOM. Await reply. _x000D_
 _x000D_
2/8/2016- Prep onboard. Sent1st Contact Email. Awaiting for Dean to advise KOM&amp; imp rep.</t>
  </si>
  <si>
    <t>PP4Y690; PP4Y691</t>
  </si>
  <si>
    <t>1557113 Ontario Inc,1571553 Ontario Inc,1870431 Ontario Inc,1904338 Ontario Inc Eti</t>
  </si>
  <si>
    <t>PP4Y494, PP4Y495, PP4Y496, PP4Y497</t>
  </si>
  <si>
    <t>04/11/2016: B.A. On track for project completion. Transfer documents sent to service and First Payroll Transmission successfully completed. Awaiting service response to schedule TTS call. No issues.</t>
  </si>
  <si>
    <t>04/11/2016: B.A. On track for project completion. Transfer documents to  sent to service and First Payroll Transmission successfully completed. No issues. _x000D_
 _x000D_
04/04/2016: B.A. On track for project Completion. TTS done today, no issues. _x000D_
 _x000D_
03/29/16: B.A. On track for project Completion, Time capture to start, No issues _x000D_
 _x000D_
03/22/16: B.A. On track for GO Live. _x000D_
Currently doing internal testing. No issues _x000D_
Test Walkthrough Schedule for 03/23/16 _x000D_
03/15/16: B.A. On Track for Sandbox. Configuration in progress. No issues. _x000D_
2/25/2016- Prep onboard. ON TRACK! Sent Disc Pack. 2nd Chk Call 3/8 @10:30amEST.  _x000D_
2/19/2016- Prep onboard. Client didnt come to 1t Chk Call. Wait for reply regarding resched date for 1st Chk Call. Left vm&amp;email. Await reply. _x000D_
 _x000D_
 _x000D_
2/112016- Prep onboard. Wel Call DONE! 1st Chk Call 2/19@12:30pmEST. _x000D_
 _x000D_
2/9/2016- Prep onbard. wel Call 3/11@11amEST. _x000D_
 _x000D_
2/8/2016- Prep onboard. Sent1st Contact Email. Awaiting for Dean to advise KOM&amp; imp rep.</t>
  </si>
  <si>
    <t>04/05/2016: On Track for Go-Live. Configuration in progress. No issues.  _x000D_
 _x000D_
03/28/2016: On Track for Go-Live. Currently doing configuration. No issues.</t>
  </si>
  <si>
    <t>PP24668</t>
  </si>
  <si>
    <t>04/05/2016: On Track for Go-Live. Configuration in progress. No issues.  _x000D_
 _x000D_
03/28/2016: On Track for Go-Live. Currently doing configuration. No issues. _x000D_
 _x000D_
2/12/2016- Prep onboard. Emailed KOM to client. Await reply. _x000D_
 _x000D_
2/8/2016- Prep onboard. Sent1st Contact Email. Awaiting for Dean to advise KOM&amp; imp rep.</t>
  </si>
  <si>
    <t>9217-5231 Quebec Inc - Dayforce (Entitlements)</t>
  </si>
  <si>
    <t>4/12/16 - Awaiting sign-off from client. No issues.</t>
  </si>
  <si>
    <t>PP44513, PP4H303, PP1Q461, PP1Q475, PP1Q168, PP2H030, PP2B040</t>
  </si>
  <si>
    <t>4/12/16 - On Track for go live. Awaiting sign-off from client. No issues.</t>
  </si>
  <si>
    <t>4/12/16 - On Track for go live. Awaiting sign-off from client. No issues. _x000D_
4/5/16 - KOM Completed on 4/4/16. Awaiting sign-off.No issues. _x000D_
03/24/2016-Prep Onboard: Disc.pkg sent to Dean.. 2nd Checkpt call done. Client sending disc.pakg COB. _x000D_
03/21/2016- 2nd Chk pt call scheduled on 03/24 @ 10a.m 03/18/2016- Training accesses sent. _x000D_
03/14/16 JA; On track for KOM. Welcome call completed, working with client to fill out the discovery workbook. _x000D_
 _x000D_
2/8/2016- Prep onboard. Sent1st Contact Email. Awaiting for Dean to advise KOM&amp; imp rep.</t>
  </si>
  <si>
    <t>04/11/2016: At Risk for Go-Live, client wants to track benefits, call scheduled with Sale Rep to review client requirements.</t>
  </si>
  <si>
    <t>04/11/2016: At Risk for Go-Live, client wants to track benefits, call scheduled with Sale Rep to review client requirements. _x000D_
 _x000D_
 _x000D_
04/04/2016: At Risk for Go-Live, during weekly call client mentioned about benefit, scheduled call with sale rep to get client requirements. _x000D_
 _x000D_
 _x000D_
 _x000D_
03/28/2016: On Track for Go-Live, client testing, no issues. _x000D_
 _x000D_
 _x000D_
03/21/2016: On Track for Go-Live, client testing, no issues. _x000D_
 _x000D_
 _x000D_
03/14/2016: On Track for Go-Live, doing configuration, no issues. _x000D_
 _x000D_
 _x000D_
3/3/2016- Prep onboard. Onboard DONE! KOM 3/7@11amEST. _x000D_
 _x000D_
3/1/2016- Prep onboard. ON TRACK! Sent advance Disc Pack. _x000D_
 _x000D_
2/4/2016- Prep onboard. Left vm&amp;emailed client. KOM 3/7. Await reply from Rosa.</t>
  </si>
  <si>
    <t>PP41252, PP4X483, PP4X486, PP4X488, PP4Y102</t>
  </si>
  <si>
    <t>PS - 4/4/16 - Updated IMP PLANNED KO TO June 15.   Sent email to Shawn Roth advising to get a hold of client for new availability to start the project.  03/31/16 - Called but was unable to reach client or left voicemail as mailbox full.  Sent an email asking client to reach out to me and communicated a tentative start date for project of June 6, 2016 as I am not sure whether Sean had already communicated the start date of 4/4/16 as it doesn't appear that client even had Wel. call 2/12/2016- Prep onboard. Emailed 1st Contact email&amp; emailed client KOM date. Await reply.</t>
  </si>
  <si>
    <t>PP2A569</t>
  </si>
  <si>
    <t>03/29/2016 - Client PR US office is saying to hold project , I changed WFM KOM date from May to June.RO  _x000D_
03/28/2016- Will call client again today.RO _x000D_
03/07/2016- Left VM with client Alex to get started on WFM . _x000D_
02/01/2016 - Prepping for Pre-admin, sent email to client about scheduling WC Early March .RO</t>
  </si>
  <si>
    <t>PP4Y564</t>
  </si>
  <si>
    <t>04/05/2016: On Track for Project Closure. Client capturing time. No issues.  _x000D_
 _x000D_
03/28/2016: On Track for Go-Live. No issues.  _x000D_
 _x000D_
03/22/2016: On Track for Go-Live. Client is doing Testing. No issues.  _x000D_
 _x000D_
03/14/2016: On Track for Go-Live. Client is doing Testing. No issues.  _x000D_
 _x000D_
03/08/2016: On Track for Go-Live. Client will start testing today. No issues.  _x000D_
 _x000D_
03/01/2016: On track for Go-Live. Waiting for Discovery Sign-Off from client. No issues.  _x000D_
 _x000D_
02/26/2016 : account assigned to IC , Onboarding closed.RO _x000D_
02/25/2016 : IC taking account, KOM on target Feb 29/ Discovery Word Doc's . RO _x000D_
02/22/2016 : Risking KOM date Feb 29th, Client still has not found time to work on Disc or training given until Feb 25th to deliver. RO  _x000D_
 _x000D_
Client Disc Package not yet complete due back by Thursday AM.RO _x000D_
 _x000D_
02/16/2016 - 1 &amp; 2nd check point re-scheduled for Feb 22 client not ready Keep KOM for Feb 29th until Monday .RO _x000D_
02/04/2016 -Onboarding WC &amp; emailed summary and Discovery Pkg done today. Client wants KOM FEB 29 "TBD" target to go Live Prior to April 15th.RO _x000D_
 _x000D_
02/02/2016- Prep , Pre admin email sent to client .RO</t>
  </si>
  <si>
    <t>PP4C927</t>
  </si>
  <si>
    <t>04/12/16 DA: Client will not be available for the 3 hour KOM call on 4/18/16 and asked for it to be moved to 4/22/16</t>
  </si>
  <si>
    <t>4/12/16 - Client will not be available for the 3 hour KOM call on 4/18/16 and asked for it to be moved to 4/22/16.  Sent email to Doobmanee to if can be be accomodated.   _x000D_
3/17/16 - 1st checkpoint completed.  Client would like to have KOM moved to 4/18/16 _x000D_
3/4/2016- Prep onboard. Wel Call DONE! 1st Chlk Call 3/11@10:30am EST _x000D_
 _x000D_
2/29/2016- Prep onboard. Emailed client to advise March 21st KOM. Advised to resched onboard meeting. Await reply. _x000D_
 _x000D_
1/26/2016- Prep onboard. Wel Call 3/14@10amEST. _x000D_
 _x000D_
1/21/2016- Prep onboard. Emailed 1st Contact Email and advised client KOm. Await reply.</t>
  </si>
  <si>
    <t>PP4X338</t>
  </si>
  <si>
    <t>4/12/16: On track for go live, working on refinements. To finalize details with client by EOW for go live _x000D_
 _x000D_
4/5/16: On track for go live, Client currently testing. No issues</t>
  </si>
  <si>
    <t>4/12/16: On track for go live, working on refinements. To finalize details with client by EOW for go live _x000D_
 _x000D_
4/5/16: On track for go live, Client currently testing. No issues _x000D_
 _x000D_
3/28/16: On track for go live, employee data load and internal testing in progress, no issues _x000D_
 _x000D_
3/22/16: On track for go live, Config in progress, no issues _x000D_
 _x000D_
3/15/16: On track for go live, KOM complete, awaiting workbook signoff to progress to config. _x000D_
 _x000D_
3/7/2016- Prep onboard. ONBOARD DONE!. KOM wk of 3/14th. Assigned to Sehnaaz. _x000D_
1/26/2016- Prep onboard. Emailed 1st Contact Email and advised client KOM. Await reply.</t>
  </si>
  <si>
    <t>PP12643</t>
  </si>
  <si>
    <t>04/05/2016: On Track for Go-Live. Configuration in progress. No issues.  _x000D_
 _x000D_
03/28/2016: On Track for Go-Live. Currently doing configuration. No issues.  _x000D_
 _x000D_
03/22/2016: On Track for Go-Live. Waiting for Discovery Sign Off from client. No issues.  _x000D_
 _x000D_
03/18/2016 - IC changed KOM for March 22. RO _x000D_
03/15/2016- To assigned IC for March instead of April.RO _x000D_
03/14/2016- Client Discovery Package ready for March KOM if IC is ready.RO _x000D_
03/01/2016- Onboard WC , Summ email , EDUC regist, 1 and 2 check pt, scheduled, Discovery packg delivered earlier, KOM April 22 accepted by client. RO _x000D_
02/01/2016 - Client is working on getting PR setup 1st Live Feb22 . WC scheduled for March 1 and KOM April 22. RO _x000D_
01/29/2016- Email/call pre-admin Comm , waiting on client to schedule WC. RO</t>
  </si>
  <si>
    <t>PP4Y460</t>
  </si>
  <si>
    <t>MON2727,MON2728,MON2730,MON2733</t>
  </si>
  <si>
    <t>04/12/16 DA:  On Track for KOM, As per Ricki, customer is on vacation this week but promised to remain on TRACK</t>
  </si>
  <si>
    <t>04/12/16 DA:  On Track for KOM, As per Ricki, customer is on vacation this week but promised to remain on TRACK  _x000D_
03/24/2016- On Target for April _x000D_
03/08/2016 : WC Complete , KOM confirmed for April 28th . Sent Email Summary, Educ Credentials . RO _x000D_
03/7/2016 - OB W-Call scheduled for MAR 8 , all Disc Doc to be released earlier due to resources going on vacation March &amp; April. RO  _x000D_
01/22/2016 - Client requesting a call to review time Process and timeframe, SCH Jan 26. RO _x000D_
01/21/2016 - Pre-Admin email sent to client .RO</t>
  </si>
  <si>
    <t>PP4S935</t>
  </si>
  <si>
    <t>03/24/2016 - On Target for April . _x000D_
03/17/2016- 1st chk pt today client no show left VM . I have resch for  21st. RO _x000D_
02/25/2016 : WC complete Feb25 , 1chk March1, 2nd March 31 if complete client wants earlier KOM. RO _x000D_
02/18/2016 - Client WC Feb 19 .cancelled by client .RO _x000D_
01/20/2016 -Pre-Admin Welcome email sent proposing Feb 19 at 1.00pm EST.RO</t>
  </si>
  <si>
    <t>PP4D514</t>
  </si>
  <si>
    <t>04/11/16- client adv might need to push KOM date. suggested July, waiting for reply.</t>
  </si>
  <si>
    <t>04/11/16- client adv might need to push KOM date. suggested July, waiting for reply. _x000D_
04/07/16- disc.pkg sent to client. 1st chck pt call scheduled on 04/11 @ 1pm EST.03/31/16- Wel.call completed. Client to confirm who to register for edu portal and chck pt call date. 03/29/16- Wel.call scheduled on 03/31/16 @ 2pm EST. 03/24/16- email client suggested 03/31 @ 2pm EST.03/22 - email sent to schedule Wel.call _x000D_
1/25/206- Prep onboard. DELAYED KOM to wk of April 11. Wel Call sched March 14th @3:30pmEST. _x000D_
1/14/2016- Prep onboard. 1st Contact Email sent. Wel Call sched 1/25.</t>
  </si>
  <si>
    <t>VAN3848</t>
  </si>
  <si>
    <t>04/13/16 DA: On Track for KOM</t>
  </si>
  <si>
    <t>ON TRACK! 04/07/16- Disc.Pkg sent to IC.Instance req.Client will send disc.pkg by 04/08/16. 04/04/16- Client will send dis.pkg by COB. 04/01/16- Client will send Disc.Workbook on 04/04.  3/23/16- Discovery Pkg sent.2nd chk pt call scheduled on 4/01 @ 11amEST.1st Scheduled on 03/23 @ 11.30 _x000D_
 _x000D_
03/17/2016 - Prep onboard: Wel.Call done. 1st Chk pt call scheduled 03/23 @ 10.30. _x000D_
 _x000D_
03/14/2016: Prep onboard. Wel-Call scheduled for Mar17@12.30. _x000D_
1/18/2016- Prep onboard. 1st Contact Email sent. Also emailed KOM date. Await reply from client</t>
  </si>
  <si>
    <t>PP4A102</t>
  </si>
  <si>
    <t>04/12/16- adv client new KOM date. waiting reply. _x000D_
04/04/16- Email client.adv KOM pushed to mid-june. 03/29/16- Prep Onboard: a/c on hold as per client's req.Called client &amp; Left voicemail. 03/24/2016 - Prep onboard: Call client - no answer. 03/21/2016 - Prep onboard: Left voicemail &amp; email sent to schedule Wel.call. NOT ON TRACK. 1/18/2016- Prep onboard. 1st Contact Email sent. Also emailed KOM date. Await reply from client</t>
  </si>
  <si>
    <t>PP47693; PP47692</t>
  </si>
  <si>
    <t>04/08/2016- Client working on Discovery package.RO _x000D_
03/23/2016- Back on track  WC done March 23 , client confirmed KOM May 24 is good .RO _x000D_
01/07/2016 - Client on Hold until March 23 not ready. RO _x000D_
01/05/2016 : Welc. Email sent to client to scheduled WC.RO</t>
  </si>
  <si>
    <t>PP21554</t>
  </si>
  <si>
    <t>04/12/16 DA - On Track:  1st checkpoint completed. Disc pkg sent - 2nd checkpoint scheduled for April 18.</t>
  </si>
  <si>
    <t>04/01/16 - 1st checkpoint completed. Disc pkg sent - 2nd checkpoint scheduled for April 18.  Yogesh had asked if client would agree to move project but client does not to.  3/22/16 - Edu. Credentials created and sent to client.  Touched base with client 3.21.16.  Wel. Call completed by Sean but client was missing PDF to confirm PC requirements, sent welcome pkg back.  Clients were not provided with edu. Username and passwords, sent a request to Ricki to create them.  1st checkpoint call scheduled for April 1st, 2016 _x000D_
 - PS1/20/2016- 1/15/2016- Prep onboard. KOM moved to 4/25. Wel Call sched 3/7 @12pmEST. _x000D_
 _x000D_
1/15/2016- Prep onboard. KOM moved to 4/25. Wel Call sched 3/7 @12pmEST. _x000D_
 _x000D_
1/6/2016- Prep onboard. Sent another email advising KOM. Await reply. _x000D_
12/30/2015- Prep onboard. Emailed client 1st Contact Email and advised KOM 2/22. Await reply.</t>
  </si>
  <si>
    <t>PP47001</t>
  </si>
  <si>
    <t>04/13/16 DA:  2nd checkpoint scheduled for 4/22/16, Coordinator to confirm if On Track for KOM</t>
  </si>
  <si>
    <t>PS - 4/4/16 - 1st checkpoint call completed.  Disc pkg sent - 2nd checkpoint scheduled for 4/22/16.  3/22/16 - Edu. credentials created and sent to client.  3/18/16 - Wel. call completed and pkg sent. 1st checkpoint on 3/30/16 _x000D_
3/16/16 - Wel. call rescheduled for 3/18/2016 @ 10:30 a.m. _x000D_
3/16/16 - Client couldn't be reached for scheduled Wel call today.  Emailed client to reschedule. PS _x000D_
1/26/2016- Prep onboard. ON TRACK! Wel Call 3/16@2:30pmEST. _x000D_
 _x000D_
1/20/2016- Prep onboard. ON TRACK. Emailed client 4/20 KOM. Await reply. _x000D_
 _x000D_
 _x000D_
1/15/2016- Prep onboard. ON TRACK. Emailed client 4/20 KOM. Await reply. _x000D_
 _x000D_
1/6/2016- Prep onboard. Emailed client 1st Contact Email and advised KOM 4/20. Await reply.</t>
  </si>
  <si>
    <t>PP4N587</t>
  </si>
  <si>
    <t>4/11/16 - Client wants KOM for 5/12/16 in the afternoon.  2nd checkpoint call scheduled for 05/05/16.   _x000D_
4/7/16 - Client will not be ready for KOM on 4/30/16 due to vac and business travels.  Wants KOM moved to 3rd week of May.  4/7/16 - Call this afternoon with client to touch base and see how far they've reached with project prep.  Emailed client to see if they'd be available for quick call to move project forward.  3/28/16 - Christy emailed back and advised that Sean was working with Liz and that Liz would be contacting me next Wed. once she's back from vac.  3/24/16 - Emailed client .  Waiting on response.  3/23/16- Left voicemail for client.  2/29/2016- Prep onboard. ON TRACK!. Emailed Disc Pack. 2nd Chk Call 3/14@2pmEST. Advised maybe able to move KOM earlier to beginning of April. _x000D_
 _x000D_
1/25/2016- Prep onboard. ONTRACK! Wel call DONE! 1st Chk Call 2/22 @2pmEST. _x000D_
 _x000D_
1/5/2016- Prep onboard. Wel Call 1/11@3pmEST. _x000D_
12/30/2015- Prep onboard. Emailed client 1st Contact Email and advised KOM 2/22. Await reply.</t>
  </si>
  <si>
    <t>PP4X698</t>
  </si>
  <si>
    <t>PP2Q819</t>
  </si>
  <si>
    <t>04/11/16: On Track for Project Completion. Documents submitted to the service team. Awaiting response to schedule the TTS call.</t>
  </si>
  <si>
    <t>04/11/16: On Track for Project Completion. Documents submitted to the service team. Awaiting response to schedule the TTS call.  _x000D_
 _x000D_
03/22/16: On Track for Project completion.1st transmit conducted successfully. No issues. _x000D_
03/15/16: On Track for project completion. _x000D_
Client has the live environment and is doing time capture. No issues.  _x000D_
03/08/26: On Track for Go-Live. Waiting for client's sign off to request for live environment.  _x000D_
 _x000D_
03/01/16: On Track for Go-Live. Client doing external testing. Test register has been sent. Waiting for client validation. No issues.  _x000D_
 _x000D_
02/23/16: On Track for Go-Live. Client doing external testing. No issues.  _x000D_
 _x000D_
02/16/16: On Track for Go-Live. Currently configuring the account. No Issues. _x000D_
 _x000D_
12/30/2015- Prep onboard. Emailed client 1st Contact Email. Await reply from Dean about when KOM.</t>
  </si>
  <si>
    <t>2/10/2016- Prep onboard. Onbard DONE! KOM 2/11 w// Nishna. _x000D_
 _x000D_
2/2/2016- Prep onboard. ON TRACK! 2nd Chk Call 2/10  _x000D_
 _x000D_
1/20/2016- Prep onboard. 1st Chk Call DONE! 2nd Chk Call 2/10 @2:30pmEST. _x000D_
 _x000D_
1/13/2016- Prep onboard. Wel Call DONE! 1st Chk Call 1/20 @2:30pmEST. _x000D_
 _x000D_
1/6/2016- Prep onboatrd. KOM resched for 2/15. Wel Call 1/13 @2pmEST. _x000D_
 _x000D_
12/30/2015- Prep onboard. Spoke w/ client&amp; advised of KOM. Client wants to start ASAP. Advised i'll ask mgnmt. Await reply from Dean&amp;Deeshal.</t>
  </si>
  <si>
    <t>Rainstamp Tolling Limited - Entitlement</t>
  </si>
  <si>
    <t>04/11/2016:MB, On Track for Go-live. Test Walk-through scheduled for 04/12/2016.</t>
  </si>
  <si>
    <t>04/11/2016:MB, On Track for Go-live. Test Walk-through scheduled for 04/12/2016. _x000D_
 _x000D_
04/05/2016: MB, On-Track for Go-Live. Sign-off Received. Configuration in progress. No issues. _x000D_
 _x000D_
03/31/2016: MB, On Track for Go-live. KOM completed, awaiting sign off. No issues.</t>
  </si>
  <si>
    <t>PP4X979</t>
  </si>
  <si>
    <t>04/11/2016:MB, On Track for Go-live. Test Walk-through scheduled for 04/12/2016. _x000D_
 _x000D_
04/05/2016: MB, On-Track for Go-Live. Sign-off Received. Configuration in progress. No issues. _x000D_
 _x000D_
03/31/2016: MB, On Track for Go-live. KOM completed, no issues. _x000D_
 _x000D_
03/23/2016- Prep Onboard: Client sent back Step 0-3 of Disc. Pkg. sent to IC. New Instance Requested. 3/11/2016- Prep onboard. 1st Chk Call done. 2nd Chk Call scheduled 3/23 @ 3:30/4pm EST. _x000D_
 _x000D_
3/3/2016- Prep Onboard. Wel Call DONE! 1st Chk Call 3/11/2016@     2:30pmETS _x000D_
 _x000D_
3/2/2016-Prep onboard. ON TRACK! Werl Call March 3. _x000D_
 _x000D_
1/20/2016- Prep onboard. Still no word from client. Left vm&amp; sent email for 5th time. CC Dean &amp; Sales. Await reply. _x000D_
 _x000D_
1/15/2016- Prep onboard. Emailed client again advising KOM 3/28. Await reply. _x000D_
 _x000D_
1/6/2016- Prep onboard. Emailed client KOM of 3/28th. Await reply  _x000D_
 _x000D_
12/30/2015- Prep onboard. Emailed client KOM of 3/28th. Await reply from client. _x000D_
12/24/2015- Prep onboard. Emailed client 1st Contact Email. Await reply from Dean about when KOM.</t>
  </si>
  <si>
    <t>3/28/16: On track for project closure, TTS scheduled for Thursday 3/30/16, no issues _x000D_
 _x000D_
3/22/16: On track for project closure, TTS scheduled for Thursday 3/24/16, no issues _x000D_
 _x000D_
3/15/16: On track for project closure, Sent to service, awaiting review. _x000D_
 _x000D_
3/8/16: On track for project closure. First transmit successful, signoff received. Reviewing TTS documents. To be sent to service by 3/10/16 _x000D_
 _x000D_
3/1/16: On track for project closure, client capturing time, first transmit scheduled for 3/7/16, no issues _x000D_
 _x000D_
2/23/16: On track for project closure, working on registering employees and first time capture. _x000D_
 _x000D_
2/16/16: On track for go live, client working on external testing. Stat holiday issue resolve. Call scheduled for 2/17/16 for go live. no issues _x000D_
 _x000D_
2/9/16: On track for go live. Client currently testing, call scheduled for review. _x000D_
 _x000D_
2/2/16: On track for go live, config and ee data load complete, walk through to be scheduled with client this week _x000D_
 _x000D_
1/26/16: On track for go live, configuration in progress, awaiting client to input all employees on PP to complete employee data load _x000D_
 _x000D_
1/19/16: On track for go live, KOM complete. Awaiting signoff to begin config. _x000D_
 _x000D_
1/5/2015- Preadmin DONE! KOM 1/19 11-1EST. Assigned to Sehnaaz _x000D_
12/30/2015- Prep onboard. Emailed client KOM of 2/22. Await reply from client. _x000D_
12/24/2015- Prep onboard. Emailed client 1st Contact Email. Sent email to get PP setup. _x000D_
Await reply from Dean about when KOM.</t>
  </si>
  <si>
    <t>PP4X887</t>
  </si>
  <si>
    <t>04/13/16 DA:  Coordinator to confirm if on track for KOM [3/30/16 - Client asked for project not be moved to June.  He will send disc. pkg back by 03/31/16 and Doobmanee agreed to have a kick off next week (first week of April ONLY if disc. wkbk is received by 03/31/16).  Email sent to client advising of same, also asked client to be sure to have proper resources available throughout project to avoid any further delays.]</t>
  </si>
  <si>
    <t>3/30/16 - Client asked for project not be moved to June.  He will send disc. pkg back by 03/31/16 and Doobmanee agreed to have a kick off next week (first week of April ONLY if disc. wkbk is received by 03/31/16).  Email sent to client advising of same, also asked client to be sure to have proper resources available throughout project to avoid any further delays.  3/29/16 - Sent an email to client advising him that his project was reassigned to a June 2016 kick off date.   3/24/16 - Sent email to sales rep (Veronika) and John again today to get an update.  Email sent to client for availability for 2nd checkpoint - John advised that there is audit this week but he will try to let me know if 2nd checkpoint can happen on 3/22/16 _x000D_
3/29/16 - Email sent to client to advise him that his project was delayed until June 2016 3/24/16 - Emailed Veronika and client again to try and get a response.  3/23/16 - Emailed sales rep (Veronika) to see if she can get a hold of client.  Client sends email back informing he will get back to us but never does.  3/22/16 - Email sent to client requesting the disc. pkg back and to try and scheduled 2nd checkpoint 3/17/16 - Email sent to client for availability for 2nd checkpoint. Awaiting response.3/2/2016- Prep onboard. ON TRACK! Sent Disc Pack to client. Doobmanee joined call.  Disc Pack is due March 25. KOM March 29th. _x000D_
 _x000D_
2/9/2016- Prep onboard. wel Call DONE! 1st Chk call 2/23 @11:30amEST. _x000D_
 _x000D_
1/20/2016- Prep onboard. Client hasn't responded. Left msg &amp; emailed client. CC Dean&amp;Sales.  _x000D_
Await reply. _x000D_
 _x000D_
1/15/2016- Prep onboard. Emailed client again&amp; advised 3/28 KOM. Await reply, _x000D_
 _x000D_
 _x000D_
.1/6/2016- Prep onboard. Sent anotyher email to client advising KOM. Await reply. _x000D_
 _x000D_
12/24/2015- PP+HCM. Did not contact client. Emailed Dean to advise Await reply.P setup. _x000D_
Await reply from Dean about when KOM.</t>
  </si>
  <si>
    <t>PP4A122</t>
  </si>
  <si>
    <t>04/12/16 DA - Push to June, client could not finish disc.pkg. would like to push for 1 or 2 weeks - next available slot in June</t>
  </si>
  <si>
    <t>NOT ON TRACK! 04/12/16- adv client next available spot in June.waiting for reply. _x000D_
 04/11/16- client could not finish disc.pkg. would like to push for 1 or 2 weeks.email sent to Deeshal.waiting for reply.  _x000D_
04/07/16- Disc.pkg sent to client. _x000D_
04/01/16- Wel.Call completed/1st chck pt call scheduled on April 11th _x000D_
03/29/16- Prep onboard: rescduled Wel.call 04/01 @ 3pm EST. _x000D_
03/21/2016-Prep onboard: Wel.call scheduled on 03/24 @ 3.30pm. _x000D_
2/29/2016- Prep onboard. DELAY KOM TO LATE APRIL. Contact client end of March to arrange KOM&amp;Wel Cal.l. _x000D_
 _x000D_
2/9/2016- Prep onboard. Client didnt come to Wel Call. Left vm&amp;emailed client. SAwait reply. _x000D_
 _x000D_
1/20/2016- 1/6/2016- Prep onboard. ON TRACK! Wel Call 2/9@2:30pmEST. _x000D_
 _x000D_
1/6/2016- Prep onboard. Wel Call 2/9@2:30pmEST. _x000D_
 _x000D_
12/30/2015- Prep onboard. Emailed client KOM of 3/28th. Await reply from client. _x000D_
12/24/2015- Prep onboard. Emailed client 1st Contact Email. Sent email to get PP setup. _x000D_
Await reply from Dean about when KOM.</t>
  </si>
  <si>
    <t>PP4X773</t>
  </si>
  <si>
    <t>PP4X651</t>
  </si>
  <si>
    <t>04/11/16: On Track for Go-Live. Doing internal testing. No issues.</t>
  </si>
  <si>
    <t>04/11/16: On Track for Go-Live. Doing internal testing. No issues.  _x000D_
 _x000D_
3/29/16 -On Track for KOM.  No issues 3/24/16 - Client advised that he will send discovery workbook by the 29th at the latest.  Disc.  workbook was sent to client late and due to scheduled vacation was not able to complete the workbook.  3/24/14 - Test &amp; Config Instances created.  3/22/16 - 2nd checkpoint call scheduled for 3/24/16 3/14/2016: Prep onboard.  Client emailed advising that no Discovery Package.  Sent disc. pkg awaiting client's response 3/20216- Prep onboard. ON TRACK! Sent Disc Pack. _x000D_
 _x000D_
 _x000D_
2/17/2016- Prep onboard. ON TRACK! Wel call DONE! 1st Chk Call 3/2. _x000D_
 _x000D_
1/20/2016- 1/15/2016- Prep onboard. ONTRACK. Wel Call 2/16@11amEST. _x000D_
 _x000D_
1/15/2016- Prep onboard. ONTRACK. Wel Call 2/16@11amEST. _x000D_
 _x000D_
1/6/2016- Prep onboard. Emailed KOMdate and await reply from client. _x000D_
 _x000D_
12/24/2015- Prep onboard. Emailed client 1st Contact Email. Sent RUSH PP Setup email to MAU. Await reply from Dean about when KOM.</t>
  </si>
  <si>
    <t>04/04/2016 - Email sent to Trevor to confirm if we are good to Start ONB WC in May . RO _x000D_
03/07/2016 - Acct On HOLD ,Delayed until June .RO _x000D_
02/16/2016 - Client has requested Project to be placed on hold until May .RO _x000D_
2/12/2016- Prep onboard. As per Dean, emailed client to advise 2/19 KOM and to retrun Disc Pack by end of day 2/16. Assigned to Doobmanee- SS _x000D_
 _x000D_
02/03/2016- On Track Feb 16- 2nd chk point , KOM Feb 19th at 1PM EST. RO _x000D_
01/21/2016 - Welc Call complete, email summary &amp; live memb credentials emailed to client. RO _x000D_
01/14/2016- WC. Resch for Jan 21. KOM changed to  Feb 19. RO _x000D_
01/07/2016 - Welcome Call sch Jan 12. .RO    _x000D_
12/29/2015- No reply from Client , resent message. RO _x000D_
12/18/2015- Prepping preadmin. email sent to client.RO</t>
  </si>
  <si>
    <t>PP1G354</t>
  </si>
  <si>
    <t>03/21/2016 - IC working on KOM . Onboarding closed.RO _x000D_
01/08/2016- KOM date changed to Mar-14 due to client resources. Client has Discovery Pckg.RO _x000D_
12/29/2015- sent client ED Registration to start Self Pace. RO _x000D_
12/22/2015- Onboard W.C , Summary email sent , 1st Check sch  01/14/16 .RO _x000D_
12/18/2015- Prep onboard. Emailed 1st Contact Email. Await reply.RO</t>
  </si>
  <si>
    <t>PP4X653</t>
  </si>
  <si>
    <t>Bellare Industrial was scheduled to start KOM Feb 4/2016 , due to lack of Internal resources client is requesting we push KOM  to March 11/2016 .</t>
  </si>
  <si>
    <t>04/13/2016, PC, Delay Go-Live, Client going on vacation for 2 weeks _x000D_
 _x000D_
04/05/2016, PC, On track for Go-Live,  _x000D_
External testing in progress, no issues  _x000D_
 _x000D_
03/22/2016, PC, On track for Go-Live,  _x000D_
External testing in progress, no issues  _x000D_
 _x000D_
03/15/2016, PC, On track for Go-Live, KOM Completed, No issues. _x000D_
 _x000D_
03/11/2016 - Delay on Discovery Packg Delivery , IC =Pascal to advise if we need to push KOM or leave it .RO _x000D_
03/09/2016- PC, on track for KOM. No issues _x000D_
 _x000D_
03/08/2016 - on Target Mar 14 KOM ,  Discv WK delivery tomorrow IC to assist client with O/S Q&amp;A . Client on Vac Colleen APR 16-May 9th &amp; Jessie Apr 23 -May 9th .Follow email sent to client and IC . RO  _x000D_
01/14/2016 - 1st Check Pt complete , on Track KOM 03/14/2016 . Disc Pckg sent today. RO _x000D_
12/22/2015 - Welcome Call complete email Summ sent , 1st check Jan 14.RO _x000D_
12/21/2015- Prepping onboarding slated Wel Call 12/22@12:30 EST.RO  _x000D_
12/18/2015- Prep onboard, sent 1st contact email. RO</t>
  </si>
  <si>
    <t>04/13/16: NM, Go live delayed from 4/15/16 to 4/28/16. Process: The Go-live date was scheduled as per KOM date set by Darrin RS. Due to re-assignment, timeline has been reviewed and Go-Live into Prod is now scheduled for 04/28/16</t>
  </si>
  <si>
    <t>04/13/16: NM, Go live delayed from 4/15/16 to 4/28/16. Process: The Go-live date was scheduled as per KOM date set by Darrin RS. Due to re-assignment, timeline has been reviewed and Go-Live into Prod is now scheduled for 04/28/16 _x000D_
 _x000D_
 _x000D_
04/06/2016: NM, On track for Go-Live. Internal testing in progress. No issues. _x000D_
 _x000D_
03/29/2016: NM, On track for Go-Live. Config in Progress. No issues. _x000D_
 _x000D_
03/23/2016: NM, On track for Go-Live. Config in Progress. Sandbox scheduled on 04/01/16. No issues. _x000D_
 _x000D_
Feb 16, 2016 - DRS -On Track for Go Live, in config, no issues at this time  _x000D_
 _x000D_
Feb 09, 2016 - DRS - KOM to occur Feb 10 _x000D_
2/2/2016- REASSIGNED TO DARRIN. KOM 2/20@10amEST _x000D_
 _x000D_
 _x000D_
1/26/2016- Prep onboard. DONE! _x000D_
KOM 2/20@10amEST _x000D_
 _x000D_
1/14/2016- Prep onboard. Left vm &amp;email client again. KOM 1st wk of Feb. Will send old wb as per AG. Also emailed sales to follow-up w/ client. Await reply. _x000D_
 _x000D_
1/8/2016- Prep for onboard. Related to Actavus. Sent another email to client to find out when they want KOM. Await reply back. _x000D_
 _x000D_
12/18/2015- Prep onboard. 1st conact email sent. Emailed client advising Dec KOM spot. Await reply. _x000D_
12/15/2015- Prep onboard. Emailed AG to advise KOM and resource. Await reply.</t>
  </si>
  <si>
    <t>ETO1829, ETO1530, ETO1405</t>
  </si>
  <si>
    <t>Feb 16, 2016 - Green-KOM completed _x000D_
Feb 09, 2016 - Green - DRS - KOM to occur Feb 10</t>
  </si>
  <si>
    <t>112612-000 JWC Environmental Canada, ULC Entitlement</t>
  </si>
  <si>
    <t>12/29/2015 - ED Live M. registered , emailed credentials to Vanessa. Client advised there is only 1 LIVE M. RO _x000D_
12/22/2015- ONB WC, emailed Summary, sch 1st Chk Jan8/16.RO _x000D_
12/18/2015- Prep onboard. Emailed 1st Contact Email. Await reply.RO</t>
  </si>
  <si>
    <t>PP4X575</t>
  </si>
  <si>
    <t>04/11/2016: MB, On Track for project completion. Client capturing time. No issues. Client capturing time</t>
  </si>
  <si>
    <t>04/11/2016: MB, On Track for project completion. Client capturing time. No issues. _x000D_
 _x000D_
04/05/2016:MB, On-track for Project Completion. Client capturing time. No Issues. _x000D_
 _x000D_
 _x000D_
 _x000D_
 _x000D_
03/21/2016:MB, On track for project completion. Client starting time capture on 03/22/2016. No issues. _x000D_
 _x000D_
03/14/2016:MB, On track for Go-live, client testing. No issues. _x000D_
 _x000D_
03/08/2016:MB, Go-live date delayed from 03/08/2016 to 03/18/2016. Client wants more time for testing and training. _x000D_
 _x000D_
03/01/16:MB, On Track for Go-Live, client currently testing, next call scheduled on 03/03/16. No issues. _x000D_
 _x000D_
02/22/16:MB, On Track for Go-Live, Internal Testing in progress. test walkthrough scheduled for 2/25/16. no issues. _x000D_
 _x000D_
2/16/2016: MB, At risk for Go-Live, client delay for sign-off. Manager engaged _x000D_
 _x000D_
2/11/2016: MB, At risk for Go-Live, client delay for sign-off. Manager engaged _x000D_
 _x000D_
2/03/2016: MB, On Track for Go-Live. KOM completed. No issues _x000D_
 _x000D_
01/22/2016 - ON-TARGET -Final call with Client RE-acct transfer to PL . RO _x000D_
01/21/2016 - 2nd chk pt Disc Pckg received , posted in sharepoint KOM sch Feb3. RO _x000D_
01/08/2016- Still on track w KOM date, 2nd chk Jan 22 .RO _x000D_
12/07/2015 - 1st Check point complete , Discovery Pac sent to client. KOM scheduled for Jan 28th. _x000D_
11/23/2015 - Welcome Call complete email sent. _x000D_
11/17/2015- Prepping onboarding. Ricki slated Wel Call 11/23@11amEST.  _x000D_
10/6/2015- Prep onboard. Ricki sent 1st contact email. Await reply for Wel Call date from client. RO   _x000D_
  _x000D_
  _x000D_
  _x000D_
  _x000D_
  _x000D_
12/22/2015 - Welcome Call complete email Summary sent  . 1st check sch Jan 8th.RO _x000D_
12/21/2015- Prepping onboarding. slated Wel Call 12/22 @2pmEST. RO _x000D_
12/18/2015- Prep onboard. sent 1st contact email. RO</t>
  </si>
  <si>
    <t>01/15/2016 - Project Delay due to Client resources- Illness, on Hold until June 27th - KOM June 30th .RO _x000D_
12/29/2015 - Jan15 1st Check Point. RO _x000D_
12/23/2015 - Onboard-WC,summary sent, ED Registr 2 users done,Client REQU Discovery pack Early . RO 12/18/2015- Prepping preadmin. email sent to client.RO</t>
  </si>
  <si>
    <t>PP4B564, PP4W991</t>
  </si>
  <si>
    <t>04/05/16: PC, On track for go live, External testing in progress, no issues _x000D_
 _x000D_
03/24/16: PC, On track for go live, External testing in progress, no issues. _x000D_
 _x000D_
3/22/16: on track for go live internal testing, no issues _x000D_
 _x000D_
04/03/2016, PC, On track for Go-Live, KOM completed. No issues  _x000D_
 _x000D_
29/02/2016, PC, On track for KOM. No issues _x000D_
 _x000D_
02/25/2016 - IC has Delayed KOM to March 3 due to client readiness.RO _x000D_
02/23/2016 - client will continue with WFM ( no HCM ) Disc package to return Feb 26th , KOM Feb 29.RO _x000D_
02/19/2016- Spoke to Mara on Sales , client is waiting on Est cost for US PR Conversion to HCM &amp; cost CA PR to HCM instead of WFM DSS.RO  _x000D_
02/17/2016- Project on Hold , contract sent back to sales Client claims to have purchased HCM not WFM.RO  _x000D_
01/26/2016 KOM has been changed to Feb 29th , due to YE . 1st Chk Feb 17th , 2nd chk Feb 24th. RO _x000D_
01/14/2016 - Client Delay Due to YE push to Feb 22 Start .RO _x000D_
01/04/2016- Client Req to change 1st chk point to Jan 14th, KOM pushed to Jan 25th wk, Disc-Pkg sent to client .RO _x000D_
12/29/2015- 1st Check P Jan7 1pm . RO _x000D_
12/23/2015 email to Meghan Sales re Entitlements.RO  _x000D_
12/22/2015- Prepping onboarding, slated Wel Call 12/23/ 1pm EST. RO  _x000D_
12/18/2015- Prepping preadmin. email sent to client.RO</t>
  </si>
  <si>
    <t>Prep Onboard: 4/04/16- client advised KOM pushed to mid-may. _x000D_
04/01/16-Prep Onboard: client happy to push KOM date to early May. _x000D_
3/15/2016 - Prep aboard: Wel Call done. 1st checkpoint call scheduled 3/29. _x000D_
 _x000D_
1/19/2016- Prep onboard. ON TRACK! Client will process 31 Inbound PP+ by Anna M from Service. DWFM will KOM 4/11. Wel Call 3/15 @2:30pmEST. _x000D_
 _x000D_
1/4/2016- Prep onboard. Client will not start 1/28. Client wants to start wk of 2/22. Scheduled Wel Call 1/21 @10:30amEST. _x000D_
12/24/2015- Prep onboard. Emailed client again. Await reply. _x000D_
12/16/2015- Prep onboard. Emailed 1st Contact Email. Also emailed client to advise 128 KOM. Await reply.</t>
  </si>
  <si>
    <t>PP9T695, PP4H981 PP2N919, PP2N920, PP9T696 , PP9T697, PP9T698, PP9T699, PP9T700, PP9T701, PP9T702, PP9T703, PP9T704, PP9T705, PP9T706, PP9T707, PP9T708, PP9T709, PP9T710, PP9T711, PP2H118, PP2H119, PP2H120, PP9U234, PP28453, PP2N874, PP9A041, PP28451, PP9</t>
  </si>
  <si>
    <t>04/11/16- On track for project completion. Awaiting Pay Date 4/15/16, no issues</t>
  </si>
  <si>
    <t>04/11/16- On track for project completion. Awaiting Pay Date 4/15/16, no issues _x000D_
 _x000D_
04/6/16- On track for project completion. Awaiting Pay Date no issues _x000D_
 _x000D_
03/29/16- Go Live. On track for project completion. Awaiting Pay Date _x000D_
 _x000D_
03/22/16-Possible delay for Go Live. Awaiting meeting between Hosting Team and Client regarding SSO set up. _x000D_
 _x000D_
03/15/16-  On track for Go Live. Awaiting Sign Off for Go Live.  No issues. _x000D_
 _x000D_
03/08/16- On track for Go Live. External testing still in progress. No issues. _x000D_
 _x000D_
03/01/16-On track for Go Live. Client doing testing. No issues _x000D_
 _x000D_
02/26/16- On track for Go Live. Sandbox Review Completed. No issues _x000D_
 _x000D_
02/22/16-On track for Go Live. Internal testing. No issues _x000D_
 _x000D_
02/16/16-On track for Go Live. Receive Sign Off from client. No issues _x000D_
 _x000D_
02/12/16-On track for Go Live. Awaiting Sign Off from client. No issues _x000D_
 _x000D_
02/02/16- On track for KOM, Awaiting Transition Sales to Implementation doc and Internal Transfer Knowledge Call _x000D_
 _x000D_
 _x000D_
 _x000D_
1/29/2016- Prep onboard. Onboard DONE! KOM 2/18@10am tentatively. _x000D_
 _x000D_
1/21/2016- Prep onboard. 1st Chk Call DONE! 2 Chk Call 1/29@11:30EST _x000D_
 _x000D_
1/17/2016- Prep onobard. ON TRACK!! Wel Call DONE!!! 1Chk 1/22@11amEST. _x000D_
 _x000D_
1/15/2016- Prep onboard. Emailed client again advising mid Feb KOM. Still need to sched Wel call. Await reply from client. _x000D_
 _x000D_
12/24/2015- Prep onboard. Still awaiting reply from Dean. regarding KOM. Sent an other email. Await reply. _x000D_
12/17/2015- Prep onboard. Client wants JKOM Mid-Feb. Asked dean if we can start onboard mid jan. Await reply from Dean12/17/2015- Prep onboard. Replied to client. Await reply as to when Wel Call &amp; KOM will be. Await reply. _x000D_
12/16/2015- Prep onboard. Emailed 1st Contact Email. Also emailed client to advise 2/1 KOM. Await reply.</t>
  </si>
  <si>
    <t>PP4X423</t>
  </si>
  <si>
    <t>04/05/2016: On Track for Project Closure. Preparing TTS document. No issues.  _x000D_
 _x000D_
03/28/2016: On Track for Project Completion. Client will do first payroll transmit on 04/04/2016. No issues.  _x000D_
 _x000D_
03/22/2016: On Track for Project Completion. Client started Time Capture yesterday 03/22/2016 and will process payroll on 04/04/2016. No issues. _x000D_
 _x000D_
03/14/2016: On Track for Go-Live. Client will start capturing time on 03/21/2016. No issues. _x000D_
 _x000D_
03/08/2016: On Track for Project closure. Client is currently doing employees' fingerprints enrollment. No issues.  _x000D_
 _x000D_
03/01/2016: On Track for Go-Live. Client will start employees' fingerprints enrollment as from Thursday. No issues.  _x000D_
 _x000D_
02/22/2016: On Track for Go-Live. Client doing testing. No issues.  _x000D_
 _x000D_
02/16/2016: On Track for Go-Live. Client will start testing the system as from Wednesday 02/17/2016. No issues.  _x000D_
 _x000D_
02/08/2016: On Track for Go-Live. Waiting for Discovery Sign-Off from client. No issues.  _x000D_
 _x000D_
1/26/2016- Prep onboard. Onboard DONE! KOM 2/2 1pm-3pmEST. _x000D_
 _x000D_
 _x000D_
1/14/2016- Prep onboard. 1st Chk Call DONE! 2nd Chk Call 1/26@12pmEST. ON TRACK! _x000D_
 _x000D_
1/7/2016- Prep onboard. Wel Call DONE. 1st Chk Call 1/14@11am. _x000D_
 _x000D_
12/27/2015- Prep onboard. Wel Call booked for 1/7@2pmEST. _x000D_
12/16/2015- Prep onboard. Emailed 1st Contact Email. Also emailed client to advise 2/2 KOM. Await reply.</t>
  </si>
  <si>
    <t>PP16563</t>
  </si>
  <si>
    <t>3/30/16 - Sent email Caroline advising her that her project was moved to June 2016 and to get in touch with us.  3/23/16 - Emailed Veronika (sales rep) to see if she can get a hold of client.  3/22/16 - Left voicemail for client to touch base with us.  3/21/16 - Email sent asking client for disc. pkg.  3/2/2016- Prep onboard. Emailed client req. for Disc Pack back by EOD. Await reply. _x000D_
 _x000D_
2/8/2016- Prep onboard. Client finally replied to email &amp;advised they'll try to complete Disc Pack&amp;training in 2 weeks. KOM was supposed to happen today, but will push out 1 month to March 8th. Await reply back from client. _x000D_
 _x000D_
2/2/2016- Prep onboard. NOT ON TRACK! Left vm&amp;emailed client. Await reply. _x000D_
 _x000D_
1/27/2016- Prep onboard. Emailed client again to ask when to do Chk Call. Await reply. _x000D_
 _x000D_
  _x000D_
1/26/2016- Prep onboard. Client missed 1st Chk Call. Sent email. Await reply. _x000D_
 _x000D_
 _x000D_
 _x000D_
1/12/2016- Prep onboard. Wel Call DONE! 1st Chk Call 1/26 @11:30amEST. _x000D_
 _x000D_
12/16/2015- Prep onboard. Emailed 1st Contact Email. Also emailed client to advise 2/8 KOM. Await reply.</t>
  </si>
  <si>
    <t>PP16546</t>
  </si>
  <si>
    <t>04/13/16: NM, Go live delayed from 4/15/16 to 4/28/16. Process: The Go-live date was scheduled as per KOM date set by Darrin RS. Due to re-assignment, timeline has been reviewed and Go-Live into Prod is now scheduled for 04/28/16 _x000D_
 _x000D_
 _x000D_
04/06/2016: NM, On track for Go-Live. Internal testing in progress. No issues. _x000D_
 _x000D_
03/29/2016: NM, On track for Go-Live. Config in Progress. No issues. _x000D_
 _x000D_
02/23/2016 - DRS-on track for go live, config, no issues _x000D_
 _x000D_
 _x000D_
02/16/2016 - DRS -On Track for Go Live, in config, no issues at this time  _x000D_
 _x000D_
2/10/2016- KOM to occur Feb 10  _x000D_
 _x000D_
2/2/2016- REASSIGNED TO DARRIN. KOM 2/20@10amEST _x000D_
 _x000D_
1/26/2016- Prep onboard. DONE! _x000D_
KOM 2/20@10amEST _x000D_
 _x000D_
1/14/2016- Prep onboard. Left vm &amp;email client again. KOM 1st wk of Feb. Will send old wb as per AG. Also emailed sales to follow-up w/ client. Await reply. _x000D_
 _x000D_
1/8/2016- Prep onboard. Sent 1st  Contact email. AG still needs to advise KOM &amp; imp rep. Await reply.</t>
  </si>
  <si>
    <t>ETO0082</t>
  </si>
  <si>
    <t>Feb 23, 2016 - Green - config _x000D_
Feb 16, 2016- Green - config _x000D_
Feb 9, 2016 - Green - KOM to occur Feb 10</t>
  </si>
  <si>
    <t>04/13/2016 DA: Transfer to Service Call completed on 04/11/16 and there are no issues.</t>
  </si>
  <si>
    <t>04/11/2016: Transfer to Service Call done today.  No issues. _x000D_
 _x000D_
 _x000D_
 _x000D_
04/06/2016: MV, On track for Project Completion. Transfer to Service review in progress, No issues. _x000D_
 _x000D_
03/29/2016: On track for project completion. First Pay Transmit done yesterday. No issues. _x000D_
 _x000D_
03/22/2016: On track for project completion. Client is currently capturing time. No issues. _x000D_
03/08/2016: On track for Go-Live. Client doing testing. No issues. _x000D_
 _x000D_
03/01/2016: On track for Go-Live. Client doing testing. No issues. _x000D_
02/23/2016: On track for Go-Live. Internal Testing in progress. No issues. _x000D_
 _x000D_
02/16/2016: On track for Go-Live. Waiting for Discovery sign-off from client. No issues _x000D_
 _x000D_
1/27/2016- Prep onboard. DELAY!  _x000D_
KOM pushed to 2/16. 1st Chk Call2/4@12:30pmEST &amp; 2/12@12:30pmEST.SENT ADVANCE DISC PACK. _x000D_
 _x000D_
 _x000D_
1/21/2016- Prep onboard. Wel Call sched 1/27 @12noonEST. _x000D_
 _x000D_
 _x000D_
1/20/2016- Prep onboard. Still awaiting reply regarding Wel Call from Mark/Kaya. Emailed again. Await reply. _x000D_
 _x000D_
1/15/2016- Prep onboard. Spoke w/ mark &amp;advised mid Feb KOM. He'll call me next wk to arrange Wel Call. Await reply. _x000D_
 _x000D_
12/10/2015- Prep onboard. 1st Contact email sent &amp; Emailed client advising April 2016 KOM. Await reply.</t>
  </si>
  <si>
    <t>PP48495</t>
  </si>
  <si>
    <t>1/15/2016- Prep onboard. Emailed client advising KOM bumped to wk of 2/8. Wel call will need to be next wk. Await reply. _x000D_
 _x000D_
 1/14/2016- Prep onboard. Email client advising KOM. Await reply. _x000D_
 _x000D_
1/8/2016- Prep onboard. Sent 1st  Contact email. AG still needs to advise KOM &amp; imp rep. Await reply.</t>
  </si>
  <si>
    <t>VAN3730</t>
  </si>
  <si>
    <t>ON TRACK!!04/11/16- disc. pkg sent to client.2nd chk pt cal scheduled on 04/22 @ 1pm EST. _x000D_
03/31/16-Prep Onboard: Wel.cal completed. 1st chk pt call scheduled on 04/11/16. _x000D_
03/29/16 -Prep Onboard: email client to confirm Wel.call date &amp; time. _x000D_
03/24/16- Prep Onboard: email client suggested 03/30@ 11am EST.  _x000D_
03/22/16 - Prep Onboard: email sent to schedule Wel.call _x000D_
12/10/2015- Prep onboard. 1st Contact email sent &amp; Emailed client advising April 2016 KOM. Await reply.</t>
  </si>
  <si>
    <t>PP43340</t>
  </si>
  <si>
    <t>04/05/2016: On Track for Project Closure. Preparing TTS document. No issues.  _x000D_
 _x000D_
03/22/2016: On Track for Project Closure. Client will do second live run on 03/23/2016. No issues.  _x000D_
 _x000D_
03/14/2016: On Track for Project Closure. Client will do a second live run. No issues.  _x000D_
 _x000D_
03/08/2016: On Track for Project Closure. Client is using Live Environment and will transmit on 03/16/2016. No issues. _x000D_
 _x000D_
03/01/2016: Project Closure delayed from 03/11/2016 to 03/25/2016. Client will do a second live Run.  _x000D_
 _x000D_
 _x000D_
02/22/2016: On Track for Project Completion of 03/11/2016. Client is capturing time. No issues.  _x000D_
 _x000D_
02/16/2016: On Track for Project Completion of 03/11/2016. Client will start capturing time on 02/16/2016. No issues.  _x000D_
 _x000D_
02/08/2016: On Track for Project Completion of 03/11/2016. Client will start capturing time on 02/16/2016. No issues.  _x000D_
 _x000D_
01/29/2016: Go-Live delayed from 01/27/2016 to 02/05/2016. People: Client could not complete testing and needs additional time.  _x000D_
 _x000D_
01/26/2016: On Track for Go-Live. Client has completed testing. Requested for Live Environment No issues.   _x000D_
 _x000D_
01/18/2016: On Track for Go-Live. Client will start Testing the system tomorrow. No issues.  _x000D_
 _x000D_
01/11/2015: On Track for Go-Live. Internal Testing in progress. No issues. _x000D_
 _x000D_
01/05/2015: On Track for Go-Live. Internal Testing in progress. Client on vacation. No issues. _x000D_
 _x000D_
 _x000D_
12/29/2015: On Track for Go-Live. Waiting Sign Off from client. Client on vacation. No issues _x000D_
 _x000D_
12/21/2015: On Track for Go-Live. Waiting Sign Off from client.  _x000D_
 _x000D_
 _x000D_
12/08/15- 1st check point complete _x000D_
11/30/15 - Pre-Admin WC complete w/ follow up email incl Discovery Pkg ,rush KOM est Dec 18t. _x000D_
 _x000D_
11/26/2015 - Prepping for preadmin. Sent follow-up email to client about preadmin call.-SS</t>
  </si>
  <si>
    <t>PP4R597</t>
  </si>
  <si>
    <t>YELLOW</t>
  </si>
  <si>
    <t>awaiting next transmit to send to service no issues just timeline delay</t>
  </si>
  <si>
    <t>04/11/2016: J.N. On Track for Go Live. Client in testing phase. No Issues</t>
  </si>
  <si>
    <t>04/11/2016: J.N. On Track for Go Live. Client in testing phase. No Issues _x000D_
 _x000D_
 _x000D_
04/05/2016:J.N. On track for Go Live. Configuration in progress. No Issues. _x000D_
03/29/2016:J.N. On track for Go Live. Awaiting sign-off from client for configuration _x000D_
03/22/2016: J.N. At Risk for Go Live. Entitlement configuration for client might not be possible. Working with SME to resolve. To revert back to client by 03/25/2016 with a feedback. _x000D_
03/21/2016 : On Track assigned to IC closed 03/21/2016 , KOM 03/22 .RO03/18/2016 : On Track Clock Delivery details recvd. Disc Packg due March 18th. _x000D_
03/15/2016 - On Track Discovery package to arrive March 16th .RO _x000D_
03/09/2016- On Track for KOM March 22, disc pckg back by Mar15. Assigned to IC to order clocks. Inst DB Requested today.RO _x000D_
02/16/2016- On Target for KOM, delayed deliverables on 1st Check point ,will catch up for 2nd chk P MARCH15.RO _x000D_
01/18/2016- On Target KOM 03/22 , WC complete , WC Email Summary sent, Live Memb Credentials sent , 1st &amp; 2nd Chk Date booked. RO _x000D_
11/30/2015- Pre-Welcome call email , ONBRD WC scheduled for Jan 18/2016. RO</t>
  </si>
  <si>
    <t>PP18298</t>
  </si>
  <si>
    <t>TAS Refrigerated Distribution - WFM only</t>
  </si>
  <si>
    <t>04/04/2016- Mark has accepted Invites 1chk APR25 and 2nd Chk May 20th , KOM May 31.RO _x000D_
03/02/2016- Delayed to end of May .RO _x000D_
03/01/2016- Follow up call : left VM , 1st ck pt sched. March 14,RO _x000D_
02/03/2016 - WC &amp; summary package sent to client , start March 1/2016 . KOM date changed to March 31/2016. RO _x000D_
01/28/2016 - Welcome Call sch for Feb 3 .RO _x000D_
12/01/2015 : Onboarding Welcome Call Invite sent for  JAN 22/16 _x000D_
11/26/2015 : Pre-admin Welcome email sent to client.</t>
  </si>
  <si>
    <t>PP22074</t>
  </si>
  <si>
    <t>3/7/16: DB- no response from client pushed from March to June _x000D_
 _x000D_
3/2/2016- Prep onboard. Sent email to client to advise KOM is in march. Await reply frpom client to arrange Wel Call&amp;confirm KOM date. _x000D_
 _x000D_
2/1/2016- Prep onboard. . Sent back to sales to re-review contract w/ client. Reserve 3/29 KOM. Await reply from sales so I can move forward. Wel Call delayed TBD. _x000D_
 _x000D_
1/26/2016- Prep onboard. Client didnt attend Wl Call. Emailed &amp;left VM. Await reply. _x000D_
 _x000D_
11/27/2015- Prep onboard. Wel Call sched 1/26@2:30pmEST. _x000D_
11/26/2015- Prep onboard. Sent 1st contact email &amp; email advising 3/29 KOM. Await reply.</t>
  </si>
  <si>
    <t>PP2F442,PP9G543,PP9G789</t>
  </si>
  <si>
    <t>10/29/2015- Prep onboard. Wel Call 12/7 @3pmEST. _x000D_
10/27/2015- Prep onboard. Sent 1st contact email&amp; emailed client advising late jan KOM. Await reply</t>
  </si>
  <si>
    <t>PP4W787</t>
  </si>
  <si>
    <t>04/11/16- emailed client new KOM date. waiting for reply. _x000D_
04/04/16- Email client.adv KOM pushed to mid-june. 03/21/2016 - Prep onboard: On hold as per client's request.looking for clarifications from sales. _x000D_
 _x000D_
1/20/2016- Prep onboard. Client hasn't responded. Emailed client again. Await reply. _x000D_
 _x000D_
1/13/2016- Prep onboard. Emailed client again to arrange Wel Call. Still awaiting reply. _x000D_
 _x000D_
11/27/2015- Prep onboard. Emailed 1st contact email &amp; advised client KOM. Await reply. _x000D_
11/26/2016- Prep onboard. Ask Dean if we're taking this on as it says HCM. Await reply.3/4/2016- Prep onboard. Wel Call DONE! 1st Chk Call 3/11@12pmEST.</t>
  </si>
  <si>
    <t>04/12/16 - On Track for go live. Running Parallel. Client expected to go live tomorrow.</t>
  </si>
  <si>
    <t>04/12/16 - On Track for go live. Running Parallel. Client expected to go live tomorrow. _x000D_
 _x000D_
04/05/16 - Configurationin progress.  _x000D_
On track for parallel testing on 4/11. No issues. _x000D_
 _x000D_
03/29/2016 - DM At Risk for go live. Although Test walkthrough completed. Insync account still not set up. Insync IC came back from sick leave on 3/29/2016. Followed up with Manager, awaiting response on completion of insync.  _x000D_
03/22/2016 - DS On track for GoLive. Configuration in progress. _x000D_
 _x000D_
02/23/2016- DRS - on track for go live, config, no issues _x000D_
02/16/2016: DRS, On Track for Go Live, config, no issues at this time _x000D_
02/02/2016 - DRS - still pulling info for Disc Wkbk from client; expect signoff for wkbk this week; config to begin this wk _x000D_
1/28/2016 -  DRS - KOM compl Jan 21; following w/ managed payroll svcs re: jobs and dept info _x000D_
1/19/2016 - DRS - KOM sched for Jan 20 _x000D_
1/8/2016- Preadmin DONE! KOM 1/18 @12:30-2:30pmEST.2 DF Touch Bio Clocks w/ No Reader ordered. _x000D_
12/17/2015- Prep onboard. Left vm &amp;email client. Await reply. _x000D_
12/16/2015- Prep onboard. As per Normand, KOM 1/18. Trying to do preadmin w/ client but need clients contact info. Awaiting reply from Normand. _x000D_
11/25/2015- Prep onboard. Tentatively going to Darrin. Await confirm from R.Payumo.12/15/2015- Prep onboard. AG decided to give this to DRS&amp;RO to KOM in Dec. Waiting to hear back from SMongrain &amp;sales who to contact for WFM. Will do old preadmin process</t>
  </si>
  <si>
    <t>MON3950-MON3952</t>
  </si>
  <si>
    <t>risk with timing on Insync setup to map WFM</t>
  </si>
  <si>
    <t>04/11/16: At Risk for Go-Live. Client is still unable to log in to the system. Client tentatively scheduled meeting for 04/12/16 so that we can talk to their IT person.</t>
  </si>
  <si>
    <t>04/11/16: At Risk for Go-Live. Client is still unable to log in to the system. Client tentatively scheduled meeting for 04/12/16 so that we can talk to their IT person. _x000D_
 _x000D_
  _x000D_
 _x000D_
04/05/16: At Risk for Go-Live. Client is having issues to log in to the system. She is working with her IT team to find a solution.  _x000D_
 _x000D_
03/22/16: Go-Live delayed from 3/23 to 4/12/16. Client was unable to complete the testing as she was on vacation. No issues. _x000D_
 _x000D_
03/15/16: At Risk for Go-Live. Client received the testing environment but advised that she would be on vacation and might not complete the testing by 03/23/16.  _x000D_
 _x000D_
03/08/16: On Track for Go-Live. Doing configuration. No issues.  _x000D_
 _x000D_
2/17/2016- Prep onboard. ONBOARD DONE! KOM 2/22. Assigned to Nishna. _x000D_
 _x000D_
2/11/2016- Prep onboard. Client cancelled 2nd Chk Call again. Client promised Disc Pack by 2/16. If they dont give back Disc Pack- push to the end of the line. KOM resched for end of the month. _x000D_
 _x000D_
1/27/2016- Prep onboard. DELAYED. KOM pushed to Feb 15/16. 2nd Chk Call resched for 2/11@10:30EST. _x000D_
 _x000D_
1/19/2016- Prep onboard. Client declined 2nd Chk Call Zaklina rescheduled for Jan 26th.  _x000D_
 _x000D_
12/11/2015- Prep onboard. 1st Chk Call DONE. 2nd Chk Call 1/19@11amEST.  _x000D_
12/3/2015- Prep onboard. Wel Call DONE! 1st Chk 1/19. _x000D_
 _x000D_
11/23/2015- Prep onboard. Wel Call 12/3@11amEST. _x000D_
11/10/2015- Prep onboard. Advised client new KOM date. They will reply once HR person is back. Await reply _x000D_
10/27/2015- Prep onboard. Sent 1st contact email&amp; emailed client advising late jan KOM. Await reply</t>
  </si>
  <si>
    <t>PP16538</t>
  </si>
  <si>
    <t>04/11/2016: On Track for Project Closure, client manually entered hours on Powerpay, will be transmitting from Dayforce next pay period.</t>
  </si>
  <si>
    <t>04/11/2016: On Track for Project Closure, client manually entered hours on Powerpay, will be transmitting from Dayforce next pay period. _x000D_
 _x000D_
04/04/2016: On Track for Project Completion, client capturing time, no issues. _x000D_
 _x000D_
 _x000D_
03/28/2016: On Track for Project Completion, client capturing time, no issues. _x000D_
 _x000D_
 _x000D_
 _x000D_
03/21/2016: on Track for Project Completion, sending documents to service for reviews, no issues. _x000D_
 _x000D_
 _x000D_
03/14/2016: On Track for Project Completion, client capturing time, no issues. _x000D_
 _x000D_
 _x000D_
03/08/2016: On Track for Project Closure, client capture time, no issues. _x000D_
 _x000D_
 _x000D_
 _x000D_
02/29/2016: On Track for Project Completion, client rolling out Dayforce to employees, no issues. _x000D_
 _x000D_
 _x000D_
02/22/2016: On Track for Project Completion, client capturing time, no issues. _x000D_
 _x000D_
 _x000D_
02/16/2016: On Track for Project Completion, uploading employee details. _x000D_
 _x000D_
 _x000D_
02/09/2016: On Track for Go-Live, client testing, no issues. _x000D_
 _x000D_
 _x000D_
02/01/2016: On Track for Go-Live, client testing, no issues. _x000D_
 _x000D_
 _x000D_
 _x000D_
01/26/2016: At Risk for Go-Live, client requested more time for testing purposes. _x000D_
 _x000D_
 _x000D_
01/19/2016: On Track for Go-Live, client testing, no issues. _x000D_
 _x000D_
 _x000D_
 _x000D_
01/11/2016: On Track for Go-Live, client testing, No issues. _x000D_
 _x000D_
 _x000D_
 _x000D_
01/04/2016: On Track for Go-Live, client testing, no issues. _x000D_
 _x000D_
 _x000D_
 _x000D_
12/29/2015: On Track for Go-Live, Internal Testing in progress, no issues. _x000D_
 _x000D_
 _x000D_
12/23/2015: On Track for Go-Live, doing Configuration, no issues. _x000D_
 _x000D_
 _x000D_
12/15/2015: On Track for KOM, no issues. _x000D_
 _x000D_
 _x000D_
 _x000D_
12/9/2015- Onboard DONE. Assigned to Deensha. Client returned Disc Pck to Deensha. _x000D_
11/6/2015- Prep onboard. Wel Call DONE + Sent Advance Disc Pack. 2nd Chk Call 12/8@2pmEST _x000D_
10/28/2015- Prep onboard. Wel Call 11/4@10amEST. Will give advance Disc Pack w/ Wel Pack. 2nd Chk Call 12/8@2pm. _x000D_
10/27/2015- Prewp onboard. Emailed client KOM 12/17. Await reply  _x000D_
10/22/15: Dean: Please start on boarding using new process</t>
  </si>
  <si>
    <t>PP4W726</t>
  </si>
  <si>
    <t>04/11/16- Adv new KOM date. Waiting reply. _x000D_
3/7/16: DB- no response from client pushed from March to June _x000D_
3/2/2016- Prep onboard. NOT ON TRACK! Emailed client again to advise 3/14KOM. Await reply. _x000D_
2/2/2016- Prep onboard. NOT ON TRACK! KOM pushed to 3/14. Emailed client again.  _x000D_
1/20/2016- Prep onboard. Emailed client again and advised of last wk Feb KOM &amp;if its feasible given that they are starting PP in Feb. Await reply. _x000D_
1/19/2016- Prep onboard. Emailed client about KOM. Await reply. _x000D_
1/15/2016- Prep onboard. NOT ON TRACK. Reverted to sales. Await reply from sales still. _x000D_
1/13/2016- Prep onboard. Emailed Sales again for update. Await reply. _x000D_
1/5/2016- Prep onboard. as per Dean, KOM has been pushed out 1 month. KOM will now be Feb 2016. _x000D_
12/30/2015- Prep onboard. Emailed sales again to find contact info. Emails keep bouncing back and client not returning calls. Await reply. _x000D_
12/14/2015- Prep onboard. Emailed client again. Await reply. _x000D_
12/01/2015- Prep onobard. returned Anna's call but cannot leave vm. Sent email advising late jan KOM. Await reply. _x000D_
11/26/2015- Prep onboard. Sent another email CC Sales. Await reply. _x000D_
11/17/2015- Prep onboard. Follow-up w/ client. Left vm&amp;emailed client. Await reply _x000D_
10/14/2015 - Aleksandra - intro call with client in Sean's absence, sent the intro emails, client will respond with availability for onboarding presentation via email</t>
  </si>
  <si>
    <t>PP4W554</t>
  </si>
  <si>
    <t>04/11/16: At Risk for Go-Live. Client has stillnot provided sign off and advised that she will get back later during the day.</t>
  </si>
  <si>
    <t>04/11/16: At Risk for Go-Live. Client has stillnot provided sign off and advised that she will get back later during the day.  _x000D_
 _x000D_
04/05/16: At Risk for Go-Live. Issues to pull required information from Insync. Working closely with Nancy to validate all data.  _x000D_
 _x000D_
2/26/2016- Prep onboard. Onboard DONE! Emailed client to advise Nishna will go through Disc Pack w/ client. Nishna will est. KOM date. Assigned to Nishna. _x000D_
 _x000D_
2/19/2016- Prep onboard. Cathy is not back yet. KOM has to push out. Yogesh/Deemah will have to resource this. 2nd Chk Call will have to be resched to later date. _x000D_
 _x000D_
1/15/2016- Prep onboard. Client wants to be live 4/1. Spoke w/ Cathy, soonest live will be mid-late April. Advised client &amp; Eva Tang mid-late April Live. Wel Call sched 1/25@4pm w/ client. Advised client of mid-late April live. Await reply. _x000D_
 _x000D_
 _x000D_
01/08/15:AG, Sean to restart onboarding... contact customer to figure out KOM _x000D_
 _x000D_
12/14/2015- Prep onboard. Sent client email again to resched Wel Call. Await reply. _x000D_
12/9/2015- Prep onboard. Need to resched bc i have the FLU. _x000D_
10/8/2015- Prep onboard. Wel Call 12/9@11amEST. _x000D_
10/8/2015- Prep onboard. Emailed 1st contact email&amp; advised client 1/25KOM. Await reply.</t>
  </si>
  <si>
    <t>WAT0166</t>
  </si>
  <si>
    <t>04/12/16:  At Risk For Project Completion.  Issue with type of clock sold to client.  Client sold Dayforce Clock without Fingerprint scanner, Client requires Dayforce Clock with Fingerprint scanner.  Jack Gowen(Sales) contacted to resolve issue.</t>
  </si>
  <si>
    <t>04/12/16:  At Risk For Project Completion.  Issue with type of clock sold to client.  Client sold Dayforce Clock without Fingerprint scanner, Client requires Dayforce Clock with Fingerprint scanner.  Jack Gowen(Sales) contacted to resolve issue. _x000D_
 _x000D_
03/29/16:  Go Live Delayed from 03/28 to 04/04.  Call scheduled with client on 04/01 to review refinements. _x000D_
 _x000D_
3/23/2016: DC, Delayed go live from 03/18/16 to 03/28/16. Client out of office on business trip. Sign off will be provided on her return on 03/24/16. _x000D_
 _x000D_
03/15/16: On Track for Go Live, Client currently testing.  No Issues. _x000D_
 _x000D_
3/3/2016: DM, Delayed Go live from 3/14/16 to 3/18/16. Process: Account reassigned delayed project by 1 week due to additional time required by new IC to review configuration and re-test. Test Walkthrough scheduled for 3/7/16. _x000D_
 _x000D_
03/01/2016: DM, On Track for go live, internal testing in progress. Test walkthrough scheduled for 03/04/2016. No Issues.  _x000D_
 _x000D_
02/23/2016: On track for go live. Internal testing in progress, no issues. _x000D_
 _x000D_
02/19/2016: On track for Go Live, Weekly call conducted, client has requested for job and positions name change. Next weekly call scheduled for Tuesday, February 23rd 2016. _x000D_
 _x000D_
 _x000D_
02/16/2016: On track for Go Live, Weekly call conducted, client credentials requested for test environment. Next call scheduled for Friday, February 19th 2016 at 09:30 EST.  _x000D_
 _x000D_
 _x000D_
02/11/2016: On track for Go Live, first Test Walkthrough conducted, client requested for the jobs and positions to be similar and Weekly call scheduled for 02/16/2016 at 09:30 EST. _x000D_
 _x000D_
 _x000D_
02/08/2016: On track for Go Live. Workbook sign off received from client. No issues _x000D_
 _x000D_
 _x000D_
01/28/2016: Kick Off Meeting Completed without covering Entitlements. Client has showed interest in Entitlements - awaiting confirmation from Sales Rep.  _x000D_
 _x000D_
 _x000D_
01/22/2016- ONBOARDING process closed all doc's posted on SharePoint , email to PL to schedule KOM. RO _x000D_
01/08/2016-2nd chk call sch Jan22. RO _x000D_
12/04/2015- Discovery Pckg sent early as per CL Request.RO _x000D_
11/20/2015- prep onboard. Wel call DONE. Chk Call 12/4@11am.RO _x000D_
11/19/2015- Prep onboard. Welc Call DONE! RO _x000D_
10/06/2015- Prep onboard. Ricki sent 1st contact email and sched Welc Call for .RO</t>
  </si>
  <si>
    <t>PP2E227</t>
  </si>
  <si>
    <t>04/06/2016 - Disc Assist still not finished. Client cancelled DF Touch Clock Order. Email sent to Alexandra in sales to amend contract.RO _x000D_
04/01/2016 - Client requesting help with completing Disc Packg. Schedule meeting APR 6.RO _x000D_
02/23/2016 - Client has requested further delay , DISC Doc's back by June 3rd , KOM rescheduled for June 8th .RO _x000D_
02/01/2016 - Check status with client on  Feb 22. RO _x000D_
12/10/15: Delayed KOM 01/22/16- to 03/29/16 Client not ready. Discovery Package sent 12/11/15. _x000D_
 _x000D_
11/24/15- Pre-admin Welcome call complete and emailed .  _x000D_
10/6/15- Prep onboard. Ricki sent 1st contact email. Await reply for Wel Call date from client. RO</t>
  </si>
  <si>
    <t>PP9Y388</t>
  </si>
  <si>
    <t>03/15/16 - TTS call scheduled for 3/171/6. No issues. _x000D_
03/08/16 - On Track for project completion. Awaiting TTS call date confirmation. _x000D_
 _x000D_
02/29/16 - At risk for project completion. Still awaiting sign-off from client and review of TTS doc from service _x000D_
 _x000D_
02/22/16 - On track for project completion. Awaiting sign-off. No issues. _x000D_
02/16/2016 - At risk for project completion. _x000D_
02/09/2016 - Ontrack for project completion. Sending sign-off document to client. No issues. _x000D_
 _x000D_
02/02/16 - On track for project completion. Post-live refinement in progress. No issues. _x000D_
01/26/16 - On track for project completion. First live run on 1/26/16. No issues. _x000D_
01/19/16 - DS, On track for project completion. First time capture in progress. No issues. _x000D_
01/12/16 - On track for GoLive. UAT Testing completed and sign off received. Production environment requested. ECD 1/13/16 _x000D_
No issues. _x000D_
 _x000D_
01/05/16: DS: Go live delayed from 01/05/16 to 01/12/16 as per agreement with client. People: Client requested additional testing time after festive season. _x000D_
 _x000D_
12/29/15 - On track for Go-Live. External testing in progress. Client on leave. No issues.  _x000D_
 _x000D_
12/22/15 -  On track for GoLive. External testing in progress. No issues. _x000D_
 _x000D_
12/14/15 - On track for GoLive. External testing in progress. No issues. _x000D_
12/08/15 - On track for Go-Live. Internal testing. No issues. _x000D_
12/01/2015 - Configuration in progress. On track for Go-Live. No issues. _x000D_
11/24/2015 - KOM completed. On track for Go-Live. No issues. _x000D_
11/19/2015 - Welcome call completed. No issues _x000D_
 _x000D_
11/19/2015- Onboard DONE!11/13/2015- Prep onboard. 1st Chk Call DONE. 2nd Chk Call 11/19@11:30amEST.  _x000D_
10/29/2015- Prep onboard. Wel Call DONE! 1st Chk call 11/13@11 _x000D_
10/8/2015- Prep onboard. Swapped KOM with Georgian. KOM 11/23.  Wel call 10/23@12pm EST. _x000D_
10/2/2015- Prep onboard.  Emailed mgnt when KOM is&amp; if we can push up project sooner. _x000D_
9/29/2015- Prep onboard. Spoke w/ client who wants to start earlier. Advised mgnmt, Await reply. _x000D_
9/28/2015- Prep onboard. 1st contact email sent&amp; email advising Jan KOM.</t>
  </si>
  <si>
    <t>PP18114</t>
  </si>
  <si>
    <t>02/09/2016: On Hold, restaurant not built yet, EDT: 04/01/2016 _x000D_
 _x000D_
 _x000D_
 _x000D_
02/01/2016: On Track for Go-Live, client testing, no issuess. _x000D_
 _x000D_
 _x000D_
01/26/2016: On Track for Go-Live, client testing, no issues. _x000D_
 _x000D_
 _x000D_
 _x000D_
01/11/2016: On Track for KOM, no issues. _x000D_
 _x000D_
 _x000D_
12/16/2015- Prep onboard. No onboard required as its exact setup as Fort Mac. Client returned Disc Pack. Assigned to Deensha. KOM Jan 18th _x000D_
12/14/2015- Prep onboard. Emailed client again for the Disc Pack back and to see if she made the adjustments yet. Await reply. _x000D_
11/23/2015- Prep onboard. Client doesn’t want to redo Onboard process for sister company. Client advised its identical setup as Fort Mac. KOM Jan 18th. Await reply from Dean.  _x000D_
9/30/2015- Prep onboard. Wel call 11/23@11amEST.Client cannot start eralier bc store isnt built yet. _x000D_
9/21/2015- Prep onboard. Same client as Fort Mac. Emailed 1st contact email&amp; advised Dec KOM</t>
  </si>
  <si>
    <t>PP4W201</t>
  </si>
  <si>
    <t>04/11/2016: On Track for Project Closure. Service call reschedule since client missed the first one.</t>
  </si>
  <si>
    <t>04/11/2016: On Track for Project Closure. Service call reschedule since client missed the first one. _x000D_
 _x000D_
 _x000D_
04/04/2016: On Track for Project Closure, service call schedule for 04/06/16, no issues. _x000D_
 _x000D_
 _x000D_
03/28/2016: On Track for Project Completion, client transmitting today, no issues. _x000D_
 _x000D_
 _x000D_
03/21/2016: On Track for Project Completion, client capturing time, no issues. _x000D_
 _x000D_
 _x000D_
03/16/2016: Delayed Project Completion _x000D_
from 03/18/2016 to 04/28/2016, people: client manually entered hours on Powerpay. _x000D_
 _x000D_
03/14/2016: On Track for Project Completion, service call tomorrow, no issues. _x000D_
 _x000D_
 _x000D_
03/08/2016: On Track for Project Closure, service reviewing documents, no issues. _x000D_
 _x000D_
 _x000D_
02/29/2016: On Track for Project Completion, client capturing time, no issues. _x000D_
 _x000D_
 _x000D_
02/22/2016: On Track for Project Completion, client capturing time, no issues. _x000D_
 _x000D_
02/16/2016: At Risk for Project Completion, client manually entered time on Powerpay. _x000D_
 _x000D_
 _x000D_
 _x000D_
02/09/2016: On Track for Project Completion, client capturing time, no issues. _x000D_
 _x000D_
 _x000D_
02/01/2016: At Risk for Project Completion, clock issue resolved however, client not responding to any email or phone call. _x000D_
 _x000D_
 _x000D_
01/26/2016: At Risk for Project Closure. client having issues registering Fingerprints, logged a ticket to clock support team. _x000D_
 _x000D_
 _x000D_
 _x000D_
01/19/2016: Delayed project Completion from 02/01/2016 to 02/26/2016, people: client enrolling employees now. No issues _x000D_
 _x000D_
 _x000D_
 _x000D_
01/11/2016: On Track Project Completion, client registering employees fingerprints, no issues. _x000D_
 _x000D_
 _x000D_
01/04/2016: On Track for First Punch, working on clock setup, no issues. _x000D_
 _x000D_
 _x000D_
 _x000D_
12/29/2015: On Track for Go-Live, client completed testing and is on holiday, Awaiting sign off. No issues. _x000D_
 _x000D_
 _x000D_
12/15/2015: On Track for Go-Live, client testing, no issues. _x000D_
 _x000D_
 _x000D_
12/08/2015: On Track for Go-Live, no issues. _x000D_
 _x000D_
11/23/2015: At Risk for Go-Live, client not attending Test Walk through. _x000D_
 _x000D_
 _x000D_
11/16/2015: On Track for Go-Live, Doing Configuration, no issues. _x000D_
 _x000D_
11/09/2015: On Track for Go-Live, Doing Config, No Issues. _x000D_
 _x000D_
10/5/2015- Prep preadmin completed. KOM 10/28@10:30am EST. Client will return wb by 10/22. _x000D_
10/1/2015- Prep preadmin. Client's dads in hospital but doesntw ant to delay. Emailed advance WB. Old Process. Preadmin call 10/5@11:30amEST. _x000D_
9/24/2015- Prep onboard.Wel call resched 9/30@3pm. _x000D_
9/21/2015- Prep onboard. Wel Call 9/21@3pm&amp;^ client didnt attend. Left vm&amp;email.. Await reply. _x000D_
9/15/2015- Prep onboard- Emailed client 1st ciontact email&amp;advised 10/30 KOM. Await reply.</t>
  </si>
  <si>
    <t>PP4C642</t>
  </si>
  <si>
    <t>04/06/16, SL- Go live delayed from 04/06/16 to 04/24/16. Test walkthrough scheduled for 04/11/16. _x000D_
 _x000D_
03/29/15, SL- at risk for go live, test walkthrough haven't been confirmed yet. Manager engaged. _x000D_
 _x000D_
03/08/16- SL, At risk for Go-live, Test walkthrough had to be reschedule to 03/09/16. _x000D_
 _x000D_
03/01/16- SL, Go live delayed from 03/08/16 to 03/21/16, client, requested to schedule the test-walk through for the 03/07/2016. _x000D_
 _x000D_
02/22/16-SL, On Track for GO live, internal testing, no issues. _x000D_
 _x000D_
02/16/16- SL, On Track for Go Live, config completed, awaiting customer's HR import validation, no issues. _x000D_
 _x000D_
02/02/16- SL, On Track for go live, no issues, working on config. _x000D_
 _x000D_
01/26/2016-SL, On Track for GO live, Awaiting config sign off. _x000D_
 _x000D_
 _x000D_
 _x000D_
12/16/2015- Prep onboard. Onboard DONE!. Assigned to Staline. KOM Jan 25, 2016. _x000D_
 _x000D_
12/14/2015- Prep onboard. Emailed JAzie again. _x000D_
12/2/2015- JAzie said client is away and back tomorrow. JAzie will call tomorrow to do preadmin.. _x000D_
9/28/2015- Prep preadmin. JAzie confirmed client accepeted Dec KOM. JAzie will call client 3 weeks prior to do preadmin. _x000D_
9/25/2015- Prep onboard. Advised JAzie to contact client again to tell Dec KOM. Await reply. _x000D_
8/31/2015- Prep onboard- Emailed client 1st ciontact email&amp;advised Dec KOM. Await reply.</t>
  </si>
  <si>
    <t>PP40037</t>
  </si>
  <si>
    <t>11/5/2015- Prep onboard. Client wants to start April 4 and be LIVE for May 16th. Proposed Onboard March 4. Await reply. _x000D_
10/272015- Prep onboard. Wel Call NOT FINISHED. Client thinks they will not KOM Dec. Will touch basew/ client 10/30 _x000D_
10/9/2015- Prep Onboard. Resch Wel Call 10/27 @2:30pm EST. Emailed couple times &amp;left vm _x000D_
9/15/2015- Prep onboard. Wel call 10/16 @2:30pmEST. _x000D_
9/2/2015- Prep onboard- Emailed client 1st ciontact email&amp;advised Dec KOM. Await reply.</t>
  </si>
  <si>
    <t>PP9C767, PP9N925</t>
  </si>
  <si>
    <t>04/12/16 DA, Project completion delayed from the 04/13/16 to 04/28/16. Client, processed payroll without transmitting and customer mentioned that there are some critical issues on the timesheet.  Timesheet issues have been resolved.  Client requested change in Meal and break policy.  Test Transmit to be done on 4/18.</t>
  </si>
  <si>
    <t>04/12/16 DA, Project completion delayed from the 04/13/16 to 04/28/16. Client, processed payroll without transmitting and customer mentioned that there are some critical issues on the timesheet.  Timesheet issues have been resolved.  Client requested change in Meal and break policy.  Test Transmit to be done on 4/18. _x000D_
 _x000D_
04/06/16-SL, Project completion delayed from the 04/13/16 to 04/28/16. Client, processed payroll without transmitting and customer mentioned that there are some critical issues on the timesheet. _x000D_
 _x000D_
03/29/16- SL,On Track for project completion, live transmit, no issues. _x000D_
 _x000D_
03/22/16-SL, At risk for project completion, client want to have tardy rules implemented. possible change request. awaiting manager and sales update.  _x000D_
 _x000D_
08/03/16- SL, On Track for project completion, Meeting scheduled with clock team and customer to review punching issue. ETA for resolution 03/09/2016. _x000D_
 _x000D_
03/01/16- SL, On Track for project completion, Capturing time, no issues. _x000D_
 _x000D_
02/22/16- SL, GO live delayed from 02/19/16 to 03/04/16, People:ceridian, Refinements needed on Paypolicy, scheduling, vacation accrual, EE rates and punch policy. _x000D_
 _x000D_
02/19/16- SL, Meeting scheduled with customer for 02/22/16 to review project plan. _x000D_
 _x000D_
 _x000D_
 _x000D_
02/02/16- SL, At risk for go live, vacation average rate calculation will involve some manual adjustments to be done on customer's side yearly. Will schedule call to review by 02/05/16. _x000D_
 _x000D_
01/19/2016- SL, At risk for go live, amendments on paypolicy, punch policy, HR data being done as per customer's request. ECD 1/29/16 _x000D_
01/12/2016- Go live delayed from 01/15/2016  to 01/29/2015, People: Client requested a full HR import to be completed in test to resume testing. HR import completed. UAT in progress. _x000D_
 _x000D_
 _x000D_
01/05/16- At risk for Go live, customer came back from vacation, reviewing changes and asking for more refinement. meeting schedule with customer and manager on 01/06/16 11 am est to discuss. _x000D_
12/22/2015- At risk for Go live, client still not responding back. To emails and phone call. Manager engaged. _x000D_
12/01/2015-On Track for Go live, external Testing,no issues. _x000D_
11/24/2015-On Track for go live, awaiting client sign off, no issues.  _x000D_
11/17/2015- On Track for Go live, client doing testing, no issues. _x000D_
 _x000D_
10/28/2015- On Track for Go live, Working on Config, no issues. _x000D_
 _x000D_
10/19/2015 - On Track for Go live, Working on config, no issues. _x000D_
 _x000D_
10/13/2015- ON Track for KOm, no issues. _x000D_
 _x000D_
9/302015- Preadmin completed. Wel email sent to client w/ WB. _x000D_
9/25/2015- Prep onboard. Advised JAzie to contact client again to tell Dec KOM. Await reply. _x000D_
9/18/2015- Prep onboard. Emailed mgnt what tod o w/ French preadmin bc JAzie left team. Awaiit reply. _x000D_
8/28/2015- Prep onboard. Asked to JAzie to contact  client to advise Dec KOM.</t>
  </si>
  <si>
    <t>PP4C448</t>
  </si>
  <si>
    <t>04/12/16:  On Track For Project Completion, Awaiting balances in order to begin Live Time Capture.</t>
  </si>
  <si>
    <t>04/12/16:  On Track For Project Completion, Awaiting balances in order to begin Live Time Capture. _x000D_
 _x000D_
04/08/16:  Go Live Delayed from 03/29 to 04/08.  Sign Off received on 04/05.  To wipe test data and do a fresh re-import of data prior to Go Live. _x000D_
 _x000D_
3/23/2016: DM, Delayed go live from 3/15/16 to 3/29/16. People: Client needs hand holding and requested support with her testing, Assisted testing provided. Testing Completed 3/22/16. Awaiting sign off. _x000D_
 _x000D_
03/15/16: At Risk for Go Live, client to review refinements on 03/15 prior to giving sign-off. _x000D_
 _x000D_
03/08/16: Delay GO live from 03/04 to 03/15.  Process, currently working on Organisational Structure refinements, to be completed by 03/11. _x000D_
 _x000D_
02/29/16: Delay Go Live from 03/01 to 03/04.  People, client to review refinements and provide feedback. _x000D_
 _x000D_
02/22/16: At Risk For Go Live, Client has not completed external testing due to business critical issues as per call on 02/23. Manager engaged to call client on 02/24 as per request. _x000D_
 _x000D_
02/16/16: Delay Go Live from 02/12 to 03/01.  People, client began testing on 02/16. _x000D_
02/02/16:  Delay Go Live from 01/29 to 02/12.  People,  Payroll Processing delayed client testing. Client to begin Client Testing on 02/02. _x000D_
 _x000D_
01/25/16: At Risk for Go Live, client expected to complete testing in time for 01/29, however has mentioned concerns over possibly being unable to completing testing due to payroll being run on current week. _x000D_
  Track for Go Live, Testing call to be done with client on 01/22. No Issues _x000D_
 _x000D_
1/12/16: On Track for Go Live. Testing in progress. No issues _x000D_
 _x000D_
12/11/2015- Onboard DONE. KOM 12/16@1-3pmEST. Still resolving clock issue. _x000D_
11/27/2015- Prep onboard. Wel Call DONE Chk Call 12/11@10amEST. Sent Disc Pack in advan ce. _x000D_
11/26/2015- Prep onboard. Wel Call sched 11/27 @10:30amEST11/17/2015- Prepping onboard. Emailed client AGAIN. Await reply. Need to sched Wel Call. 10/20/2015- Prep onboard. Not on track. Sent another email to sales and sales manager to find out status of WFM. Await reply. _x000D_
10/9/2015- Prep onboard. Emailed M.Tuske to follow-up w/ client. Await reply. _x000D_
10/7/2015- Prep onboard. Emailed client CCsales&amp;mgnt advised 12/14 KOM. Await reply. _x000D_
10/2/2015- Prep onboard. Still no reply. emailed client 7 sales. Advised in email Dec 15 KOM. Await reply. _x000D_
9/18/2015- Prep onboard. Still no reply. Advised in email Dec 15 KOM. Await reply. _x000D_
8/26/2015- Prep onboard. Emailed 1st contact email. Also emailed client advising mid-Dec KOM. Await reply</t>
  </si>
  <si>
    <t>PP1L779, PP1Y329</t>
  </si>
  <si>
    <t>04/12/16:  At Risk For Project Completion,  Client having issues logging in.  Issue spread across to many employees.  Discovering root cause and providing solution by 04/15.</t>
  </si>
  <si>
    <t>04/12/16:  At Risk For Project Completion,  Client having issues logging in.  Issue spread across to many employees.  Discovering root cause and providing solution by 04/15. _x000D_
 _x000D_
04/06/16: On Track for Project Completion, Awaiting beginning of new pay period starting on 04/08. _x000D_
 _x000D_
03/29/16:  Project Completion Delayed from 04/01 to 05/02.  Client to begin full use of Dayforce as from next pay period beginning 04/08. _x000D_
 _x000D_
03/22/16:  At Risk for Project Completion, Client currently in time time capture.  To discuss timeline on 03/25. _x000D_
 _x000D_
03/16/16: At Risk For Project Completion, Vacation balances received and uploaded. Pay period starting 03/19 to be used for time capture.  To discuss revised timeline with client on 03/18. _x000D_
 _x000D_
03/08/16:  At Risk For Project Completion, Client unable to provide balance information due to shutdown of IT infrastructure of client due to virus outbreak.  Client has committed to provide balances in time for pay period starting 03/16. _x000D_
 _x000D_
02/29/16:  On track for project completion, awaiting balance information from client. No Issues. _x000D_
 _x000D_
02/22/16: DM, On Track for project completion, client compiling balance data to import for start next time capture on 03/01 _x000D_
 _x000D_
02/16/16: Delay Go Live from 02/15 to 02/22.  People, awaiting sign-off from client, client unreachable by phone.  To attempt again on 02/18. _x000D_
02/08/16: Delay go Live from 02/05 to 02/15.  People, client unable to access test environment despite credentials sent and reset.  Issue resolved on 02/04. 02/02/16: Delay Go Live from 01/29 to 02/05.  People, Client unable to finish testing on 01/29.  To finish on 02/03. _x000D_
01/25/16: At Risk for Go Live, client expected to complete testing in time for 01/29, however 72 hour turnaround expected for Go Live Request to be processed. _x000D_
 _x000D_
01/19/16: On Track for Go Live, Testing call to be done with client on 01/21. No Issues _x000D_
 _x000D_
01/12/16: On Track for Go Live, Testing in progress. No issues. _x000D_
 _x000D_
12/15/2015- Prep onboard. Onboard DONE! KOM 12/18@9amEST. _x000D_
11/25/2015- Prep onboard. 1st Chk Call DONE. Pacing on track. 2nd Chk Call 12/15@2pmEST. NEW KOM 12/17. Client shut down 12/24-1/3. _x000D_
10/23/2015- Prep onboard. Wel Call DONE. 1st Chk Call  11/23@2pmEST. 8/24/2015- Prep onboard. Wel Call 10/23 @10amEST _x000D_
8/21/2015- Prep onboard. Emailed 1st contact email. Emailed him also explaining KOM and to disregard Colette's email/call. _x000D_
2015/08/18 Colette McNeil:  I called Ulrike and advised her we recieved the processed contracts and the project will be assigned as soon as a resource is available.  I followed up with the same in an email.</t>
  </si>
  <si>
    <t>PP4V763</t>
  </si>
  <si>
    <t>RED</t>
  </si>
  <si>
    <t>02/16/2016: On Track for Project closure. Scheduled Transfer to Service call for Wednesday 02/17/2016. No issues.  _x000D_
 _x000D_
02/09/2016: On Track for Project closure. Scheduled Transfer to Service call for Friday 02/12/2016. No issues.  _x000D_
 _x000D_
02/01/2016: Project Closure delayed from 01/29/2016 to 02/12/2016. Service Team still reviewing account.  _x000D_
 _x000D_
01/26/2016: Project closure delayed from 01/25/2016 to 01/29/2016. Service reviewing account.  _x000D_
 _x000D_
01/18/2016: Project closure delayed from 01/15/2016 to 01/25/2016. People: Not yet received Sign Off from client.  _x000D_
 _x000D_
01/11/2015: On track for project completion. Service reviewing account. No issues. _x000D_
 _x000D_
01/05/2015: On track for Project completion. Client on vacation - TTS docs compiled and internal review completed - awaiting Sign Off to send to service. No issues. _x000D_
 _x000D_
 _x000D_
12/29/2015:  On track for Project closure on 01/15/2016. Client on vacation. _x000D_
 _x000D_
12/15/2015: On track for Project Closure. TTS in Progress. No issues.  _x000D_
 _x000D_
12/01/2015: On track for Project Completion. Updating Balances. No issues.  _x000D_
 _x000D_
11/24/2015: On track for Project Completion. Client processed payroll today 11/24/2015. No issues.  _x000D_
 _x000D_
 _x000D_
10/28/15: At Risk for Go Live. Client was off sick and returned to work today. Call scheduled 10/28 to discuss go live date. _x000D_
 _x000D_
10/21/15: At Risk for Go Live. Client is off sick until the 26th of October and will send sign off on her return to work.  _x000D_
 _x000D_
10/19/15: On track for Go Live. awaiting sign off. No issues. _x000D_
 _x000D_
10/13/15: On track for Go Live. External testing in progress. No issues. _x000D_
 _x000D_
10/05/15: On track for Go Live. External testing in progress. No issues. _x000D_
 _x000D_
9/29/15: On track for Go Live. Configuration &amp; Testing in progress. No issues. _x000D_
 _x000D_
9/17/15: On track for Go Live. Configuration in progress, sign off received. No issues. _x000D_
 _x000D_
9/15/15: On track for GoLive. Awaiting signoff. No issues. _x000D_
 _x000D_
9/9/2015: On Track for KOM. Scheduled on 14th September. No issues _x000D_
9/4/2015- Prep onboard. Onboard completed. KOM 9/14 12-2pmEST _x000D_
8/27/2015- Prep onboard. Wel Call complete. Checkpoint 9/4. Emailed Wel Pack&amp;Disc Pack together. Advised KOM 9/14 _x000D_
8/26/2015- Prep onboard. Welcome call 8/27@3pmEST. _x000D_
8/26/2015- Prep onboard.  Emailed client of new KOM 9/14. Awaiting reply _x000D_
8/24/2015- Prep onboard. Sent email yto Dean/Deeshal/Yogesh regarding earlier KOM as client wats to start sooner than 11/24. _x000D_
8/19/2015- Prep onboard. Emailed 1st Contact email &amp; also advised client of KOM. Awaiting reply.</t>
  </si>
  <si>
    <t>PP4V500</t>
  </si>
  <si>
    <t>04/12/16 : TS, At Risk for Go Live.  Pay periods not yet finalised, client moved employees to a new Powerpay account, will need to re-import employees.</t>
  </si>
  <si>
    <t>04/12/16 : TS, At Risk for Go Live.  Pay periods not yet finalised, client moved employees to a new Powerpay account, will need to re-import employees. _x000D_
 _x000D_
 _x000D_
04/05/16 : TS, At risk for Go Live.  Pay period dates changes still remain an issue.  Manager engaged. _x000D_
 _x000D_
 _x000D_
03/30/16 : TS, At Risk for Go Live.  Waiting for client to approve new pay calendars sent.  Potential delay due to client not approving new pay calendar. _x000D_
 _x000D_
 _x000D_
03/14/16 : TS, At Risk for Go Live.  Employees will be given a notice period due to changes in their pay periods.  Also client will be having an additional PP number before going live.  Will need to reimport employees from the new PP number. _x000D_
 _x000D_
 _x000D_
03/08/16 : TS, At Risk for Go-Live.  Potential cancellation due to system limitation on schedule costing. Alternative solution via a custom report has been proposed, estimate in progress. Sales engaged _x000D_
 _x000D_
 _x000D_
02/29/16 : TS, At Risk for GO-Live.  Client  schedule costing for entire location is not feasible and out of scope. TL engaged, call scheduled 3/2/16. _x000D_
 _x000D_
 _x000D_
02/22/16 : TS, At Risk for Go-Live.  Client still testing the system, sandbox might take additional time due to new requests. manager engaged to call client and set expectation. _x000D_
 _x000D_
 _x000D_
02/16/16 : TS, At risk for Go Live.  Client currently testing the system.  Go-Live date to be confirmed with client. _x000D_
 _x000D_
 _x000D_
 _x000D_
 _x000D_
02/08/16 : TS, At Risk for GO-Live.  Client mentioned that they will need to notify their employees for pay period changes.  High probability of account not going Live if employees do not agree. _x000D_
 _x000D_
 _x000D_
 _x000D_
02/01/16 : TS, At Risk for GO Live.  Client asked to change Pay Periods on powerpay.  Also need to discuss sick accumulator setup on Powerpay with client.   This was not never discussed before.   Weekly call scheduled for tomorrow 02/02/16. _x000D_
 _x000D_
 _x000D_
01/25/16 :TS : At risk for Go-Live, web clock still not functional.  Expecting resolution by end of day today. _x000D_
 _x000D_
 _x000D_
01/19/16 :TS: At risk for GO Live.  Potential issue, web clocks are not working.  Parature ticket #16035-386520 logged.  _x000D_
 _x000D_
 _x000D_
01/12/16: TS: Go live delayed from 01/26/16 to 02/05/16. People: Client entitlement set up had to be reviewed and amended due to complexity to implement in dayforce. Reconfiguration in progress ECD 01/15/16. _x000D_
 _x000D_
 _x000D_
 _x000D_
 _x000D_
01/06/15 - On track for Go-Live.  Configuration in progress.  No Issues. _x000D_
 _x000D_
 _x000D_
11/24/15 - At risk for GO-Live.  Client mentioned on weekly call that live date will need to be in January since most of their employees are already on vacation. _x000D_
 _x000D_
 _x000D_
11/1715 - On track for GO-Live.  working on config, no issues. _x000D_
 _x000D_
11/10/15 - At Risk for Go-Live.  Workbook signoff not sent since client wants to confirm entitlement setups. _x000D_
 _x000D_
9/29/2015- Prep onboard. 1st Chk call done. 2nd Chk call 10/29@12:30pmEST. Sent Disc Pack _x000D_
9/10/2015- Prep onboard.Wel call complete. 1st Chk Call 9/29@12:30pmERST. _x000D_
7/29/2015- Prep onboarding. Email client KOM 11/4. Emailed 1st contact email.</t>
  </si>
  <si>
    <t>PP1G735,PP4J754,PP4G055,PP4V443</t>
  </si>
  <si>
    <t>02/08/2016: Project completion delayed since client had a death in the family. Will confirm Transfer to Service Call once client is back.  _x000D_
 _x000D_
02/03/2016: Could not have Transfer to Service Call on 02/02/2016 since MHR rep was not available. We will have the call today 02/03/2016. No issues.  _x000D_
 _x000D_
02/01/2016: Project completion delayed from 01/29/2016 to 02/02/2016. People: MHR representatives could not attend Transfer to Service call since they left early due to snow storm.  _x000D_
 _x000D_
01/26/2015: Project Completion delayed from 01/22/2016 to 01/29/2016. Service reviewing account.  _x000D_
 _x000D_
01/18/2016: On Track for Project Completion. Service Reviewing the account. No issues. _x000D_
 _x000D_
01/11/2016: Project Completion delayed from 01/11/2015 to 01/22/2015 due to  2016 Balances not updating. Issue has been resolved. Awaiting client sign off. _x000D_
 _x000D_
01/05/2015: On track for project completion. Service reviewing account. No issues. _x000D_
 _x000D_
12/29/2015: On Track for project completion. Waiting for first run sign off from client. No issues. _x000D_
 _x000D_
12/21/2015: On track for project completion. Client doing 1st Live Run. No issues.  _x000D_
 _x000D_
12/15/2015: On track for Project completion. Client capturing time. No issues. _x000D_
 _x000D_
12/08/15: On track for completion. Client capturing time. No issues. _x000D_
12/01/2015: On track for Go-Live. Client doing testing. No issues _x000D_
 _x000D_
11/24/2015 - On Track for Go-Live. Client doing testing. No issues _x000D_
 _x000D_
11/17/15: On Track for Go Live. Config in Progress. No issues. _x000D_
 _x000D_
11/10/2015- Prep onboard. Onboard DONE. KOM 11/17@1:30pmEST.  _x000D_
10/28/2015- Prep onboard. 1st Chk Call DONE. 2nd Chk Call 11/10@1:30pmEST _x000D_
10/19/20154- Prep onboard. 1st chk call resched 10/22. _x000D_
9/23/2015- Prep onboard. Wel call completed. 1st Chk call 10/19@11:30amEST. _x000D_
7/30/2015- Prep onboard. Welcome call 9/23@11amEST _x000D_
7/29/2015- Prep onboarding. Email client KOM 11/18. Emailed 1st contact email.</t>
  </si>
  <si>
    <t>PP4D495</t>
  </si>
  <si>
    <t>10/14/2015: At Risk for project completion, client training her employees. _x000D_
 _x000D_
10/05/2015: On Track for First Pay, client capturing time, no issues. _x000D_
 _x000D_
09/29/2015: On Track for First Pay, client capturing time, no issues. _x000D_
 _x000D_
09/22/2015: On Track for First Pay, client capturing time, no issues. _x000D_
 _x000D_
09/16/2015: On Track for First Punch, no issues. _x000D_
 _x000D_
09/14/2015: On Track for Go-Live, client testing, no issues. _x000D_
 _x000D_
09/08/2015: On Track for Go-Live, waiting for Powerpay setup to be completed to upload employees to Dayforce. _x000D_
 _x000D_
08/31/2015: On Track for Go-Live, Client Testing, the main point of contact changed. _x000D_
 _x000D_
08/25/2015: On Track for Go-Live, client testing, no issues. _x000D_
 _x000D_
08/18/2015: On Track for Go-Live, doing configuration, no issues. _x000D_
 _x000D_
08/11/2015: On Track for KOM, no issues. _x000D_
 _x000D_
7/31/2015- Preadmin completed. KOM TBD by client. Advised Deensha _x000D_
7/29/2015- Prep onboarding. Email client KOM 11/2. Emailed 1st contact email.</t>
  </si>
  <si>
    <t>PP4V361, PP4V615</t>
  </si>
  <si>
    <t>10/29/2015- Prepping onboard. Onboarding DONE! _x000D_
10/29/2015- Prep onboard. Left vm&amp;emailed client to do 1ch Chk Call. Await reply. _x000D_
10/6/2015- Prep onboard. Wel call DONE. 1st Chk  Call 10/21@10amEST _x000D_
10/1/2015- Prep onboard. Wel call 10/6@10. _x000D_
9/18/2015- Prep onboard. Emailed client again advising 11/9 KOM. Await reply. _x000D_
8/24/2015- Prep onboard. Emailed client again. Advised KOM 11/23. Awaiting reply. _x000D_
7/29/2015- Prep onboarding. Email client KOM 11/9. Emailed 1st contact email.</t>
  </si>
  <si>
    <t>PP4V388</t>
  </si>
  <si>
    <t>04/13/16 DA:  Account needs to be cancelled as per feedback from Shawn Roth on 04/06/16 - Client has mentioned that the solution will not work for the structure of her business, and also that it has turned out to be not what she was sold, awaiting cancellation email confirmation from client to cancel project</t>
  </si>
  <si>
    <t>04/13/16 DA:  Account needs to be cancelled as per feedback from Shawn Roth on 04/06/16 - Client has mentioned that the solution will not work for the structure of her business, and also that it has turned out to be not what she was sold, awaiting cancellation email confirmation from client to cancel project _x000D_
 _x000D_
04/06/2016: NM, At risk for Go-live. Due to work assignment issue, meeting has been scheduled with the sales rep, solutions consultant, IC, client and manager to review. _x000D_
 _x000D_
03/29/16: DM. Go live delayed from 3/8/16 to 4/20/16. Product: Client employees can have multiple pay rates in one pay period hence causing issues with payroll. Client doesn't want to manually having to change the rates for 60+ employees every pay period. Solutions consultant and sales rep in talks with the client. _x000D_
 _x000D_
03/23/2016: NM, Project Completion delayed from 04/05to 05/13. People, Product: The client is currently questioning the payroll processing from DF to PP since her employees have varying rates each pay period. She believes, having to change HR rates every pay is time consuming and defeats the purpose of automation. Sales and Solutions consultant engaged. Project completion at risk. _x000D_
 _x000D_
03/15/2016: NM, On track for Project Completion. Ticket logged for Production environment. No issues. _x000D_
 _x000D_
03/09/2016: NM, Go Live delayed from 03/08 to 03/11. People: Client requested for sales quote for additional module and currently testing dockets. No issues. _x000D_
 _x000D_
03/01/2016: NM, On track for go live, project came off hold on 2/26/16, new timeline reviewed with client and agreed with client, external testing in progress. No issues _x000D_
 _x000D_
12/15/15: On track for Go-Live. Client updating pay rates for multiple work assignments. No issues. _x000D_
 _x000D_
12/1/2015: Go Live delayed from 11/25/15 to 12/18/15. People, Process: After configuring and testing, client realized that she would have to input about 20 work assignments per employee, with 20 individual rates - which change on a pay period basis. (200 employees on Dayforce) The permutations and combinations being too vast, client opted to simplify her org structure and job titles. New config in progress. _x000D_
 _x000D_
 _x000D_
11/24/15: On track for Go Live. Sandbox testing and solution refinement in progress. No issues. _x000D_
 _x000D_
11/17/2015: On track for Go Live. Sandbox review and solution refinement in progress. No issues. _x000D_
 _x000D_
10/27/15: On track for Go-live. Config in progress. No issues.  _x000D_
 _x000D_
10/19/15: On Track for Go live. Awaiting client sign off. No issues _x000D_
 _x000D_
10/5/2015- Prep onboard. Onboard done. KOM 10/9@12pmEST _x000D_
9/18/2015- Prep onboard. 1st chk Call completed. 2nd Chk Call 10/5@3pmEST. KOM 10/9@12pmEST _x000D_
9/15/2015- Prep onboard. Client resched 1st Chk Call 9/18@12 _x000D_
9/11/2015- Prep onboard. Client postpone 1st Chk Call to 9/17@12pmEST. _x000D_
8/27/.2015- Prep onboard. Welcome call complete. 1st Checkpoint 9/11@12pmEST _x000D_
8/20/2015- Prep onboard. Emailed client new KOM 10/6. Welcome call 8/27 @12pmEST _x000D_
7/29/2015- Prep onboarding. Email client KOM 10/30. Emailed 1st contact email. _x000D_
03/08/2015-email 3 sent-darshynee _x000D_
24/08/2015-email 4 sent-darshynee _x000D_
21/09/2015-email 5 sent-darshynee</t>
  </si>
  <si>
    <t>PP21030, PP4M121</t>
  </si>
  <si>
    <t>01/04/2016: On Track for Project Completion, service reviewing, no issues. _x000D_
 _x000D_
12/23/2015: On Track for Project Closure, Service reviewing account, no issues. _x000D_
 _x000D_
 _x000D_
 _x000D_
12/15/2015: On Track for Project Closure, service reviewing documents, no issues. _x000D_
 _x000D_
 _x000D_
12/08/2015: On Track for First Pay, client capturing time, no issues. _x000D_
 _x000D_
 _x000D_
11/30/2015: On Track for first pay, client capturing time, no issues. _x000D_
 _x000D_
 _x000D_
11/23/2015: On Track for First Punch, requesting Live environment, no issues. _x000D_
 _x000D_
 _x000D_
11/16/2015: On Track for Go-Live, External Testing, No Issue. _x000D_
 _x000D_
 _x000D_
11/09/2015: On Track for Go-Live, Doing Config, no issues. _x000D_
 _x000D_
10/21/2015- Prep onboard. Onboard COMPLETED. KOM 11/4@1pmEST _x000D_
9/29/2015- Prep onboard. 1st Chk Call done. 2nd Chk call 10/21@3:30pmEST. Email Disc Pack _x000D_
9/8/2015- Prep onboard. Wel Call complete., 1st Chk Call 9/29 @4:30pmEST _x000D_
8/5/2015- Prep onboard. Welcome call 9/8 @2pmEST _x000D_
7/29/2015- Prep onboarding. Email client KOM 10/30. Emailed 1st contact email.</t>
  </si>
  <si>
    <t>PP23848</t>
  </si>
  <si>
    <t>04/12/2016: DM, At risk for go live, account reassigned due to IC having left the company. New IC to review set up and reschedule test walkthrough.</t>
  </si>
  <si>
    <t>04/12/2016: DM, At risk for go live, account reassigned due to IC having left the company. New IC to review set up and reschedule test walkthrough. _x000D_
 _x000D_
04/06/16-SL, GO live delayed from 04/12/16 to 05/02/16, customer, business will be closed for the next 2 weeks. _x000D_
 _x000D_
03/29/16- SL, At risk for Go live, Configuration review in progress to match new requirements, Test walkthrough scheduled with customer on the 03/30/16 for review. _x000D_
 _x000D_
03/08/16- SL, At risk for Go-Live, potential cancellation after discussion with sales rep, solution consultant, implementation and client. Product: system limitation for tracking and management of replacement employees. client review internally with management and will confirm by end of week. _x000D_
 _x000D_
03/01/16- SL, At risk for Go live, Dayforce isn't meeting customer's business needs, Dayforce trainer and SMEs engaged to resolve. _x000D_
 _x000D_
02/23/16- SL, On Track for Go live, awaiting client sign off ECD 2/24/16. No Issues. _x000D_
 _x000D_
02/16/16-On track for Go live, external testing, call with customer on 02/07/16 to review. _x000D_
 _x000D_
02/08/16-SL, Go Live delayed from 02/15/16 to 02/18/16, due to Test walkthrough moved to 02/09/16. _x000D_
 _x000D_
02/02/16 - SL, On Track for Go live, Test walkthrough scheduled for 03/02/16 no issues. _x000D_
 _x000D_
01/26/2016-SL, On Track for Go live, Org structure re-adjustment, no issues. _x000D_
 _x000D_
 _x000D_
01/19/2016-SL, GO live delayed from 01/22/16 to 02/15/16, client: Business closure for week starting 25th of Jan. Testing will resume on 02/01. _x000D_
 _x000D_
01/12/16: SL, At risk for Go live, amendment to current org structure set up required as initial requirement is not working as expected. Set up in progress ECD 1/19/16. _x000D_
 _x000D_
12/29/15- On Track for Go live, Scheduling test walkthrough, no issues. _x000D_
12/22/15- On Track for Go live, Scheduling test walkthrough, no issues. _x000D_
 _x000D_
12/15/15: On track for Go-Live. Configuration in progress. No issues. _x000D_
12/08/15: On track for Go-Live. Configuration in progress. No issues. _x000D_
12/1/2015-On Track for KOm no issues. _x000D_
11/26/2015- Prep onboard. Onboard DONE. KOM 12/2 @1pmEST. _x000D_
11/17/2015- Prep onboard. 1Chk call DONE. 2md Chk Call 11/26@11:30amEST. _x000D_
11/2/2015- Prep onboard.Wel Call done. 1st Chk Call 11/17@11:30amEST. _x000D_
9/8/2015- prep onboard. advised cleint Wel Call 11/2@11:30amest _x000D_
8/20/2015- Prep onboard. DELAYED. Restart onboard Nov 2 @11:30amEST. Resent Wel Call invite. _x000D_
8/18/2015- Prep onboard. Welcome call completed. 1st Checkpint Call 9/1 @1:30pmEST _x000D_
8/13/2015- Prep onboard. Client didnt show up for Welcome Call. Sent 2 emails &amp;left vm. Awaiting reply. _x000D_
7/20/2015- Prepping onboarding. Sent 1st contact email. Onboarding sched 8/13 @11amESt</t>
  </si>
  <si>
    <t>PP1B328,PP4P508,PP41489</t>
  </si>
  <si>
    <t>4/12/16 - On Track for go live. Awaiting sign-off. No issues.</t>
  </si>
  <si>
    <t>4/12/16 - On Track for go live. Awaiting sign-off. No issues. _x000D_
4/5/16 - Delayed KOM from 4/7 to 4/12. People: Client had death in the family and took time off. Client committed to 4/12 KOM. _x000D_
 _x000D_
3/29/16 - At Risk for KOM. Proposed date 4/7/16. Manager Called and followed up by email. Awaiting  confirmation. _x000D_
 _x000D_
 _x000D_
 _x000D_
 _x000D_
 _x000D_
 _x000D_
 _x000D_
 _x000D_
 _x000D_
3/22/16 - DS: At Risk for KOM. Welcome call completed on 3/15/16. Client remains undecided on KOM date. Manager engaged. _x000D_
2/26/2016- Prep onboard. Onboard DONE! KOM 3/14. Gave Disc Pack. Assigned to Diny. _x000D_
 _x000D_
2/3/2016- Prep onboard. ON TRACK! Wel Call 2/18@9:30amEST. _x000D_
 _x000D_
1/14/2016- Prep onboard. emailed client to advise KOM 2nd wk of March. Await reply from client. _x000D_
 _x000D_
1/8/2016- Prep onboard. Awaiting reply from AG w/ when KOM and who Imp rep is. Await reply. _x000D_
 _x000D_
1/6/2016- Prep onboard. Client advised hired new HR director. Email Al Graham to advise when KOM will be. Need to redo entire onboarding process. Await reply from Al Graham. _x000D_
 _x000D_
12/14/2015- Prep onboard. Not assigned to Nancy anymore as per AG. Sent another email back to sales to follow-up w/ client. _x000D_
11/27/2015- Prep onboard. Sharyn still has to show demo to client. Sharyn will ask client when they want to be live. Await reply. _x000D_
 _x000D_
10/27/2015- Prep onboard. Doug replied that new HR director needs a few wks and then can discuss KOM for DF. Will call Doug Nov 16th to follow up. _x000D_
10/21/2015- Prep onboard. will call Doug Oct 26 to find out when they want to start. _x000D_
9/23/2015- Prep onboard. Client delay. Wants to touch base end of Oct. Will need to resched 1st Chk call/redo Wel Call. Left msg w/ reception&amp;emailed client. Await reply. _x000D_
9/23/15-Client advised that HR person has resigned and will not have a replacement till 4 weeks...follow up call scheduled for end of Oct _x000D_
9/16/2015- Prep onboard. Client postponed 1st Chk Call to 9/25 @12noonEST. _x000D_
8/28/2015- Prep onboard. Wel Call complete. 1st Checkpoint 9/18 @2:30pmEST. Advised KOM has been pushed to last week of Oct and imp rep is TBD. _x000D_
8/25/2015- Prep onboard. Emailed client/ Awaiting reply. Set reminder to 8/28 to call &amp; follow-up. _x000D_
8/21/2015- Prep onboard. Client is away till 8/25. Set cal. reminder to call him ti discuss possible onboard date/time. _x000D_
8/7/2015- Prep onboard. Sent 1st contact email. Advised KOM 9/28. Awaiting reply _x000D_
7/8/2015- Prepping for preadmin. Called client to advise of July 20 WFM KOM. Awaiting reply.</t>
  </si>
  <si>
    <t>OTT8527, OTT8639</t>
  </si>
  <si>
    <t>04/12/16: Go Live Delayed from 04/08 to 04/22.  People, client unavailable to review refinements until 04/18.</t>
  </si>
  <si>
    <t>04/12/16: Go Live Delayed from 04/08 to 04/22.  People, client unavailable to review refinements until 04/18. _x000D_
 _x000D_
04/06/16: Go Live Delayed from 03/31 to 04/08.  Process.Entitlements refienements.testing not completed _x000D_
 _x000D_
03/29/16: At Risk For Go Live, Client tested refinements on 03/29 and has requested further refinements on Pay Policies and Entitlements. Manager called client and agreed that if all issues resolved by 3/30, will go live on 3/31. _x000D_
 _x000D_
03/22/16: On Track For Go Live, All issues resolved.  Awaiting client return on 03/24. _x000D_
 _x000D_
03/15/16:  Go Live delayed from 03/11 to 03/31. People, as per update call on 03/15, client communicated that they have not completed testing and will be out of office until 03/24. _x000D_
 _x000D_
03/08/16:  At Risk For Go Live, client currently in external testing.  Reviewing client issues in regards to reporting requirements.  To review on 03/10 with client. _x000D_
 _x000D_
02/29/16: Delay go Live from 02/29 to 03/11. Process, currently working on refinements given by client on 02/26.  Client to resume testing on on 03/02 due to payroll being run on 02/29 and 01/02. _x000D_
 _x000D_
02/24/16: At Risk for Go live, client still testing. Manager called client but no ECD was provided as client was busy. Client requested a call 2/24/16 at 14:00 to provide an update. _x000D_
 _x000D_
 _x000D_
02/22/16:  At Risk for Go Live, Client not completed testing, engaged manager to contact client. _x000D_
 _x000D_
02/16/16:  Delay go live from 02/12 to 02/29, shift rotations not working and entitlements to be amended as per client feedback on external testing. _x000D_
 _x000D_
02/08/16: On track for Go Live, Client currently testing. _x000D_
 _x000D_
02/02/16: Delay Go Live from 02/02 to 02/12. People, Client provided HR information 02/02.  To do HR Import and have client test as from 02/03. _x000D_
01/25/16:  At Risk For Go Live,  Client unable to attend call on 01/22 due to emergency.  Call rescheduled to 01/26. _x000D_
 _x000D_
01/19/16: On Track for go live, Testing call scheduled for 01/22. _x000D_
 _x000D_
1/12/16: DC, Delay Go Live 01/14 to 02/02. People: Pay policy not working as expected. SME engaged, awaiting resolution ECD: 1/19/16. _x000D_
  _x000D_
 _x000D_
11/26/2015- Prep onboard. Onboard DONE! KOM 12/2 @10amEST. Tracey will return Disc Pack 12/1 by 12noon. 11/16/2015- Prep onboard. Wel Call &amp; Disc Pack sent. Chk Call 11/26@2:30pmEST. Dean said KOM anytime in Dec- up to client.  _x000D_
9/30/2015- Prep onboard. Wel call 11/16@2:30pmEST. _x000D_
9/25/2015- Prep onboard. Spoke w/ Lorrie (Tracy's dad passed so has been away). Lorrie said she'll speak to Tracy to determine KOM. Advised reply deadline of 9/30. Await reply. _x000D_
9/18/2015- Prep onboard reconfismed w/ Deeshal, Oct 13 KOM. Left vm&amp;email client. Await reply. _x000D_
9/10/2015- Prep onboard. Advised sales earliest is Dec KOM. _x000D_
8/24/2015- Prep onboard. still awaiting M.Stone reply. Emailed M.Stone again CC Dean. Awaiting reply. _x000D_
7/30/2015- Prep onboard. Emailed M.Stone for correct contact info for client bc email keeps bouncing back. Await reply. _x000D_
7/15/2015- Prep onboard. Emailed 1st contact email&amp;email advising 10/12 KOM. Awaiting reply.</t>
  </si>
  <si>
    <t>PP4U788</t>
  </si>
  <si>
    <t>03/28/2016: On Track for Project completion. Transfer to Service Call schedule for 03/29/2016. No issues.  _x000D_
 _x000D_
03/14/2016: On Track for Project Closure. Transfer to Service Documents sent to service team. No issues.  _x000D_
 _x000D_
03/08/2016: On Track for Project Closure. Working on Transfer to Service Documents. No issues.  _x000D_
 _x000D_
03/01/2016: On Track for Project Closure. Client is processing payroll today 03/01/2016. No issues.  _x000D_
 _x000D_
02/22/2016: On Track for Project Closure. Client is capturing time. No issues.  _x000D_
 _x000D_
02/16/2016: On Track for Project Closure. Client will start Capturing time on 02/16/2016. No issues. _x000D_
 _x000D_
 _x000D_
02/08/2016: On Track for Project Closure. Client will start Capturing time on 02/16/2016. No issues. _x000D_
 _x000D_
01/26/2016: On Track for Go-Live. Last Solution refinement call scheduled for today. No issues _x000D_
 _x000D_
01/11/2015: Go-live Delayed from 01/08/2016 to 01/29/2016. People: Client is on Vacation until 01/25/2016. Client didn't notify implementation of upcoming holiday. Client is also changing pay frequency from bi weekly to semi monthly and this has not been updated on PowerPay yet ECD 1/22/2016. _x000D_
 _x000D_
01/05/2015: On track for Go-Live. Waiting for Sign Off from client. No issues.  _x000D_
 _x000D_
12/29/2015: Go-Live delayed from 12/28/2015 to 01/08/2016. Client changing pay frequency from bi weekly to semi monthly.  _x000D_
 _x000D_
12/22/2015: On track for Go-Live. Client testing / Solution Refinement. No issues. _x000D_
 _x000D_
12/15/2015: On track for Go-Live. Client testing. No issues. _x000D_
 _x000D_
12/08/2015: On track for Go-Live. Client testing. No issues. _x000D_
12/01/2015: On track for Go-Live. Configuration in progress. No issues.  _x000D_
 _x000D_
11/24/2015 - On track for Go-Live Configuration in progress. No Issues.  _x000D_
 _x000D_
11/17/15 - On track for Go Live. System config complete, awaiting HR Import from client. No issues. _x000D_
 _x000D_
10/27/15 - On track for KOM. Welcome call completed. No issues. _x000D_
 _x000D_
10/21/2015- Prep onboard. Onboard completed. Assigned to natatsha KOM 10/28@11EST _x000D_
10/19- Prep onboard. Pacing on track. 2nd Chk Call tomorrow. _x000D_
10/6/2015- Prep onobard. 2nd Chk Call 10 20. _x000D_
9/16/2016- Prep onboard. 1st Chk call completed. 2nd Chk call 10/8@12noon EST. _x000D_
8/19/2015- Prep onboard. Welcome Call completed. 1st Checkpoint 9/16@3pmEST _x000D_
7/14/2015- Prepping onboarding. Sched 8/18. Sent 1st contact email.</t>
  </si>
  <si>
    <t>PP4U639</t>
  </si>
  <si>
    <t>01/05/2015 - On Track for Project Closure. Call scheduled with service and client on 01/06/2015. No issues.  _x000D_
 _x000D_
12/22/2015: On track for Project Closure. Received Sign Off from client on 12/21/2015. TTS in Progress. No issues.  _x000D_
 _x000D_
12/15/2015: On Track for Project Closure. Preparing for Transfer to Service. No issues. _x000D_
 _x000D_
 12/08/2015: On Track for project Closure. Client already transmitted Payroll. No issues. _x000D_
 _x000D_
12/01/2015: On Track for Project Closure. Client capturing time. No issues _x000D_
 _x000D_
11/24/2015: On Track for Project Closure. Company went live and started First time capture on 11/23/2015. No issues.  _x000D_
 _x000D_
11/17/15: On Track for Go Live. Awaiting client sign off. No Issues. _x000D_
 _x000D_
11/10/2015 - On track for to live. Client doing external testing. No issues.  _x000D_
 _x000D_
 _x000D_
11/04/2015 - On track for Go-Live on 11/18/2015. Client started external testing on 11/04/2015. No issues. _x000D_
 _x000D_
 _x000D_
10/19/2015 - Go-Live date change from 10/28/2015 to 11/04/2015 since client is busy and requested for extra days for testing.  _x000D_
 _x000D_
10/13/2015 - On track for Go-Live. Sent client credentials for Testing Environment. Client has until 10/20/2015 to do testing. No issues. _x000D_
 _x000D_
10/05/2015 - On track for Go-Live. Internal testing in progress. No issues.  _x000D_
 _x000D_
09/28/2015 - On track for Go-Live. Internal testing in progress.  No issues. _x000D_
 _x000D_
09/21/2015 - On track for Go-live. Configuration in progress. No issues. _x000D_
 _x000D_
9/2/2015- Prep preadmin. Preadmon completed. KOM 9/15@12pmEST _x000D_
9/2/2015- Prep preadmin. Client didnt show up for preadmin call. Emailed&amp;left 2 vm. Await reply. _x000D_
9/1/2015- Prep preadmin. Client completed WB. Left vm on cell &amp;emailed. Await reply. _x000D_
9/1/2015- Prep preadmin. Client wants to delay. Gave WB in advance. Await reply for resched preadmin call. _x000D_
7/13/2015- Prep preadmin. Welcome call 9/2 @10am PST. _x000D_
6/9/2015- Prepping onboarding. Emailed 1st contact email. Sched follow-up call 7/9.</t>
  </si>
  <si>
    <t>PP4U618, PP9E922   PP44287</t>
  </si>
  <si>
    <t>2/9/16: On track for project closure. TTS call scheduled for 2/11/16 _x000D_
 _x000D_
2/2/16: At risk for project closure, working on issue with earning statement, case logged on OneCRM _x000D_
 _x000D_
1/26/16: on track for project closure, second transmit complete, awaiting service acceptance _x000D_
 _x000D_
1/19/16: At risk for project completion. Working on PCR to update all dates to 1/1/1900. Service will be notified once complete _x000D_
 _x000D_
01/12/16: On track for project completion. Transfer to service prepping in progress. No issues. _x000D_
 _x000D_
05/01/16: First transmit completed with no issues. Working to send client to service by end of the week due to client going on Maternity Leave. _x000D_
 _x000D_
12/29/15: On track for project completion. First transmit completed with no issues on 12/23/15. Preparing Transfer to Service documents. No issues. _x000D_
12/15/15: On track for project completion. Test transmit scheduled for 12/17/15. _x000D_
 _x000D_
12/8/15: On track for project completion. First transmit not completed successfully due to missing data on DF. Client processed payroll in PP. _x000D_
 _x000D_
11/24/15: On track for project completion. To complete first live run this week. _x000D_
 _x000D_
10/26/15: On track for go live, entitlements still not working. Liaising with colleague to fix ECD 10/30/15 _x000D_
 _x000D_
10/13/15: On track for go live, client still testing. Working with client to fix entitlement issue awarding twice to some employees. _x000D_
 _x000D_
10/6/15: On track for go live, external testing in progress, working with client on solution refinements. _x000D_
 _x000D_
9/30/15: On track for go live. External testing in progress, awaiting feedback from client to go live. _x000D_
 _x000D_
9/21/15: On track for go live, config and data load complete. Internal testing in progress. No issues. _x000D_
 _x000D_
9/15/15: Config and HR import complete, working on internal testing. no issues _x000D_
 _x000D_
9/8/15: On Track for go live, signoff received, config in progress _x000D_
 _x000D_
9/1/15: On track for go live, KOM complete, client to send signoff by 9/3/15 _x000D_
 _x000D_
8/11/2015- Prep preadmin. Preadmin Completed. _x000D_
06/17/2015- Prepping preadmin. Fanata finally called back and sched preadmin for Aug 11 _x000D_
06/12/2015- Prepping preadmin. Bev H will convert and gave proper contact info. _x000D_
6/10/2015- Prepping for preadmin. Emailed S.Mongrain to advise what to do w/ conversion.</t>
  </si>
  <si>
    <t>PP4U508</t>
  </si>
  <si>
    <t>04/13/2016: NM. On track for Project Completion. Prepping for test transmit and first pay on 04/26. TTS documents sent to Support team. No issues.</t>
  </si>
  <si>
    <t>04/13/2016: NM. On track for Project Completion. Prepping for test transmit and first pay on 04/26. TTS documents sent to Support team. No issues. _x000D_
 _x000D_
04/06/2016: NM. On track for Project Completion. Prepping for test transmit and first pay. No issues. _x000D_
 _x000D_
03/29/2016: NM, On track for Project Completion. Prepping first pay. No issues.  _x000D_
 _x000D_
03/23/2016: NM, On track for Project Completion. Time capture in progress. No issues.  _x000D_
 _x000D_
03/15/2016: NM, On track for Project Completion. Employee training and further solution refinement in progress. No issues.  _x000D_
 _x000D_
03/09/2016: NM, On track for Project Completion. Time Capture and employee training in progress, No issues. 03/01/16- NM, Project completion delayed from 03/15/16 to 04/30/16. People: Client requested a 1 month extension due to 2-weeks time away and also to process first payroll as per the start of their fiscal year (1st April) _x000D_
 _x000D_
02/22/16: NM, On track for Project Completion. Prepping for first pay. No issues. _x000D_
 _x000D_
02/16/2016: NM, On track for project completion. Entitlement issue resolved on 02/16. Prepping for first pay. No issues. _x000D_
 _x000D_
02/08/16- SL, At risk for project completion, working on the entitlement balances. Script ran to clean the balances to apply new formula. testing in progress. _x000D_
 _x000D_
 _x000D_
01/26/2016-SL, On Track for project completion, Live transmit February 2nd, no issues. _x000D_
 _x000D_
01/19/2016-SL, Project completion delayed from 1/29/2016 to 02/19/2016. People: Ceridian, entitlement issue fixed and tested by customer. To apply to production environment and process payroll. _x000D_
 _x000D_
01/12/2016: SL, At risk for project completion. Additional refinements to  Entitlement requested. Client to review and test. ECD 1/19/16 _x000D_
 _x000D_
12/29/15-At risk for go live, review still pending, customer are close for festivities. _x000D_
12/22/15- At risk for go live, fixes completed, customer reviewing. _x000D_
 _x000D_
12/15/15- At Risk for Project completion, entitlement not awarding correctly for some employees, resolution in progress ECD 12/18/15. _x000D_
12/1/2015-At Risk for Project completion, client want to do a parallel run. _x000D_
11/25/2015- On Track for P.Completion,  capturing time and customer reviewing entitlement. _x000D_
11/17/2015 - At risk for go live, entitlement refinement completed and tested, To apply changes to production environment. ECD 11/18/15. _x000D_
 _x000D_
11/09/2015 - At risk for Project completion, working on Entitlement Proration issues internally. _x000D_
 _x000D_
10/27/2015: On Track for project completion, client time capturing. No issues. _x000D_
 _x000D_
10/19/2015: On Track for Go live, will contact client today to get signoff. No issues. _x000D_
 _x000D_
10/13/2015: ON Track for Go live, External testing, no issues. _x000D_
 _x000D_
09/29/15: On Track for go live, Awaiting test walkthrough. no issues. _x000D_
 _x000D_
09/21/15: On Track for go live, Awaiting test walkthrough. no issues. _x000D_
 _x000D_
09/15/15: On Track for go live, Internal Testing, no issues. _x000D_
09//09/15:OnTrack for go live. Config completed - internal testing in progress. No issues _x000D_
 _x000D_
09/01/15:On Track for go live, working on config, no issues. _x000D_
 _x000D_
08/25/15: On Track for Go live, Awaiting workbook signoff, no issues. _x000D_
 _x000D_
08/20/15- On Track for KOM, no issues. _x000D_
 _x000D_
7/21/2015- Prepping preadmin. Preadmin completed. WB sent in advance as per Dean. Advised client will not support until KOM. Client will need to set up payroll for 8/18. Advised to call ADP to cancel. NO ADP TAPE will be accepted! Will have someone send EE Import Grid. _x000D_
7/20/2015- Prepping preadmin. Client wants preadmin 7/21 @1:30pm. Old process- not onboarding, not enough time. _x000D_
7/17/2015- Prepping onboarding. Emailed Naveed 1st contact email&amp;left vm. Dean needs to clarify KOM is in Aug or Sept. _x000D_
6/3/2015- Prepping onboarding. Sent first contact email. Sched follow-up call 7/9/2015</t>
  </si>
  <si>
    <t>PP4U514</t>
  </si>
  <si>
    <t>01/26/16: On Track for Project Completion. TTS call scheduled for 01/27/2016. _x000D_
 _x000D_
01/19/16: On Track for Project Completion. Submitted the TTS document. Dean is working on having the final sign off from client.  _x000D_
 _x000D_
01/11/16: At Risk for Project Completion. People: Entitlement set up in days in DF causing confusion as powerpay is set up in hours. Requested clarifcation from client to change to hours.  Awaiting response.  _x000D_
 _x000D_
01/05/16: On track for Project Completion. Awaiting sign off. No issues. _x000D_
 _x000D_
 12/29/15: Project Completion delayed from 12/31/15  to 01/28/16. People: Client wants to validate the awarded balance for salaried employees at next payrun 1/15/16. _x000D_
 _x000D_
12/22/15: At Risk for Project Completion. Client on vacation and will be back on the 12/28/15. _x000D_
 _x000D_
10/26/15: At Risk for Go-Live. Client. Client intially requested for more time for testing. Tried contacting client within the last days to review timeline. No response from client yet.  _x000D_
 _x000D_
10/19/15: On Track for Go-Live. Client working on external testing and doing solution refinements. No Issues _x000D_
 _x000D_
10/14/15: On Track for Go-Live. Client working on external testing. No Issues _x000D_
 _x000D_
10/5/15:On Track for Go-Live. No Issues. Requested for the Testing environment.  _x000D_
 _x000D_
09/25/15: On Track for Go-Live. Currently working on internal testing. No issues.  _x000D_
 _x000D_
09/21/15:  On Track for Go-Live. Config and employee load in progress. No issues. _x000D_
 _x000D_
09/15/15:  On Track for Go-Live. Currently working on config.  _x000D_
 _x000D_
09/14/15: On Track for Go-Live.KOM completed. awaiting for signed workbook. client requesting for more policies.advised that wi9ll contact sales person.  _x000D_
 _x000D_
9/9/15: On Track for KOM. No issues _x000D_
 _x000D_
9/2/2015- Prep onboard. 2nd Chk Call completed. KOM 9/14 @3-5pmEST. _x000D_
7/22/2015- Prepping onboarding. Onboarding completed. 1st checkpoint 8/11@1pmEST _x000D_
7/14/2015- Prepping onboarding.7/22@11:30EST Sent 1st Contact email _x000D_
6/3/2015- Prepping onboarding. Email 1st contact email. Sched folow-up call 7/9</t>
  </si>
  <si>
    <t>PP4P961,PP4P962</t>
  </si>
  <si>
    <t>04/11/2016: On Track for Project Completion, client capturing time, no issues.</t>
  </si>
  <si>
    <t>04/11/2016: On Track for Project Completion, client capturing time, no issues. _x000D_
 _x000D_
04/04/2016: On Track for Project Completion, client capturing time, no issues _x000D_
 _x000D_
 _x000D_
03/28/2016: On Track for Project Completion, client capturing time, no issues. _x000D_
 _x000D_
 _x000D_
03/21/2016: At Risk for project completion, client just got internet issue fixed, they are capturing time. _x000D_
 _x000D_
 _x000D_
03/14/2016: At Risk for Project Completion, client having internet connection issue on their end thus not able to capture time, ETD: 03/18/2016 _x000D_
 _x000D_
 _x000D_
03/08/2016: At Risk for Project Closure, client having issues with clock, working with clock support team to resolve issues. _x000D_
 _x000D_
 _x000D_
02/29/2016: On Track for Project Completion, client capturing time, no issues. _x000D_
 _x000D_
 _x000D_
02/22/2016: At Risk for Project Completion, client did not send the employee details for HRImport yet. _x000D_
 _x000D_
 _x000D_
02/16/2016: At Risk for Project Completion, client did not send employees' details yet. _x000D_
 _x000D_
 _x000D_
11/09/2015: At Risk for First Transmit, client Powerpay Go-Live is scheduled for 01/01/2016. _x000D_
 _x000D_
11/03/2015: On Track for First Punch, no issues.  _x000D_
 _x000D_
 _x000D_
10/19/2015: On Track for Go-Live, external testing, no issues. _x000D_
 _x000D_
10/14/2015: On Track for Go-Live, configuration in progress, no issues. _x000D_
 _x000D_
10/01/2015- Prep onboard. Switched to Deensha. _x000D_
9/30/2015- Prep onboard. Onboard done. KOM 10/7@1pmEST. _x000D_
9/18/2015- Prep onboard. 1st Chk Call completed. 2nd Chk Call 9/30@3pmEST. Advised client that all Wel&amp;Disc Pack must be done along w/ training. _x000D_
9/10/2015- Prep onboard. Client delayed 1st Chk Call. Resched 1st Chk Call to 9/17 @3pmEST. _x000D_
8/13/2015- Prep onboard. Walked client thru DF Edu site. Client wanted me to reg Jaspreet Cheema for LM. 1st Chekcpoint Call 9/9@12noonEST _x000D_
8/6/2015- Pre onbaord. Welcome call completed. DF Edu Tour 8/13@9:30amEST _x000D_
7/13/2015- Prepping onboarding sched 8/6 11am. 1st contact email sent.</t>
  </si>
  <si>
    <t>PP4U471</t>
  </si>
  <si>
    <t>02/09/16: At Risk for Project Completion. Client had errors with earning statements. Powerpay team worked to rectify the issues. Client might request assistance for one more pay period.  _x000D_
02/02/16:On Track for Project Completion. Client submitted payroll, waiting for payment date to confirm that earning statements are visible online.  _x000D_
 _x000D_
01/19/16: On Track for Project Completion. Waiting for payment date for client to confirm that earning statements can be viewed online. No issues.  _x000D_
 _x000D_
01/11/16: On Track for Project Completion . Time tracking in progress. No issues.  _x000D_
 _x000D_
12/29/15: NI, Project completion will be delayed, auto inject meals &amp; breaks is not working when using the DF time clock for few employees only. Requested client to provide the list of affected employees. awaiting response. _x000D_
 _x000D_
12/23/15: At Risk for Project Completion. Client requested to add docket transfers and change in punch policy.  _x000D_
 _x000D_
12/15/15: On track for project completion. Time capturing in progress. No issues _x000D_
 _x000D_
12/01/15: On Track for Project Completion. Client currently using the clock on the Live environment. No issues.  _x000D_
11/24/15: On Track for Project completion. Time capturing in progress. No issues. _x000D_
 _x000D_
10/26/15: On Track for Go-Live. Client doing external testing and employee training. No issues _x000D_
 _x000D_
10/19/15: On Track for Go-Live. Client doing external testing. No issues.  _x000D_
 _x000D_
10/14/15: On Track for Go-Live. Client doing external testing. No issues.  _x000D_
 _x000D_
10/05/10: On Track for Go-Live. No issues.   _x000D_
 _x000D_
09/28/15- On Track for Go-Live. Currently working on internal testing. No issues _x000D_
 _x000D_
09/21/15- On Track for Go-Live. Currently working on employee load. No Issues. _x000D_
 _x000D_
09/15/15- On Track for Go-Live. went through the forms document as Sean did not send in to client in the pre launch.  _x000D_
 _x000D_
09/03/15- On Track for KOM. No Issues. _x000D_
 _x000D_
9/2/2015- Prep onboard. 2nd Chk call completed. Client will send Wel/Disc Pack by 9/4. KOM will be 9/10@2-4pmEST _x000D_
8/25/2015- Prep onboard. Client cannot attend 2nd Checkpoint call. Resched 9/3 @10amEST. REVISED KOM 9/7 _x000D_
8/11/2015- Prep onboard. 1st Checkpoint completed. Sent Disc. Pack. 2nd Checkpoint 8/25 @3pm _x000D_
7/20/2015- Prepping onboarding. Welcome call completed. 1st Checkpoint 8/11@3pmEST _x000D_
7/15/2015- Prepping onboarding. Emailed client again advising KOM date and needing to sched onboarding preadmin. this month. Awaiting reply _x000D_
7/8/2015- Prepping onboarding. Emailed First contact email. Left vm&amp; sched follow-up call 7/9.</t>
  </si>
  <si>
    <t>PP2B445, PP4U385</t>
  </si>
  <si>
    <t>02/08/16- SL, At risk for Go live, Customer wants to go on hold due to unavailability, advised account won't be taken back from hold until april-May as per manager, awaiting customer's response. _x000D_
 _x000D_
 _x000D_
01/26/2016 - SL, At risk for go live, working with Nancy Cail to get the HR data from the insync database. _x000D_
 _x000D_
01/19/2016: SL, Go live date delayed from 01/28/2016 to 02/11/2016: customer asked to reschedule the test walkthrough due to snow storm and isn't available until week of the 25th of jan. _x000D_
 _x000D_
01/12/16- At risk for go live, still no update about HR import files. Manager engaged. _x000D_
01/05/16- At risk for go live, no access to insync and HR import to be done. IC engaging Canadian Insync (Nancy) IC for assistance _x000D_
 _x000D_
12/15/15-At risk for Go live, scheduling test walk-through with customer. _x000D_
11/24/2015- On Track for Go live, Reviewing config, no issues. _x000D_
 _x000D_
11/17/2015- On Track for Go live, reviewing current setup and scheduling test walkthrough _x000D_
 _x000D_
11/09/15- On Track for Go live, Introduction Meeting rescheduled due to client unavailability to 11/11/2015 _x000D_
 _x000D_
 _x000D_
 _x000D_
10/27/15- On Track For Go live, Client re-scheduled intial call due to illness. _x000D_
 _x000D_
10/13/15-Account to be reassigned, IC on STD, Renato to contact client _x000D_
 _x000D_
10/05/15 - on track for live, in config, db request being sent this week, no issues _x000D_
 _x000D_
9/28/15 - on track for live, config started, no issues _x000D_
 _x000D_
9/21/15 - on track for live; awaiting signoff for disc., prelim work begun, no issues _x000D_
 _x000D_
9/15/15 - on track for live; awaiting signoff for discovery, prelim work started on config; no issues _x000D_
09/07/15 - on track for live, 2nd disc delayed to this week, no issues _x000D_
09/01/15-on track for live, KOM completed; 2nd disc. session this week, no issues _x000D_
 _x000D_
08/24/15-On track for live, 2nd part of KOM scheduled for Aug 28, no issues _x000D_
 _x000D_
08/11/15- On track for KOM scheduled for Aug 31, no issues _x000D_
 _x000D_
7/14/2015- Prepping preadmin. KOM 7/28 9-11amEST</t>
  </si>
  <si>
    <t>HAL1191</t>
  </si>
  <si>
    <t>02/04/2016: NM, Project completed and transitioned to Service. _x000D_
 _x000D_
02/01/2016: NM, On track for Project Completion. TTS scheduled for 2/4. No issues. _x000D_
 _x000D_
01/27/16: NM, On track for Project Completion. TTS call scheduled for 28/01. No issues. _x000D_
 _x000D_
01/19/16: NM, On track for Project Completion. Client requested assistance with mass termination of employees on both PP and DF. TTS call scheduled for 1/28. No issues. _x000D_
 _x000D_
1/11/16: NM, Project completion delayed from 1/7/16 to 1/29/15. People: Client not available for TTS call until 29th.  _x000D_
 _x000D_
01/05/2016: On track for Project Completion. TTS call scheduled for 01/07/16. No issues. _x000D_
 _x000D_
12/29/15: Project completion delayed from 12/29/15 to 1/7/16. Service review in progress. _x000D_
 _x000D_
12/22/15: Project completion delayed from 12/17/15 to 12/29/15. Service review in progress. _x000D_
 _x000D_
12/15/15: At risk for Project Completion. Awaiting Service Approval. _x000D_
 _x000D_
12/09/15: Project completion delayed 11/30/15 to 12/17/15. Client. Sign-off received late. Account sent to service. _x000D_
 _x000D_
12/1/15: On track for Project Completion. TTS documents sent, awaiting service approval and live run sign off.  _x000D_
 _x000D_
 _x000D_
11/24/15: On track for Project Completion. Prepping TTS documents, awaiting client sign off. No Issues _x000D_
 _x000D_
11/17/15: Project Completion delayed from 11/20/15 to 11/30/15. People: assisting client with org readiness final steps. _x000D_
 _x000D_
10/27/2015:  On track for Project completion.First Live run successful, prepping TTS documents. No issues. _x000D_
 _x000D_
 10/19/2015: Project Completion delayed from 09/14/15 to 10/26/16. People: Client stopped using the web clock for time capture since mid-August, client readiness issues. New timeline agreed with Deeshal and client. Requested deletion of all employee data due to tampering on client side, prepping environment for First Pay on Nov 09. _x000D_
 _x000D_
10/13/15: At Risk for project completion. Client contacted and meeting set up 10/14/15 to discuss next step. _x000D_
 _x000D_
10/06/15: At risk for First Pay. Client not responding to e-mails. Deeshal to contact client. _x000D_
 _x000D_
9/29/15:  On track for rescheduled First Pay. Timesheet review in progress. No issues.  _x000D_
 _x000D_
9/9/2015: First Pay delayed from to 9/25/15. People: client readiness given business peak season. _x000D_
 _x000D_
8/19/15: At risk for Project Completion. Peak season for client's business, not committing enough time to project.  _x000D_
 _x000D_
8/10/15: On track for First Pay. Time Capture in progress. No issues. _x000D_
 _x000D_
7/28/15: On track for First Time Capture. Account live, web clock setup in progress on client side.7/22/15: On track for Go-Live. Prepping go live. No issues. _x000D_
 _x000D_
7/14/15: On track for Actual Go Live. Prepping go live and first pay. No issues. _x000D_
 _x000D_
7/3/15: On track for Go-Live. Client testing in progress. No issues. _x000D_
 _x000D_
6/29/2015 - On track for Go-Live. Client testing in progress. No issues. _x000D_
 _x000D_
6/15/15- On track for Go-Live. System Config completed, awaiting HR import from client. No issues. _x000D_
 _x000D_
6/11/15- On track for Go-Live. Sign-off received, config in progress. No issues. _x000D_
 _x000D_
6/4/2015- Prepping preadmin. Client did not attend preadmin meeting. Emailed Welcome Email. registered LM&amp;MP. Left detailed vm &amp; advised KOM June 10&amp; Natasha will help fill out the workbook. _x000D_
6/2/2015- Prepping preadmin. Client asked to call back Friday.</t>
  </si>
  <si>
    <t>PP4U350</t>
  </si>
  <si>
    <t>04/12/16- 1st contact email sent. Adv KOM date. _x000D_
 _x000D_
3/7/16: DB- no response from client pushed from March to June _x000D_
2/2/20160 Prep onboard. NOT ON TRACK!. Escalated to Dean&amp;S.Mongrain. _x000D_
1/20/2016- Prep onboard. NOT ON TRACK. Still have not heard back from client after several emails and calls. Client must do convert to PP before WFM. Emailed Dean/S.Mongrain. _x000D_
1/15/2016- Prep onboard. STILL NOT ON TRACK. Client skipped Wel call. Sent email&amp;left vm. Advised client cannot start WFM w/o finishing PP w/ J.Wong. Copied sales person and sales manager. Await reply from client. and sales. _x000D_
1/13/2016- Prep onboard. Sent client email advising suspension. Await reply. _x000D_
12/2/2015- As per J.Wong the payroll has been suspended, thus WFM cannot move forward yet. _x000D_
10/21/2015- Prep onboard. FYI: JWong informed me that client ishaving trouble contacting her.  _x000D_
9/16/2015- Prep onboard. Spoke to J.wong about conversion. Conv. Advised jWong onboard Wel call date _x000D_
9/2/2015- Prep onboard. Client called back and did not want to start project until they get their clock. I told her that they will not get their clock until we have onboard meeting. I outlined the onboard/imp timeline. Client agreed to Jan 4 2016 @11:30amEST Wel Call and live for Mid-Feb. _x000D_
9/2/2015- Prep onboard. Emailed client to advise we pushed them back to Dec bc of lack of commitment. _x000D_
8/31/2015- Prep onboard.URGENT vm&amp;email to Client again. Awaiting reply _x000D_
8/27/2015- Prep onboard. Left another vm&amp;email. CC Dean&amp;Deeshal. Await reply. Set reminder tomorrow to follow-up. If still cannot reach client, will re-engage sales. _x000D_
8/24/2015- Prep onboard. Client didnt show. Left vm&amp;email. Awaiting reply &amp;advised of 9/14 KOM. _x000D_
8/20/2015- Prep preadmin. Preadmin call 8/24 @ 11:30amEST.. _x000D_
7/9/2015- Prepping onboarding. Emailed client to advise that preadmin onboarding will need to be done between July 20-27&amp; client will keep Sept 14 KOM. Client is away from June 26-July 27. Awaiting reply. _x000D_
5/20/2015- Prepping preadmin. Preadmin 1/4/2016- Prep onboard. NOT ON TRACK!!! Called client w/. J.Wong &amp; left vm advising client they need to convert to PP before they start WFM. Await reply. _x000D_
8/20 @10amEST. C.McGowan is setting up payroll/MHR</t>
  </si>
  <si>
    <t>PP4U251</t>
  </si>
  <si>
    <t>PP72897, PP72898</t>
  </si>
  <si>
    <t>PP1G820,PP4F032,PP4L705</t>
  </si>
  <si>
    <t>04/12/16 : TS, At Risk for Go Live, Deeshal will call client in order to understand gaps from sales to implementation.</t>
  </si>
  <si>
    <t>04/12/16 : TS, At Risk for Go Live, Deeshal will call client in order to understand gaps from sales to implementation. _x000D_
 _x000D_
 _x000D_
04/05/16 : TS, At Risk for GO Live.  Client mentioned on the weekly call today that the product is not meeting requirements and wants to talk to the Sales Rep for clarification.  Manager engaged. _x000D_
 _x000D_
 _x000D_
03/30/16 : TS, At Risk for GO-Live.  Multiple job position need to be created and assigned. _x000D_
 _x000D_
 _x000D_
03/14/16 : TS, At Risk for Go Live.  No convenient solution found for setting up meal time rules. _x000D_
 _x000D_
 _x000D_
03/08/16 : TS, At Risk for Go-Live.  Meals &amp; Break set up does not fully meet client expectation. SMEs engaged to find a solution. ECD 3/11/16. _x000D_
 _x000D_
 _x000D_
02/29/16 : TS, At Risk for Go-Live.  Client requested additional testing time due to previous issues with browser and latency logging into dayforce. _x000D_
 _x000D_
 _x000D_
02/23/16 : TS, At Risk for go live. Client raised an issue, stating that she couldn't view all the users under the user tab and thought it was a browser issue. Latency issues when logging into dayforce. Investigation in progress R&amp;D engaged. Walk through on how to display the users with client on 2/23/16.  _x000D_
 _x000D_
 _x000D_
02/16/16 : TS, At Risk for Go-Live.  Client started testing the system on 02/12/16 due to time clock issues.  New timeline will be discussed with client on weekly call 02/17/16. _x000D_
 _x000D_
 _x000D_
02/08/16 : TS, At Risk for GO Live.  Whole timeline needs to be reviewed on weekly call with client, 02/10/16 at 11 am EST due to time clock not being functional for multiple weeks. _x000D_
 _x000D_
 _x000D_
 _x000D_
 _x000D_
02/01/16 : TS : At Risk for Go Live.  Client was unable to test the system due to the time clock not being functional. _x000D_
 _x000D_
 _x000D_
 _x000D_
 _x000D_
01/25/16 : TS: At risk for Go-Live.  As per parature ticket #16035-383271, time clock will be functional as from this Wednesday. _x000D_
 _x000D_
 _x000D_
01/19/16 : TS: At risk for GO Live, client still cannot use the time clock on the system parature ticket logged , awaiting resolution. _x000D_
 _x000D_
 _x000D_
01/12/15 - At risk for Go-Live.  Client is unable to test the system as dayforce is timed out after logging in. Operating system/PC requirements resent to client and parature ticket #16035-383271 logged to investigate. _x000D_
 _x000D_
 _x000D_
12/08/15 - On hold. Client will be closing business for current year. Follow-up schedule for 01/04/16. No issues. _x000D_
12/01/15 - On Track for GO-Live.  No Issues. _x000D_
 _x000D_
 _x000D_
11/24/15 - On Track for GO-Live.  No Issues. _x000D_
 _x000D_
 _x000D_
11/18/15 - On track for Go-Live.  New timeline discussed with client.  Client is going on vacation, so live date would be Jan 15th 2016. _x000D_
No Issues. _x000D_
 _x000D_
 _x000D_
 _x000D_
11/17/15 - At risk for Go-Live.  No response from client for few weeks. _x000D_
Deeshal to follow up 11/18/15 again. _x000D_
 _x000D_
11/10/15 - At Risk for GO-Live, client added multiple new hires on Powerpay, need to import them on DF, also client needs more testing time in order to test the entire setup. _x000D_
 _x000D_
10/19/15 - At Risk for Go Live.  Premium rules implemented but qualifiers are not working as expected.  Under investigation. _x000D_
 _x000D_
10/13/15 - At risk for Go Live, new timeline will be reviewed with client today, complex premium set up to be reviewed and tested by the customer. _x000D_
 _x000D_
10/05/15 - At risk for Go Live.  New timeline to be reviewed with client due to their peak season. _x000D_
 _x000D_
09/28/15 - At Risk for Go Live.  Deeshal and myself will be working on a new timeline since the client is not ready to go live any soon due to their peak business season. _x000D_
 _x000D_
09/21/15 - At Risk for Go Live.  To review and propose new timeline to client. ECD 9/22/15 _x000D_
 _x000D_
 _x000D_
09/15/15 - At Risk for Go Live.  Whole timeline will need to be reviewed with Deeshal and client. _x000D_
 _x000D_
09/09/15 - At Risk for Go Live.  Call with client 9/9/15 to review alternative solution. If solution does not meet client expectation then client will cancel the account.  _x000D_
 _x000D_
09/01/15 - At Risk for Go Live.  Potential cancellation due to implementation of premiums.  Will be calling the client. _x000D_
 _x000D_
08/24/15 - At Risk for Go Live.  Having issues with implementation of premiums in scheduling.   _x000D_
 _x000D_
08/19/15 - At Risk for Go Live.  People: Client delay due to peak season. Sales engaged. _x000D_
 _x000D_
08/10/15 - On Track for Go Live.  No Issues. _x000D_
 _x000D_
08/03/15 - On Track for Go Live.  No Issues. _x000D_
 _x000D_
07/28/15 - On Track for Go Live.  Project was delayed due to specific setups required by the client.  Those can be implemented, no issues. _x000D_
 _x000D_
07/21/15 - At Risk for Go Live.  Premiums might not be working the way expected by client.  Waiting for client's availability to discuss.  Might be a potential cancellation. _x000D_
 _x000D_
07/14/15 - On Track for Go Live.  No Issues.</t>
  </si>
  <si>
    <t>PP4U116</t>
  </si>
  <si>
    <t>4/12/16: On track for project completion. Awaiting service review _x000D_
 _x000D_
4/5/16: On track for project completion, documents to be sent to service by COB 4/6/16</t>
  </si>
  <si>
    <t>4/12/16: On track for project completion. Awaiting service review _x000D_
 _x000D_
4/5/16: On track for project completion, documents to be sent to service by COB 4/6/16 _x000D_
 _x000D_
3/28/16: On track for project closure, first transmit completed, client still requires hand holding after 2 pay periods of time capture. Stat pay issue resolved _x000D_
 _x000D_
3/22/16: On track for project closure. First transmit scheduled for 3/24/16 _x000D_
 _x000D_
3/15/16: At risk for project closure, client refused to transmit during first transmit call. To assist client on next PP. _x000D_
 _x000D_
3/8/16: On track for project closure, working with client to answer queries during first time capture. First transmit scheduled for 3/10/16 _x000D_
 _x000D_
2/23/2016: On track for Project closure, First time capture in progress. First transmit scheduled for 3/9/16. _x000D_
 _x000D_
2/16/16: At risk for project completion, client will be running a parallel with PP this pay period First time capture will begin on 3/1/2016. _x000D_
 _x000D_
2/9/16: On track for project completion. Working with client to setup clocks for parallel run _x000D_
 _x000D_
2/2/16: On track for go live. Parature ticket logged, awaiting prod to begin first time capture _x000D_
 _x000D_
1/26/16: At risk for go live, client has requested more time for testing, referred to manager. _x000D_
 _x000D_
1/19/25: Go live on track, script has been run to clear down all balances. All client's queries has been resolved. Account to be promoted to production today 1/19/16 _x000D_
 _x000D_
01/12/16: At risk for Go-Live. Client still testing. A call has been schedule for 13/01/16 with client. _x000D_
05/01/15: At risk for Go live. Client is still testing. Referred to manager to contact client regarding go live date. _x000D_
 _x000D_
12/18/15: At risk for Go live. Client is still testing. _x000D_
 _x000D_
12/8/15: At risk for go live. Client still testing and has additional configuration requests. _x000D_
 _x000D_
11/24/15: At risk for go live. Client has requested more time for testing. Calls scheduled with client to facilitate. _x000D_
 _x000D_
10/26/15: At risk for go live, client not responding to go live email. Dean to contact client again. _x000D_
 _x000D_
10/13/15: On track for go live, external testing in progress. No issues _x000D_
 _x000D_
10/6/15: On track for go live, external testing in progress. No issues _x000D_
 _x000D_
9/30/15: At risk for go live. Config complete, internal testing and review in progress. Walk through scheduled for 9/30/15 _x000D_
 _x000D_
9/21/15: At risk for go live, due to multiple changes on org structure. internal testing in progress.  _x000D_
 _x000D_
9/15/15: At risk for Go Live, change in org structure in progress according client's latest requirements. Employee data load file received back today. _x000D_
 _x000D_
9/8/15: On track for Go Live, Employee Data Load to be completed this week, awaiting return of employee details file from client to progress _x000D_
 _x000D_
9/1/15: On track for go live, KOM complete and signoff received. Config in progress _x000D_
 _x000D_
8/24/15: On track for KOM. No issues _x000D_
 _x000D_
8/18/2015- Prep onboard. 1st Checkpoint Call completed. 2nd Checkpoint Call completed on 8/20. Assigned to Sehnaaz for KOM next wk. _x000D_
7/21/2015- Prepping onboarding. Welcome call completed. 1st Checkpoint call 8/18.  _x000D_
7/10/2015- Prepping onboarding. Called, no answer. Emailed client to advise onboarding preadmin needs to be done this month. Sent First contact email. Awaiting response. _x000D_
5/25/2015- Prepping preadmin. Preadmin 8/27 @11amEST. Conversion is 6/10. _x000D_
5/11/2015- Prepping preadmin. Spoke w/ Al, &amp;wants me to call back to discuss WFM KOM etc.</t>
  </si>
  <si>
    <t>PP4U051</t>
  </si>
  <si>
    <t>03/23/16: NM, On track for Project Completion. TTS call scheduled on 3/24. No issues. _x000D_
 _x000D_
03/15/16: NM, Delay Project completion 03/11/16 to 03/18/16. Process: IC out of office. TTS call not yet scheduled. No Outstanding issues. _x000D_
 _x000D_
03/09/16: NM, Delay Project completion 03/08/16 to 03/11/16. Process: Call re-scheduled for 03/11/16 due to IC/Service rep availability, No Outstanding issues. _x000D_
 _x000D_
02/29/16: NM, Delay Project completion 02/26/16 to 03/08/16. Process: Client not available for TTS call this week, call scheduled for 03/08/16, No Outstanding issues. _x000D_
 _x000D_
02/16/16: NM, Delay Project completion 02/18/16 to 02/26/16. People, process: Employee Xref code blank on blue core, causing pay stubs not to populate automatically on DF. Canada Projects fixed the issue, awaiting for pay date 18/02 to verify if the issue is resolved. _x000D_
 _x000D_
 _x000D_
02/08/16: NM, Delay Project completion 02/15/16 to 02/19/16. People, process: Client made changes to pay policy rule - OT banking. Requires some testing. _x000D_
 _x000D_
02/01/2016: NM,  On track for Project Completion. Prepping TTS documents. No DF-related issues. _x000D_
 _x000D_
01/27/2016: NM, On track for Project Completion. Transfer to service in progress. Assisting client with final touch-ups. No Issues. _x000D_
 _x000D_
01/19/16: NM, On track for Project Completion. First Pay run without issues, prepping TTS documents. No issues. _x000D_
 _x000D_
01/13/16: NM, Delay Project completion 02/01/16 to 02/15/16. Process: Account came off hold on 01/08/16 and client sign off for go live. Account went live 01/12/16. Time capturing in progress. _x000D_
 _x000D_
 _x000D_
12/1/15 - Go Live delayed from 11/06/15 to 01/06/16. People: Client readiness;  is processing first pay in 2016, requested to go on hold as from 1 week of December until 8th January for 1st payroll due to T4's in December. _x000D_
 _x000D_
 _x000D_
 _x000D_
10/27/15: Go-Live date delayed from 10/23/15 to 11/06/15. People, Process: No french training available in October, client requested to complete training scheduled on 3rd and 4th November before going live. _x000D_
 _x000D_
10/19/15: On track for Go Live. Client testing in progress, prepping for go live date. No issues. _x000D_
 _x000D_
10/14/15: On track for Go Live. Client testing in progress. No issues. _x000D_
 _x000D_
09/29/15: On track for Go Live. Config in progress. No issues. _x000D_
 _x000D_
09/15/15: On track for Go Live. KOM complete, awaiting sign off. No issues. _x000D_
 _x000D_
09/09/2015: On Track for KOM. Scheduled on 15th September. No issues _x000D_
8/31/2015- Prep preadmin done by J.Azie. Preadmin completed by J.Azie&amp;Nisrine. Advised Natasha to arrange KOM _x000D_
5/29/2015- Preadmin completed by J.Azie. _x000D_
5/25/2015- Prepping preadmin. Emailed J.Azie again to contact client. _x000D_
5/5/2015- Prepping preadmin. Payroll will be set up for 5/27. Emailed J.Azie to contact client to advise of KOM.</t>
  </si>
  <si>
    <t>PP4T970, PP4T971</t>
  </si>
  <si>
    <t>02/29/16:  On Track for project completion, Call with client and service scheduled for 02/29. _x000D_
 _x000D_
02/22/16: DM, On track for project completion. account already with service for review. Agreed to assist client with one more pay transmission due 27th February due to previous issues on payroll. _x000D_
 _x000D_
02/16/16: On Track for project Completion, no issues. _x000D_
 _x000D_
02/16/16:  Project Completion delayed from 02/23 to 01/04.  People, successful payroll run, however client insists one more payroll to be run on 02/29.  Once done, project to be transferred to service. _x000D_
 _x000D_
02/08/16: On Track for Project Completion, client to process pay on 02/09. _x000D_
 _x000D_
01/26/2015: Project Completion Delayed from 01/29 to 02/23. Payroll completed and adjustment required due to issue on previous run. Client requested a clean payrun before signing off. TL to call client and discuss possibility of transfering to service with current payroll ECD 1/30/16 - payment day. _x000D_
 _x000D_
1/19/16:  At Risk for Project Completion,  One more pay run to be done with adjustments to ensure full functionality of Powerpay Deductions and Contributions on week of 01/25. _x000D_
 _x000D_
1/12/16: At Risk for Project Completion,Taxation in Powerpay still incorrect.  Powerpay team engaged, awaiting resolution. ECD 1/19/16. _x000D_
 _x000D_
 _x000D_
10/27/15: At Risk for project completion, duplicate of employee profiles found in database. Verifying integrity of remaining employees ECD 10/30/15 _x000D_
 _x000D_
10/20/15: At Risk for project completion, duplicate of employee profiles found in database. To write script to delete duplicates and ensure integrity of remaining employees. _x000D_
 _x000D_
10/13/15: On Track for project completion, No issues. _x000D_
 _x000D_
10/06/15: On Track for First Live Run, No issues. _x000D_
 _x000D_
09/22/15:  On Track for First Live Run, No issues. _x000D_
 _x000D_
09/08/15:  On Track for First Live Run, No issues. _x000D_
 _x000D_
09/01/15:  Delay First Live Run from 08/31 to 10/15 Tools, due to Powerpay Conversion as well as issues with overtime rules. _x000D_
 _x000D_
08/20/15:  On Track for First Live Run, No issues. _x000D_
 _x000D_
08/10/15:  On Track for First Live Run, No issues. _x000D_
 _x000D_
05/08/15:  AT Risk for Live Time Capture, to call client to discuss updte on Live Time Capture on 08/05. _x000D_
 _x000D_
07/28/15:  Delay First Time Capture from 07/17 to 08/04.  Tools, issues with configuration resolved on test environment.  To bring over to production environment and have client do a second review. _x000D_
 _x000D_
07/21/15: At Risk for live time capture, client redoing testing and to begin time capture end of July. No issues _x000D_
 _x000D_
07/15/15: At Risk for live time capture, touched base with client.  New Go-Live to be confirmed. _x000D_
 _x000D_
07/07/2015: On Track for Time Capture, uploading vacation balances on Live Environment, no issues. _x000D_
 _x000D_
07/03/2015: On Track for First Time Capture, no issues. _x000D_
 _x000D_
06/29/2015: On Track for First Time Capture, no issues. _x000D_
 _x000D_
06/24/2015: On Track for First Punch, reporting line issue fixed, no issues. _x000D_
 _x000D_
06/24/2015: At Risk for First Punch, client raised issue in regards to the organization reporting line. Will cal the client to work and fix this issue. _x000D_
 _x000D_
06/16/2015: On Track for First Punch, no issues. _x000D_
 _x000D_
06/09/2015: On Track for First Punch, no issues. _x000D_
02/02/16: On Track For Project Completion, No issues. _x000D_
 _x000D_
 _x000D_
06/01/2015: On Track for Go-Live, Client doing testing, no issues.</t>
  </si>
  <si>
    <t>PP4T919</t>
  </si>
  <si>
    <t>2/2/16: On track for project closure. Service review complete. Awaiting client's response to schedule TTS call. _x000D_
 _x000D_
1/26/16: on track for project closure, Documents sent, awaiting service acceptance _x000D_
 _x000D_
1/19/16: At risk for project closure. Working with  client to resolve punch issues at physical locations.  _x000D_
 _x000D_
01/12/16: At risk for project completion. Issues with accessing Mobile app. SME engaged, awaiting resolution. ECD 1/18/16 _x000D_
 _x000D_
05/01/16: On track for project completion. First live run complete. Working with client on outstanding issues with mobile App. _x000D_
 _x000D_
 _x000D_
12/29/15: On track for project completion. Transmitted today with no issues. Awaiting for Live Run sign-off. _x000D_
12/18/15: On track for transfer to Service, working on First time capture. New salary data taken from PP and updated on DF _x000D_
 _x000D_
12/15/15: At risk for project completion. First pay not transmitted due to Salary review done last month not currently on DF, working with client to resolve.  _x000D_
 _x000D_
12/8/15: On track for project completion. First time capture in progress _x000D_
 _x000D_
11/24/15: On track for go live. External testing complete awaiting client's response to request Live. _x000D_
 _x000D_
11/17/15: On track for go live. Client is currently testing and will feedback this week for go live _x000D_
 _x000D_
10/26/15: On track for go live, config in progress. No Issues _x000D_
 _x000D_
10/13/15: At risk for go live, client has not sent reviewed workbook yet, email sent to chase. _x000D_
 _x000D_
10/6/15: On track for go live. Chased client for signoff to begin config, awaiting response. _x000D_
 _x000D_
9/30/15: KOM complete, unable to attach template to Workfront due to access issues. Request logged. _x000D_
 _x000D_
9/3/2015- Prep preadmin. Preadmin completed. KOM 9/28 @9amEST _x000D_
05/05/2015- Prepping preadmin. Preadkin 9/03 @11:30amEST _x000D_
4/23/2015- prepping preadmin. No direct ext for Bob. Sent email to Bob. Awaiting response.</t>
  </si>
  <si>
    <t>PP22660</t>
  </si>
  <si>
    <t>04/12/16: On Track For Project Completion, Awaiting Service Acceptance.</t>
  </si>
  <si>
    <t>04/12/16: On Track For Project Completion, Awaiting Service Acceptance. _x000D_
 _x000D_
04/06/16: On Track for Project Completion, preparing Transfer to service documents.  No issues. _x000D_
 _x000D_
03/29/16- SL, Project completion delayed from 04/01/16, ceridian, live run moved to april 12th. _x000D_
 _x000D_
03/08/16- SL, At Risk for project completion, deleting un needed jobs from production environment, working with Dylen to fix sick entitlement issue. _x000D_
 _x000D_
03/01/16-SL, On Track for project completion, capturing time, no issues. _x000D_
 _x000D_
02/23/16- SL, On Track for project completion, awaiting first time live capture, no issues. _x000D_
 _x000D_
02/22/16 - SL, On Track for Go-Live, client reviewing test Register, awaiting client signoff.</t>
  </si>
  <si>
    <t>PP90704</t>
  </si>
  <si>
    <t>01/04/2016: On Track for Project Completion, need to schedule service call, no issues. _x000D_
 _x000D_
 _x000D_
 _x000D_
12/29/2015: On Track for Project completion, Account review by service still in progress, no issue _x000D_
 _x000D_
 _x000D_
12/23/2015: On Track for Project completion, service reviewing account, no issues. _x000D_
 _x000D_
 _x000D_
12/15/2015: On Track for Transition to Support, Service Call schedule for Friday, no issues. _x000D_
 _x000D_
 _x000D_
12/08/2015: On Track for Transition to Support, preparing transfer documents, no issues. _x000D_
 _x000D_
 _x000D_
11/30/2015: On Track for First Pay, client capturing time, no issues. _x000D_
 _x000D_
11/23/2015: On Track for First Pay, Client capturing time, no issues. _x000D_
 _x000D_
 _x000D_
 _x000D_
11/16/2015: On Track for First Pay, client Capturing Time, no issues. _x000D_
 _x000D_
 _x000D_
 _x000D_
11/09/2015: On Track for Go-Live, client testing, no issues. _x000D_
 _x000D_
11/03/2015: On Track for Go-Live, External Testing, no issues. _x000D_
 _x000D_
10/19/2015: On Track for Go-Live, working on Config, no issues. _x000D_
 _x000D_
10/13/15- On track for KOM no issues _x000D_
 _x000D_
9/29/2015- Prep onboard. 2nd Chk Call done. Client will return Disc Pack by end of day today. KOM 10/13 @2pm-4pmEST. _x000D_
9/4/2015- Prep onboard. 1st Chk Call completed. 2md Chk Call 9/29@11:30amEST. Client is paciong on track. Emailed Disc Pack _x000D_
8/12/2015- Prep onboard. Welcome call completed. 1st Checkpoint call 9/4/@11:30amEST _x000D_
7/14/2015- Prepping onboarding. Sched 8/12 @11amEST _x000D_
7/13/2015- Prepping onboarding. Left vm&amp;emailed client advising onboarding call will need to push up to the wk of August 10. Sent 1st contact email. Awaiting reply. _x000D_
4/23/2015- Prepping for preadmin. Preadmin 9/8 @11:30EST</t>
  </si>
  <si>
    <t>PP2U130</t>
  </si>
  <si>
    <t>04/12/16:  On Track For Project Completion,  Live Time Capture in progress.  No issues.</t>
  </si>
  <si>
    <t>04/12/16:  On Track For Project Completion,  Live Time Capture in progress.  No issues. _x000D_
 _x000D_
04/06/16: On Track For project Completion, Live Time Capture Currently being done.  No issues. _x000D_
 _x000D_
03/29/16:  On Track for Project Completion, Client to begin Time Capture on 04/01.  No issues. _x000D_
 _x000D_
03/22/16:  On Track For Go Live, Client currently on Vacation.  Client verbally confirmed testing completion, awaiting sign-off upon return of client. _x000D_
 _x000D_
03/15/16:  On Track For Go Live, Client currently on Vacation.  Client verbally confirmed testing completion, awaiting sign-off upon return of client. _x000D_
 _x000D_
03/08/16: Go Live delayed from 03/04 to 03/25.  People, client to go on vacation from 03/14 to 03/23.  Refinement currently underway, client to review prior to and AFter vacation. _x000D_
02/29/16:  Go Live Delayed from 03/01 to 03/04.  People, client not in office (unplanned absence).  Awaiting sign-off prior to going live, client to return 03/03 _x000D_
 _x000D_
02/22/16:  Go Live delayed from 02/19 to 03/01.  Client testing and training employees. _x000D_
 _x000D_
02/16/16: At Risk For Go Live, client not yet completed testing. To touch base on 02/17 to confirm status and timeline. _x000D_
 _x000D_
02/08/16: On track for Go Live, Client currently testing _x000D_
 _x000D_
02/02/16: On Track For Go live. No Issues. _x000D_
 _x000D_
01/25/16:  Delay Go Live from 01/21 to 02/19.  People: Refinements to be done to Entitlements as well as testing of refinements, client currently testing other features and to resume testing once same is completed. As client is a monthly Pay period, is adamant that Go Live be one week prior to 1st of March. _x000D_
 _x000D_
1/19/16: At Risk for Go Live, Test walkthrough scheduled for 01/22.  To re-discuss timeline with client. _x000D_
 _x000D_
1/12/16: DC, On Track for Go Live. Refinements in progress. No Issues. _x000D_
 _x000D_
 _x000D_
1/6/15: On Track for Go Live. Sandbox In progress. No Issues. _x000D_
 _x000D_
10/22/2015- Prep onboard. Resched 2nd Chk Call to 11/3@12noonEST. _x000D_
10/20/2015- Prep onboard. Client returned Disc Pack. 2nd Chk Call pending clinets reply. _x000D_
9/1/2015- Onboard complete. KOM 9/9 @12pmEST (10am MST). Client has taken training. Will return Wel /Dis Pack by end of day today. _x000D_
9/1/2015- Prep onboard. Client sisnt show for 2nd Check call. Left vm&amp;email. Await reply _x000D_
8/26/2015- Prep onboard. Spoke w/ client. Client didnt look at packages. Postponed 2nd checkpoint to 9/1@12pmEST _x000D_
8/14/2015- Prep onboard. 1st Checkpoint completed. Sent Disc. Pack. 2nd Checkpoint 8/26@11:30amEST _x000D_
7/30/2015- Prep Onboard. Welcome call completed. 1st Checkpoint TBD (waiting for Michelle to advise). Emailed Welcome package. Client wants to keep 9/7 KOM. _x000D_
7/29/2015- Prep onboarding. Emailed client to advise of earlier start of Aug 17. _x000D_
07/13/2015- Prepping onboarding. Onbioarding sched 7/27@4pm. _x000D_
07/10/2015- Prepping onboarding. Sent 1st contact email and called&amp;emailed client. Awaiting reply _x000D_
04/24/2015- Prepping for preadmin. Preadmin 8/26 @ 11:30amEST _x000D_
4/22/2015- Prepping for preadmin. Left vm&amp;email.</t>
  </si>
  <si>
    <t>PP28183</t>
  </si>
  <si>
    <t>02/02/2016: NM, Account completed and transitioned to Support. _x000D_
 _x000D_
02/01/2016: NM, On track for Project Completion. TTS scheduled for 2/2. No issues. _x000D_
 _x000D_
01/27/2016: NM, Project completion delayed from 1/29/15 to 02/04/15. People: Awaiting client live run sign off to transition to service. _x000D_
 _x000D_
1/19/16: NM, On track for Project Completion. TTS call scheduled for 1/29. No issues. _x000D_
 _x000D_
01/11/16: NM, Project completion delayed from 1/15/16 to 1/29/15. People: Transfer to service validation completed, Client on vacation. Awaiting client live run sign off to transition to service. _x000D_
 _x000D_
01/05/16: Project completion delayed from 1/7/16 to1/15/16. People: Client is currently out of office until the 15th Jan. Service Call scheduled for 01/15/16. _x000D_
 _x000D_
12/22/15: Project completion delayed from 12/18/15 to 1/7/16. Service review in progress. Client will not be available until the 7th of January for TTS call. _x000D_
 _x000D_
12/15/15: At risk for Project completion. Awaiting Service approval. _x000D_
 _x000D_
12/09/15: Project completion delayed from 12/04/15 to 12/18/15. Client. Sign-off not yet received. _x000D_
 _x000D_
12/01/15: On track for Project Completion. Prepping TTS documents, awaiting client sign off. No Issues _x000D_
 _x000D_
 _x000D_
11/17/15: On track for Project Completion. Prepping for First Pay. Reviewing timesheets. No issues. _x000D_
 _x000D_
10/27/15: On track for Project Completion. Timesheet review. No issues. _x000D_
 _x000D_
10/19/2015: Project Completion delayed from 10/23/2015 to 11/07/15. Process: Template date generated for First Pay was mismatched to Powerpay Calendar date. Prepping for first pay. _x000D_
10/14/15: On track for Project completion. Timesheet data validation in progress. No issues. _x000D_
 _x000D_
10/06/15: On track for First Pay. Time Capture in progress. No issues. _x000D_
 _x000D_
9/29/15: On track for First Time Capture. Time capture in progress. No issues. _x000D_
 _x000D_
9/21/15: On track for Go Live. Prod environment requested No issues. _x000D_
 _x000D_
9/15/15: On track for Go Live. Sandbox review in progress. No issues. _x000D_
 _x000D_
9/1/2015: On track for Go Live. Sandbox review in progress. No issues. _x000D_
 _x000D_
8/19/2015 - On track for Go Live. Config in progress. No issues. _x000D_
 _x000D_
8/10/2015 - On track for Go Live. Welcome call completed, KOM on 8/11. No issues. _x000D_
 _x000D_
7/28/2015- Preadmin completed. Old process as per Dean. KOM Aug 11@10amEST _x000D_
6/4/2015- Prepping preadmin. Left vm and recshed meeting invite for 7/27. _x000D_
6/2/2015- Prepping preadmin. Emailed Michele new KOM &amp; want to resched preadmin for 7/27. Awaiting reply _x000D_
04/22/2015- Prepping for preadmin. Preadmin 8/25 @11:30EST. Advised Michele WFM will start 9/7, but PP set will be 5/11. Emailed Josh, Mahadev&amp;Dean.</t>
  </si>
  <si>
    <t>PP4T595</t>
  </si>
  <si>
    <t>03/08/16: DM, At Risk for KOM. Call schedule with Client 03/09/16 to discuss next step. Client was unresponsive for 3 weeks. _x000D_
 _x000D_
10/20/15: DB- welcome call done with client but he said he is not ready to start now and will only be able to pick up in Jan'16 _x000D_
 _x000D_
10/2/2015- Prep onboard. Emailed Sehnaaz to follow-up w/Client&amp;do KOM. Await reply. _x000D_
9/30/2015-Prep onboard. Emailed Sehnaaz to follow-up w/Client&amp;do KOM. Await reply _x000D_
9/30/2015- Preadmin completed 6/16, but was advised to have the client return wb and that KOM is 1st wk of Oct. _x000D_
7/7/2015-Client postponed and will not go to Darrin _x000D_
7/7./2015- Prepping preadmin. Switching from Natasha to Darrin. _x000D_
06/29/15 - On Track for KOM. No issues. _x000D_
 _x000D_
06/16/2015- Preadmin completed. KOM 7/6 3-5pmEST. Assigned to Natasha _x000D_
2/25/2015-Prepping for preadin. Preadmin 6/16@12noon EST.</t>
  </si>
  <si>
    <t>PP1G378</t>
  </si>
  <si>
    <t>8/4/15: At risk for go live, client will be on hold as from Wednesday 8/5/15 to Mid September until training is complete _x000D_
 _x000D_
7/27/15: On track for go live, client has requested to have go live date moved to end of august 2015, manager has been  _x000D_
notified. _x000D_
 _x000D_
7/21/15: On track for Go Live, client has returned from vacation, weekly calls scheduled for 7/22/2015 to confirm go live date. _x000D_
 _x000D_
7/14/15: At risk for Go live, client is currently on holiday and will complete testing and begin first time capture on his return- 8/12/15 _x000D_
 _x000D_
7/7/15: On track for Go Live, walk through complete, client to validate data when he is back from holiday on 7/13/2015 _x000D_
 _x000D_
6/30/15: On track for Go Live, working on solution refinement requested during last communication with client, awaiting client's return to begin first time capture. _x000D_
 _x000D_
6/22/15: At risk for Go Live, Client will be on holiday from 6/30/2015 to 7/13/2015, First time capture will begin after client returns. _x000D_
 _x000D_
6/16/15: On track for go live. Client testing. no issues _x000D_
 _x000D_
6/09/15: On track for Go Live, working on HR Import and internal testing, no issues. _x000D_
 _x000D_
5/26/15: On track for Go Live. In configuration. No issues. _x000D_
 _x000D_
05/11/15- On track for Go Live. In configuration. No issues. _x000D_
05/04/15- on track for go live. Waiting for workbook sign-off. No issues. _x000D_
04/27/15- On track for KOM Welcome call completed. No issues. _x000D_
04/13/2015- Preadmin completed. _x000D_
03/03/2015- Prepping for preadmin. Preadmin 4/13 @12EST _x000D_
02/25/2025- Prepping for preadmin. Left vm&amp;email advising new start date of June 22 _x000D_
02/19/2015- Prepping for preadmin. Left vm&amp;email Peter w/ new start date of 6/22. Proposed to have preadmin 1st wk of June  _x000D_
02/18/2015- Prepping for preadmin. Client is expecting to KOM in March, i advised July 6. Escalated back to Heidi Tooth&amp; Dean to see for earlier start date. _x000D_
02/10/2015-Prepping for preadmin. Left vm &amp;emailed client advising KOM 7/6. Set reminder 2/17 @11amEST to follow-up with client</t>
  </si>
  <si>
    <t>PP9N891</t>
  </si>
  <si>
    <t>4/12/16: DM, On track for project completion. TTS in progress awaiting service response to schedule TTS call. Payroll successfully transmitted. No Issues.</t>
  </si>
  <si>
    <t>4/12/16: DM, On track for project completion. TTS in progress awaiting service response to schedule TTS call. Payroll successfully transmitted. _x000D_
 _x000D_
 _x000D_
03/17/16:J.N. On Track for Completion. Client Capturing time.  Transfer document sent to serviceNo Issues _x000D_
03/15/16: J.N On Track for Go Live 18/03/16, waiting for sign off from client. No Issues _x000D_
03/08/16: J.N. Delayed Go Live 03/11/16 to 03/18/16. People; Client requested more time for testing due to business critical issues. _x000D_
 _x000D_
03/01/2016: J.N. On track for Go Live,Client doing testing. No issues. _x000D_
 _x000D_
02/22/16: J.N. Delayed Go Live 03/04/16 to 03/11/16. People; Client went on holiday till 02/15/16.  test scheduled 02/23/16. Client requires more time for testing _x000D_
 _x000D_
02/08/16: On Track for Go Live, Currently in internal testing. _x000D_
02/02/16: On track for Go Live, KOM Done.  No issues. _x000D_
 _x000D_
1/4/2016- Preadmin completed. Sent Discovery Workbook and resched KOM 1/26 @11:30-1:30pmEST.Chk Call 1/15 @11:30amEST. _x000D_
 _x000D_
9/23/2015- Prep onboard. Spoke w/ Chad (m:647-802-9808). Confirmed Wel Call: 12/8@11:30amEST, KOM 01/12/16@11:30am EST, Live March at LATEST!!! _x000D_
02/22/16: J.N. Delayed Go Live 03/04/16 to 03/11/16. People; Client went on holiday and test scheduled 02/23/16. Client requires more time for testing _x000D_
9/18/2015- Prep onboard. Left vm&amp; email. Await reply. _x000D_
9/11/2015- Prep onboard. Dean advised call and do new process. _x000D_
8/20/2015- Pprep onboard.Escalated to Dean. Dean sent email advising client we'll touch base in Nov for a final attempt. _x000D_
6/15/2015- Prepping preadmin. Left 2 vm&amp;1 email to Kathy to determine 7/13 KOM. Awaiting reply. _x000D_
04/22/2015- Prepping for preadmin. Email Sales &amp;CCd Dean to find out what to do w/ acct. _x000D_
04/17/2015- Prepping for preadmin. Emailed Sales/Dean/Mahadev again for guidance. _x000D_
04/16/2015- Prepping for preadmin. Escalated to Sales, Mahadev &amp; Dean. Discrepancy of what the client bought. Shes not aware of WFM, she seems to just want to convert to PP+. Awaiting response from Sales/Dean/Mahadev. _x000D_
02/25/2015- Prepping for preadmin. Preadmin 4/16@12noon. _x000D_
02/23/2015- Prepping for preadmin. Left another vm for Brenda to pass along to Kathy. Also emailed kathy for the 4th time and CC Sales&amp;Dean. _x000D_
02/12/2015-Prepping for preadmin. Left vm&amp;email for Kathy. Copied Sales person&amp;Dean. Brenda from accts rec'd called back advising client is away on vacay. Set calendar reminder to call Feb 23 to follow-up with Kathy _x000D_
01/14/2015- Prepping for preadmin. Left detailed vm&amp;email Kathy.Awaiting reply</t>
  </si>
  <si>
    <t>PP47534 PP47581 PP47535  PP47536</t>
  </si>
  <si>
    <t>01/05/16: On Track for Project Completion. Client will confirm date and time for TTS call.  _x000D_
 _x000D_
12/29/15: NI, Project completion delayed from 12/18/15 to 01/8/16, People: Client not available for TTS call until the 8th of January. No outstanding issues. _x000D_
 _x000D_
12/23/15: At Risk for Project Completion. Service team rejected the documents. Working on the settling the issues.  _x000D_
 _x000D_
12/15/15: At Risk for project completion. Client still not ready to go to service and not providing sign off. _x000D_
Will send account to service without sign off. ECD 12/17/15 _x000D_
 _x000D_
11/24/15: On Track for project completion. TTS in progress. No issues _x000D_
 _x000D_
11/17/15: On Track for Project Completion. No issues.  _x000D_
11/10/15: On Track for Project Completion. Client currently capturing time.  _x000D_
 _x000D_
10/26/10: On Track for project completion. No issues.  _x000D_
 _x000D_
10/19/15: On Track for project completion, starting time capture. No Issues  _x000D_
 _x000D_
10/13/15: On Track for project completion. Currently working on importing employees information on Dayforce.No issues  _x000D_
 _x000D_
10/5/15: On Track for First Time Capture. Currently working on importing new employees from Powerpay. No Issues. _x000D_
 _x000D_
09/30/15: At Risk for First Time Capture. People. Client have new hires which is on her MHR sheet but not on the Powerpay. Waiting for client to enroll employees on Powerpay _x000D_
 _x000D_
09/21/15: On Track for First Time Capture. Working on updating employee information. No Issues _x000D_
 _x000D_
09/15/15:  At Risk for First Time Capture.Employee number changed. Client wants number to be updated again. she submitted request to the case owner of OneCRM who sent email to her.  _x000D_
 _x000D_
09/09/15: At Risk for First Time Capture. Employee number change still not completed. case raised on OneCRM on high priority. No response. _x000D_
 _x000D_
09/04/15: At Risk for First Time Capture. Client requested to change employee numbers on Powerpay for Booster Juice.  _x000D_
 _x000D_
09/01/15: On Track for First Time Capture. Client currently doing external testing. _x000D_
 _x000D_
08/26/15: On Track for First Time Capture. Currently working on setting up new pay group.  _x000D_
 _x000D_
08/20/15: On Track for First Time Capture. Client will not be using the clock, but will manually punch in the hours. New departments need to be added. _x000D_
 _x000D_
08/10/15: On Track for First Time Capture.No issues. _x000D_
 _x000D_
08/04/2015-On Track for First Time Capture. Working on client's reports and new hire form _x000D_
 _x000D_
07/29/15- At Risk for First Time Capture. Client has issues with the new hire and tax forms. working on adding more options for the citizenship so that the information is relayed to the tax form.  _x000D_
 _x000D_
07/21/2015- On Track for First Time Capture. Contacted the DWF development team for the transmission of tax information. awaiting for response.</t>
  </si>
  <si>
    <t>PP4R722, PP4R723, PP4R724, PP4R725</t>
  </si>
  <si>
    <t>03/23/2016: NM, Account Hold. Client delayed by 1 month because payroll admin is on vacation. _x000D_
 _x000D_
03/15/2016: NM, At risk for Project Completion. Account to be put on hold. _x000D_
 _x000D_
03/09/2016: NM, At risk for Project Completion. Client did not show up for First Pay. Deeshal to contact client. _x000D_
 _x000D_
02/29/2016: DM, Delayed project completion 3/4/2016 to 3/17/2016. People: Client didn't update dayforce correctly for the salaried employees hence couldn't transmit. All adjustment made in dayforce. Client committed to payroll transmission on 3/8/2016 as per discussion with TL. _x000D_
 _x000D_
 _x000D_
02/29/2016: DM, Delayed project completion 3/4/2016 to 3/17/2016. People: Client didn't update dayforce correctly for the salaried employees hence couldn't transmit. All adjustment made in dayforce. Client committed to payroll transmission on 3/8/2016 as per discussion with TL. _x000D_
 _x000D_
02/22/16: NM, At risk for Project Completion. Client postponed first pay again due to salary changes in HR profiles not made on DF. _x000D_
 _x000D_
02/16/16: NM, On track for Project Completion. Prepping for first pay, Deeshal M following up with client to make sure they commit to the date. _x000D_
 _x000D_
02/08/16: Project completion delayed from 02/18/16 to 03/04/16. People: Client readiness, payroll admin not responding to e-mails and calls for test transmit or live run. Deeshal M to contact the client and set expectations. _x000D_
 _x000D_
02/01/2016: NM, On track for First Pay. Test Transmit scheduled on 2/2/16. Timeline reviewed and agreed with client.  _x000D_
 _x000D_
01/27/16: Project completion delayed from 01/29/16 to 02/18/16. People: Client readiness, payroll admin refused to proceed with WFM transmit at the last minute as he had to process few ROEs and tax filing in previous pay. Transmit pushed for next week. _x000D_
 _x000D_
01/05/16: Project completion delayed from 01/29/16 to 02/18/16. People: Client readiness, payroll admin has to process few ROEs and tax filing in previous pay. Transmit pushed for next week. _x000D_
 _x000D_
 _x000D_
 _x000D_
01/19/16: NM, On track for Project completion. Prepping test transmit. No issues. _x000D_
 _x000D_
1/11/2016: On track for project completion. Test transmit scheduled 1/13/16. No issues. _x000D_
 _x000D_
01/05/16: Project completion delayed from 01/18/16 to 01/29/16. Implementation: Assisting payroll admin with timesheet fixes. ECD 01/15/16. _x000D_
12/29/15: On track for project completion. Assisting client with timesheet review. No issues. _x000D_
 _x000D_
 _x000D_
 _x000D_
12/22/15: On track for First Pay. Assisting client with timesheet review. No issues. _x000D_
 _x000D_
12/09/15: Project completion delayed from 12/11/15 to 01/18/15. Client. New Payroll Admin assigned to the Project. Will only process payroll next year due to lack of training on DayForce. _x000D_
11/24/15: Project completion Delayed from 12/4/15 to 12/11/15. People: New Payroll admin requested to process payroll on 1st of December limited training on system. _x000D_
 _x000D_
12/01/15: On track for Project Completion. Prepping for 1st pay. No issues. _x000D_
 _x000D_
11/17/2015: On track for Project Completion. Prepping for First Pay. No issues. _x000D_
 _x000D_
10/27/2015: On track for project completion. Time capture in progress. No issues. _x000D_
 _x000D_
10/19/2015: Project completion delayed from 7/27/2015 to 11/27/2015. **ACCOUNT OFF HOLD** People: Client readiness and change in Primary contact. Training of main contact and time capture in progress. _x000D_
 _x000D_
7/28/15 - Account on Hold. _x000D_
 _x000D_
7/14/15 - Account Hold. Client on leave for 3 weeks (not communicated to IC) _x000D_
 _x000D_
7/3/15: On Track for project completion. No issues. _x000D_
 _x000D_
6/29/15: On track for Go-Live. Solution refinement in progress. No issues.  _x000D_
 _x000D_
6/23/15 - On track for Go-Live. Client testing in progress. No issues. _x000D_
5 minutes _x000D_
02/29/2016: DM, Delayed project completion 3/4/2016 to 3/17/2016. People: Client didn't update dayforce correctly for the salaried employees hence couldn't transmit. All adjustment made in dayforce. Client committed to payroll transmission on 3/8/2016 as per discussion with TL. _x000D_
 _x000D_
5/26/15 - Project On Hold, client requested 3 weeks delay to project timeline due to exam period. Client agreed to resume project on 06/10/2015. _x000D_
 _x000D_
5/25/15 - At Risk for Go Live. Client requested 3 weeks delay due to peak season and also requesting more flexibility in terms of project timelines. Awaiting client confirmation to put project On Hold. Deeshal to contact client to review timeline 05/26/15. _x000D_
 _x000D_
5/19/2015 - At Risk for Go Live. Client testing in progress. Client responsiveness can be a potential issue. _x000D_
 _x000D_
5/12/2015 - On track for Go Live. Client testing in progress. No issues. _x000D_
 _x000D_
5/5/2015 - On track for Go Live. Internal testing in progress. Client testing scheduled on 5/7. _x000D_
 _x000D_
4/29/2015 - On track for Go Live. KOM completed and Internal testing in progress. Potential issue: Client responsiveness to e-mails and calls. _x000D_
 _x000D_
4/21/2015 - On track for Go Live. KOM has been partially completed and rescheduled several times due to client responsiveness/availability. Meeting set on Friday 24 Apr to complete KOM.</t>
  </si>
  <si>
    <t>PP95130</t>
  </si>
  <si>
    <t>1/19/16: On track for project completion. Account has been sent to service. Awaiting review _x000D_
 _x000D_
01/12/16: On track for project completion. Working of transfer to service documents. 05/01/15: On track for project completion. Account to be sent to service by next week. _x000D_
 _x000D_
12/29/15: On track for project completion. Working on Transfer to service documents. _x000D_
 _x000D_
12/15/15: At risk for project completion. No response from DF discussion. To communicate limitation to client. _x000D_
 _x000D_
12/1/15: At risk for  _x000D_
project completion. Stat pay calculation issues. Client has requested additional complex pay policy rules. colleagues engaged _x000D_
 _x000D_
11/24/15: On track for transfer to service. Delay in transferring account due to stat pay issues. _x000D_
 _x000D_
11/17/15: On track for project completion. Third transmit completed successfully. Working on Trans to service documents. _x000D_
 _x000D_
10/27/15: On track for project completion, Third payroll successfully completed. No Issues _x000D_
 _x000D_
10/13/15: At risk for project closure, total number of hours for 2 employees incorrect during second transmit. To assist client with a third transmit before transferring to service _x000D_
 _x000D_
10/6/15: At risk for project completion. a number of issues during the first transmit, working on second transmit to reassure client _x000D_
 _x000D_
9/30/15: On track for project completion. First live run did not process smoothly. Working on second live run with client _x000D_
 _x000D_
9/21/15: On track for first live run, client capturing time. No Issues _x000D_
 _x000D_
9/15/15: On track for transfer to service, working on first transmit run scheduled for 9/23/2015 _x000D_
 _x000D_
9/8/15: On track for first time capture, clocks plugged in, no issues. _x000D_
 _x000D_
9/1/15: On track for go live, signoff received, awaiting confirmation from client that second payroll's calendar to replicate on dayforce and promote to production. _x000D_
 _x000D_
8/24/15: On track for go live, new modules config and testing complete, awaiting confirmation from client that calendar from second payroll has been aligned to first payroll on PP to replicate on Dayforce. _x000D_
 _x000D_
8/18/15: At risk for go live due new modules and change in calendar for second Payroll, awaiting response from sales and client to progress. _x000D_
 _x000D_
8/11/15: On track for go live, client has already provided requirements for new module, config to be completed this week. No issues _x000D_
 _x000D_
8/4/15: Go Live on track, client has returned new SOW and parameters available to begin new module config _x000D_
 _x000D_
7/27/15: At risk for Go live, updated paperwork not yet received from sales for new module entitlements and new payroll Jepca Inc. Awaiting client to progress _x000D_
 _x000D_
7/21/15: At risk for Go Live, client has requested for new Entitlements module and a change in payroll calendar for secondary payroll Jepca Inc. Awaiting change in power pay and change in contract to progress.</t>
  </si>
  <si>
    <t>PP4R207</t>
  </si>
  <si>
    <t>03/29/16: Go Live Delayed from 03/21 to TBD, Client unable to make call on 03/23 due to scheduling issues with stakeholders. Awaiting client response on availability. _x000D_
 _x000D_
03/22/16: Go Live Delayed from 03/21 to TBD, client away for vacation.  Walkthrough and timeline review scheduled for 03/23. _x000D_
 _x000D_
03/15/16: At Risk For Go Live,  Internal testing in progress.  Go Live date to be discussed on call with the client on 03/23. _x000D_
 _x000D_
03/08/16: At Risk For Go Live, Walkthrough Rescheduled for 02/23 due to client going on vacation.  To discuss timeline upon return of client. _x000D_
 _x000D_
02/29/16:  On Track For Go Live, Currently working on refinements of solution proposed.  Test walkthrough scheduled for 7th of March. No Issues. _x000D_
 _x000D_
02/22/16: Delayed go live 03/01 to 03/21, Client  on vacation until 03/04.  Meeting schedule on 7th to walkthrough set up. Client require hand holding and 2 weeks of testing before going live.  _x000D_
 _x000D_
02/16/16:  AT Risk For Go Live, Powerpay portion completed.  To re-configure environment completely prior to presenting to client for test. _x000D_
 _x000D_
02/08/16: At Risk For Go Live, Powerpay portion to be completed. Issues with access to test environment. _x000D_
02/02/16: On Track Go Live, Issues with Powerpay setup in regards to Departments.  Tanya Ohanessian engaged. _x000D_
 _x000D_
01/25/16:  On Track For Go Live, Testing Walk through scheduled for 01/28 _x000D_
 _x000D_
01/19/2016- SL, GO live delayed from 2/19/2016 to 03/1/2016, people: customer, will change the department from ID Y to ID dept on powerpay the HR import, ECD 1st week of February. _x000D_
 _x000D_
 _x000D_
01/12/2016 - Go live delayed from 01/04/16 to 02/19/16, People:  account reassigned upon client's request, customer contacted to have a test walkthrough by 01/23/16.  Hr import and testing to be completed prior to handover to new IC. ECD 1/15/16. _x000D_
 _x000D_
 _x000D_
01/05/2016- At risk for go live, still awaiting update from Tanya for the system limitation. _x000D_
12/29/15: At risk for go live, sales and solution consultant engaged to review the Department mapping limitation. meeting scheduled with customer for the 5th of Jan 16 to review.12/22/15: At risk for Go live, completing testing. System limitation for department mapping to powepay (XYZ). will discuss with customer. _x000D_
12/15/15:On Track for Go live, completing Internal testing and adjustments. no issues. _x000D_
12/08/15: On Track for Go-Live, Internal testing. No issues. _x000D_
12/1/2015-On Track for Go live, Internal testing no issues. _x000D_
11/24/2015-On Track for Go live, Customer to be taken off hold and project plan update according to customers timeline. _x000D_
 _x000D_
7/21/15: On Track for go live, working on config, no issues. _x000D_
 _x000D_
07/14/15: On Track for Go live, Working on Config, no issues. _x000D_
 _x000D_
07/09/15:On Track for go live, Received workbook, working on config, no issues. _x000D_
 _x000D_
07/08/15: On Track for Go live, Client contacted, will send workbook on the 07/08/15. _x000D_
 _x000D_
07/03/15: On Track for Go live, Client deadline to send workbook back is today, will call customer to validate if review was completed. _x000D_
 _x000D_
06/29/15: On Track for Go live, Awaiting workbook from client, no issues. _x000D_
 _x000D_
06/23/15: Timeline reviewed with client, awaiting workbook review, will start config when workbook is sent back. no issues.  _x000D_
 _x000D_
6/9/15- Client requested meeting with manager to discuss timelines  _x000D_
 _x000D_
06/02/15: Completed information gathering with client, building workbook to send to client. _x000D_
 _x000D_
04/28/15: On Track for Go live, awaiting client to finish workbook _x000D_
 _x000D_
04/21/15:On Track for KOM, no issues. _x000D_
 _x000D_
04/14/15:On Track for KOM, no issues. _x000D_
 _x000D_
07/04/2015: On Track for KOM, no issues. _x000D_
 _x000D_
03/20/2015- Preadmin comleted by J.Azie &amp; S.Setiawan. KOM Apr 13 _x000D_
03/17/2015- Prepping for preadmin. Confirmed that Adil will convert w/ client. J.Azie will have preadmin 4/6 with the client. _x000D_
03/10/2015- Prepping fotr preadmin. advised J.Azie to call client and explain PP run will be 3/20 and WFM KOM will be 4/13. I told J.azie to sched preadmin wk of 3/30th _x000D_
03/09/2015- Prepping for preadmin. Advised by Dean KOM is week of 03/23 and he wants preadmin to be done this wk. Emailed J.Azie to do preadmin this wk. _x000D_
12/19/2014- Prepping for preadmin. JA sched preadmin March 20. _x000D_
12/18/2014- Prepping fort preadmin. Asked JA to follow-up again. _x000D_
12/9/2014- Prepping for preadmin. Sent to JA to do French preadmin call</t>
  </si>
  <si>
    <t>PP4R434</t>
  </si>
  <si>
    <t>01/26/16: At Risk for project completion. Client. Client advises that he might not be available for the TTS call before February 3rd.  _x000D_
 _x000D_
01/11/16: Project Completion delayed from 01/12/16 to 01/25/16. Product: Biometric template are being deleted on the instance. Parature ticket raised, investigation in progress. _x000D_
 _x000D_
12/15/15: At Risk for project completion. Client not willing to have the TTS call and is disputing some  invoices. Refund provided in august and it seems they got billed the same amount refunded in the next invoice. Deeshal working with client and billing team on resolution _x000D_
 _x000D_
11/24/15: On Track for Project completion. Account transitioned to service. No Issues _x000D_
 _x000D_
11/17/15:  on Track for Project completion. Transition to service in progress. No issues.  _x000D_
10/26/15: On Track for Project Completion. Live Run for second PSID scheduled on 10/26. No issues.  _x000D_
 _x000D_
10/19/15: On Track for project completion. Time capturing in progress. No issues.  _x000D_
 _x000D_
10/13/15: On Track for project completion. Time capturing for second PSID in progress. No issues.  _x000D_
 _x000D_
10/06/15:  On Track for First Pay. Time capturing in progress. No issues _x000D_
 _x000D_
09/25/15: On Track for First Pay. Client currently recording time via Dayforce clock.  _x000D_
 _x000D_
09/21/15: On Track for First Pay. Delay milestone added as client is going on vacation and will return after 10/13. _x000D_
 _x000D_
09/15/15:At Risk for First Pay. Biometric clock enrollment not completed for some employees of Cook County. Client still working on them. ECD 9/18.  _x000D_
 _x000D_
09/08/15:At Risk for First Pay. Biometric clock enrollment not completed for some employees of Cook County.Client still working on them. ECD 9/14. _x000D_
 _x000D_
08/31/15: On Track for First Pay. Client currently monitoring the clock.  _x000D_
 _x000D_
8/19/15: On Track for Fisrt Pay. Re-enrollment of employees completed. Currently working on removing the exemption of biometric verification of all employees. No Issues _x000D_
 _x000D_
8/11/15: On Track for First Pay. Clock Issue resolved. re-enrollment of employees still in process. Working on importing employees from Powerpay _x000D_
 _x000D_
8/8/15: On Track for First Pay. Issue iwth clock making craking sound has been resolved.  _x000D_
 _x000D_
08/04/2015-On Track for First Pay. working on importing new hires from powerpay. _x000D_
 _x000D_
07/23/2015- At Risk for First Pay. Client has re do the enrollment for both photograph and biometric template. They requested for 3 to 4 weeks to complete the procedure.  _x000D_
 _x000D_
07/21/2015- On Track for First Pay. Working with Gary to fix the clock issue. Received approval for refunds. Next call scheduled for tomorrow.  _x000D_
 _x000D_
07/17/2015- On Track for First pay. Currently working on clock issue.</t>
  </si>
  <si>
    <t>04/11/2016: On Track for Project Completion, client capturing time for the second location, no issues.</t>
  </si>
  <si>
    <t>04/11/2016: On Track for Project Completion, client capturing time for the second location, no issues. _x000D_
 _x000D_
 _x000D_
04/04/2016: On Track for project Completion, client capturing time for second account, no issues. _x000D_
 _x000D_
 _x000D_
03/28/2016: At Risk for Project Completion, client capturing time, still having some issues for finger enrollment for some employee, clock support team is working on fixing the issues. _x000D_
 _x000D_
 _x000D_
 _x000D_
03/21/2016: On Track for Project Completion, clock support team working on clock issue. _x000D_
 _x000D_
 _x000D_
03/14/2016: On Track for Project Completion,awaiting client availability for service call, ETD: 03/16/2016 _x000D_
 _x000D_
 _x000D_
03/08/2016: On Track for Project Closure, need to schedule service call, no issues. _x000D_
 _x000D_
 _x000D_
02/29/2016: On Track Project Completion, Client confirmed punch policy is working as required, no issues. _x000D_
 _x000D_
 _x000D_
02/22/2016: At Risk for Project Completion, client having clock issue, working with Shailendrasing to fix issues. _x000D_
 _x000D_
 _x000D_
02/16/2016: At Risk for Project Completion, reviewing Overtime policy to fix issue. _x000D_
 _x000D_
 _x000D_
02/09/2016: At Risk for Project Completion, client having time capturing issues again, log a ticket to clock support team. _x000D_
 _x000D_
 _x000D_
02/01/2016: On Track for Project Completion, client capturing time no issues. _x000D_
 _x000D_
 _x000D_
 _x000D_
01/26/2016: On Track for Project Completion, client capturing time, no issues. _x000D_
 _x000D_
 _x000D_
 _x000D_
01/19/2015: Delayed Project Completion 01/27/2016 to 02/26/2016, people: client was on hold due to internet issues.  _x000D_
 _x000D_
 _x000D_
07/29/2015: On Track for first punch, working on KPI import for client, no issues. _x000D_
 _x000D_
06/16/2015: At Risk for First Punch, client is not responding back on internet connection fixes. Dean to call Client ECD 06/18/15. _x000D_
 _x000D_
06/09/2015: On Track for First Punch, client would provide update on internet issue by 06/12/2015, working on schedule report.  _x000D_
 _x000D_
06/01/2015: At Risk for First Punch, Reported internet fix for client on 6/11/15. Working on budget scheduling import. _x000D_
 _x000D_
05/26/2015: At Risk for First Punch, client will have internet connection 6/3/15. Support team assisting for KPI setup. _x000D_
 _x000D_
05/19/2015: At Risk for First Punch, Awaiting for client response in regards to their internet connection issue. Working on KPI setup currently with the help of Anna. _x000D_
 _x000D_
05/14/2015: At Risk for first Punch, Dean called the client, awaiting for client updates on time frame to move forward with the implementation and fix their clock issues. _x000D_
 _x000D_
05/05/2015: At Risk for First Punch, client still having internet issues on their end. Waiting on Dharma to escalate the scheduling budgeting configuration part. _x000D_
 _x000D_
04/28/2015: At Risk for First Punch, client having internet issues on their end, waiting for client to fix it so that we can start capturing time. _x000D_
 _x000D_
04/20/2015: On Track for First Punch, client started punches for one location and having issues with the second location's clock. Already log a ticket and Gary is looking into this. _x000D_
 _x000D_
04/14/2015: On track for First Punch, still waiting for sale response in regards to their expectation from the clock. _x000D_
 _x000D_
03/31/2015: At Risk for first Punch, sales got a call scheduled with the client on April 7, no issues. _x000D_
 _x000D_
03/31/2015: At Risk for first Punch, client is sick sales to talk about her requirements in regards to Dayforce Touch. No issues</t>
  </si>
  <si>
    <t>04/12/16:Project Completion delayed from 03/31 to 4/29.  All issues resolved, Transfer To service call done. Awaiting acceptance from Service.</t>
  </si>
  <si>
    <t>04/12/16:Project Completion delayed from 03/31 to 4/29.  All issues resolved, Transfer To service call done. Awaiting acceptance from Service. _x000D_
 _x000D_
04/06/16:  Project Completion delayed from 03/31 to TBD.  Process, service call done and account to have issues resolved prior to service fully accepting account. _x000D_
 _x000D_
03/29/16: On Track for Project Completion, Transfer to service call scheduled for 03/30. No issues. _x000D_
 _x000D_
03/22/16: At Risk Project Completion, Account currently being reviewed by Service Team. _x000D_
 _x000D_
03/15/06: At Risk for project Completion, client delaying on return of sign-off due to unexpected leave. _x000D_
 _x000D_
03/08/16: On Track For Project Completion, Documents to be sent to service on 03/09. No issues. _x000D_
 _x000D_
02/29/16: On track for Project Completion, Currently working on transfer to Service documents. no issues _x000D_
 _x000D_
02/22/16:  On Track for Project Completion, GL issue resolved using workaround.  refinements required and in progress. ECD 2/23/16. Will send account service on 03/04. _x000D_
 _x000D_
02/16/16: Delay Project Completion from 02/19 to 03/31. Product, client would like Custom export to drive GL on Powerpay.  Currently, not feasible.  To consult Solutions Consultant to confirm feasibility. _x000D_
 _x000D_
02/08/16: Delay Project Completion from 2/5 to 02/19. People, client ran successful payroll.  To Transfer to service on 02/12. _x000D_
02/02/16:  At Risk for Project Completion, To discuss any outstanding issues with client on 02/03. _x000D_
 _x000D_
01/25/16:  At Risk for Project Completion,  payroll completed on 24/01, payment on 1/27/16. Awaiting payroll results due to previous issue on paystubs before transferring to service. _x000D_
 _x000D_
1/12/16:  On Track for Project Completion, issues with new export due to Powerpay changes.  Pay changes not transferred over correctly, to do one more pay run. _x000D_
 _x000D_
1/19/16: On Track for Project completion, changes to ID Dept completed in powerpay, awaiting completion of next payroll. 1/29, No Issues. _x000D_
 _x000D_
1/12/16: DM, Delay Project Completion from 1/12 to 2/05.  Process, Changes to ID XYZ made in Powerpay, Testing and Validation in progress ECD: 1/18/16. _x000D_
 _x000D_
1/06/15: At Risk for Project Completion, Issues with custom Export, service requested fix to xml. Engaged export team for resolution. _x000D_
 _x000D_
10/27/15:  Delay Project Completion from 10/30 to 11/30. Process, Currently discussing with Service team over possibility of accepting account with a powerpay reconfiguration in January. _x000D_
 _x000D_
10/20/15: At Risk for Project Completion, Client unwilling to re-configure Powerpay due to risk of loss of historic year to date.  To engage with client to decide whether to transfer to service or to place on hold. _x000D_
 _x000D_
10/13/15: At Risk for transition to Service, client still undecided concerning re-configuration of Powerpay.  Engaged Powerpay representative to better understand risks and possibilities of reconfiguration. _x000D_
 _x000D_
10/5/15:  Delay Transition to Service from 09/25 to 10/30.  Tools, new xml requirement not fully functional, client currently considering re-configuration of Powerpay. _x000D_
 _x000D_
09/22/15: On Track for Transition to Service, issues with custom xml.  Working on xml with export team. _x000D_
 _x000D_
09/15/15:  On Track for Transition to Service, currently prepping for live run.  _x000D_
 _x000D_
09/08/15:  Delay Transition to Service from 09/04 to 09/25.  Tools, new xml requirement not fully functional in last pay roll.  Created new version and completed intense testing.  To run on next payroll. _x000D_
 _x000D_
08/20/15: At Risk for Transition to Service, Custom XML fixed.  New requirement needed in custom xml.  To be produced and tested in next payroll run. _x000D_
 _x000D_
08/10/15: Delay Transition to Service from 08/11 to 09/07.  Tools, issue with custom XML exporting to Powerpay.  To do a second run to correct. _x000D_
 _x000D_
08/4/15: On Track for first Pay,to review test register with client on 08/05 _x000D_
 _x000D_
07/28/15: On Track for first Pay, test run done on 07/27, test register to be produced on 07/29 for actual comparison. _x000D_
 _x000D_
07/21/15: On Track for first Pay, test run delayed to 07/24. _x000D_
 _x000D_
07/14/15: On Track for first pay, test run to be done on 07/17. no issues _x000D_
 _x000D_
07/03/15:  On Track for First Pay,  To start Time Capture on 07/06. No issues</t>
  </si>
  <si>
    <t>PP4Q951</t>
  </si>
  <si>
    <t>4/12/16: on track for project completion, time capture in progress, will need to transmit pay on 4th pay period due to client not being able to authorize all timesheets</t>
  </si>
  <si>
    <t>1/26/16: on track for project completion, time capture in progress, will need to transmit pay on 2nd pay period due to client not assigning employees to correct departments. _x000D_
 _x000D_
1/12/16: on track for project completion, time capture in progress, no issues _x000D_
 _x000D_
12/29/15: On track for project completion. Awaiting Sales to amend contract to include 2 additional PSIDs. _x000D_
 _x000D_
 _x000D_
05/26/15:  At risk for first pay. Employees not punching yet. Dean called client 5/28/15 left VM to follow up 6/2/15- clocks not mounted _x000D_
 _x000D_
05/11/15:  At risk for first pay.Pay period missed.Employees not punching yet.manager to call client to set expectations. _x000D_
05/04/15:  At risk for first pay. Employees not punching yet. manager to call client to set expectations _x000D_
04/27/15:  At risk for first pay. Employees not punching yet. _x000D_
04/20/15: At risk for first pay. Employees not punching yet. _x000D_
04/13/15: On track for first pay, first capture for Wednesday. Client still enrolling employees fingerprints. _x000D_
04/06/15: Account being put on hold. _x000D_
03/30/15: On track for first pay, employees not punching this week though. Client still waiting to use clock to capture time. No issues _x000D_
03/23/15: On track for first pay of next pay period, employees not punching yet. Client in peak period. No issues. _x000D_
03/16/15: On track for first pay, employees not punching yet. Client in peak period will input time manually. No issues _x000D_
03/09/15: At risk for first pay, employees not punching yet. Client in peak period. _x000D_
03/02/15: On Track for first capture this week, waiting for client to begin punching.  _x000D_
02/23/15: On track for first punch, client is hooking up 2nd clock, no issue at this time. _x000D_
02/16/15: At risk for first punch, client is still hooking up the clocks, no issue at this time.   _x000D_
02/11/15: On track for first punch, client is hooking up the clocks, no issues at this time _x000D_
02/03/15- Actual Go Live delayed from 02/03/2015 to 02/10/2015: Entitlements not working properly, working with buddy to resolve and Client has not yet attempted her testing. _x000D_
01/20/15- At Risk for actual GO-Live, still on testing. Have not schedule walk through meeting with client yet.</t>
  </si>
  <si>
    <t>PP4Q562</t>
  </si>
  <si>
    <t>04/12/2016: DM, On Track for project completion. Awaiting service approval. No Issues</t>
  </si>
  <si>
    <t>04/12/2016: DM, On Track for project completion. Awaiting service approval. No Issues _x000D_
 _x000D_
04/06/2016: NM, At risk for Project Completion. Account still under review by the Service team. Escalated to management. _x000D_
 _x000D_
03/29/2016: NM, Project Completion delayed from  03/30/16 to 04/15/16. Process: Parature ticket logged for TTS, Awaiting response from Service team _x000D_
 _x000D_
03/23/2016: NM, Project Completion delayed from  03/25/16 to 03/30/16. Process: TTS documents prepped and sent, awaiting reply from service team. No outstanding issues. _x000D_
 _x000D_
03/15/2016: NM, On track for Project Completion. Prepping Transfer to Service documents. Hand-holding client. _x000D_
 _x000D_
03/01/2016: NM, Delayed Project Completion from  03/0216 to 03/17/16. People, process: Client requested new DC department/site. Insync and DF IC away for the week. Resuming on 3/7. _x000D_
 _x000D_
02/22/2016: NM, At risk for Project Completion. Assisting client for 4th pay, meeting scheduled with all stakeholders on 24/02 to review project. _x000D_
 _x000D_
02/16/2016: NM, Delayed Project Completion from  02/24/16 to 03/02/16. People: Client raised few WFM/Insync issues and requested handholding an additional run. _x000D_
 _x000D_
02/08/2016: NM, Delayed Project Completion from  02/12/16 to 02/24/2016. Process, SFTP resolution provided today. Successful 3rd transmit to Insync, prepping TTS documents. _x000D_
 _x000D_
02/16/2016: NM, Delayed Project Completion from  02/24/16 to 03/02/16. People: Client raised few WFM/Insync issues and requested handholding an additional run. _x000D_
 _x000D_
 _x000D_
02/01/2016: NM, At risk for Project Completion.   No resolution provided from CM team yet for the SFTP issue. Assisting the client for 3rd run. _x000D_
 _x000D_
 _x000D_
1/27/2016: NM, At risk for Project Completion. Second live run processed manually without issues. But no resolution provided from CM team yet for the SFTP issue. Assisting the client for 3rd run. _x000D_
 _x000D_
1/20/2016: NM, At Risk for Project Completion. SFTP issue still not resolved, parature ticket escalated. No ETA provided. _x000D_
Second run live will be processed manually. _x000D_
 _x000D_
1/19/2016: On track for Second Pay. Assisting client with correction of HR records and import of previous balances. No issues. _x000D_
 _x000D_
1/11/2016: On track for Second Pay. First live run complete, via manual upload of WFM exports. SFTP issue encountered with Hosted Insync. (Parature #381799) _x000D_
 _x000D_
12/29/2015: On track for First Pay. Exports from Dayforce to Insync in progress  and prepping first pay. No issues. _x000D_
 _x000D_
12/22/2015: On track for First Pay. Direct deposit information under verification  and prepping first pay. No issues. _x000D_
 _x000D_
12/15/2015: On track for First Pay. Parallel test in progress. No issues. _x000D_
 _x000D_
12/1/2015: First Pay delayed from 11/9/15 to 9th Jan 2016. People: Client readiness. _x000D_
 _x000D_
10/27/15 - On track for First Pay. Timesheet review in progress. No issues. _x000D_
 _x000D_
10/19/2015: First Time Capture delayed form 6/15/15 to 10/12/15. People: Main contact changed, training of new resources added a new 55-day timeline to the project. Time Capture in progress, prepping for first pay Nov 16. Assisted by Valerie B and Thibaut E. _x000D_
 _x000D_
10/14/15: On track for First Pay on 2nd week of Nov. Time Capture in progress, insync training to be re-scheduled. Parallel transmit on insync in progress. _x000D_
 _x000D_
10/06/15: On track for First Pay on 2nd week of Nov. Time Capture in progress, insync training to be re-scheduled. _x000D_
 _x000D_
9/15/2015: At risk for First Pay. Client not ready to commit to first pay date as training still in progress.  _x000D_
 _x000D_
9/1/2015: On track for First Pay. Sandbox testing in progress. Client training for WFM/insync in progress. _x000D_
 _x000D_
8/19/2015: At risk for First Pay. Timeline to be reviewed afresh, starting from Sandbox phase. Client training in progress. _x000D_
 _x000D_
8/10/2015 - At risk for First Pay. New contact remains unavailable for training. _x000D_
 _x000D_
7/28/2015 - On track for First Pay. Assisting new client contact with UI training. _x000D_
 _x000D_
7/20/15 - On track for re-scheduled First Live Run. Timeline delayed due to main contact leaving the company. _x000D_
 _x000D_
06/23/15 - On track for First Live Run. Time capture in progress. No issues. (Account to be re-assigned to Renato's team) _x000D_
 _x000D_
06/15/15 - On track for First Time Capture. Clock setup in progress. No issues. _x000D_
 _x000D_
06/11/15 - On track for First Time Capture. Ticket logged for Production. No issues. _x000D_
 _x000D_
06/01/15-Go live delayed from 05/29/15 to 06/10/15 People:Config changes due to incorrect setup by previous IC _x000D_
 _x000D_
05/19/2015 - On track for Actual Go Live. Parallel run to Insync was successful. No issues. _x000D_
 _x000D_
05/11/15-On track for go live, reassigned to Natasha Manick, no issues</t>
  </si>
  <si>
    <t>MON3786</t>
  </si>
  <si>
    <t>04/13/16 - email client to know if ready to get project back on track. _x000D_
 _x000D_
 _x000D_
09/25/14: Prepping for KOM, PP Implementer contact client to continue with account. Client availability issue, delays on PP setup. _x000D_
 _x000D_
08/21/14 - Prepping for KOM, contacted client to schedule KOM, client wants to put account on hold for 2 weeks &amp; will decide then if they would go forward with implementation, will contact Sales Rep on Monday to advise of situation. _x000D_
 _x000D_
08/14/14 - Prepping for KOM, contacted client to schedule KOM, no issues at this time. _x000D_
 _x000D_
08/07/14 - Prepping for go live client sent email to call them on 8/11/14 to schedule KOM, no issues at this time. _x000D_
 _x000D_
08/06/14 - Prepping for KOM, left voice mail to client to have KOM date agreed upon, no response yet at the time. _x000D_
 _x000D_
07/25/14 - Prepping for preadmin, welcome call completed, account passed to rep-AD _x000D_
 _x000D_
07/23/14 - Prepping for preadmin, the number on paperwork is incorrect and no other number provided, reached out to Christopher Dickenson for correct number, advised this is urgent as we're trying to position KOM asap, he'll get back to me</t>
  </si>
  <si>
    <t>PP4P355</t>
  </si>
  <si>
    <t>09/18/14: Client requested account to be placed on hold as she had surgery and is on medical leave for 3-4 weeks _x000D_
 _x000D_
09/11/14: Prepping for Go Live, in external testing, no issues at this time _x000D_
 _x000D_
02/24/15: To Pinky will follow up with client to know what needs to be done. _x000D_
 _x000D_
09/04/14: Prepping for Go Live, in external testing, primary contact person resigned - new contact person is going on medical leave _x000D_
 _x000D_
08/28/14: Prepping for Go Live, in internal testing, no issues at this time _x000D_
 _x000D_
08/21/14: Prepping for Go Live, in internal testing, no issues at this time _x000D_
 _x000D_
08/14/14: Prepping for Go Live, in configuration, no issues at this time _x000D_
 _x000D_
08/07/14: Prepping for Go Live, in configuration, no issues at this time _x000D_
 _x000D_
07/24/14: Prepping for Go Live, KOM scheduled on 30/07/14 no issues at this time</t>
  </si>
  <si>
    <t>PP4K954, PP4L017, PP4L012, PP4L007, PP4P440</t>
  </si>
  <si>
    <t>4/12/16: At risk for project closure, client hasn't responded to communications to schedule TTS call. Manager will follow up on Wed 4/13 _x000D_
 _x000D_
4/5/16: On track for project closure, awaiting service's response to schedule TTS call.</t>
  </si>
  <si>
    <t>4/12/16: At risk for project closure, client hasn't responded to communications to schedule TTS call. Manager will follow up on Wed 4/13 _x000D_
 _x000D_
4/5/16: On track for project closure, awaiting service's response to schedule TTS call. _x000D_
 _x000D_
3/28/16: On track for project closure, service reviewing, awaiting acceptance _x000D_
 _x000D_
3/22/16: On track for project closure, TTS doc complete to be sent to service by EOD _x000D_
 _x000D_
3/15/16: On track for project completion. Entitlements issue resolved and demo'ed to client. Documents to be sent to service _x000D_
 _x000D_
3/8/16: On track for project completion. Entitlements not awarding as expected, working with resource from DF Forum to resolve. Resolution ETA 3/11/16 _x000D_
 _x000D_
3/1/16: At risk for project completion, working on TTS documents, account to be sent to service by next week 3/11/16 _x000D_
 _x000D_
2/23/16: At risk for project closure, client not committing to transmit for remaining payrolls. To engage service team to transfer project without other PSID's being used. _x000D_
 _x000D_
2/16/16: At risk for go live, client has requested one month to complete transmission for all remaining PSIDs before service transition. _x000D_
 _x000D_
2/9/16: At risk for project closure, client has requested more time to test out the webclock and to complete transmission for all secondary PSIDs. _x000D_
 _x000D_
2/2/16: On track for project closure, TTS documents complete. Errors on last transmission, working with client to resolve _x000D_
 _x000D_
1/26/16: on track for project closure, new punch policy configured for clinic employees. Working on Transfer to service documents _x000D_
 _x000D_
01/19/16: On track for project completion. Second live run completed. Client has confirmed that OT is resolved. TTS ECD 1/29/16 _x000D_
 _x000D_
01/12/16: On track for project completion. Second live run completed. Currently working on OT policy based on additional information provided by client. No issues _x000D_
 _x000D_
 05/01/16: On track with project completion. First live Run complete. To assist client with second live run before transferring to service. _x000D_
 _x000D_
12/29/15: On track for project completion. First time capture completed. To assist client with another live run to ensure that no issue is encountered. _x000D_
12/18/15: On track for Project completion, working on First time capture. 12/15/15: On track for Project completion, working on First time capture. Clock support engaged to assist with proximity badges issue. _x000D_
 _x000D_
12/8/15: Go Live on track. Refinements complete. Awaiting client's response to promote to live _x000D_
 _x000D_
5/5/15: Go Live at risk. Client has advised that they will need 2 more weeks before coming off hold. Go live date postponed to third week of June 2015. _x000D_
 _x000D_
3/16/15: Client has requested to go on hold, referred to manager. On hold active from 3/12/15 to 4/9/15. To touch base with client on 4/14/15 and go live 4/28/15. _x000D_
 _x000D_
3/9/15 On track for Go Live, client has already given signoff for March 13th 2015. Working on Test register _x000D_
 _x000D_
3/2/15: Go Live at risk, client's parent has been admitted to hospital and has not been able to complete testing. Also awaiting approval from company level management on refinement details _x000D_
 _x000D_
2/24/15: Go Live at risk, working on test register, awaiting response from client to go live, no issues _x000D_
 _x000D_
2/16/15: Go Live on track, working with client to process parallel before moving into prod.  _x000D_
 _x000D_
2/3/15: Go Live on track, customer was not able to attend call today due to business deadlines, call has been re-scheduled for tomorrow. _x000D_
 _x000D_
1/26/15: Go Live on track, Test environment handed over to client for testing today, awaiting feedback to progress onto next milestone. _x000D_
 _x000D_
1/06/14: On track for Go Live, client will return this week on 1/09/14 to begin testing _x000D_
 _x000D_
12/30/14: Go Live on track, client will not be available for testing this week, call re-scheduled for 1/9/2015. no issues _x000D_
 _x000D_
12/23/14: On track for Go Live, working on internal testing, awaiting missing employee assignment information from client. _x000D_
 _x000D_
12/01/14: On track for Go Live, Client's time is taken up with month end and post vacation work. Client will touch base on Thursday. _x000D_
 _x000D_
11/24/14: On track for Go Live, config complete, awaiting return of list of employees sent to client to complete HR Import. _x000D_
 _x000D_
11/10/14: Go live on track, config in progress. Unable to schedule weekly updates since client is on vacation returning Nov 21. Awaiting client's return to follow up. _x000D_
 _x000D_
10/16/14: Actual go live on track. Environment not yet received to begin config. Escalated issue to manager and Project Cord. Awaiting response</t>
  </si>
  <si>
    <t>PP1A490</t>
  </si>
  <si>
    <t>NOT ON TRACK! 04/12/16- email client new KOM. waiting reply. _x000D_
04/04/16-called client.no answer. _x000D_
03/24/16-Prep onboard: Emailed client to schedule Wel.call. _x000D_
2/29/2016- Prep onboard. Emailed sales no contact so far w/. client. KOM has been psushed to April for KOM. _x000D_
1/5/2016- Prep onboard. as per Dean, KOM has been pushed out 1 month. KOM will now be Feb 2016. _x000D_
12/16/2015- Prep onboard. Still no word from sales as to who the contact should be. Emailed sales to contact client. Advised Dean pushed KOM to Jan2016. Await reply from Sales. _x000D_
12/2/2015 Prep onboard. Emailed sales to contact client. Advised Dean pushed KOM to Jan2016. Await reply from Sales. _x000D_
11/30/2015- Prep onboard. Emailed client again. Advised KOM in Dec, await reply. _x000D_
10/20/2015- Prep onboard. Not on track. Emailed client back 10/20 to arrange call to discuss steps moving forward with WFM. Will confirm after 10/22’s meeting. _x000D_
10/9/2015- Prep onboard. Emailed client again. Advised KOM. Await reply. _x000D_
10/2/2015- Prep onboard. Emailed client again CC sales advising 12/17KOm. Await reply. _x000D_
9/25/2015- Prep onboard. Emailed client again advising Dec 17th KOM. I want to sched Wel call 2nd wk of Nov. Await reply. _x000D_
9/19/2015- Prep onboard. Still no reply form client. Sent  email to sales. Await reply. _x000D_
8/28/2015- Prep onboard. Left another vm on cellphone&amp;office line, and emailed client too. CC management&amp;sales. Advise client that forecasting for Dec KOM, but to reply ASAp so we dont have to wait that long. Await reply _x000D_
8/18/2015- Prep preadmin. Left another vm&amp;email for Anna. Advised KOM is wk of 8/24th. Client wants to discuss at the end of the Aug. Awaiting reply. _x000D_
8/3/2015- Prep preadmin. Emailed Anna at X2O. Shes on vacay till Aug 17. Awaiting reply. _x000D_
7/31/2015- Prep preadmin. Still no word frol client. Left vm. Asked Nisrine for clients email. _x000D_
6/22/2015- Prep preadmin. Called left vm for Anna. Awaiting reply. _x000D_
6/19/2015- Prep preadmin. P.Toucott said to contact Nisrine (New slaes person). _x000D_
6/12/2015- Prep preadmin. Sent email to Keith &amp;awaiting reply.</t>
  </si>
  <si>
    <t>PP2D979</t>
  </si>
  <si>
    <t>04/12/2016: DM, At Risk for project completion. Client would like to explore the possibility of set up new modules. Meeting scheduled with sales to discuss how to transition the account to service.</t>
  </si>
  <si>
    <t>04/12/2016: DM, At Risk for project completion. Client would like to explore the possibility of set up new modules. Meeting scheduled with sales to discuss how to transition the account to service. _x000D_
 _x000D_
04/06/16- SL, At risk for Project completion meeting scheduled for  04/08/16 to review entitlement, dayforce trainers already validated the setup. _x000D_
 _x000D_
03/29/16- Go live delayed to 04/29/16, people:client, reviewing entitlement setup. Validation by dayforce trainers completed, awaiting customer approval and invoices for refund. issue escalated to higher management. meeting to be scheduled with sales to setup expectation and transfer to service. _x000D_
 _x000D_
03/22/16- SL, At risk for project completion, awaiting customer approval for entitlement. _x000D_
 _x000D_
03/08/16- At risk for project completion, earning statements to be setup on dayforce and entitlement to be reviewed with customer.ETA 03/09/16. _x000D_
 _x000D_
03/01/16 - At risk for project completion, customer had some T4 issues. Meeting scheduled with primary contact to review entitlement 03/02/16. _x000D_
 _x000D_
02/22/16-SL, At risk for Project completion, awaiting customer's validation of date and time for meeting for a final review of the entitlement. _x000D_
 _x000D_
02/16/16-SL, Client couldn't make it for the meeting. Awaiting confirmation for new scheduled meeting. _x000D_
 _x000D_
02/08/16-SL, At risk for project completion, meeting schedule with customer for the 10th of FEB to explain how vacation entitlement will work. _x000D_
 _x000D_
02/02/16- SL, At risk for project completion, awaiting customer's response to setup meeting to review entitlement setup. _x000D_
 _x000D_
01/26/2016 - SL, testing workaround provided by solution consultant and implemented by dylen citta. ECD 01/29/2016. A meeting wil be schedule to run customer through new setup and confirm it is working fine. _x000D_
 _x000D_
01/19/16:SL, At risk for project completion, product: manager and director engaged - call to be scheduled with sales to resolve issue. _x000D_
  _x000D_
01/12/16: SL, At risk for project completion client still no responding, Dean will contact customer to discuss. _x000D_
 _x000D_
01/05/2016-AT risk for Project completion, client still no responding back, managers engaged. _x000D_
12/29/15:At Risk for project completion, awaiting customer's response to setup meeting to review the entitlement changes. _x000D_
12/22/15:At risk for project completion. Client reviewing entitlement adjustment. Call to be setup with customer. _x000D_
 _x000D_
12/08/15: At risk for project completion. Client reviewing entitlement adjustment. 12/1/2015- On Track for project completion, working on entitlement adjustments for customer. _x000D_
10/28/15: On Track for Project completion, working on TTS docs, Client not reacheable and has processed 3 payrolls without issues, will transfer to service. _x000D_
 _x000D_
10/19/15: On Track for Transition to support, working on TTS docs, Client not reacheable and has processed 3 payrolls without issues, will transfer to service. _x000D_
 _x000D_
10/14/15: At risk for Transition to service, will call client today for sign off with manager. _x000D_
 _x000D_
10/06/15: At risk for Transition to service, issues escalated to manager. _x000D_
 _x000D_
09/28/15: At risk for transition to service, still awaiting client signoff, last transmit completed but cannot reach client. _x000D_
 _x000D_
09/21/15: At  Risk for Transition to service, Still awaiting client signoff, Clients satisfied with system. Want to have one last transmit before moving to service. _x000D_
 _x000D_
09/15/15: At Risk for Transition to sevice, Still awaiting client signoff. Meeting with client and manager on the 09/16/15 to discuss completion of implementation. _x000D_
 _x000D_
09/09/15: On Track for Transition to service. No Issues _x000D_
 _x000D_
09/01/15: On Track for Transition to service, issue log cleared - client transmitted without any issues. awaiting final Transmit on the 8th. No Issues _x000D_
 _x000D_
08/25/15: On Track for Transition to service, issue log cleared - client transmitted without any issues. _x000D_
 _x000D_
08/17/2015: AT Risk for Transition to service, Earnings to be readjusted, New codes to be added. Working internally for resolution. Meeting with client on 08/17/2015 to lock down the issues log. _x000D_
 _x000D_
08/11/15: At Risk for Transition to service, Pay  _x000D_
policy issues fixed, Transmitted payroll, awaiting client review.</t>
  </si>
  <si>
    <t>PP4L976</t>
  </si>
  <si>
    <t>PP4H939 &amp; PP4J341</t>
  </si>
  <si>
    <t>04/11/16: At Risk for Go-Live. Client has still not confirmed the final requirement. Waiting for client's availability to finalize. Meeting scheduled for tomorrow.</t>
  </si>
  <si>
    <t>04/11/16: At Risk for Go-Live. Client has still not confirmed the final requirement. Waiting for client's availability to finalize. Meeting scheduled for tomorrow.  _x000D_
 _x000D_
04/05/16: At Risk for Go-live. Client requested for more changes which she advised will be confirmed in next meeting scheduled on the 4/12/16.  _x000D_
 _x000D_
3/22/16: Go-Live delayed from 3/31/16 to 4/21/16. Had to gather all requirements from client again. Restarting configuration.Insync DB not available yet.  _x000D_
 _x000D_
 _x000D_
02/16/2016- DRS - at risk for live, in testing, Client Sponsor mtg this week _x000D_
 _x000D_
02/09/2016 - DRS - further walk-thrus and testing being done; no one has a copy of SOW to determine Education purchased _x000D_
 _x000D_
02/02/16 - DRS - config updates being made and tested based on client walk-thrus; hoping to move to a live instance by Feb 29; still looking for copy of SOW so we can setup training01/28/16- DRS - several one/one walk-thrus with client reviewing Disc Wrkbk setup against current setup; client's comfort level still very low; looking for SOW/training info from contract; will be setting up mtg with Client Sponsor to review next steps for successful completion of project. _x000D_
 _x000D_
01/19/16: DRS -  At risk for live-- no response from Sales Rep; proceeding per schedule with project; doing walk thru of DF w/ client on Jan 20 _x000D_
 _x000D_
01/13/16: DRS - At risk for live-- no response from Sales Rep; proceeding per schedule with project _x000D_
 _x000D_
01/06/16: DRS, At Risk for live, customer not engaging, sales rep engaged. _x000D_
 _x000D_
12/29/15:AG, Restart: On Track for Go Live, configuring, on issues at this point. _x000D_
 _x000D_
07/20/15 - go live delayed due to up-sell of workflows from July 27-Aug 10, client has pushed out team training as well, escalated to Renato to have a meeting with client to put on hold or CR to be presented _x000D_
 _x000D_
07/13/15 - on track for 1st punch, mtg to rev. workflow, testing entitlements, client unavail for mtgs, training  _x000D_
07/06/15-On track for first punch, testing being done with entitlements, client team training upcoming, no issues _x000D_
 _x000D_
06/29/15-On track for first punch, mtg held with client to advise no more delays or the client will be charged CR or placed on hold _x000D_
 _x000D_
06/22/15- at risk for 1st punch, mtg held with client and confirming final dates this week. If client misses, CR will be charged or client will be placed on hold _x000D_
 _x000D_
06/15/15-At risk for first punch, mtg scheduled with client June 18 1pm to either proceed or place on hold till she has the time to dedicate _x000D_
 _x000D_
06/09/15- at risk for delay of go live; client still working with sales, group training still planned for this month, no issues. _x000D_
 _x000D_
06/02/15 - On track for Jun29, testing policies + planning group training for this month, client in talks with sales re: workflow options, no issues _x000D_
05/15/15 - Go Live delayed from 05/29/15 to 06/29/15.  People: Client away for multiple dates on business, illness, and most recently a death in her immediate family.   New customized training set for May 25th. _x000D_
05/12/15 - at risk for delay of 1st punch due to training staff, testing cont'd, no issues _x000D_
05/05/15 - at risk for delay of 1st punch due to training staff, testing cont'd, training session resched for may 25 _x000D_
4/27/15- At Risk for delay of 1st punch due to family death, client still training; session sched for business focals on May 1 _x000D_
 _x000D_
04/20/15 - on track for 1st punch, client still training, testing cont'd, no issues _x000D_
 _x000D_
4/14/15- on track for 1st punch; training, testing cont'd, client seminar set for May 1, no issues _x000D_
 _x000D_
4/7/15-on track for 1st punch, training cont'd, testing cont'd, no issues</t>
  </si>
  <si>
    <t>PP44920, PP4D602, VAN1325, VAN3462</t>
  </si>
  <si>
    <t>3/29/16: Insync tools not setup  _x000D_
 _x000D_
Feb 16/2016- Yellow- SOW finally found, reviewing options for training class _x000D_
Feb 9, 2016 - Yellow- DRS - while the client isn't displeased she is tired with the length of time this acct has been active tho much of that is due to her own availability</t>
  </si>
  <si>
    <t>4/12/16: At risk for go live. Security compliance information sent to client. Workbook sign off still not received to begin config _x000D_
 _x000D_
4/5/16: At risk for go live, client hasn't sent signoff due to CTO's request for information on Ceridian's Security compliance and Governance</t>
  </si>
  <si>
    <t>4/12/16: At risk for go live. Security compliance information sent to client. Workbook sign off still not received to begin config _x000D_
 _x000D_
4/5/16: At risk for go live, client hasn't sent signoff due to CTO's request for information on Ceridian's Security compliance and Governance _x000D_
 _x000D_
3/22/16: At risk for KOM, Workbook not received back, client chased multiple times by phone and email. Referred to manager, sales engaged _x000D_
  _x000D_
3/1/16: On track for KOM  Monday 3/7/16. Workbook not received back, client chased multiple times. _x000D_
 _x000D_
2/23/18: On track for KOM scheduled for 2/29/16. _x000D_
 _x000D_
2/19/2016- Prep onboard. Assigned to Sehnaaz as per Dean. KOM TBD by Sehnaaz _x000D_
 _x000D_
2/17/2016- Prep onboard. Emailed client &amp;advised KOM is now 2/22  _x000D_
 _x000D_
2/12/2016- Prep onboard. Emailed client &amp;advised KOM is now 2/22 and they need to return Disc Pack by 2/16. _x000D_
 _x000D_
2/4/2016- Prep onboard. ON TRACK! Client did not join meeting. Already did Wel Call &amp;gave Disc Pack Emailsed client advising 2/15 KOM and instructions what to do before then. Await reply. _x000D_
 _x000D_
1/13/2016- Prep onboard. Resched Chk Call to review pres material, training etc 2/4 11amEST. _x000D_
 _x000D_
12/22/2015- Prep onboard. Client wants to be live April 1st. KOM Feb 15th. Will redo presentation/Welcome&amp;Disc pack. _x000D_
 _x000D_
12/18/2015- Prep onboard. Client didnt show up to 1st Chk Call. Emailed to resched. Await reply. _x000D_
12/7/2015- Prep onboard. Wel Call DONE. 1st Chk Call 12/18 @11amEST. _x000D_
10/29/2015- Prep onboard. Wel Call sched 12/7. _x000D_
10/27/2015- Prep onboard. Sent 1st contact email&amp; emailed client advising late jan KOM. Await reply12/7/2015- Prep onboard. Wel call DONE! 1st Chk 12/18@11amEST</t>
  </si>
  <si>
    <t>02/22/2016: on track for Project Completion, service reviewing account. No issues _x000D_
 _x000D_
 _x000D_
02/16/2016: On Track for Project Completion, client transmitting tomorrow, no issues. _x000D_
 _x000D_
 _x000D_
 _x000D_
02/09/2016: On Track for Project Completion, client capturing time, no issues. _x000D_
 _x000D_
 _x000D_
02/01/2016: On Track for Project Completion, client capturing time no issues. _x000D_
 _x000D_
 _x000D_
 _x000D_
01/26/2016: On Track for Project Closure, client capturing time, no issues. _x000D_
 _x000D_
 _x000D_
01/19/2016: Delayed Go-Live from 01/07/2016 to 01/21/2016, people: Account was on hold due to client's vacation. _x000D_
 _x000D_
 _x000D_
01/04/2016: On Track for Go-Live, client testing, No issues. _x000D_
 _x000D_
12/29/2015: On Track for Go-Live, client testing, no issues. _x000D_
 _x000D_
12/23/2015: On Track for Go-Live, client testing, no issues. _x000D_
 _x000D_
 _x000D_
 _x000D_
 _x000D_
12/15/2015: On Track for Go-Live,  doingconfiguration, no issues. _x000D_
 _x000D_
12/08/2015: On Track for KOM, no issues. _x000D_
 _x000D_
12/2/2015- Prep onboard. Onboard DONE. KOM 12/9@ 11am _x000D_
11/20/2015- Prep onboard. 1st Chk Call DONE! 2nd Chk Call 12/2@3pm. _x000D_
 _x000D_
11/5/2015- Prep onboard. Wel Call DONE. 1st Chk Call 11/20@ 12pmEST _x000D_
10/27/2016- Prep onboard. PP/MHR set up by CNorman for 11/24. WFM KOM 12/7 LIVE Mid-Jan as per Dean. Wel Call 11/5@10:30amEST. _x000D_
10/22/2015- Prep onboard. Sent 1st contact email&amp; emailed client advising 1/25/2016 KOM.</t>
  </si>
  <si>
    <t>PP4W718</t>
  </si>
  <si>
    <t>03/28/2016: At Risk for Go-Live, waiting for client to response back in regards to continuation with project. _x000D_
 _x000D_
 _x000D_
3/8/16: Go Live delayed from 3/14/16 to 3/21/16, People: client does not plan to begin time capture until September 2016 _x000D_
 _x000D_
3/1/16: On track for go live, client is testing. Weekly updates to be scheduled, pending client's availability. Workbook sign off still not received _x000D_
 _x000D_
2/23/16: At risk for Go Live, configuration complete and OT issue resolved. Cleaning up test data and working on a clean employee data load before progressing to test. Workbook sign off not received. No issues _x000D_
 _x000D_
2/16/16: At risk for go live, account configured and demoed, client still refusing to signoff on workbook. Potential escalation. Client also refused to send back employee data load file. Very complex stat pay requirements, locating resources to progress. _x000D_
 _x000D_
 _x000D_
2/9/16: At risk for go live. Client raised concerns about how projects module would work for their business, sales engaged and to set expectations 2/12/16 _x000D_
 _x000D_
2/2/16: At risk for go live, client's SOW does not reflect requirements captured during KOM. Solutions Consultant engaged to clarify _x000D_
 _x000D_
1/26/16: On track for KOM, workbook received. Working on documents review _x000D_
 _x000D_
1/20/2016- Prep onboard. Onboard DONE! KOM 1/27 @10:30am-12:30pmEST. _x000D_
 _x000D_
 _x000D_
1/5/2016- Prep onboard. 2nd Chk Call 1/22 @11:30amEST. ON TRACK! _x000D_
 _x000D_
2/22/2015- Prep onboard. Wel call DONE. 1st Chk Call 1/5 @10:30amEST. _x000D_
12/14/2015- Prep onboard. Resched Wel Call 12/15@11:30amEST. Await reoly. _x000D_
11/17/2015- Prep onboard. Wel call sched for 12/10@2:30pmEST. _x000D_
10/22/2015- Prep onboard. Sent 1st contact email&amp; emailed client advising 1/27/2016 KOM.</t>
  </si>
  <si>
    <t>PP1L189</t>
  </si>
  <si>
    <t>client contemplating on cancelling due to employees not being able to use the system; to complex for construction workers</t>
  </si>
  <si>
    <t>4/12/16 -On track for project completion. 2nd live run completed successfully. Preparing TTS docs. No Issues.</t>
  </si>
  <si>
    <t>4/12/16 -On track for project completion. 2nd live run completed successfully. Preparing TTS docs.  _x000D_
 _x000D_
04/05/2016 - On track for project completion. Preparing TTS docs. No issues _x000D_
 _x000D_
 _x000D_
 _x000D_
03/29/16 - Project completion delayed from 4/6/16 to 4/15/16. Client requested to have scheduling set up last minute. _x000D_
 _x000D_
03/15/16 - On track for project completion. First live time capture in progress. No issues. _x000D_
03/08/16 - On track for GoLive. External testing in progress. No issues. _x000D_
02/29/16 - On track for Go Live. DSS configuration and testing being done in parallel progress with No issues. _x000D_
 _x000D_
02/23/16 - At risk for GoLive. Client purchasing additonal modules. _x000D_
02/16/16 - On track for GoLive.External Testing in progress. No issues. _x000D_
 _x000D_
02/08/2016 - On track for GoLive. Internal testing in progress. No issues. _x000D_
 _x000D_
02/02/2016 - On track for GoLive. KOM Completed on 1/28/16.Configuration in progress. No issues. _x000D_
01/25/2016 - ONBOARDING process complete , Disc Pckg on sharepoint , email sent to PL , Final call with client . RO _x000D_
01/22/2016- Client has not complete discovery , will be done Jan 25th -2nd chk pt call.RO _x000D_
01/08/2016- Clock shipped to client.RO _x000D_
12/29/2015 - 2nd check P Jan 21 -11am _x000D_
12/07/2015 - 1st Check point complete , Discovery Pac sent to client. KOM scheduled for Jan 28th. _x000D_
11/23/2015 - Welcome Call complete email sent. _x000D_
11/17/2015- Prepping onboarding. Ricki slated Wel Call 11/23..  _x000D_
10/06/2015- Prep onboard. Ricki sent 1st contact email. Await reply for Wel Call date from client. RO</t>
  </si>
  <si>
    <t>02/29/2016: On Track for Project Completion, required client availability to schedule the service call, no issues. _x000D_
 _x000D_
 _x000D_
02/22/2016: At Risk for Project Completion, service reviewing account. _x000D_
 _x000D_
 _x000D_
 _x000D_
02/9/2016: On Track for Project Completion, client capturing time, no issues. _x000D_
 _x000D_
 _x000D_
02/02/2016: At Risk for Project Completion, Client wrongly entered hours on Time sheet thus OT calculation was wrong. _x000D_
 _x000D_
 _x000D_
 _x000D_
 _x000D_
02/01/2016: On Track for Project Completion, First transmit completed, no issues. _x000D_
 _x000D_
 _x000D_
 _x000D_
01/26/2016: On Track for Project Completion, client capturing time, no issues. _x000D_
 _x000D_
 _x000D_
 _x000D_
01/19/2016: Delayed Project Completion from 01/29/2016 to 02/19/2016, Products: client had clock issues, Shailendra from clock support team already fixed issues _x000D_
 _x000D_
 _x000D_
 _x000D_
 _x000D_
01/11/2016: On Track for Project Completion, time capturing in progress, no issues. _x000D_
 _x000D_
 _x000D_
01/04/2016: On Track for project Completion, First Punch, client registering employees' fingerprints. No issues. _x000D_
 _x000D_
 _x000D_
 _x000D_
12/29/2015: On Track for project completion, Clock set up in progress. No issues. _x000D_
 _x000D_
12/23/2015: On Track for First Punch, doing clock setup, no issues. _x000D_
 _x000D_
 _x000D_
12/15/2015: On Track for First Punch, client confirming employee details on Dayforce. _x000D_
 _x000D_
 _x000D_
12/08/2015: On Track for Go-Live, external Testing, no issues. _x000D_
 _x000D_
 _x000D_
11/30/2015: On Track for go-live, internal testing, no issues. _x000D_
 _x000D_
 _x000D_
11/23/2015: On Track for Go-Live, start config, no issues. _x000D_
 _x000D_
11/16/2015: On Track for KOM, no issues. _x000D_
11/12/2015- prep onboard. Onboard DONE! _x000D_
11/10/2015- Prep onboard. 2nd Chk resched for 11/12@ 3pmEST. _x000D_
10/21/2015- Prep onobard.1st Chk Call done. Emailed Disc pack. 2nd Chk Call 11/9@11amEST. _x000D_
10/7/2015-Prep onboard.Wel Call done. 1st Chk Call 10/19@2pmEST _x000D_
10/6/2015- Prep onboard. Spoek w/ client. Wel Call 10/7@2pmEST.</t>
  </si>
  <si>
    <t>PP9J079, PP9S500, PP2K216</t>
  </si>
  <si>
    <t>04/04/2016 - Client not yet setup on Powerpay Engine email sent to Tracey on Sales .RO _x000D_
03/09/2016 - DELAYED Payroll PP IMP is delayed by client not sticking to milestones project plan. I have placed account on Hold Until April .RO  _x000D_
3/7/2016 - Spoke to David Nemours PR IMP IC , client conversion from Insync to PP not yet complete client has not returned calls or confirmed data. RO _x000D_
2/29/2016- Prep onboard. Client is now on PP. Emailed to see when KOM will be. Await reply. _x000D_
 _x000D_
1/13/2016- Prep onboard. Emailed client to advised what KOM date is in Feb. Await reply. _x000D_
 _x000D_
 11/27/2015- Prep onboard. Client will start onboard 2nd wk of Feb and KOM 2nd wk of March. _x000D_
11/26/2015- Prep onboard. Emailed client again. Await reply. Client expects to "launch" in Feb. _x000D_
11/17/2015- Prepping onboard.  No reply from client. Sent another email CC Sales&amp;mgmnt. Await reply. _x000D_
10/23/2015- Prep onboard. Still no reply. Sent another follow-up email advising 1/17/16 KOM. AWait reply _x000D_
10/9/2015- Prep onboard. Still no reply from client. Set Cal Reminder to follow-up Oct 23. _x000D_
10/7/2015- Prep onboard. Emailed client again advising Jan KOM. Await reply. _x000D_
9/25/2015- Prep onboard. Left vm&amp;email client advising KOM in Jan 2016&amp; when to conv from Insync to PP. Await reply.</t>
  </si>
  <si>
    <t>PP4W272</t>
  </si>
  <si>
    <t>04/11/2016: On Track for Project Closure, _x000D_
Client reviewing balances, no issues.</t>
  </si>
  <si>
    <t>04/11/2016: On Track for Project Closure, _x000D_
Client reviewing balances, no issues. _x000D_
 _x000D_
 _x000D_
04/04/2016: On Track for project Completion, working on balances, no issues. _x000D_
 _x000D_
 _x000D_
03/28/2016: On Track for Project Completion, service reviewing documents, no issues. _x000D_
 _x000D_
 _x000D_
03/21/2016: On Track for Project Completion, client transmitting, no issues. _x000D_
 _x000D_
 _x000D_
03/14/2016: On Track for Project Completion, client capturing time, no issues. _x000D_
 _x000D_
 _x000D_
 _x000D_
03/08/2016: On Track for Project Completion, client capturing time, no issues. _x000D_
 _x000D_
 _x000D_
02/29/2016: On Track for Project Completion, client reviewing employees information, no issues. _x000D_
 _x000D_
 _x000D_
01/26/2016: On Hold, client wants to change pay frequency from Semi-Monthly to Bi-Weekly, EDT: 03/11/2016 _x000D_
 _x000D_
 _x000D_
 _x000D_
01/19/2016: On Track for Go-Live, client testing, no issues. _x000D_
 _x000D_
 _x000D_
 _x000D_
01/11/2016: On Track for Go-Live, External testing in progress. no issues. _x000D_
 _x000D_
01/04/2016: On Track for Go-Live, doing internal testing, no issues. _x000D_
 _x000D_
 _x000D_
12/29/2015: On Track for Go-Live, Internal testing in progress. No issues. _x000D_
 _x000D_
12/23/2015: On Track for Go-Live, doing configuration. _x000D_
 _x000D_
 _x000D_
12/17/2015: On Track for KOM, no issues. _x000D_
 _x000D_
12/10/2015- Prep onboard. Disc Pack DONE&amp; Returned. Assigned to Deensha. _x000D_
12/10/2015- Prep onboard. Left vm. Client didnt attend 2nd Chk Call. Asked Deensha to follow-up to collect Disc Pack&amp;sched KOM for 11/26/2015- Prep onboard. 1st Chk Call DONEE! 2nd Chk Call 12/10@ 10:30amEST. 11/19/2015- Prep onboard. Wel Call DONE! 1st Chk Call 11/26@3:15pmEST.  _x000D_
11/12/2015- Prepping onboard. Wel call 11/19@3pmEST. _x000D_
10/9/2015- Prep Onboard. Resch Wel Call 10/27 @3:30pm EST. Emailed couple times &amp;left vm _x000D_
9/14/2015- Prep onboard. Wel call 10/13@3:30pmEST. _x000D_
8/31/2015- Prep onboard- Emailed client 1st ciontact email&amp;advised Dec KOM. Await reply.</t>
  </si>
  <si>
    <t>PP10710</t>
  </si>
  <si>
    <t>04/11//16: At Risk for completion. Client still having issues with clock. Clock team still working on the issues.</t>
  </si>
  <si>
    <t>04/11//16: At Risk for completion. Client still having issues with clock. Clock team still working on the issues. _x000D_
 _x000D_
04/05/16: On Track for Project Completion. Clock team and sales rep working closely with client on clock issues.  _x000D_
 _x000D_
03/22/16: On Track for Project Completion. Clock support working closely with client to resolve issue.  _x000D_
 _x000D_
 _x000D_
03/15/16: On Track for Project Completion. Client received the clock.Arun working directly with the client.  _x000D_
03/08/16: On Track for Project Completion. Sales working with warehouse team to ship out the rental clock. _x000D_
 _x000D_
03/01/16: On Track for Project Completion. Approval has been obtained to ship out a clock. Sales is waiting for the amended agreement to be signed by the Deal Management.  _x000D_
 _x000D_
02/16/16: On Track for Project Completion. No issues.  _x000D_
 _x000D_
02/09/16: At Risk for Project Completion. Product. Client having issues with biometric clock. Clock team is working on fixing issues. Awaiting confirmation from client.  _x000D_
  _x000D_
02/02/16: At Risk for Project Completion. Product. Client having issues with biometric clock. Provided client with various options. Waiting for confirmation.  _x000D_
 _x000D_
01/26/16: On Track for Project Completion. Client capturing time. No issues.  _x000D_
 _x000D_
01/19/16: On Track for Project completion. Client doing biometric enrollment. No issues. _x000D_
 _x000D_
01/11/16: On Track for Project completion. Clock set up to be completed by 1/12/16. No issues.  _x000D_
 _x000D_
01/05/16: On Track for Go Live. External Testing in Progress. No Issues. _x000D_
 _x000D_
12/29/15: On Track for Go Live. External Testing in Progress. No Issues. _x000D_
 _x000D_
12/23/15: On Track for Go-live. Client currently doing external testing. No issues.  _x000D_
12/08/15 On track for Go-Live. Configuration in progress. No issues. _x000D_
11/30/2015- Prep onboard. Onboard DONE. KOM 12/7@10amEST _x000D_
11/12/2015- Prep onboard. 1st Chk Call DONE. 2nd Chk Call 11/30@11amEST.  _x000D_
10/20/2015- Prep onboard. Wel call done. 1st chk call Nov 12@11amEST. _x000D_
10/2/2015- Prep onboard. wel call 10/20@11EST _x000D_
9/24/2015- Prep onboard. Emailed client again to advise Dec KOM. Await reply. _x000D_
8/31/2015- Prep onboard- Emailed client 1st ciontact email&amp;advised Dec KOM. Await reply.</t>
  </si>
  <si>
    <t>PP4V889, PP4V890</t>
  </si>
  <si>
    <t>3/29/16: clock had to be replaced testing new clock for 2 pay periods</t>
  </si>
  <si>
    <t>01/26/16- At risk for project completion. ECD 2/2/16. _x000D_
01/18/16: On Track for project completion. TTS documents submitted. . No issues. _x000D_
01/11/16: Project Completion delayed from 1/13/16 to 1/28/16. People: Client requested changes to the pay policy, and changes to 2 employees record on DF. ECD 1/15/16. _x000D_
 _x000D_
01/12/16 - On track for project completion.  _x000D_
 _x000D_
01/05/16 - At Risk for project completion. Client requested last minute adjustment to pay policy ECD 01/07/16. TTS already prepared and ready to be sent to service as soon as sign off is received. _x000D_
 _x000D_
12/29/15 -  On track for project completion. Client still on leave. Awaiting sign-off. No issues.  _x000D_
 _x000D_
12/22/2015: On track for project completion. Awaiting signoff. 2nd transmit successful. Client going away until Jan 3rd. On track for project completion. _x000D_
 _x000D_
12/15/2015: On Track for Project Closure. Preparing Transfer to Service Document. No issues. _x000D_
 _x000D_
12/08/2015 - First pay successfully transmitted. On track for project completion. _x000D_
 _x000D_
12/01/2015 - First Time Capture in progress. No issues _x000D_
 _x000D_
11/24/2015 - On track for  First time capture. No issues _x000D_
 _x000D_
10/23/2015 - On track for Go-Live, External Testing in progress. No issues. _x000D_
 _x000D_
10/19/2015 - On track for Go-Live, Test walkthrough scheduled 10/20/15. No issues. _x000D_
 _x000D_
10/13/2015 - On track for Go-Live. Configuration completed.  Internal testing in progress. No issues. _x000D_
 _x000D_
10/06/2015 - On track for Go-Live. Configuration in progress. Client to start training this week. No issues. _x000D_
09/30/2015 - On track for Go-Live. Sign-Off received. Starting Configuration. No issues.  _x000D_
9/21/2015- Prep preadmin. Preadmin completed. KOM 9/28 @10:30-12:30pmEST. Clock ordered _x000D_
9/18/2015- Prep onboard. Left vm&amp;email client advising to clarify whether she wants to KOM or be Live In Nov? Await reply. _x000D_
9/9/2015- Prep onboard. Client wants live or KOm date of Nov _x000D_
8/31/2015- Prep onboard- Emailed client 1st ciontact email&amp;advised Dec KOM. Await reply.</t>
  </si>
  <si>
    <t>PP4A229, PP4A251</t>
  </si>
  <si>
    <t>2/09/2016: project on hold client organizational structure changing ETA 2/12/16 to confirm continuation of implementation. _x000D_
 _x000D_
02/01/2016: On Track for Go-Live. Waiting Discovery Workbook Sign-Off from client. No issues.  _x000D_
 _x000D_
1/20/2016- Prep onboard Onboard DONE! KOM 1/26 @10amEST. _x000D_
 _x000D_
1/15/2016 Prep onboard. BACK ON TRACK FOR NOW. Client still needs to return Disc Pack by next Wedneday. Await reply from client. _x000D_
 _x000D_
1/11/2016- Prep onboard. NOT ON TRACK! Resched KOM wk of Jan 25th. Await reply from client. _x000D_
 _x000D_
12/16/2015- Prep onboard. Client pacing on track given that they've pushed their KOM to Jan 11 2016. 2nd Chk Call Jan 6th. _x000D_
11/23/2015- Prep onb oard. Client will not KOM 12/21. KOM will be 1/11. 2nd Chl Call 1/6@12pmEST. _x000D_
 _x000D_
11/17/2015 Prepping onboard. Resent 1st Chk Call invite for 11/23@12pm. _x000D_
 _x000D_
10/26/2015- Prep onboard. Wel Call DONE. 1st Chk Call 11/23@12noonEST. _x000D_
9/30/2015- Prep onboard. Spoke w/ Angela. PP slated to setup for 10/13 RUN. WFM: Wel call 10/26, KOM 11/16, LIVE: 12/14. _x000D_
9/25/2015- Prep onboard. Left vm&amp;email. Advised of tentative PP&amp;WFM dates. Aweaoit reply to confirm dates. _x000D_
9/21/2015- Prep onboard. Escalated back to sales. Await reply. _x000D_
9/18/2015- Prep onboard. Sent sales followup email. Await reply. _x000D_
8/26/2015- Prep onboard. Emailed 1st contact email. KOM date pending Oct startAwait reply</t>
  </si>
  <si>
    <t>PP4V861, PP4V862</t>
  </si>
  <si>
    <t>01/19/2016- SL, On track for go live, external testing, no issues. _x000D_
 _x000D_
01/12/2016: SL, On Track for go live, client testing, no issues. _x000D_
 _x000D_
01/05/16-On Track for go live, external testing, no issues. _x000D_
12/29/15:On Track for Go live, external testing, no issues. _x000D_
12/22/15:On Track for Go live, external testing, no issues. _x000D_
12/15/15:On Track for Go live, external testing, no issues. _x000D_
12/08/15: On track for Go-Live. Internal testing. No issues. _x000D_
12/01/2015-On Track for Go live, no issues. _x000D_
11/24/2015-On Track for KOM, no issues. _x000D_
11/16/2015- Prep onboard. Client delayed Chk Call to 11/20@2:30pm,EST. _x000D_
10/22/2015- Prep onboard. Pacing on track. 1st Chk Call DONE. 2nd Chk Call 11/16@4pmEST. Emailed Disc Pack. _x000D_
9/24/2015- Prep onboard. Wel call COMPLETED. 1st Chk call 10/20 2pmEST. _x000D_
9/18/2015- Prep onobard. haven't heard back from client. Emailed client again advising 11/23 KOM. Await reply _x000D_
7/29/2015- Prep onboarding. Email client KOM 11/23. Emailed 1st contact email.</t>
  </si>
  <si>
    <t>PP17880</t>
  </si>
  <si>
    <t>04/12/2016-SL, GO live delayed from 04/15/16 to 04/28/16, People: Account reassigned, full audit of account to be done by new IC by 19th April. Client currently testing.</t>
  </si>
  <si>
    <t>04/12/2016-SL, GO live delayed from 04/15/16 to 04/28/16, People: Account reassigned, full audit of account to be done by new IC by 19th April. Client currently testing. _x000D_
 _x000D_
04/06/16- SL, At risk for go lives, customer have some employee access concerns as well as sick balances to review and amend. _x000D_
 _x000D_
03/29/16 - SL, Go live delayed from 04/01/16 to 04/08/16, people:client, informed us that due to heavy payroll activities this  week - she will not have time to test. _x000D_
03/08/16-SL, Go live delayed from 03/09/16 to 03/21/16, ceridian, entitlement amendments still in progress. ETA 03/14/16. _x000D_
 _x000D_
03/01/16- SL, Go live, delayed from 02/26/16 to 03/09/16, refinements needed on entitlement. _x000D_
 _x000D_
02/22/16-SL, At risk for go live, client reviewing entitlement and employee access refinements. Awaiting feedback ECD 2/25/16. _x000D_
 _x000D_
02/16/16- SL, On Track for go live, external testing, refining entitlement. _x000D_
 _x000D_
02/08/16- SL, Go Live delayed from 2/12/16 to 02/26/16, Customer informed us that she wouldnt be able to finish her testing due to unavailability and want to push for the Pay-period of the 27th of FEB so she would have time to finish testing. _x000D_
 _x000D_
01/26/2016- SL, On track for Go live, no issues, external testing. _x000D_
 _x000D_
19/01/2016- SL, go live delayed from 01/19/16 to 02/02/16, People: client is not tech savvy and still testing. ECD 1/27/16. _x000D_
 _x000D_
01/12/16: SL, At Risk for Go live, client not tech savvy, might require hand holding and additional time for testing.2nd test walk-through scheduled to mitigate the risk.ECD:01/15/16. _x000D_
 _x000D_
01/05/2016-On track for go live, test  walk-through scheduled for the 01/07/2016, no issues. _x000D_
 _x000D_
12/15/2015: At Risk for Go live, Test walk-through rescheduled due to client unavailability.  customer. _x000D_
12/08/2015: On Track for Go-Live, Internal Testing. No issues. _x000D_
12/01/2015-On Track for Go live, Internal Tesing, awaiting HR import, following up with customer. _x000D_
11/24/2015-On Track for Go live, internal testing, no issues. _x000D_
11/17/15: On Track for go live. Configuration in progress. No Issues _x000D_
 _x000D_
10/8/2015- Prep preadmin. Preadmin done by Jazie. KOM 11/10.  _x000D_
10/2/2015- Prep onboard. Emailed JAzie to folow-up again. Await reply. _x000D_
9/25/2015- Prep onboard. Emailed JAzie to folow-up again. Await reply. _x000D_
9/18/2015- Prep onboard. Emailed mgnt who will do French preadmin bc JAzie is moving teams. Await reply. _x000D_
7/29/2015- Prep onboarding. French speaking  _x000D_
client. Emailed Dean and J.Azie. Awaiting reply.</t>
  </si>
  <si>
    <t>PP4V241</t>
  </si>
  <si>
    <t>02/16/16: On Track for Project Completion. Service team is reviewing the documents. No issues.  _x000D_
 _x000D_
02/09/16: On Track for Project Completion. Client is updating balances for employees. Transfer to service 2/10/16. No issues _x000D_
 _x000D_
02/02/16: On Track for Project Completion. Client is updating balances for employees.  _x000D_
 _x000D_
01/19/16: Project Completion delayed from 01/25/16 to 01/28/16. Internal delay in changing client's namespace. Support team advised that it would be completed tomorrow.  _x000D_
 _x000D_
01/11/16: Project Completion delayed from 01/15/16 to 01/25/16. People: Client requested to direct assigned managers and import year's opening balances for 30 employees. ECD 1/15/16 _x000D_
 _x000D_
01/05/16- At Risk for Project Completion. PSID change in progress ECD 01/08.  _x000D_
 _x000D_
12/29/15- On Track for Project Completion. Namespace change in progress. No issues. _x000D_
 _x000D_
12/23/15- On Track for Project Completion. Live environment credential provided to client. No issues.  _x000D_
 _x000D_
12/15/15 - On track for Go-Live. External testing still on with client. No issues. _x000D_
 _x000D_
12/08/15 - On track for Go-Live. External testing still on with client. No issues. _x000D_
12/01/15: On Track for Go-Live. Client doing external testing. No issues. _x000D_
 _x000D_
11/17/15: On Track for Go-Live. Client doing external testing. No issues.  _x000D_
 _x000D_
11/10/15: On Track for Go-Live. Test Walk through scheduled for 11/10/15. No issues. _x000D_
 _x000D_
10/28/15: On Track for Go Live. KOM completed awaiting sign off. No Issues _x000D_
 _x000D_
10/22/2015- Prep onboard. Onboard DONE. KOM 10/27@2pmEST. _x000D_
10/7/2015- Prep onboard. 1st Chk Call done. 2nd Chk Call 10/22@11amEST. _x000D_
9/24/2015- Prep onboard. Wel Call done. 1st Chk Call 10/7@10:30amEST. _x000D_
9/18/2015- Prep onboard. Client never replied. _x000D_
Emailed client again to see ehwn they want to be live w/ DF. Await reply. _x000D_
8/26/2015- Prep onboard. Client will decide Dec 1 or Jan 1 Live Date and advise week of Aug 31st. Await reply. _x000D_
8/24/2015- Prep onboard. Sent client another email advising KOM Oct 30th. Awasiting reply. _x000D_
7/29/2015- Prep onboarding. Advised 10/30 KOM, client may want to push out. Awaiting reply next wk. Sent 1st contact email</t>
  </si>
  <si>
    <t>PP4V147</t>
  </si>
  <si>
    <t>01/05/15 - At Risk for project completion.  Account review completed by service.  The main contact left the company. _x000D_
 _x000D_
12/22/15 - At risk for project completion, potential issue, the 'Holiday Day Of Week Worked Qualifier' implemented does not work. SME Engaged new solution being evaluated. _x000D_
 _x000D_
12/08/15 - On track for project completion. Preparing for Transfer to Service documents. No issues. _x000D_
12/01/15 - At risk for project completion.  The hours displayed on the timesheets different to hours transmitted to Powerpay.  Investigation in progress. _x000D_
 _x000D_
11/24/15 - At Risk for project completion.  Issues with stat pay calculations for new hires.  Investigation in progress ECD 11/26/15. _x000D_
 _x000D_
11/17/15 - On Track for project completion.  Client capturing time based on new OT rule implemented. _x000D_
 _x000D_
11/10/15 - On Track for project completion.  Transmitting first payroll today.  No Issues. _x000D_
 _x000D_
10/27/15 - On Track for project completion.  Client capturing time.  No Issues. _x000D_
 _x000D_
10/19/15 - On Track for Go Live, live sign off received.  Preparing for live environment.  No Issues. _x000D_
 _x000D_
10/12/15 - On Track for Go Live.  No Issues. _x000D_
 _x000D_
10/05/15 - On Track for Go Live.  No Issues. _x000D_
 _x000D_
09/28/15 - On Track for Go Live, external testing no issues. _x000D_
 _x000D_
09/21/15 - On Track for Go Live. Config and testing in progress. No Issues. _x000D_
 _x000D_
09/15/15 - On Track for Go Live.  No Issues. _x000D_
 _x000D_
09/09/15 - On Track for KOM.  No Issues. _x000D_
 _x000D_
 _x000D_
8/28/2015- Prep onboard. 2nd Checkpoint complete. Onboard complete. KOM 9/9 @2pmEST. Assigned to Tej. _x000D_
8/18/2015- Prep onboard. 1st Checkpoint completed. 2nd Checkpoint 8/28 @12pmEST _x000D_
8/7/2015- Prep Onboard. Welcome Call completed. 1st Checkpoint Call 8/14 @12:30pmEST. _x000D_
7/20/2015- Prepping onboarding. Emailed 1st contact email&amp; emailed client to advise KOM. Awaiting reply.</t>
  </si>
  <si>
    <t>PP4T650</t>
  </si>
  <si>
    <t>02/29/2016:  on track for Project Completion, service team still reviewing. _x000D_
 _x000D_
 _x000D_
02/22/2016: on track for Project Completion, service reviewing account. _x000D_
 _x000D_
 _x000D_
02/16/2016: On Track for Project Completion, working on Service documents, no issues. _x000D_
 _x000D_
 _x000D_
02/09/2016: On Track for Project Completion, client capturing vacation hours, no issues. _x000D_
 _x000D_
 _x000D_
02/01/2016: At Risk for Project Completion, Client submitted vacation hours  to MHR Team again. _x000D_
 _x000D_
 _x000D_
 _x000D_
01/26/2016: On Track for Project Completion, client capturing time, no issues. _x000D_
 _x000D_
 _x000D_
 _x000D_
01/19/2016: Delay Project Completion from 01/29/2016 to 02/13/2016, People: client mistakenly entered vacation hours manually on Powerpay, EDT: 02/01/2016  _x000D_
 _x000D_
. _x000D_
 _x000D_
 _x000D_
 _x000D_
 _x000D_
01/11/2016: On Track for Project Completion, employee training in progress. no issues. _x000D_
 _x000D_
 _x000D_
01/04/2016: On Track for completion, doing First Pay client reviewing employees information, no issues. _x000D_
 _x000D_
 _x000D_
12/29/2015: On track for project completion, time capturing in progress. No Issues. _x000D_
 _x000D_
12/15/2015: On Track for First Pay, no issues. _x000D_
 _x000D_
 _x000D_
 _x000D_
12/15/2015: On Track for First Punch, no issues. _x000D_
 _x000D_
 _x000D_
12/08/2015: On Track for First Punch, no issues. _x000D_
 _x000D_
 _x000D_
11/30/2015: On Track for go-live, external testing, no issues. _x000D_
  _x000D_
 _x000D_
11/23/2015: On Track for Go-Live, external testing, no issues. _x000D_
 _x000D_
 _x000D_
11/16/2015: On Track for Go-Live, external testing, no issues. _x000D_
 _x000D_
 _x000D_
11/09/2015: On Track for Go-Live, client testing, no issues. _x000D_
 _x000D_
11/03/2015: On Track for Go-Live, External testing no issues. _x000D_
 _x000D_
 _x000D_
10/19/2015: On Track for Go-Live, Working on Configuration, no issues. _x000D_
 _x000D_
10/13/2015: On Track for Go live, no issues. _x000D_
 _x000D_
10/5/2015- Prep onboard. Onboard done. KOM 10/13. _x000D_
 _x000D_
10/05/2015: On Track for KOM, no issues. _x000D_
 _x000D_
09/29/2015: On Track for KOM, no issues. _x000D_
 _x000D_
9/23/2015- Prep onboard. 2nd Chk Call completed. Client is working on the disc pack and promised to return it by Oct 7. Assigned to Deensha KOM Oct 9. _x000D_
9/18/2015- Prep onbard. Sent email to see how Disc Pack was progressing. Advised Disc pack due 10/7. Await reply _x000D_
9/4/2015- Prep onboard. 1st Chk Call complete. 2nd Chk Call 9/23@10amEST. Emailed 2 Disc Pack _x000D_
8/12/2015- Prep onboard. Welcome call completed. 1st Checkpoint 9/4 @ 2pmEST _x000D_
7/20/2015- Prepping onboarding. Sent back to Sales/Admin team bc of confliucting info in contract. Awaiting response. APPEARS TO BE DUPLICATE-SAME COMP.</t>
  </si>
  <si>
    <t>PP4U845</t>
  </si>
  <si>
    <t>04/12/16: Go Live delayed from 04/08 to 04/15.  Data verification completed by client on 04/11.  To clear transactional data and import balances.</t>
  </si>
  <si>
    <t>04/12/16: Go Live delayed from 04/08 to 04/15.  Data verification completed by client on 04/11.  To clear transactional data and import balances. _x000D_
 _x000D_
04/06/16:  Go Live Delayed from 04/01 to 04/08.  Process, client has not completed validation of data. _x000D_
 _x000D_
03/29/16:  Delay Go Live from 03/22 to 04/01.  Process, Client currently validating and updating HR information on Dayforce prior to Go Live. _x000D_
 _x000D_
03/22/16:  On Track For Go Live, Call scheduled for 3pm EST on 03/22 to receive sign off. _x000D_
 _x000D_
03/15/16: On Track for Go Live, Client curently testing.  No issues. _x000D_
 _x000D_
03/08/16: Go Live Delayed from 03/07 to 03/22.  People, client did not fill out HR import needed for External Testing.  Client committed to return file by 03/09.  Import to be done by 03/10, client to begin external testing on 03/11.  _x000D_
02/29/16:  Go Live delayed from 03/04 to 03/07 due to client being unable to attend call on 02/23, call was rescheduled to 02/26. _x000D_
 _x000D_
02/22/16: Go Live delayed from 02/23 to 04/03.  People, client to complete training on 02/22. Test Walkthrough scheduled for 02/23. 7 business days given for testing and refinement. _x000D_
02/16/16: At risk for Go Live, client not responding to invitations for testing as well as touchpoint calls. _x000D_
 _x000D_
02/08/16: Delay go-Live from 2/5 to 02/23.  To have walkthrough with client on 02/10. _x000D_
 _x000D_
02/02/2015: On Track For Go Live, training in progress. No issues _x000D_
 _x000D_
01/25/2015: On Track For Go Live, training in progress. No issues _x000D_
 _x000D_
01/19/16: At Risk For Go Live, Live Membership email resent to client as they can't access the training link to complete their training. To follow up on 20/01. _x000D_
 _x000D_
01/12/16: DC, Delay Go live from 1/11 to 1/25.  Issues with Live Membership access. DF Training engaged awaiting response. ECD 1/14/16 _x000D_
 _x000D_
 _x000D_
12/22/15: At Risk for Go live. Testing in progress. Client will provide sign off on 28th of Dec. Process: Due to high volumes of Prod requests it may take up to 5 days to receive Prod environment. _x000D_
 _x000D_
12/15/15: On Track for Go-Live, external testing. No issues. _x000D_
 _x000D_
10/27/15: At Risk for Go-Live, Client not providing Sign-off due to requirements confirmation not complete.  To be complete on 10/28/15 due to time limitations on previous meeting. _x000D_
 _x000D_
10/20/15: At Risk for Go-Live, Client not providing Sign-off due to requirements confirmation not complete.  To be complete on 10/21/15. _x000D_
 _x000D_
10/13/15:  At Risk For Go-Live, Client not providing Sign-off as was unable to attend update call on 10/05 due to illness. Call scheduled for 10/16/15. _x000D_
 _x000D_
10/06/15:  At Risk For Go-Live, Client not providing Sign-off as was unable to attend update call on 10/05 due to illness. _x000D_
 _x000D_
09/22/15:  At Risk For Go Live, Client not providing sign-off as they have to confirm details with their Vice president. _x000D_
 _x000D_
09/08/15:  On Track For Go Live,  KOM Done, Awaiting workbook Sign-off. No issues _x000D_
 _x000D_
09/01/15:  On Track for KOM, No issues. _x000D_
 _x000D_
8/21/2014- Preadmin completed. KOM 8/28 @ 12:30pmEST _x000D_
7/7/2015- Prepping preadmin. Conf Call w/ D.Convery&amp; client Ram. Conversion will happen 7/21 by Adil. If Adil is able to convert the account the client will have a end of Aug WFM KOM as per Dean.</t>
  </si>
  <si>
    <t>PP4U586</t>
  </si>
  <si>
    <t>02/08/16 : TS, On track for project completion.  _x000D_
Waiting for response from service team, transfer to service case owner is Anna Puppi.  No Issues. _x000D_
 _x000D_
 _x000D_
 _x000D_
02/03/16 : TS : On Track for transfer to service.  Account already sent to service on 02/03/16. _x000D_
 _x000D_
 _x000D_
02/01/16 : TS : On track for transfer to service.  No Issues. _x000D_
 _x000D_
 _x000D_
01/25/16: TS: On track for project completion, waiting for paystubs to appear on Dayforce on the 27th of Jan and prepping transfer to service documents.  No Issues. _x000D_
 _x000D_
 _x000D_
01/19/16 :TS : On track for project completion.  working on Paystubs setup on Dayforce.  No Issues. _x000D_
 _x000D_
01/11/15 - On Track for project completion. TTS prepping in progress ECD 1/15/16. No Issues. _x000D_
 _x000D_
 _x000D_
01/06/15 - On Track for project completion.  No Issues. _x000D_
 _x000D_
 _x000D_
01/05/15 - At risk for project completion.  Client started using the live system yesterday since they were away on vacation during December 2015. _x000D_
 _x000D_
 _x000D_
12/22/15 - On track for project completion.  No Issues. _x000D_
 _x000D_
 _x000D_
12/18/15 - On Track for Go-Live.  Sign off received, no issues. _x000D_
 _x000D_
 _x000D_
12/15/15 - At risk for Go-Live. Client has a request which needs to be checked for feasibility. Call scheduled with client on 12/16/15 and will confirm whether they will GO-LIVE in December or Next year. _x000D_
 _x000D_
 _x000D_
12/08/15 - At risk for Go-Live. Call scheduled with client on 12/09/15 and will confirm for GO-LIVE date. _x000D_
12/01/15 - At risk for GO-Live.  Project will be put on hold due to client readiness. Call scheduled with Client 12/4/15. _x000D_
 _x000D_
11/24/15 - At Risk for GO-Live.  sandbox released but client will not have time to test the system since their business is closing down for this year. Project will be put On Hold post call with client ECD 11/25/15 _x000D_
 _x000D_
11/18/15 - On Track for Go-Live.  Sandbox will be available on Monday.  No Issues. _x000D_
 _x000D_
11/17/15 - At Risk for Go-Live.  Client not willing to go live this year due to T4s in december. _x000D_
 _x000D_
11/10/15 - At Risk for Go-Live, potential issue, client might not consider going live this year due to year ends. _x000D_
 _x000D_
10/23/2015- Prep onboard. Onboard DONE. KOM 10/28@2-4pmEST w/ Tej _x000D_
10/19/2015- Prep onboard. Client postpone 2nd Chk Call to 10/23. KOM will happen wk 10/26. _x000D_
10/9/2015- Prep onboard. 1st Chk Call done. 2nd Chk call 10/21@2:30pmEST. _x000D_
9/21/2015- Prep Onboard. Wel Call completed. 1st Chk Call 10/6 @11:30amEST. _x000D_
9/16/2015- Prep onboard. Wel call sched 9/21@11amEST _x000D_
9/1/2015- Prep onboard. Client didnt show for Wel Call. Left vm&amp;email if to resched. Await reply. _x000D_
7/20/2015- Prep onboard. Welcome call 9/1 @11:00amEST _x000D_
7/10/2015- Preppin onboarding. Emailed 1st contact email&amp; emailed client to call me about Aug 31 onboarding call.</t>
  </si>
  <si>
    <t>PP4L146</t>
  </si>
  <si>
    <t>Drove Seeburn</t>
  </si>
  <si>
    <t>04/12/16-DM, Project completion delayed from 04/22/16 to 05/30/2016. People: Account reassigned and new plan reviewed with client on 4/12/2016, Entitlement will need to be reconfigured due to incorrect set up. ECD 22nd April.</t>
  </si>
  <si>
    <t>04/12/16-DM, Project completion delayed from 04/22/16 to 05/30/2016. People: Account reassigned and new plan reviewed with client on 4/12/2016, Entitlement will need to be reconfigured due to incorrect set up. ECD 22nd April. _x000D_
 _x000D_
03/29/16-SL, Project completion delayed from 04/08/16 to 04/22/16, people:ceridian, entitlement balances reviewed with Drove and discrepancies were found on client's last review. Balance import being done again. ETA: 04/01/16 1st transmit on april 12th. _x000D_
 _x000D_
03/22/16-SL, project completion delayed from 03/25/16 to 04/8/2016, People: Ceridian, customer provided update balance import. Payroll transmit on the 03/29/16. _x000D_
 _x000D_
03/08/16- SL, Project completion delayed from 03/11/16 to 03/25/16, ceridian, product, PCR script error out, new script have to be created and resubmitted. Customer still have to do a live transmit to confirm dayforce is communicating with powerpay. _x000D_
 _x000D_
03/01/16- SL, At Risk for project completion, entitlement setup reviewed and being applied to prod. awaiting customer approval to run PCR. _x000D_
 _x000D_
02/22/16-SL, At risk for project completion, entitlement changes completed, awaiting customer's response to setup a meeting. _x000D_
 _x000D_
02/16/16- SL, Project completion delayed from 02/29/16 to 03/11/16, Client processed payroll without transmitting from dayforce. Adjustments requested from customer under MY HR wasn't completed. will review with customer on the 17th of FEB. _x000D_
 _x000D_
02/08/16- SL, On track for project completion, part timers entitlement being applied to production no issues(already reviewed and confirmed with customer). _x000D_
 _x000D_
02/02/16-SL, On Track for project completion. client  is training employees no issues. _x000D_
 _x000D_
01/26/2016- SL, On Track for project completion, customer reviewing sick entitlement. _x000D_
 _x000D_
01/19/2016- SL, Project completion delayed from 2/5/2016 to 2/29/2016, People: customer needs sick entitlement to be amended for part time employees. _x000D_
 _x000D_
 _x000D_
01/12/16: SL, On Track for project Time capturing in progress, no issues. _x000D_
 _x000D_
12/29/15: On Track for Project completion, capturing time, no issues. _x000D_
12/22/15: On Track for Project completion, capturing time, no issues. _x000D_
12/08/15: On Track for project completion, awaiting 1st time live capture, due date 12/12/15. No issues. _x000D_
11/24/2015- On Track for project completion, awaiting 1st time live capture, no issues. _x000D_
 _x000D_
11/17/2015- On track for project completion, awaiting 1st time live capture. _x000D_
 _x000D_
10/19/2015 - On Track for go live, External Testing, no issues. _x000D_
 _x000D_
10/14/2015 - On track for Go live,External testing, no issues. _x000D_
 _x000D_
10/06/2015- On Track for Go live, Internal Testing in progress, no issues. _x000D_
 _x000D_
09/28/2015- On track for Go live, Internal Testing, no issues. _x000D_
 _x000D_
09/21/2015- on Track for Go live, working on config, no issues. _x000D_
 _x000D_
09/15/2015- on Track for Go live, working on config, no issues. _x000D_
 _x000D_
09/09/2015-On Track for KOM, no issues. _x000D_
8/24/2015- Prep preadmin. Preadmin completed. KOM 9/10@10:30amEST _x000D_
6/15/2015- Prepping preadmin. Preadmin 8/24 @3:30pmEST. Sent wb in advance.</t>
  </si>
  <si>
    <t>PP1P596, PP48171, PP2J535</t>
  </si>
  <si>
    <t>04/12/16 : TS, On track for project completion.  First live run completed, transfer to service documents in progress.</t>
  </si>
  <si>
    <t>04/12/16 : TS, On track for project completion.  First live run completed, transfer to service documents in progress. _x000D_
 _x000D_
 _x000D_
04/05/16 : TS, On track for project completion.  Working on first time capture.  No Issues. _x000D_
 _x000D_
 _x000D_
03/30/16 : TS, On Track for project completion.  Client already live.  Working on first time capture.  No Issues. _x000D_
 _x000D_
 _x000D_
03/14/16 : TS, At risk for Go Live.  Client brought in many changes, entitlement rules, shift rotations and so on. _x000D_
 _x000D_
 _x000D_
03/08/16 : TS, At Risk for GO-Live.  Client requested a full rework of entitlement set up. Manager and Sales engaged to discuss change request ECD 3/11/16 _x000D_
 _x000D_
 _x000D_
02/29/16 : TS, At Risk for GO-Live.  Entitlement setup in progress.  additional testing required. _x000D_
 _x000D_
 _x000D_
02/22/16 : TS, At Risk for Go LIve. Client changed entitlement requirements and pay policies again.  Client not sure of desired setup.  Also, client installed Win 10 on all the computers despite having browser requirements. Manager engaged, call scheduled with client to reset expectation and discuss about change request. _x000D_
 _x000D_
 _x000D_
02/16/16 : TS, On track for GO Live.  Sandbox review in progress.  No issues at this point. _x000D_
 _x000D_
 _x000D_
02/08/16 : TS, On Track for Go Live.  Working on new HR Import and assignments.  No Issues. _x000D_
 _x000D_
 _x000D_
02/01/16 : TS: At risk for Go Live.  Changes not yet effected on Powerpay and client is unsure of desired setup required. _x000D_
 _x000D_
 _x000D_
01/25/16 : TS: At risk for Go Live, changes on Powerpay not yet effected by client. _x000D_
 _x000D_
 _x000D_
01/19/16 :TS: At risk for GO Live.  Client not sure about the desired setup. TL to call client and set expectation. Potential Hold. _x000D_
 _x000D_
 _x000D_
1/12/16: TS: Delayed Go Live 01/28/16 to 02/17/16. People: Client is in the process of changing salaried TLs employees to Hourly on Powerpay requiring new HR import. Awaiting client confirmation. _x000D_
 _x000D_
 _x000D_
12/22/15 - At risk for Go-Live, client not available.  Still waiting for stat rules to be implemented. _x000D_
 _x000D_
 _x000D_
12/15/15 - At Risk for Go-Live.  Client still waiting for a response from the Saskatchewan labour office in regards to stat pay and stat work for 24 hour shift employees. TL to follow up again with client. _x000D_
 _x000D_
 _x000D_
 _x000D_
12/08/15 - At Risk for Go-Live.  Client still waiting for a response from the Saskatchewan labour office in regards to stat pay and stat work for 24 hour shift employees. _x000D_
12/01/15 - At Risk for Go-Live.  Client still waiting for a response from the Saskatchewan labour office in regards to stat pay and stat work for 24 hour shift employees. _x000D_
 _x000D_
 _x000D_
11/24/15 - At risk for Go-Live.  client checking with the labour office on 24 hour shift rules for STAT pay &amp; work rule. Awaiting client response to complete set up. ECD 11/25/15. _x000D_
 _x000D_
11/10/15 : At Risk for GO-Live.  Client sent stat pay calculations which are still in implementation phase.  Client also had new hires with multiple job assignements that need to be imported on Dayforce. _x000D_
 _x000D_
10/27/15 : On track for GO Live.  working on new client requests.  No Issues. _x000D_
 _x000D_
10/13/15 : At risk for Go Live.  Client disagreed to proposed timeline due to their business and payroll schedules. New timeline sent. Deeshal To call client to discuss _x000D_
 _x000D_
09/28/15 : At risk for Go Live.  Client sent more job assignments to upload and other policies to upload, this came up during their testing. _x000D_
 _x000D_
09/21/15 : On track for Go Live.  External Testing in progress. No Issues. _x000D_
 _x000D_
09/15/15 : On track for Go Live.  No Issues. _x000D_
 _x000D_
09/09/15 : At Risk for Go live, client mentioned that the proposed schedule might change due to business peak season. Deeshal to Call client 9/9/15 _x000D_
 _x000D_
08/24/15 : At Risk for Go Live, client asked for 3 weeks testing time, current timelines will need to be reviewed. _x000D_
 _x000D_
08/19/15 : At Risk for Go Live, the whole timeline needs to be reviewed.  Delayed due to client hesistant to give sign off. _x000D_
 _x000D_
08/10/15 : At Risk for Go-Live.  New timeline will be reviewed with client on 08/17/15.  Delay was due to complexity of implementing Vacation Entitlement in dollars &amp; vacation credits for 24hrs shift. Client agreed to manually input hrs in Powerpay. _x000D_
 _x000D_
08/03/15 : At Risk for Go-Live.  Sick entitlement might not be implementable.  Client will not give workbook sign off if it is not implementable. _x000D_
 _x000D_
07/28/15 : At Risk for Go-Live.  All solutions that couldn't be implemented have been cleared out with client yesterday.  Project will resume once client sends the workbook sign off. _x000D_
 _x000D_
07/21/15 : At Risk for Go-Live.  Waiting to hear back from client to decide future steps on non implementable solution (vacation in dollar amounts).  Might be a potential cancellation.</t>
  </si>
  <si>
    <t>PP4T192</t>
  </si>
  <si>
    <t>04/12/2016: DM, Project completion delayed from 4/15/2016 to 5/6/2016. People: Account reassigned, .p2 file issues resolved and payroll transmit completed 4/12/16 with issue with .p2 file. issue resolved and earning statements and balances to be checked at next payroll.</t>
  </si>
  <si>
    <t>04/13/16: NM, On track for Project completion. Assisted client with payrun. Review meeting scheduled with client to outline outstanding items, Prepping TTS documents.  _x000D_
 _x000D_
04/12/2016: DM, Project completion delayed from 4/15/2016 to 5/6/2016. People: Account reassigned, .p2 file issues resolved and payroll transmit completed 4/12/16 with issue with .p2 file. issue resolved and earning statements and balances to be checked at next payroll. _x000D_
 _x000D_
04/06/16-SL, Project completion delayed from 04/08/16 to 04/15/16, ceridian, still working on TTS documents and personal days balances needs to be imported on production. _x000D_
 _x000D_
03/29/16- SL, On Track for project completion, client processed payroll with no issues, awaiting live run signoff. _x000D_
 _x000D_
03/08/16-SL, Project completion delayed from 03/08/16 to 03/27/16. Transmit issues resolved with the help of Cindy Corriveau - awaiting next transmit to confirm the two systems communicates properly. _x000D_
 _x000D_
03/01/16-SL On Track for project completion, _x000D_
Process 2nd live run, no issues. _x000D_
 _x000D_
02/22/16-SL, At risk for Projection completion, awaiting client sign-off for TTS. _x000D_
 _x000D_
02/16/16- SL, At risk for Project completion, Live payroll transmission performed, some decimal discrepancies and OT calculation. Will review with customer on 02/17/16. _x000D_
 _x000D_
02/08/16- SL, on Track for project completion. PCR logged for namespace change,  no issues. _x000D_
 _x000D_
02/02/16-SL, On track for project completion. capturing time no issues. Doing parallel tesing on the 02/05/16. _x000D_
 _x000D_
01/26/2016-SL, On track for project completion. capturing time no issues. _x000D_
 _x000D_
01/19/2016- SL, On Track for Go live, refinements tested by customer and confirm everything is work. Parallel run pushed to 2/2/16 due to client availability, no issues _x000D_
 _x000D_
01/12/2016: SL, Go live delayed from 01/08/16 to 01/22/16, People, client requested refinements to TAFW, STAT pay, pay group due to powerpay account Notch. Changes completed, customer currently testing. ECD 01/15/16 _x000D_
11/24/2015 - On Track  for Go live no issues. _x000D_
 _x000D_
11/17/2015 - On Track  for GO live no issues. _x000D_
 _x000D_
10/19/15 -On Track for Go live, Test Walkthrough Schedule for 10/20/15. No Issues. _x000D_
 _x000D_
10/13/2015: On Track for Go live, Test Walkthrough, no issues. _x000D_
 _x000D_
10/06/2015: On Track for Go live, no issues. _x000D_
 _x000D_
09/28/2015: ON Track for Go live, Completing internal testing, no issues. _x000D_
 _x000D_
09/21/2015: ON Track for Go Live, Config in progress, no issues. _x000D_
 _x000D_
09/15/2015: On Track for KOm, no issues. _x000D_
 _x000D_
09/09/2015-On Track for KOm, no issues. _x000D_
 _x000D_
 _x000D_
9/3/2015- Prep onboard. Onboard complete. KOM 9 _x000D_
09/01/2015-On Track for KOm, no issues. _x000D_
 _x000D_
7/28/2015- !st Checkpoint Call completed. Client still needs to look at their sched and take Org Struct/Setup training. Emailed Discovery Package. 2nd Checkpoint Call 9/3@3pmEST _x000D_
7/16/2015- Prepping onboarding. 1st Checkpoint 7/28. _x000D_
5/11/2015- Prepping onboarding. Emailed 1st contact email. Spoke w/ client and sched onboarding call 7/16@2pmEST</t>
  </si>
  <si>
    <t>PP42494</t>
  </si>
  <si>
    <t>01/11/2016: At Risk for Project Closure, client not available for Service Call. Email sent awaiting response to reschedule. _x000D_
 _x000D_
 _x000D_
01/04/2016: On Track for Project Closure. Client available on 1/11/15 for the Service Call, no issues. _x000D_
 _x000D_
 _x000D_
 _x000D_
12/15/2015: On Track for project closure, service reviewing account, no issues. _x000D_
 _x000D_
12/08/2015: On Track for Completion, service reviewing Documents, no issues. _x000D_
 _x000D_
 _x000D_
11/30/2015: On Track for Project completion, working on Transfer documents, no issues. _x000D_
 _x000D_
 _x000D_
11/23/2015: On Track for First Pay, Client Capturing Time, no issues. _x000D_
 _x000D_
 _x000D_
11/16/2015: On Track for First Pay. Client Capturing Time, no issues. _x000D_
 _x000D_
11/09/2015: On Track for First Pay, client capturing time, no issues. _x000D_
 _x000D_
 _x000D_
11/03/2015: On Track for First Transmit, no issues. _x000D_
 _x000D_
10/19/2015: On Track for project completion, Client capturing time, no issues. _x000D_
 _x000D_
10/14/2015: On Track for project completion, Client capturing time, no issues. _x000D_
 _x000D_
10/05/2015: On Track for First Pay. client capturing time, no issues. _x000D_
 _x000D_
09/29/2015: On Track for First Pay, client capturing time, no issues. _x000D_
 _x000D_
09/25/2015: On Track for First Pay, client capturing time, no issues. _x000D_
 _x000D_
09/22/2015: On Track for First Pay, client capturing time, no issues. _x000D_
 _x000D_
09/14/2015: At Risk for First Pay, client NEMA Clocks are not functional, they had to resend the clock back to Ceridian. _x000D_
 _x000D_
09/08/2015: On Track for First Pay, client NEMA Clocks are not functional, Andreas from Clock Support is helping. _x000D_
 _x000D_
08/31/2015: At Risk for First Pay, client still having issues with NEMA clock, Andreas from Clock Support is helping client. _x000D_
 _x000D_
08/25/2015: On Track for First Pay, client NEMA Clocks are having communication issues. Parature ticket logged and clock support is looking into this issue. _x000D_
 _x000D_
08/18/2015: On Track for First Pay, client capturing time, no issues. _x000D_
 _x000D_
08/11/2015: On Track for First Pay, client capturing time, no issues. _x000D_
 _x000D_
08/04/2015: On Track for First Pay, client capturing time, no issues. _x000D_
 _x000D_
07/27/2015: On Track for First Pay, client capturing time, no issues. _x000D_
 _x000D_
07/22/2015: On Track for Time Capture, client training the employees, no issues. _x000D_
 _x000D_
07/14/2015: At Risk for Time Capture, client has not received clocks yet. Gary Capello working on expedite _x000D_
 _x000D_
07/07/2015: On Track for Go-Live, external testing complete, need to upload employees. no issues. _x000D_
 _x000D_
07/03/2015: On Track for Go-Live, Adil needs to complete Prism conversion to PP, no issues. _x000D_
 _x000D_
06/29/2015: On Track for Go-Live, client testing, no issues. _x000D_
 _x000D_
06/24/2015: On Track for Go-Live, client testing, no issues. _x000D_
 _x000D_
06/16/2015: On Track for Go-Live, internal testing in progress, no issues. _x000D_
 _x000D_
06/09/2015: On Track for Go-Live, doing configuration, no issues. _x000D_
 _x000D_
06/01/2015: On Track for Go-Live, waiting for Workbook Sign-Off, no issues.</t>
  </si>
  <si>
    <t>PP4U148</t>
  </si>
  <si>
    <t>2/2/2016- Prep onboard. Reassigned to Darrin. _x000D_
 _x000D_
4/29/2015- Prepping preadmin. Left vm&amp;email. Awaiting response.</t>
  </si>
  <si>
    <t>VAN3039, VAN3035, VAN2614, VAN1209</t>
  </si>
  <si>
    <t>04/12/16 : TS, On track for project completion.  Working on transfer to service documents and validation of hire dates.</t>
  </si>
  <si>
    <t>04/12/16 : TS, On track for project completion.  Working on transfer to service documents and validation of hire dates. _x000D_
 _x000D_
 _x000D_
04/05/16 : TS, On track for project completion.  Transfer to service documents in progress.  Hire dates validation in progress.  _x000D_
 _x000D_
 _x000D_
03/30/16 : TS, On track for project completion.  Hire dates are being reworked, transfer to service documents in progress. _x000D_
 _x000D_
 _x000D_
03/14/16 : TS, At Risk for project completion.  Custom reports taking too much time to be build.  Also working on issues with hire dates and rehire dates. _x000D_
 _x000D_
03/08/16 : TS, At Risk for project completion.  Client experiencing compatibility issue. Working with client to resolve issue. Manager Engaged as client is very frustrated. _x000D_
 _x000D_
 _x000D_
02/29/16 : TS, At Risk for project completion.  Custom reports still in progress.  No ECD provided yet. _x000D_
 _x000D_
 _x000D_
02/22/16 : TS, At Risk for project completion.  Potential delay  customized reports required by client still in progress no ECD provided yet. _x000D_
 _x000D_
 _x000D_
02/16/16 : TS, On track for project completion.  Awaiting for customized reports to be prepared and working on HR Export.  No Issues at this time. _x000D_
 _x000D_
 _x000D_
02/08/16 : TS, On track for project completion.  Reports are being handled by management.  HR Exports will be reconfigured this week.  No Issues. _x000D_
 _x000D_
 _x000D_
 _x000D_
02/01/16 : TS : At risk for project completion.  High probability that customized reports requested by client are not feasible. _x000D_
 _x000D_
 _x000D_
01/25/16 : TS: At risk for project completion.  Manual adjustment of balances required due to misunderstanding on entitlement set up. ECD 1/27/16. _x000D_
 _x000D_
 _x000D_
 _x000D_
01/19/16 :TS: At risk for project completion. Issue with salary calculation. TFS Logged. awaiting response. _x000D_
 _x000D_
 _x000D_
01/11/15 - At risk for project completion.  Development Manager, Nick Falzone is investigating the incorrect pay calculation issue. No ECD provided yet. _x000D_
 _x000D_
 _x000D_
01/05/15 - At risk for project completion.  Issues still being investigated. _x000D_
 _x000D_
 _x000D_
12/22/15 -At risk for project completion.  No resolutions for issues raised. _x000D_
 _x000D_
 _x000D_
12/15/15 - At risk for project completion.  Resolutions not found for issues escalated.  Still awaiting response from management. _x000D_
 _x000D_
12/08/15 - At Risk for project completion. Product: Issues with TAFW request, employee pay information not calculating correctly and hire dates issue from DF to powerpay. Feedback received, issue in the backend R&amp;D engaged. _x000D_
12/01/15 - At Risk for project completion. Product: Issues with TAFW request, employee pay information not calculating correctly and hire dates issue from DF to powerpay. Feedback received, issue in the backend R&amp;D engaged. _x000D_
 _x000D_
11/24/15 - At Risk for project completion.  Product: Issues with TAFW request, employee pay information not calculating correctly and hire dates issue from DF to powerpay. No updates from app support.  ECD 11/23/15. _x000D_
 _x000D_
 _x000D_
11/17/15 - At Risk for project completion.  No resolution found for product issues.  App support is still working on this request. No ECD provided. _x000D_
 _x000D_
 _x000D_
11/10/15 - At Risk for project completion.  Product issues still under investigation by App Support. _x000D_
 _x000D_
10/27/15 - At Risk for project completion.  Product issues encountered with system incorrectly calculating vacation days and hire dates getting messed up on Powerpay. _x000D_
 _x000D_
10/19/15 - On track for project completion.  Preparing for first transmit.  No Issues. _x000D_
 _x000D_
10/12/15 - At Risk for project completion, will need to wait for client to submit one pay which is for the 10/27/15 after employee numbers have been changed. _x000D_
 _x000D_
 _x000D_
10/05/15 - On track for project completion.  Working on employee number changes.  No Issues. _x000D_
 _x000D_
09/28/15 - On track for project completion.  Working assigning shift rotations to employees.  No Issues. _x000D_
 _x000D_
09/21/15 - On Track for project completion.  No Issues. _x000D_
 _x000D_
09/15/16 -On Track for Go Live.  Go Live sign off received.  No Issues. _x000D_
 _x000D_
09/09/2015 - On Track for Go Live.  No Issues. _x000D_
 _x000D_
09/01/2015 - On Track for Go Live.  No Issues. _x000D_
 _x000D_
08/24/2015 - On Track for Go Live.  No Issues. _x000D_
 _x000D_
08/19/2015 - On Track for Go Live.  No Issues. _x000D_
 _x000D_
08/10/2015 - On Track for Go Live.  No Issues. _x000D_
 _x000D_
8/4/2015- Preadmin completed. KOM 8/7 @10amEST. _x000D_
5/15/2015- Prepping preadmin. Preadmin 7/29 @11:30amEST _x000D_
5/15/2015- Prepping preadmin. Left vm&amp; emailed Barbra Moy. Advised KOM will remain 8/3 and that i can send the WB in advance. _x000D_
5/11/2015- Prepping preadmin. Left vm&amp;email advising KOM 8/3. Awaiting response.</t>
  </si>
  <si>
    <t>PP1Q697 PP1J689</t>
  </si>
  <si>
    <t>4/29/15 - At risk for Second Pay. Second transmit has been rescheduled due to clock issues. Gary Capelllo and Genevieve to follow-up with client. See delay._x000D_
_x000D_
4/21/15 - On track for Second Live Run. Client requested an additional two weeks to process pay and resolve DF touch issue (biometric punches are not fitting their current business requirements, testing face recognition at the moment - might end up using proximity badges instead)._x000D_
_x000D_
4/13/2015 - On track for First Live Run. Prepping for Actual transmit. No issues._x000D_
_x000D_
4/7/2015 -On track First Live Run. Test transmit successful, prepping for Actual Transmit. No issues_x000D_
_x000D_
3/30/2015 -On track First Live Run. Time Capture in progress. No issues_x000D_
_x000D_
3/24/2015 - At Risk for First Live Run. Time Capture in progress. _x000D_
_x000D_
3/17/2015 - On track for First Time Capture. Account is live, clock connected to server, ee biometric template registration in progress. _x000D_
_x000D_
3/10/2015 - On track for Go Live Date. Solution refinement in progress. Potential upcoming delay for time capture - email sent to client for confirmation._x000D_
_x000D_
2/26/2015 - On track for re-scheduled Go Live Date. Client testing in progress. No issues._x000D_
_x000D_
2/17/2015 - On track for re-scheduled Go Live Date. Internal testing in progress. No issues._x000D_
_x000D_
2/11/15-Go live delayed from 02/18/15 to 03/11/15 Process: Account taken over and KOM had to be redone and dates had to be readjusted_x000D_
_x000D_
2/3/2015 - On Track for re-scheduled Go-Live date. Client wants to review the implementation timeline and workbook before proceeding with configuration. Mini KOM scheduled on 4th Feb.</t>
  </si>
  <si>
    <t>PP1C469, PP4M807</t>
  </si>
  <si>
    <t>01/26/2016: On Track for Project Closure, service call scheduled, no issues. _x000D_
 _x000D_
 _x000D_
 _x000D_
01/19/2016: On Track for Project Closure, entitlement fixes completed. Need to schedule service call, no issues. _x000D_
 _x000D_
 _x000D_
 _x000D_
01/11/2016: At Risk for Project Completion, client requested adjustments to entitlement from days to hours. ETA: 01/13/2016. _x000D_
 _x000D_
 _x000D_
01/04/2016: On Track for Project Closure. Need client availability for service call, no issues. _x000D_
 _x000D_
 _x000D_
12/23/2015: On Track for project completion, service reviewing account, no issues. _x000D_
 _x000D_
 _x000D_
12/15/2015: On Track for project closure, service reviewing account, no issues. _x000D_
 _x000D_
12/08/2015: At Risk for Project Completion, Service reviewing account. _x000D_
 _x000D_
 _x000D_
 _x000D_
11/30/2015: On Track for Project completion, working on transfer documents, no issues. _x000D_
 _x000D_
 _x000D_
11/23/2015: On Track for Second Pay, Client noticed some discrepancies on the first pay. Fixing the Pay policies for Second Pay.  _x000D_
 _x000D_
 _x000D_
11/16/2015: On Track for First Pay. Client capturing time, no issues. _x000D_
 _x000D_
 _x000D_
11/09/2015: On Track for First Pay, client capturing time, no issues. _x000D_
 _x000D_
 _x000D_
11/03/2015: On Track for First Time Capture, no issues. _x000D_
 _x000D_
10/19/2015: On Track for Go-Live, client testing, no issues. _x000D_
 _x000D_
10/14/2015: On Track for Go-Live, client testing, no issues. _x000D_
 _x000D_
10/05/2015: On Track for Go-Live, doing configuration, no issues. _x000D_
 _x000D_
09/29/2015: On Track for Go-Live, waiting for Workbook sign-off, no issues. _x000D_
 _x000D_
09/22/2015: On Track for KOM, no issues. _x000D_
 _x000D_
9/15/2015- Prep onboard. 2nd Chk Call completed. Client will reply w/ KOM date/time. _x000D_
8/19/2015- Prep onboard. 1st Check point Call completed. 2nd Checkpoint call 9/15 @12noonEST. _x000D_
7/21/2015- Prepping onboarding. Welcome call completed. 1st Checkpoint call 8/19@12pmEST. Ordered clocks/badges. _x000D_
7/10/2015- Prepping onboarding. Sched 7/21 @12-1pmEST. Sent 1st contact email _x000D_
5/5/2015- Prepping preadmin. Client wants to start end of June/July. Emailed Dean. Still tentatively sched preadmin 9/2 @11:30amEST</t>
  </si>
  <si>
    <t>PP4T783, PP4T784, PP4T785, PP4T786</t>
  </si>
  <si>
    <t>03/28/2016: On Track for Project Closure, no issues. _x000D_
 _x000D_
 _x000D_
03/21/2016: On Track for Project Completion, client available next Monday for service call, no issues. _x000D_
 _x000D_
 _x000D_
03/14/2016: On Track for Project Closure, sending documents to service for review. No issues. _x000D_
 _x000D_
 _x000D_
03/08/2016: On Track for Project Completion, sending document to service for review, no issues. _x000D_
 _x000D_
 _x000D_
02/29/2016: On Track for Project Completion, Preparing service documents, no issues. _x000D_
 _x000D_
 _x000D_
 _x000D_
02/22/2016: On Track for Project Completion, client tracking time, no issues. _x000D_
 _x000D_
 _x000D_
02/16/2016: On Track for Project Completion, client registering fingerprints, no issues. _x000D_
 _x000D_
 _x000D_
02/01/2016: On Track for Go-Live, client testing, no issues. _x000D_
 _x000D_
 _x000D_
01/26/2016: On Track for Go-Live, client testing, no issues. _x000D_
 _x000D_
 _x000D_
01/19/2016: On Track for Go-Live, waiting for instance, no issues. _x000D_
 _x000D_
 _x000D_
 _x000D_
01/11/2016: On Track for KOM. no issues. _x000D_
 _x000D_
 _x000D_
1/7/2016- Prep onboard. Onboard DONE! KOM 1/13@11EST _x000D_
1/4/2016- Prep onboard. Client promised to return Disc Pack before wnd of wk. KOM wk 1/11.Pacing on track. _x000D_
12/4/2015- Prep onboard. Client is ready to commence with the project. Waiting for Dean to advise how to move forward and what the KOM will be. _x000D_
10/20/2015- Prep onboard. Not on track. Emailed sales again to follow-up with client to see if they are moving forward. Await reply _x000D_
10/9/2015- Prep onboard. Still no reply from sales about if client is moving forward w/ DWFM. Await reply. _x000D_
10/2/2015- Prep onboard. Emailed sales again to advise when client is starting DWFM. Await reply. _x000D_
9/25/2015- Prep onboard. Emailed sales again to advise when client is starting DWFM. Await reply. _x000D_
9/19/2015- Prep onboard. Emailed client advising KOM pushed to Dec. _x000D_
9/17/2015- Prep onboard. Sales said to push KOM to Dec.  _x000D_
9/2/2015- Prep onboard. DELAYED. Client is exploring other options as WFM is too time consuming and robust of a product for their needs. I've asked client to email me the pain points and to reconnect in a month time. Follow-up call 9/28 _x000D_
8/26/2015- Prep onboard.  1st Checkpoint completed. 2nd Checkpoint 9/16. Client already completed WB/Pack, but not training. Andre registered for training. Will update 9/16. _x000D_
8/14/2015- Prep onboard. 1st Checkpoinjt TDB. Emailed Disc Pack to client. _x000D_
7/31/2015- Prep Onboard. Welcome call completed. 1st Checkpoint 8/14 @2pmEST _x000D_
7/28/2015- Prep onboarding. Sched Onboarding 7/31. _x000D_
7/22/2015- Prepping onboarding. Sent another email to confirm Welcome call date. Awaiting reply. _x000D_
7/10/2015- Prepping onboarding. Sent 1st contact email and advised email&amp;called to push up onboarding call to this month. Awaiting reply _x000D_
4/23/2015- Prepping for preadmin. Preadmin 9/9 @11EST</t>
  </si>
  <si>
    <t>PP4K280</t>
  </si>
  <si>
    <t>04/12/16: On Track for Project Completion, Test payroll on Live.  No issues.</t>
  </si>
  <si>
    <t>04/12/16: On Track for Project Completion, Test payroll on Live.  No issues. _x000D_
 _x000D_
04/06/16: On Track For Project Completion, Live Time capture currently in progress. No Issues. _x000D_
 _x000D_
03/29/16: On Track For Project Completion, Live Time capture currently in progress. No Issues. _x000D_
 _x000D_
03/22/16:  On Track for Project Completion, Received Testing Sign off. To set up clock and begin Time Capture on 03/30. _x000D_
 _x000D_
03/15/16:  On Track For Project Completion, Client currently testing and verifying HR Data. _x000D_
 _x000D_
03/08/16: On Track for Project Completion, Re-Configuration completion.  Client currently testing.  Expected time of completion: 03/11. _x000D_
 _x000D_
02/29/16: On Track For Project Completion, preparation for re-implementation currently underway.  No issues. _x000D_
 _x000D_
02/22/16:  Project Completion  delayed from 02/19 to 05/31.  Process, account to re-start implementation as agreed with Yogesh and client. _x000D_
 _x000D_
02/16/16:  At Risk For Project Completion,  Client raise concern in regards to not being able to use schedules, org strtucture, view managers and direct reports on Dayforce.  Team reviewed client concerns, everything on system working correctly, client to be called on 02/17 to demonstrate and review timeline with client. _x000D_
 _x000D_
02/08/16: At Risk for Project Completion, Time capture starting on 02/08 _x000D_
 _x000D_
02/02/2016: At Risk For Project Completion, People  Clocks to be installed on 02/03 due toclient unavailability. _x000D_
 _x000D_
01/25/2015: On Track for Project Completion, Clients to have clocks go live on Wednesday with clock team. _x000D_
 _x000D_
1/19/16: Delayed Go Live from 01/18 to 01/22.  Process, Production environment requested ECD 1/22. _x000D_
1/12/16: Delayed Go Live, 01/12 to 1/18.  People: HR Import completed, client vaildating data ECD 1/15/16.  _x000D_
 _x000D_
12/15/15:  On Track for Go-Live, External testing in progress. No issues. _x000D_
 _x000D_
10/27/15: On Track for Go-Live, External testing in progress. Review with client planned on 10/28 _x000D_
 _x000D_
10/20/15: On Track For Go-Live, Client currently in training. No Issues _x000D_
 _x000D_
10/13/15: On Track For Go-Live, Client currently in training. No Issues _x000D_
 _x000D_
10/06/15: At Risk for go live, training unavailable during Client's normal office hours. _x000D_
 _x000D_
09/22/15:  Delay Testing from 09/17 to 10/9.  Process, Training currently booked for two weeks.  Attempting to squeeze client in waitlisted training. _x000D_
 _x000D_
09/15/15:  On Track for go live, Config Done, client in training.  No issues. _x000D_
 _x000D_
09/8/15:  On Track for go live, KOM Done, Awaiting Sign Off.  No issues. _x000D_
 _x000D_
09/1/15:  On Track for Configuration, KOM Done.  No issues. _x000D_
 _x000D_
8/20/2015- Prep onboard. Onboard Complete. KOM 8/25 @ 1-3pmEST _x000D_
7/20/2015- Prepping onboarding. Welcome call completed. !st CheckPoint Call 8/10@11amEST _x000D_
05/19/2015- Prepping preadmin. Predamin 7/16 @11:30amEST _x000D_
05/11/2015- Prepping preadmin. Sent Dean email to push up KOM to earlier date. _x000D_
05/06/2015- Prepping preadmin. Emailed Dean for starting KOm sooner. _x000D_
4/10/2015- Prepping for preadmin. Spoke w/ Mary &amp; advised tentative 8/18 KOM, but will see if we can start sooner. No promises made. Advised to contact Veronika for sales matters. No preadmin call set yet as im waiting for Dean to confirm KOM date</t>
  </si>
  <si>
    <t>PP15883</t>
  </si>
  <si>
    <t>2/29/2016- Prep onboard. Emailed Sales to advise if we should cancel or not. _x000D_
 _x000D_
UPDATE _x000D_
 _x000D_
1/13/2016- Prep onboard. Emailed Sales to advise if we should cancel or not. _x000D_
 _x000D_
12/16/2015- Prep onboard. Still waiting for reply from sales. Sent sales anopther email. Await reply. _x000D_
12/1/2015- Prep onboard. Sales failed at contacting client. He'll try again and let us know. Await reply. _x000D_
10/20/2015- Prep onboard. Client has not replied. Emailed sales&amp;sales manager. Await reply. CC Dean&amp;Deeshal. Await reply. _x000D_
10/9/2015- Prep onboard. Emailed sales to follow-up w/ client as client hasnt replied. Await reply. _x000D_
10/2/2015- Prep onboard. Email client advise pushed to Dec KOM. Await reply.9 _x000D_
/25/2015- Prep onboard. Email client advise pushed to Dec KOM. Await reply. _x000D_
9/19/2015- Prep onboard. Email client advise pushed to Dec KOM. Await reply. _x000D_
9/16/2015- Prep preadmin. Left another vm&amp;email. gave client till end of day today to give an answer if they will KOM 9/28. Await reply. _x000D_
9/8/2015- Pre preadmin. Left detailed vm&amp;email again. Gave advance copy of WB. Reminded client KOM 9.14. Await reply. Sales/managers CC on emails _x000D_
8/31/2015- Prep onobard. Still no word from client. Sent Urgent email. CC managers/sales. Await reply. _x000D_
7/22/2015- Prepping onboarding. Sent another email to sched Welcome Call. Awaiting reply. _x000D_
7/10/2015- Prepping onboarding. Sent 1st contact email and sent email advising that onboarding preadmin will need to be done in July. Awaiting reply. _x000D_
05/19/2015- Prepping preadmin. Emailed clinet again to sched preadmin _x000D_
05/06/2015- Prepping preadmin. Emailed client to confirm preadmin date _x000D_
04/22/2015- Prepping for preadmin. Sent Roxanne another email to see when she can have preadmin in Sept./ _x000D_
4/10/2015- Prepping for preadmin. Clients wants to be live for Dec. I advised we'll have a preadmin beginning of Sept and KOM by mid-Sept. Still waiting for Rxanne to confirm preadmin date. Left vm&amp;email Roxanne. J.O'Connel said the imp will needs a French rep assigned.</t>
  </si>
  <si>
    <t>PP1S140, PP4S465, PP1S139, PP4N268</t>
  </si>
  <si>
    <t>02/16/16-SL, Project completion delayed from 2/12/16 to 02/19/16, customer's response to schedule TTS call. _x000D_
 _x000D_
02/08/16- SL, At Risk for project completion. Updates done and sent back to service team. awaiting service review. PCR ticket logged, awaiting customer's approval for PCR to be applied. _x000D_
 _x000D_
01/26/216: SL, At risk for project completion, TTS done, awaiting service team's review. _x000D_
 _x000D_
01/19/2016: SL, On Track for Project completion, live signoff received from customer, TTS in progress ECD 01/20/2016, no issues. _x000D_
 _x000D_
01/05/2016-On Track for project completion, customer sent live sign off and clock codes to be implemented for job transfers, no issues. _x000D_
11/24/2015 - On Track for Project Completion, Transition to service in Progress. No Issues _x000D_
 _x000D_
11/17/15: On Track for project completion, no issues. _x000D_
 _x000D_
10/27/15: On Track for Project completion, Submitting payroll, no issues. _x000D_
 _x000D_
10/19/15: On Track for Project Completion, Time capture in progress, no issues. _x000D_
 _x000D_
10/06/2015: On Track for go live. No Issues _x000D_
 _x000D_
09/28/2015: At risk for go live, client still testing. _x000D_
 _x000D_
09/21/2015: On Track for go live, External Testing, no issues. _x000D_
 _x000D_
09/15/2015: On track for go live. External Testing, no issues. _x000D_
 _x000D_
09/09/2015: On Track for go live. Test walkthrough 9/9/15. No issues. _x000D_
 _x000D_
09/01/15: At risk for Go live, Product: system Defect, Ceal Team engaged, awaiting resolution. _x000D_
 _x000D_
08/25/15:At Risk for Go live, Product - system Defect - Ceal team engaged, awaiting resolution. _x000D_
 _x000D_
08/17/15: At Risk for Go live, Produt - System defect- Workpaycode not working. Manager will engage Ceal team for resolution. _x000D_
 _x000D_
08/11/15: At risk for Go live. Product: System defect -workpaycode not working. Parature ticket logged awaiting resolution ECD 8/14/15. _x000D_
 _x000D_
08/06/15: On Track for Go live, Client on Vacation. no issues. _x000D_
 _x000D_
07/28/15-On Track for Go live, Internal Testing, no issues. _x000D_
 _x000D_
07/21/15-On Track for Go live, working on config, no issues. _x000D_
 _x000D_
07/16/15-On Track for Go live, awaiting workbook signoff, no issues. _x000D_
 _x000D_
07/14/15-On Track for KOM, no issues. _x000D_
 _x000D_
07/08/15- On Track for KOM, no issues. _x000D_
06/22/2015- Preadmin completed. KOM 7/13 11-1EST _x000D_
03/10/.2015- Prepping for preadmin. Preadmin 6/22@10amEST _x000D_
03/02/2015- Prepping for preadmin. Sent Dean another follow-up email to see if we can push the date up. _x000D_
2/25/2015- Prepping for preadmin. Client is away from 7/22-8/17. Emailed Dean to see if we can start wk of 7/13 instead. Awaiting response from Dean.</t>
  </si>
  <si>
    <t>PP10560</t>
  </si>
  <si>
    <t>04/12/16:  On Track For Project Completion, Client has provided sign-off. Awaiting Service email.</t>
  </si>
  <si>
    <t>04/12/16:  On Track For Project Completion, Client has provided sign-off. Awaiting Service email. _x000D_
 _x000D_
04/06/16: Project Completion Delayed from 04/01 to 04/15.  Call scheduled on 04/06 to close remaining outstanding issues prior to handing over to service. _x000D_
 _x000D_
03/29/16: At Risk for Project Completion, Awaiting client sign off. _x000D_
 _x000D_
 _x000D_
03/22/16: At Risk for Project Completion, Awaiting client sign off. _x000D_
 _x000D_
03/15/16: At Risk for Project Completion, Outstanding Issues to be discussed with client prior to closing project.  Date of call: 03/18. _x000D_
 _x000D_
03/08/16:  On Track for Project Completion, Final Queries and Issues from client to be completed by 03/11 before transfer of account over to service team. _x000D_
02/29/16: At Risk for project completion. Client requires too much hand holding. Issues raised are related to client not knowing how to use the system. Manager and Sales engaged.  _x000D_
 _x000D_
02/22/16: On track for Project Completion, Prepping for TTS, account to be to service sent on 02/26. _x000D_
 _x000D_
02/16/16:  Delay Project Completion from 02/03 to 04/01.  People, Client delayed due to testing issues. Issues resolved, time capture date to be confirmed on 02/17.  _x000D_
 _x000D_
02/08/16:At Risk for Project Completion, Client, to discuss Project Time with client on 02/08. _x000D_
02/02/16:On track for Project Completion.  Final amendments to be completed on 02/02/16. _x000D_
 _x000D_
01/25/16: On Track for Project Completion, client still hasn't approved data deletion on test prior to copy to production. Manager engaged and contacted client. awaiting response. _x000D_
 _x000D_
 _x000D_
01/19/16: On Track for Project Completion,  Client went live.  Issues with testing data not being erased, to raise PCR script ECD 01/20 _x000D_
 _x000D_
 _x000D_
1/12/16: On Track for Go Live, making final adjustments to testing environment as per client request prior to go live. ECD 01/15/16 _x000D_
 _x000D_
 _x000D_
10/30/15: On Track for Go Live, client verifying changes. Awaiting sign Off. _x000D_
 _x000D_
10/20/15: At Risk for Go Live, client submitted new departments and jobs.  To discuss with client to better understand requirement on 10/21. _x000D_
 _x000D_
10/13/15: On Track for go live, client currently doing testing and training. No issues _x000D_
 _x000D_
10/06/15: On Track for go live, client currently doing testing and training. _x000D_
 _x000D_
9/25/15: On Track for go live, client currently doing testing and training. _x000D_
 _x000D_
9/16/15- on track for go live, client has agreed to virtual implementation, internal testing underway. No issues _x000D_
 _x000D_
7/21/15: go live delayed from 7/23/15 to 7/30/15. Process: issues with organizational structure and configuration[roles &amp; users] client handed testing 7/22/15 _x000D_
 _x000D_
07/14/15:On Track for Go Live.  Tools, issues with reporting line. _x000D_
 _x000D_
6/25/15: go live delayed from 6/29/15 to 7/15/15. Process: entitlements module not included in contract. Setting module up and client to test. _x000D_
 _x000D_
6/19/15: on track for go live, external testing, no issues _x000D_
 _x000D_
06/09/15: On track for Go Live, client doing external testing. sandbox review. No issues _x000D_
 _x000D_
06/02/15: On track for Go Live. External testing working on issues that client sent to Samantha _x000D_
 _x000D_
06/01/15: On track for Go Live. Introductory Call scheduled for tomorrow. No issues _x000D_
 _x000D_
05/26/15: On track for Go Live. External testing. No issues. _x000D_
 _x000D_
05/11/15: On track for go live. Internal testing. No issues _x000D_
05/04/15: On track for go live. Working on config. No issues _x000D_
04/27/15: On track for go live. No issues _x000D_
04/20/15: On track for go live. No issues _x000D_
04/13/15: KOM scheduled for 4/20 11am EST _x000D_
04/06/15: KOM scheduled for 4/20 11am EST _x000D_
03/25/2015- Preadmin completed. KOM 4/20 11am EST _x000D_
2/25/2015- Prepping for preadmin. Preadmin 3/25@12pmEST</t>
  </si>
  <si>
    <t>PP2B060,PP2C763</t>
  </si>
  <si>
    <t>2/9/16: On track for project closure, all outstanding issues resolved. Service has requested another test transmit with client before 2nd TTS call. _x000D_
 _x000D_
2/2/16: At risk for project closure, client not responding to emails about alerts issue. Call with service to be rescheduled. Referred to manager _x000D_
 _x000D_
1/26/16: On track for project closure, Service account complete - call scheduled for Thursday 1/28/16 _x000D_
 _x000D_
01/19/16: On track for project completion, account with service for review. Client is away for the month, call to be scheduled on his return. _x000D_
 _x000D_
05/01/16: 01/12/16: On track for project completion. Second live run completed. Currently working on OT policy based on additional information provided by client. No issues _x000D_
05/01/16: On track for project completion. Service is reviewing account. No issues. _x000D_
12/18/15: On track for project completion. Transfer to Service initiated on 12/18/15. _x000D_
12/15/15: On track for transfer to service, client still hasn't sent Live Run signoff. _x000D_
 _x000D_
12/8/15: Transfer to service on track. Documents complete, awaiting live run signoff to send over. _x000D_
 _x000D_
12/1/15: On track for project completion. Working on transfer to service Docs. _x000D_
 _x000D_
11/17/15: On track for project completion. First transmit completed successfully with no errors. _x000D_
 _x000D_
10/26/15: On track for project closure, client currently away for one month. To process first transmit on client's return. _x000D_
 _x000D_
10/13/15: On track for project closure, client is live and capturing time for first transmit. _x000D_
 _x000D_
10/6/15: On track for go live, client has signed off. DSS client will begin capturing data at the end of October as client will be away. _x000D_
 _x000D_
9/30/15: At risk for go live. Client not responding to emails and is not ready to go live, more time required for testing. _x000D_
 _x000D_
9/21/15: At Risk for Go live, Client has requested more time for testing. Dean to touchbase with client this week regarding end of testing and go live _x000D_
 _x000D_
9/15/15: On track for Go live, to touch base with client this week regarding end of testing and go live, no issues. _x000D_
 _x000D_
9/8/15: At Risk for go live, client is testing, working on refining workflows and policies. _x000D_
 _x000D_
9/1/15: On track for go live, First walk through scheduled with client on 9/3/15 _x000D_
 _x000D_
8/24/15: On track for go live, config complete, working on HR import and internal testing. _x000D_
 _x000D_
8/18/15: On track for go live, sing off received, working on Config. No Issues. _x000D_
 _x000D_
8/11/15: at risk for go live, client currently away, awaiting workbook sign off to begin config, should we have no response by 8/14/15 project will go on hold _x000D_
 _x000D_
8/4/15: At for go live, client is away and has not signed off on workbook. _x000D_
 _x000D_
7/27/15: On track for KOM, welcome call completed and workbook has been received. Working on KOM Deck and updating workbook information from PP _x000D_
 _x000D_
7/21/15: On track for KOM on 7/29/2015, workbook received back, welcome call scheduled for Monday 7/27/2015. _x000D_
 _x000D_
03/04/2015- Prepping for preadmin. Confirmed withAlex Li&amp; Colette that this is WFM, NOT HCM. Preadmin still sched for 7/9 @10sm _x000D_
2015/03/02 Colette McNeil:  Contacted client and sent 1sb Intro email. _x000D_
2/25/2015- Prepping for preadmin. Payrol set up 3/10. WFM preadmin 7/9 @10amEST</t>
  </si>
  <si>
    <t>PP4S898</t>
  </si>
  <si>
    <t>12/22/15: Project completion delayed from 12/08/15 to 01/08/16. Client. Client having financial issues which should be resolved by early next year. _x000D_
 _x000D_
12/15/15: At risk for project completion. Client does not have sufficient funds to process payroll. Internal discussions in progress. _x000D_
 _x000D_
12/01/15: On track for project completion. First Pay submitted, awaiting live run sign off and prepping TTS docs. No issues. _x000D_
 _x000D_
11/24/15: On track for project completion. Payroll transmit completed on 11/18 awaiting payroll processing 11/30 to transfer to service. No issues. _x000D_
 _x000D_
 _x000D_
11/17/15 Project Completion delayed from 11/02/15 to 11/30/15. Implementation: Clock issue - client experiencing biometric template loss issues. Andreas H assisting client. Prepping for 1st Pay. _x000D_
 _x000D_
10/27/15 - On track for Project Completion. Timesheet review in progress. No issues. _x000D_
 _x000D_
10/19/2015 - Project Completion delayed from 7/25/2015 to November 2nd. **ACCOUNT OFF HOLD** People: Client readiness, no resources to handle Dayforce implementation. Time capture restarting Monday 19, timeline reviewed. _x000D_
 _x000D_
9/1/2015 - Account still on hold. Clock setup in progress. _x000D_
 _x000D_
8/21/15 - On Hold due to peak season/client readiness _x000D_
 _x000D_
8/19/15 - At risk for First Pay. No response from client following several e-mails and voicemails. Deeshal and sales rep to reach out to client. _x000D_
 _x000D_
8/10/15: At risk for First Pay. Client not responsive to e-mails, meetings and calls. Sales engaged.  _x000D_
 _x000D_
28/15: On track for First Pay. Time capture in progress. No issues. _x000D_
 _x000D_
7/14/15: On track for First Time Capture. Clock setup and bio enrollment in progress. No issues. _x000D_
 _x000D_
7/3/15: On Track for go live. No issues. _x000D_
 _x000D_
06/29/15- On track for Go Live. Prepping go live. No issues. _x000D_
 _x000D_
06/23/15 - On track for Go Live. Assisting client with parallel run. No issues. _x000D_
 _x000D_
06/15/15 - On track for Go Live. Client testing in progress, solution refinement call on 6/18. No issues. _x000D_
 _x000D_
06/9/15 - On track for Go Live. Internal testing. No issues. _x000D_
 _x000D_
6/3/15 - On track for Go Live. System configuration complete and internal testing in progress. No issues. _x000D_
 _x000D_
05/25/15 - On track for Go Live. Kick Off meeting completed, awaiting client sign off. No issues. _x000D_
 _x000D_
05/11/2015- Preadmin completed. _x000D_
2/25/2015- Prepping for preadmin. Preadmin 5/11@12noonEST. Payroll set-up for 3/23. Client refused train.</t>
  </si>
  <si>
    <t>PP4S824</t>
  </si>
  <si>
    <t>04/12/16:  At Risk for Project Completion, client has highlighted issues in regards to punch policy and pay policy that will need to be reviewed.  To use next pay period after confirmation.  Confirmation expected on 04/15.</t>
  </si>
  <si>
    <t>04/12/16:  At Risk for Project Completion, client has highlighted issues in regards to punch policy and pay policy that will need to be reviewed.  To use next pay period after confirmation.  Confirmation expected on 04/15. _x000D_
 _x000D_
04/06/16: At Risk For Project Completion, Client unable to attend call on 04/01.  Call rescheduled to 04/07. _x000D_
 _x000D_
03/29/16:  At Risk for Project Completion, issues with clock to be reviewed with client on 04/01 prior to re-discussing timeline. _x000D_
 _x000D_
03/22/16: At Risk for project Completion, Client logging additional issues.  To resolve issues then process payroll. _x000D_
 _x000D_
03/15/16: At Risk For Project Completion, client reporting persistent issue for scheduling in regards to display issues.  Clients have also made additional requests to be implemented in regards to schedules and authorisations. _x000D_
 _x000D_
03/08/16: On Track for Project Completion. Awaiting instance upgrade to 7.48 on 03/10 for issues being faced on 7.47 to be closed. _x000D_
 _x000D_
02/29/16: On Track for Project Completion, Update to 7.48 requested.  To work on custom adhoc report and send out to client for review on 03/04. _x000D_
 _x000D_
02/22/16:  Project Completion delayed from 3/1 to 4/22.  Product,  scheduling issue when copying schedule from one employee to another. Upgrade to 7.48 will fix the issue. Request send for upgrade no ECD provided yet. Working on ad-hoc reports as well as Entitlements for first time capture period in March. _x000D_
 _x000D_
02/16/16:  At Risk for Project Completion, Project just came off hold.  Previous issues resolved, client currently testing, new timeline to be discussed on scheduled call 02/18. _x000D_
 _x000D_
 _x000D_
09/15/15:  On Track for First Time Capture,  Client awaiting badges.  Schedules to be loaded and verified.. _x000D_
 _x000D_
09/08/15:  On Track for First Time Capture,  Client awaiting badges.  No issues. _x000D_
 _x000D_
09/01/15: Delay First Time Capture  to 09/15.  People and Process, client purchasing badges due to fingerprint scanning issues. _x000D_
 _x000D_
08/20/15: On Track for First Live Time Capture. No issues. _x000D_
 _x000D_
08/10/15: On Track for First Live Time Capture. No issues. _x000D_
 _x000D_
08/04/2015:  First Live Time Capture delayed from 08/03 to 08/31.  People: Client unwilling to capture time on Dayforce as they will be on vacation between 08/14 to 08/31, and they do not wish to attend any meetings/wakthroughs for payroll processing during holidays.  To use current payroll provider for the pay period, to use Dayforce upon return of client. _x000D_
 _x000D_
08/04/15: At Risk for Live Time Capture, Client informed of vacation and unwillingness to use Dayforce.  To discuss tentative live time capture. _x000D_
 _x000D_
07/28/15:  On Track for Go-Live, client verifying employee data prior to giving go ahead to go live. No issues _x000D_
 _x000D_
07/20/2015: Go live delayed from 07/17/2015 to 07/31/2015. People:  Client came back with new issues, to resolve and review with client. _x000D_
 _x000D_
07/14/15: On Track for Go Live, to touch base with client on 07/16 no issues _x000D_
 _x000D_
6/30/15-On Track for Go Live, to touch base with client on 07/02 _x000D_
 _x000D_
6/23/15- At Risk for Go Live. Reworked configuration, client started external testing. _x000D_
 _x000D_
6/19/15- on track for go live, customer accepted work around for vacation balances. External testing no issues _x000D_
 _x000D_
06/16/2015- At Risk of cancellation, due to system limitation of converting vacation balances to dollar amount. Meeting with client on 6/19/15 to finalize whether to cancel or not.</t>
  </si>
  <si>
    <t>PP4S715</t>
  </si>
  <si>
    <t>04/13/16 DA:  Account escalated and has been reassigned to Ayyoob M, all outstanding issues to be fixed by 4/15/16.  Client has advised pay transmit to be done close to 4/29/16.  Project completion date changed to 5/16/2016</t>
  </si>
  <si>
    <t>04/13/16 DA:  Account escalated and has been reassigned to Ayyoob M, all outstanding issues to be fixed by 4/15/16.  Client has advised pay transmit to be done close to 4/29/16.  Project completion date changed to 5/16/2016 _x000D_
 _x000D_
04/06/16: SL, At risk for project completion. All config issues fixed on test environment and currently being copied on production. _x000D_
 _x000D_
03/29/16: Project completion delayed from 03/25/16 to 04/22/16, people:Ceridian, shift rotation, overtime, banked hours currently being refined. ETA: 04/04/16. _x000D_
 _x000D_
03/08/16: DM, At Risk for project completion. Client requesting multiple out of scope changes. TL engaged, call scheduled on 03/10/16 with client to discuss change request. _x000D_
 _x000D_
02/29/2016: On Track for Project Completion, client capturing time, vacation reviewed and confirmed, no issue. _x000D_
 _x000D_
 _x000D_
02/22/2016: At Risk for Project Completion, client needs to confirm vacation balances on Dayforce. _x000D_
 _x000D_
 _x000D_
 _x000D_
02/16/2016: At Risk for Project Completion, client manually entered time on Powerpay. Working on new entitlement policy, client needs to review and confirm. _x000D_
 _x000D_
 _x000D_
02/09/2016: At Risk for Project Completion, client requested for new entitlement changes that i need to work on. _x000D_
 _x000D_
 _x000D_
02/01/2016: At Risk for Project Completion, client requesting for entitlement setup changes. _x000D_
 _x000D_
 _x000D_
 _x000D_
01/26/2016: At Risk for Project Completion, client requested for another vacation import. _x000D_
 _x000D_
 _x000D_
 _x000D_
01/11/2016: At Risk for Project Closure, client unresponsive to email and calls. To follow up 1/12/16. _x000D_
 _x000D_
 _x000D_
01/04/2016: At Risk for First Pay, client having multiple issues. _x000D_
 _x000D_
 _x000D_
12/23/2015: At Risk for project closure, client is still pointing out multiple issues. _x000D_
 _x000D_
12/15/2015: At Risk for Project Closure, reworking on client's entitlement requirements. ETA: 12/17/2015 _x000D_
 _x000D_
11/30/15: On Track for Project Completion. Project reassigned working on work assignment changes _x000D_
 _x000D_
10/27/15:  At Risk for Project Completion, client internal schedule exceeds Ceridian timeline.  To engage with client to negotiate shortening of Timeline on 10/30 due to client being unable to make it to weekly meeting on 10/23 _x000D_
 _x000D_
10/20/15:  At Risk for Project Completion, client internal schedule exceeds Ceridian timeline.  To engage with client to negotiate shortening of Timeline. _x000D_
 _x000D_
10/13/15:  Delay project completion from 10/21 to 11/16.  People, client providing training to employees for the next pay period and a half. _x000D_
 _x000D_
10/06/15:  On Track for First Pay, Client to give feedback on first week of live time capture on 10/09/15 _x000D_
 _x000D_
09/15/15:  At Risk for first Live Time Capture, issues with clock.  Escalated to clocks team for resolution. _x000D_
 _x000D_
09/08/15:  Delay First Live time Capture from 09/04 to 09/11.  Tools &amp; People, Client not having access to internet therefore unable to connect clocks. _x000D_
 _x000D_
09/01/15:  On Track For First Live Time Capture.  No issues. _x000D_
 _x000D_
08/20/15:  Delay Go-Live from 08/17 to 08/27. Tools &amp; People, client unable to access Dayforce due to upgrade to 7.47.  Issue resolved. _x000D_
 _x000D_
08/10/15:  Delay Go-Live from 08/10 to 08/17.  People, client to finish testing on 08/17 due to vacation. _x000D_
 _x000D_
08/04/15: On Track For Go-Live, to check in with client to verify status of testing. _x000D_
 _x000D_
07/28/15:  Delay Go-Live from 07/27/15 to 08/10/15.  People, client currently on vacation. _x000D_
 _x000D_
07/21/15: On Track for Go Live,  to improve configuration as per client's remarks in walk through call. No issues _x000D_
 _x000D_
07/14/15: On track for Go-Live, Currently configuring. No issues _x000D_
 _x000D_
06/29/15: At Risk for Go Live, client delaying sign-off.  To remind client on 06/30 _x000D_
 _x000D_
06/23/15: At Risk For Go Live,  Client delaying sign off of workbook. Dean &amp; Dylen to call client 06/24. _x000D_
 _x000D_
06/15/15: On Track for Go Live, Kick Off Meeting Completed. Client to use five days to update workbook and returned signed completed workbook on 06/18 _x000D_
 _x000D_
06/09/15: On track for Kick Off Meeting, client confirmed availability for 06/11.</t>
  </si>
  <si>
    <t>PP22071</t>
  </si>
  <si>
    <t>3/28/16: DM, Issues with scheduling of shift rotation and alerts- reviewed with client on a call dated 3/28. Client not satisfied with how long its taking to complete the project. Proposed a full validation of workbook versus configuration to assess gap due to numerous issues being raised.</t>
  </si>
  <si>
    <t>09/01/15: At Risk For Go-Live, To contact client with Dean to work client difficulties. _x000D_
 _x000D_
08/20/15: Delay Go-Live from 08/14 to 08/28.  Tools, Client unable to access Dayforce due to technical difficulties on client side, as well as due to upgrade to 7.47. _x000D_
 _x000D_
08/10/15:  On track for Go-Live, No issues.   _x000D_
 _x000D_
08/4/15:At Risk For Go Live. Client doing month end to receive update on client progress on testing. No issues _x000D_
 _x000D_
07/28/15:At Risk For Go Live. Client doing month end to receive update on client progress on testing. No issues _x000D_
 _x000D_
07/20/15: Delay Go-Live from 07/17 to 07/31. People, Client doing month end and was unable to test. Agreed on new date _x000D_
 _x000D_
07/14/15: On Track for Go-Live, to touch base with client on 07/14. no issues _x000D_
 _x000D_
06/30/15: On Track for Go Live,  HR Import to be done on 06/30.  Testing call to be done on 07/02 _x000D_
 _x000D_
06/23/15: On Track for Go-Live, Configuration Complete. HR Import In progress. No issues. _x000D_
 _x000D_
06/19/15: On Track for Go-Live, KOM Done. Awaiting Sign-off. _x000D_
 _x000D_
06/15/15: Delay KOM from 06/12/15 to 6/18/15. People, client unable to make meeting due to other commitments.  _x000D_
 _x000D_
05/28/2015- Preadmin cimpleted. _x000D_
01/28/2015- Prepping for preadmin. Preadmin May 26 @2pmEST _x000D_
01/28/2015- Prepping for preadmin. Left vm&amp;email Melanie to advise KOM 6/8.</t>
  </si>
  <si>
    <t>PP4S279</t>
  </si>
  <si>
    <t>06/10/2015: Project on hold as per client request due to unavailability. Client going on vacation until  _x000D_
08/17/2015. Proposed Go-Live date from client is 09/18. To follow up with Lori upon her return _x000D_
 _x000D_
06/05/2015: At risk for actual Go-Live, client advised that they will confirm the new timeline on 6/10/2015 as manager, decision maker, is on Sick leave. _x000D_
 _x000D_
06/01/2015: At risk for actual Go-Live. Employee training not started and client requesting to postpone Go-Live. Primary contact on vacation. Meeting on 6/3/15 _x000D_
 _x000D_
05/26/2015: On track for re scheduled Go-Live. Working on the solutions refinement. No issues _x000D_
 _x000D_
05/19/2015: On track for Go-Live. No issues _x000D_
 _x000D_
05/12/2015: On track for Go-Live. No issues _x000D_
 _x000D_
05/07/2015: On track for Go-Live. sent credential and invitation for 1st walk through. client on vacation, will return on the 14th May. No issues _x000D_
 _x000D_
04/28/2015: On track for Go-Live. Internal testing, No issues _x000D_
 _x000D_
04/14/2015: On Track for KOM, no issues. _x000D_
 _x000D_
04/10/2015- Preadmin completed. KOM 4/16@12noon EST. Assigned to Deensha _x000D_
04/08/2015- Prepping for preadmin.Left vm&amp;emailed client advising KOm can start next week instead of Apr 27. Awaiting reply from client. _x000D_
01/09/2015- Prepping for preadmin. Preadmin sched 4/14 @12pm. _x000D_
12/29/2014- Prepping for preadmin. Left vm&amp;email for Lori. Advised no resource and will follow-up in January to review TBD start date.</t>
  </si>
  <si>
    <t>PP4Q972</t>
  </si>
  <si>
    <t>04/12/2016: DM, On Track for project completion. working on resolving issues. Decimal place issue when converting hours to dollars between powerpay and DF is being investigated by R&amp;D team. All blocking issues will be resolved by 04/22.</t>
  </si>
  <si>
    <t>04/12/2016: DM, On Track for project completion. working on resolving issues. Decimal place issue when converting hours to dollars between powerpay and DF is being investigated by R&amp;D team. All blocking issues will be resolved by 04/22. _x000D_
 _x000D_
04/06/2016: NM, At risk for Project Completion. Client raised an issue about the discrepancy in decimal place calculation between Dayforce and Powerpay. R&amp;D advised that the 5 dp calculation on DF cannot be changed as it's part of the system design. Client has been advised and managers have been engaged. _x000D_
 _x000D_
03/29/2016: NM, At risk for project Completion. Client wants Dayforce rounding to be reduced to 2 decimal places, to match Powerpay figures. Current reports flag a discrepancy of up to 40 cents. R&amp;D team engaged. _x000D_
 _x000D_
03/23/2016: NM, Project Completion from 4/8/16 to 5/31/16, People: Client request for an timeline extension of 1 month as main payroll contact will be on vacation during the month of April. _x000D_
 _x000D_
3/15/2016: NM, At risk for Project Completion. Client communicated upcoming vacation of main contacts, causing potential delay of 1 month. _x000D_
 _x000D_
 _x000D_
3/9/2016: NM, On track for Project Completion. Client is working on parallel pay run. Deeshal working with client to evaluate recent test register issue.  _x000D_
 _x000D_
2/29/2016: DM, On track for project completion. Account is off hold, timeline reviewed and agreed with client. Test transmit in progress. No issues. _x000D_
 _x000D_
7/22/15: Account on Hold. Customer Readiness, account resuming in October. _x000D_
 _x000D_
7/14/15: At risk for Project Completion. Account on hold due to non-commitment on behalf of client.  _x000D_
 _x000D_
7/3/15: At Risk for project completion. client going on vacation for 4 weeks. Awaiting client confirmation to put project on Hold _x000D_
 _x000D_
6/29/15 - At Risk for project completion. Client going on holiday for 3 weeks. Client advised that project will be put on Hold. Awaiting confirmation on dates to put Account on hold. ECD 06/30 _x000D_
 _x000D_
6/26/15 - At risk for Project Completion. Payroll admins not willing to commit to First Pay date. Deeshal to review revamped timeline with project sponsor. _x000D_
 _x000D_
6/23/15 - At Risk for project completion. Client reluctant to move to powerpay for payroll. Call scheduled with client 24/06 to review timeline and discuss concerns. _x000D_
 _x000D_
 _x000D_
6/15/2015: First Pay delayed from 6/29/15 to TBD, People: Payroll admin not committing to first transmit date, Deeshal to call client sponsor (Brett) to set timeline. _x000D_
 _x000D_
6/1/2015 - On track for rescheduled First Pay. Training review in progress. Assisting client with time sheet review. No issues _x000D_
 _x000D_
5/26/2015 - On track for rescheduled First Pay. On-site training with Harry Weide in progress. _x000D_
 _x000D_
5/19/2015 - On track for rescheduled First Pay. Prepping for Test transmit on 5/21. No issues. _x000D_
 _x000D_
5/12/2015 - On track for rescheduled First Pay. Time Capture in progress. Assisting client with timesheet review.</t>
  </si>
  <si>
    <t>PP4Q907</t>
  </si>
  <si>
    <t>04/12/16:  At Risk For Project Completion, client currently needing refinements for pay policies and entitlements. _x000D_
 _x000D_
04/06/16: On Track for Project, Client currently using time capture.  Issues with Pay Policy and Entitlements. To review and return on 04/08. _x000D_
 _x000D_
03/29/2016: _x000D_
Project Completion delayed from 03/31 to 05/02.  People, client requires one payroll run to test refinements. Monthly payroll. _x000D_
 _x000D_
3/24/2015 - Project completion delayed from 03/19 to 03/31. People : Testing Refinements to be reviewed by 03/26. _x000D_
 _x000D_
03/22/16: At Risk for Project Completion, Parallel run delayed to 03/24 due to issues. _x000D_
 _x000D_
03/15/16: At Risk For Project Completion,  Client to process paralell run on 03/22. _x000D_
 _x000D_
03/08/16: At Risk For Project Completion, PCR script run to delete balances and history due to client testing on production. Balances to be updated and returned by 03/09. _x000D_
 _x000D_
02/29/16: At Risk For Project Completion, Client requested two mock payroll runs prior to using Dayforce for actual Payroll Run due to previous issues encountered. _x000D_
 _x000D_
02/22/16:  On Track for Project Completion, working configuration updates due to previous requirement not meeting BC provincial law for entitlements ECD 2/26/16. _x000D_
 _x000D_
02/16/16:  Project Completion Delayed from 02/16 to 04/01.  People, Pay information incorrect for all employees due to previous information provided by previous primary contact. _x000D_
 _x000D_
02/08/16: At Risk for Project Completion, Client to process pay on 09/02. To Transfer to service _x000D_
 _x000D_
02/02/16: At Risk For Project Completion, Client having updates done to HR information by 02/05.  Time capture starting on 02/08. _x000D_
 _x000D_
01/25/16:At Risk for Project Completion, client requested out of scope changes. Change request. TL to call client 1/27/16 and push for pay transmit and get commitment to transfer to service. CR to be dealt with by Support. _x000D_
 _x000D_
01/19/16: At Risk for Project Completion, username issues cleared. Balances still outstanding ECD 01/20. _x000D_
 _x000D_
01/12/15: : At Risk for project completion. Issues with balances and username, PCR script required to clear balances. Parachure ticket raised ECD 1/18/16.  _x000D_
 _x000D_
01/06/15: On Track for project completion, client currently auditing HR records in preparation for First Time Capture. Minor refinements required to badge IDs and that won't affect the timeline.  _x000D_
 _x000D_
12/15/15: On Track for project completion, client currently training employees. No Issues. _x000D_
 _x000D_
07/27/15: On hold, employees and new payroll admin in training, to touch base 1st week October _x000D_
 _x000D_
07/21/15: Pending hold, primary contact leaving company and employees to be trained over two months. _x000D_
 _x000D_
07/14/15: On Track for Live Time Capture. To touch base with client on 07/15 no issues _x000D_
 _x000D_
06/29/15:  At Risk For Live Time capture.  To touch base with client concerning timeline on 07/03 _x000D_
 _x000D_
06/05/15: At Risk for Live Time Capture, client to proceed with implementation, client currently doing US Payroll certification until 06/14.  To check back in with client on 06/15 _x000D_
 _x000D_
06/01/15: At Risk for Live Time Capture, client currently in talks with sales over Dayforce system limitations as well as Powerpay CBI limitations and how to proceed.  To check back in with client on 06/16 _x000D_
 _x000D_
05/28/15: At Risk for Live Time Capture. Possible client cancellation due to system limitations (lack of a mass approve Overtime Banking manually) Dean called client 5/28/15 left VM  _x000D_
 _x000D_
05/13/15: On track for Live Time Capture. To schedule call with client for 05/14 to get update on Sales Visit on 5/11. _x000D_
 _x000D_
05/05/15: On track for Live Time Capture. To hold call with client for new issues on 05/06.  Client currently testing. _x000D_
 _x000D_
04/28/15: On track for Live Time Capture. To review issues brought up in last minutes and resolve.  Client currently testing. _x000D_
 _x000D_
04/21/15: On track for Transfer to Service. Client training and testing with employees. _x000D_
 _x000D_
04/7/15: On track for Go-Live date. Testing Refinements in Progress on 4/7. _x000D_
 _x000D_
03/30/15: On track for Go-Live date. Testing Refinements in Progress to discuss with client on 03/31, no issues _x000D_
 _x000D_
03/23/15: On track for Go-Live date. Testing Refinements in Progress, no issues</t>
  </si>
  <si>
    <t>PP4Q542</t>
  </si>
  <si>
    <t>04/12/16 DA:  All issues resolved, client not responsive, TTS documents sent to Service on 4/5/16, Feedback received from Service on 4/8/16, update will be provided to Service on 4/12</t>
  </si>
  <si>
    <t>04/12/16 DA:  All issues resolved, client not responsive, TTS documents sent to Service on 4/5/16, Feedback received from Service on 4/8/16, update will be provided to Service on 4/12 _x000D_
 _x000D_
04/06/16 DA:  All issues resolved, client not responsive, TTS documents sent to Service on 4/5/16 _x000D_
 _x000D_
03/29/16: SL, At risk for project completion, all adjustment completed on pay policies, awaiting customer's feedback. _x000D_
 _x000D_
09/01/15: Project on hold due to client readiness. _x000D_
 _x000D_
08/27/15: At risk for project closure, client contacted - informed us that because of the way he uses the system, he might never do any transmit. Final meeting scheduled will all contacts on customer side and Deeshal to review. _x000D_
 _x000D_
08/25/15: At risk for Project Closure, Will contact client with Manager to setup TTS call. _x000D_
 _x000D_
08/20/15: At risk for Project Closure, awaiting client respond to confirm TTS meeting. _x000D_
 _x000D_
08/17/15:On Track for Project Closure, awaiting TTS meeting, no issues. _x000D_
 _x000D_
08/11/15: At Risk for Project Closure, Client processed payroll without transmitting, will call client with manager to set expectations today 08/11/15. _x000D_
 _x000D_
08/07/15: On Track for Project Closure, client want to do one last transmit before moving to service. _x000D_
 _x000D_
08/06/15: ON Track for Project completion, TFS meeting Scheduled, no issues. _x000D_
 _x000D_
07/28/15: At risk for project completion, Awaiting service acceptance. _x000D_
 _x000D_
07/22/15: On track for project completion, awaiting service acceptance. _x000D_
 _x000D_
07/21/15: On Track for transition to support, prepping TFS docs, no issues. _x000D_
 _x000D_
07/14/15: On Track for Transition to support, client back from vacation, will provide live sign off this week, no issues. _x000D_
 _x000D_
07/08/15: On track for Transition to support, client on Vacation, no issues. _x000D_
 _x000D_
07/03/15: At Risk for Transition to support, client want to have more time to review the system before moving to service, manager will call customer today to review. _x000D_
 _x000D_
06/29/15: At Risk for Transition to support, Clients informed us about some discrepancies for employees hire date, vacation bucker not working and have questions in regards to stat calculcation. Working on the issues internally. ECD : 06/29/15 _x000D_
 _x000D_
06/25/15: At Risk for Transition to support, Due to HR import being done in december 2014 client have concerns data on dayforce is outdated. Reports provided to client to compare.</t>
  </si>
  <si>
    <t>PP2K644</t>
  </si>
  <si>
    <t>04/11/2016: At Risk for Go live, client contacted us today after multiple follow ups and calls client advised she is in Asia on business trip until 2nd May.</t>
  </si>
  <si>
    <t>04/05/2016: On Track for Go-Live, testing in progress, no issues. _x000D_
 _x000D_
03/29/2016: On Track for Go-Live, Configuration in progress, no issues. _x000D_
 _x000D_
03/22/2016: On track for go live. KOM done again due to length of time project was on hold. No Issues. _x000D_
 _x000D_
03/14/2016: On Track for KOM,  _x000D_
scheduled for the 22nd of March 2016. _x000D_
 _x000D_
03/08/2016: DM, Project came off hold. Meeting with client on 03/14/16 to review workbook and timeline. _x000D_
 _x000D_
 _x000D_
02/24/2015: Pinky to follow up with customer/ sales to understand way forward. _x000D_
 _x000D_
1/27/2015: At Risk for go live, no response from client. Dean following up. _x000D_
 _x000D_
1/19/15: not on track for go live, client cancelled walk through. Dean following up _x000D_
 _x000D_
01/12/2015:On Track for Go-Live, test call scheduled for January 13, no issues. _x000D_
 _x000D_
01/05/2015: On Track for Go-Live, test call scheduled for January 13, no issues. _x000D_
 _x000D_
12/02/2014-On track for Go live on 12/17/2014, instance has been made available to client for testing, weekly call will be done on Thursday to ask client for sign-off, working on refining potential client problems such as assigning managers and handling balances. No issues at this point. _x000D_
11/24/2014-On track for go live, testing walk through to be done with client on Thursday _x000D_
11/27/2014.No issues currently. _x000D_
11/10/2014- On track for go live, config and internal testing completed. Client did not attend training, will schedule a fixed reocurring meeting and confirm next steps. _x000D_
 _x000D_
10/30/2014-At risk for go live, configuration was stopped due to missing information, configuration is now complete, doing internal testing. _x000D_
10/23/2014-On track for Go live on 11/06/2014, doing config, no issues. _x000D_
 _x000D_
10/16/2014: At risk for go live, workbook received late, crucial information was missing, workbook received today configuration resumed. _x000D_
 _x000D_
10/10/14: At risk for go live, client still not responding despite call, voicemail and email left. _x000D_
10/8/14: at risk for go live client not responding to emails or calls. Manager to follow up after 3rd attempt. _x000D_
 _x000D_
10/03/2014- AT risk for actual go-live, call scheduled with Director on the 10/08/2014 to redefine timeline and sign off on workbook. _x000D_
 _x000D_
09/09/2014- At risk for actual go live, sign-off not received, information missing to carry on with configuration. Awaiting Director to return from vacation to validate</t>
  </si>
  <si>
    <t>PP4A086</t>
  </si>
  <si>
    <t>11/17/15: At risk for project completion. Complications with client's health, account on hold for 2 months. _x000D_
 _x000D_
10/26/15: At risk for project closure, client was on 2 weeks vacation and is currently capturing time. _x000D_
 _x000D_
10/13/15: At risk for project closure, capturing time for the first transmit. _x000D_
 _x000D_
10/6/15: At risk for project completion. Picture validation disabled, client will test and feedback. _x000D_
 _x000D_
9/30/15; At Risk for Project completion. A lot of punches are not showing up on timesheets. Working with client to investigate root cause. _x000D_
 _x000D_
9/21/15: At risk for project completion, clock issue resolved but not enough data to transmit payroll. _x000D_
 _x000D_
9/15/15: On track for transfer to service, issue with second clock fixed. First Time Capture in progress. _x000D_
 _x000D_
9/8/15: At risk for transfer to service, client's second clock is still not working, working with clock support to resolve. _x000D_
 _x000D_
9/1/15: On track for transfer to service, first time capture in progress, call scheduled with client on Thursday for review. Issue with client's second clock. Clock support engaged. _x000D_
 _x000D_
8/24/15: On track for first time capture, live environment available and client is currently enrolling all employees on clock. _x000D_
 _x000D_
8/18/15: On track for go live, ticket has been logged on Parature, awaiting response to plug in the clocks. _x000D_
 _x000D_
8/11/15: On track for go live, awaiting client's return and start of pay period to begin capturing time, no issues _x000D_
 _x000D_
8/4/15: On track for go live, awaiting client's return and starting of next pay period to begin first time capture. _x000D_
 _x000D_
8/4/15: On track for go live, client is currently away, working on importing new employees from Powerpay _x000D_
 _x000D_
7/27/15: On track for go live, some issues around pay policies after the test environment was upgraded to 7.47 which has now been resolved. Awaiting client's authorization to front fill existing production environment. _x000D_
 _x000D_
7/21/15: On Track for Go Live, External testing and product refinements in progress. To reconfirm go live with client on weekly call Thursday 7/23/2015.</t>
  </si>
  <si>
    <t>PP4F952 &amp; PP4F725</t>
  </si>
  <si>
    <t>04/13/2016: NM, At risk for Project Completion. Assisting client with time capture and reviewing policies. Account is already with support team, Deeshal M to check status on the account with CDN management.</t>
  </si>
  <si>
    <t>04/13/2016: NM, At risk for Project Completion. Assisting client with time capture and reviewing policies. Account is already with support team, Deeshal M to check status on the account with CDN management. _x000D_
 _x000D_
04/06/2016: NM, At risk for Project Completion. Prepping for first pay. Client ordered clock badges, not yet delivered. _x000D_
 _x000D_
03/29/2016: NM, At risk for Project Completion. Time Capture in progress. HR export from Insync in progress. _x000D_
 _x000D_
03/23/2016: NM, At risk for Project Completion. Time Capture in progress. Prepping parallel run for Insync. [Pay policies still under review] _x000D_
 _x000D_
03/15/2016: NM, At risk for Project Completion. Time Capture in progress. Pay policies under review by the client. _x000D_
 _x000D_
03/09/2016: NM, At risk for Project Completion. Time Capture in progress. New employee profiles to imported on Dayforce.  _x000D_
 _x000D_
03/01/2016: NM, At Risk for Project Completion. Clock issue resolved. Time capture in progress, manager and IC to discuss with client for next steps. _x000D_
 _x000D_
02/22/2016: NM, At Risk for Project Completion. Clock connectivity issue still ongoing - clock team engaged. _x000D_
 _x000D_
*ACCOUNT OFF HOLD* _x000D_
02/16/2016: NM, Delayed Project Completion from  01/18/16 to 03/31/16. People,Product,Process: Clock is not connecting to server and clock support is currently struggling to get a hold of the IT contact. This account was already implemented back in 2013. [No workbook or written documents is available for this account ] Deeshal to engage with client and discuss about the current conflicting pay policy rules. _x000D_
 _x000D_
10/27/2015 - Account on Hold. _x000D_
 _x000D_
10/6/15 - Project at Risk. Awaiting documentation from client and Renato. _x000D_
 _x000D_
9/29/15 - Project at Risk. No documentation from prev implementation found and client participation very limited. Renato to contact Sales to re-establish the terms. _x000D_
 _x000D_
9/23/15 - On track for First Time Capture. Client training in progress. Timeline date being reviewed for first live run. Potential issues: Part of the organization already using the DF live environment since 2013 - there is a disconnect between the two sites of the client - service team, sales and owner of the company to be engaged. _x000D_
 _x000D_
9/15/15 - On track for First Time Capture. Account already implemented in 2013/14. Config validation review and Client training and in progress. _x000D_
 _x000D_
7/29/2015- Prepping preadmin. J.Azie will do preadmin and assign to Natasha Manick for Aug 17 KOM. _x000D_
 _x000D_
11/12: Not our client anymore due to language issues (need french speaker) _x000D_
 _x000D_
11/28: VP at Bow Plumbing mentioned that they want to put the project on hold until Jan 2013 because of Insync go-live and are too busy. _x000D_
 _x000D_
12/9: client wants to re-engage.</t>
  </si>
  <si>
    <t>MON3401</t>
  </si>
  <si>
    <t>TOTAL</t>
  </si>
  <si>
    <t>RED PROJECTS FORECASTED TO BE CLOSED IN THE NEXT 2 WEEKS</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</si>
</sst>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6" formatCode="&quot;$&quot;#,##0_);[Red]\(&quot;$&quot;#,##0\)"/>
    <numFmt numFmtId="7" formatCode="&quot;$&quot;#,##0.00_);\(&quot;$&quot;#,##0.00\)"/>
    <numFmt numFmtId="164" formatCode="m/d/yy"/>
    <numFmt numFmtId="165" formatCode="[$$-409]#,##0"/>
    <numFmt numFmtId="166" formatCode="&quot;$&quot;#,##0.00"/>
    <numFmt numFmtId="167" formatCode="m/d/yyyy;@"/>
  </numFmts>
  <fonts count="41" x14ac:knownFonts="1">
    <font>
      <sz val="11"/>
      <color indexed="8"/>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9"/>
      <name val="Arial"/>
      <family val="2"/>
    </font>
    <font>
      <sz val="11"/>
      <color rgb="FF000000"/>
      <name val="Calibri"/>
      <family val="2"/>
    </font>
    <font>
      <sz val="9"/>
      <color rgb="FF000000"/>
      <name val="Arial"/>
      <family val="2"/>
    </font>
    <font>
      <sz val="11"/>
      <color theme="1"/>
      <name val="Calibri"/>
      <family val="2"/>
    </font>
    <font>
      <b/>
      <sz val="9"/>
      <color indexed="81"/>
      <name val="Tahoma"/>
      <family val="2"/>
    </font>
    <font>
      <sz val="9"/>
      <color indexed="81"/>
      <name val="Tahoma"/>
      <family val="2"/>
    </font>
    <font>
      <b/>
      <sz val="11"/>
      <color indexed="8"/>
      <name val="Calibri"/>
      <family val="2"/>
      <scheme val="minor"/>
    </font>
    <font>
      <b/>
      <sz val="16"/>
      <color indexed="8"/>
      <name val="Calibri"/>
      <family val="2"/>
      <scheme val="minor"/>
    </font>
    <font>
      <sz val="10"/>
      <color rgb="FF000000"/>
      <name val="Arial"/>
      <family val="2"/>
    </font>
    <font>
      <b/>
      <sz val="11"/>
      <color theme="0"/>
      <name val="Calibri"/>
      <family val="2"/>
      <scheme val="minor"/>
    </font>
    <font>
      <b/>
      <sz val="11"/>
      <color theme="0"/>
      <name val="Calibri"/>
      <family val="2"/>
    </font>
    <font>
      <sz val="10"/>
      <name val="Arial"/>
      <family val="2"/>
    </font>
    <font>
      <sz val="11"/>
      <color rgb="FF9C0006"/>
      <name val="Calibri"/>
      <family val="2"/>
      <scheme val="minor"/>
    </font>
    <font>
      <sz val="11"/>
      <name val="Calibri"/>
      <family val="2"/>
    </font>
    <font>
      <sz val="11"/>
      <name val="Calibri"/>
      <family val="2"/>
      <scheme val="minor"/>
    </font>
    <font>
      <i/>
      <sz val="11"/>
      <color rgb="FF000000"/>
      <name val="Calibri"/>
      <family val="2"/>
    </font>
    <font>
      <b/>
      <sz val="7"/>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Arial"/>
      <family val="2"/>
    </font>
    <font>
      <sz val="8"/>
      <color indexed="8"/>
      <name val="Verdana"/>
      <family val="2"/>
    </font>
    <font>
      <sz val="8"/>
      <name val="Arial"/>
      <family val="2"/>
    </font>
    <font>
      <sz val="8"/>
      <name val="Arial"/>
      <family val="2"/>
    </font>
  </fonts>
  <fills count="42">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rgb="FFFFC7CE"/>
      </patternFill>
    </fill>
    <fill>
      <patternFill patternType="solid">
        <fgColor theme="0" tint="-0.249977111117893"/>
        <bgColor indexed="64"/>
      </patternFill>
    </fill>
    <fill>
      <patternFill patternType="solid">
        <fgColor rgb="FFFF0000"/>
        <bgColor indexed="64"/>
      </patternFill>
    </fill>
    <fill>
      <patternFill patternType="solid">
        <fgColor rgb="FFD0D0D0"/>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bgColor indexed="64"/>
      </patternFill>
    </fill>
    <fill>
      <patternFill patternType="solid">
        <fgColor theme="3" tint="0.59999389629810485"/>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22"/>
      </top>
      <bottom style="thin">
        <color indexed="22"/>
      </bottom>
      <diagonal/>
    </border>
    <border>
      <left style="thin">
        <color indexed="64"/>
      </left>
      <right style="medium">
        <color indexed="64"/>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diagonal/>
    </border>
    <border>
      <left/>
      <right/>
      <top style="thin">
        <color indexed="22"/>
      </top>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top style="thin">
        <color indexed="64"/>
      </top>
      <bottom/>
      <diagonal/>
    </border>
    <border>
      <left style="medium">
        <color indexed="64"/>
      </left>
      <right style="thin">
        <color indexed="64"/>
      </right>
      <top/>
      <bottom/>
      <diagonal/>
    </border>
    <border>
      <left style="medium">
        <color indexed="64"/>
      </left>
      <right style="medium">
        <color indexed="64"/>
      </right>
      <top/>
      <bottom/>
      <diagonal/>
    </border>
    <border>
      <left style="thin">
        <color indexed="64"/>
      </left>
      <right/>
      <top/>
      <bottom/>
      <diagonal/>
    </border>
    <border>
      <left/>
      <right/>
      <top/>
      <bottom style="thin">
        <color indexed="22"/>
      </bottom>
      <diagonal/>
    </border>
    <border>
      <left style="medium">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style="thin">
        <color indexed="64"/>
      </bottom>
      <diagonal/>
    </border>
  </borders>
  <cellStyleXfs count="72">
    <xf numFmtId="0" fontId="0" fillId="0" borderId="0"/>
    <xf numFmtId="0" fontId="17" fillId="0" borderId="0"/>
    <xf numFmtId="0" fontId="18" fillId="4" borderId="0" applyNumberFormat="0" applyBorder="0" applyAlignment="0" applyProtection="0"/>
    <xf numFmtId="0" fontId="23" fillId="0" borderId="0" applyNumberFormat="0" applyFill="0" applyBorder="0" applyAlignment="0" applyProtection="0"/>
    <xf numFmtId="0" fontId="24" fillId="0" borderId="30" applyNumberFormat="0" applyFill="0" applyAlignment="0" applyProtection="0"/>
    <xf numFmtId="0" fontId="25" fillId="0" borderId="31" applyNumberFormat="0" applyFill="0" applyAlignment="0" applyProtection="0"/>
    <xf numFmtId="0" fontId="26" fillId="0" borderId="32" applyNumberFormat="0" applyFill="0" applyAlignment="0" applyProtection="0"/>
    <xf numFmtId="0" fontId="26" fillId="0" borderId="0" applyNumberFormat="0" applyFill="0" applyBorder="0" applyAlignment="0" applyProtection="0"/>
    <xf numFmtId="0" fontId="27" fillId="10" borderId="0" applyNumberFormat="0" applyBorder="0" applyAlignment="0" applyProtection="0"/>
    <xf numFmtId="0" fontId="28" fillId="11" borderId="0" applyNumberFormat="0" applyBorder="0" applyAlignment="0" applyProtection="0"/>
    <xf numFmtId="0" fontId="29" fillId="12" borderId="33" applyNumberFormat="0" applyAlignment="0" applyProtection="0"/>
    <xf numFmtId="0" fontId="30" fillId="13" borderId="34" applyNumberFormat="0" applyAlignment="0" applyProtection="0"/>
    <xf numFmtId="0" fontId="31" fillId="13" borderId="33" applyNumberFormat="0" applyAlignment="0" applyProtection="0"/>
    <xf numFmtId="0" fontId="32" fillId="0" borderId="35" applyNumberFormat="0" applyFill="0" applyAlignment="0" applyProtection="0"/>
    <xf numFmtId="0" fontId="15" fillId="14" borderId="36" applyNumberFormat="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38" applyNumberFormat="0" applyFill="0" applyAlignment="0" applyProtection="0"/>
    <xf numFmtId="0" fontId="36"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6" fillId="19" borderId="0" applyNumberFormat="0" applyBorder="0" applyAlignment="0" applyProtection="0"/>
    <xf numFmtId="0" fontId="36"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6" fillId="23" borderId="0" applyNumberFormat="0" applyBorder="0" applyAlignment="0" applyProtection="0"/>
    <xf numFmtId="0" fontId="36"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6" fillId="27" borderId="0" applyNumberFormat="0" applyBorder="0" applyAlignment="0" applyProtection="0"/>
    <xf numFmtId="0" fontId="36"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6" fillId="31" borderId="0" applyNumberFormat="0" applyBorder="0" applyAlignment="0" applyProtection="0"/>
    <xf numFmtId="0" fontId="36"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6" fillId="39" borderId="0" applyNumberFormat="0" applyBorder="0" applyAlignment="0" applyProtection="0"/>
    <xf numFmtId="0" fontId="37" fillId="0" borderId="0"/>
    <xf numFmtId="0" fontId="3" fillId="15" borderId="37" applyNumberFormat="0" applyFont="0" applyAlignment="0" applyProtection="0"/>
    <xf numFmtId="0" fontId="39" fillId="0" borderId="0"/>
    <xf numFmtId="0" fontId="2" fillId="15" borderId="37" applyNumberFormat="0" applyFont="0" applyAlignment="0" applyProtection="0"/>
    <xf numFmtId="0" fontId="2" fillId="17" borderId="0" applyNumberFormat="0" applyBorder="0" applyAlignment="0" applyProtection="0"/>
    <xf numFmtId="0" fontId="2" fillId="18"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33" borderId="0" applyNumberFormat="0" applyBorder="0" applyAlignment="0" applyProtection="0"/>
    <xf numFmtId="0" fontId="2" fillId="34" borderId="0" applyNumberFormat="0" applyBorder="0" applyAlignment="0" applyProtection="0"/>
    <xf numFmtId="0" fontId="2" fillId="37" borderId="0" applyNumberFormat="0" applyBorder="0" applyAlignment="0" applyProtection="0"/>
    <xf numFmtId="0" fontId="2" fillId="38" borderId="0" applyNumberFormat="0" applyBorder="0" applyAlignment="0" applyProtection="0"/>
    <xf numFmtId="0" fontId="40" fillId="0" borderId="0"/>
    <xf numFmtId="0" fontId="1" fillId="15" borderId="37" applyNumberFormat="0" applyFont="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37" borderId="0" applyNumberFormat="0" applyBorder="0" applyAlignment="0" applyProtection="0"/>
    <xf numFmtId="0" fontId="1" fillId="38" borderId="0" applyNumberFormat="0" applyBorder="0" applyAlignment="0" applyProtection="0"/>
  </cellStyleXfs>
  <cellXfs count="144">
    <xf numFmtId="0" fontId="0" fillId="0" borderId="0" xfId="0"/>
    <xf numFmtId="0" fontId="0" fillId="0" borderId="1" xfId="0" applyBorder="1"/>
    <xf numFmtId="0" fontId="5" fillId="0" borderId="1" xfId="0" applyNumberFormat="1" applyFont="1" applyBorder="1" applyAlignment="1">
      <alignment wrapText="1"/>
    </xf>
    <xf numFmtId="0" fontId="5" fillId="0" borderId="0" xfId="0" applyNumberFormat="1" applyFont="1" applyFill="1" applyBorder="1" applyAlignment="1">
      <alignment wrapText="1"/>
    </xf>
    <xf numFmtId="0" fontId="0" fillId="0" borderId="0" xfId="0" applyFill="1"/>
    <xf numFmtId="0" fontId="7" fillId="0" borderId="0" xfId="0" applyNumberFormat="1" applyFont="1" applyFill="1" applyBorder="1" applyAlignment="1">
      <alignment wrapText="1"/>
    </xf>
    <xf numFmtId="0" fontId="0" fillId="0" borderId="0" xfId="0" applyFill="1" applyBorder="1"/>
    <xf numFmtId="0" fontId="0" fillId="0" borderId="0" xfId="0"/>
    <xf numFmtId="10" fontId="0" fillId="0" borderId="0" xfId="0" applyNumberFormat="1"/>
    <xf numFmtId="0" fontId="5" fillId="0" borderId="2" xfId="0" applyNumberFormat="1" applyFont="1" applyFill="1" applyBorder="1" applyAlignment="1"/>
    <xf numFmtId="166" fontId="9" fillId="0" borderId="3" xfId="0" applyNumberFormat="1" applyFont="1" applyBorder="1" applyAlignment="1">
      <alignment horizontal="center" wrapText="1"/>
    </xf>
    <xf numFmtId="167" fontId="9" fillId="0" borderId="3" xfId="0" applyNumberFormat="1" applyFont="1" applyBorder="1" applyAlignment="1">
      <alignment horizontal="center" wrapText="1"/>
    </xf>
    <xf numFmtId="0" fontId="8" fillId="0" borderId="4" xfId="0" applyFont="1" applyBorder="1" applyAlignment="1">
      <alignment horizontal="center"/>
    </xf>
    <xf numFmtId="0" fontId="5" fillId="0" borderId="2" xfId="0" applyNumberFormat="1" applyFont="1" applyFill="1" applyBorder="1" applyAlignment="1">
      <alignment wrapText="1"/>
    </xf>
    <xf numFmtId="0" fontId="5" fillId="0" borderId="2" xfId="0" applyNumberFormat="1" applyFont="1" applyBorder="1" applyAlignment="1">
      <alignment wrapText="1"/>
    </xf>
    <xf numFmtId="0" fontId="13" fillId="0" borderId="5" xfId="0" applyFont="1" applyBorder="1"/>
    <xf numFmtId="0" fontId="13" fillId="0" borderId="6" xfId="0" applyFont="1" applyBorder="1"/>
    <xf numFmtId="0" fontId="0" fillId="0" borderId="0" xfId="0" applyBorder="1"/>
    <xf numFmtId="0" fontId="0" fillId="2" borderId="7" xfId="0" applyFill="1" applyBorder="1"/>
    <xf numFmtId="0" fontId="5" fillId="2" borderId="9" xfId="0" applyNumberFormat="1" applyFont="1" applyFill="1" applyBorder="1" applyAlignment="1">
      <alignment wrapText="1"/>
    </xf>
    <xf numFmtId="166" fontId="9" fillId="0" borderId="1" xfId="0" applyNumberFormat="1" applyFont="1" applyBorder="1" applyAlignment="1">
      <alignment horizontal="center" wrapText="1"/>
    </xf>
    <xf numFmtId="167" fontId="9" fillId="0" borderId="1" xfId="0" applyNumberFormat="1" applyFont="1" applyBorder="1" applyAlignment="1">
      <alignment horizontal="center" wrapText="1"/>
    </xf>
    <xf numFmtId="167" fontId="9" fillId="0" borderId="9" xfId="0" applyNumberFormat="1" applyFont="1" applyBorder="1" applyAlignment="1">
      <alignment horizontal="center" wrapText="1"/>
    </xf>
    <xf numFmtId="0" fontId="0" fillId="0" borderId="10" xfId="0" applyFill="1" applyBorder="1"/>
    <xf numFmtId="0" fontId="16" fillId="3" borderId="1" xfId="0" applyNumberFormat="1" applyFont="1" applyFill="1" applyBorder="1" applyAlignment="1">
      <alignment wrapText="1"/>
    </xf>
    <xf numFmtId="0" fontId="16" fillId="3" borderId="2" xfId="0" applyNumberFormat="1" applyFont="1" applyFill="1" applyBorder="1" applyAlignment="1">
      <alignment wrapText="1"/>
    </xf>
    <xf numFmtId="0" fontId="15" fillId="3" borderId="7" xfId="0" applyFont="1" applyFill="1" applyBorder="1"/>
    <xf numFmtId="0" fontId="5" fillId="2" borderId="8" xfId="0" applyNumberFormat="1" applyFont="1" applyFill="1" applyBorder="1" applyAlignment="1">
      <alignment wrapText="1"/>
    </xf>
    <xf numFmtId="0" fontId="0" fillId="2" borderId="10" xfId="0" applyFill="1" applyBorder="1"/>
    <xf numFmtId="0" fontId="6" fillId="0" borderId="14" xfId="0" applyNumberFormat="1" applyFont="1" applyFill="1" applyBorder="1" applyAlignment="1" applyProtection="1">
      <alignment horizontal="center"/>
    </xf>
    <xf numFmtId="164" fontId="5" fillId="0" borderId="3" xfId="0" applyNumberFormat="1" applyFont="1" applyBorder="1" applyAlignment="1">
      <alignment horizontal="center" wrapText="1"/>
    </xf>
    <xf numFmtId="0" fontId="7" fillId="0" borderId="8" xfId="0" applyNumberFormat="1" applyFont="1" applyFill="1" applyBorder="1" applyAlignment="1">
      <alignment wrapText="1"/>
    </xf>
    <xf numFmtId="164" fontId="9" fillId="2" borderId="7" xfId="0" applyNumberFormat="1" applyFont="1" applyFill="1" applyBorder="1" applyAlignment="1">
      <alignment wrapText="1"/>
    </xf>
    <xf numFmtId="0" fontId="4" fillId="2" borderId="8" xfId="0" applyFont="1" applyFill="1" applyBorder="1"/>
    <xf numFmtId="0" fontId="4" fillId="2" borderId="9" xfId="0" applyFont="1" applyFill="1" applyBorder="1"/>
    <xf numFmtId="0" fontId="4" fillId="2" borderId="10" xfId="0" applyFont="1" applyFill="1" applyBorder="1"/>
    <xf numFmtId="0" fontId="0" fillId="0" borderId="0" xfId="0" applyAlignment="1">
      <alignment horizontal="center"/>
    </xf>
    <xf numFmtId="7" fontId="16" fillId="3" borderId="1" xfId="0" applyNumberFormat="1" applyFont="1" applyFill="1" applyBorder="1" applyAlignment="1">
      <alignment horizontal="center" wrapText="1"/>
    </xf>
    <xf numFmtId="0" fontId="15" fillId="3" borderId="1" xfId="0" applyFont="1" applyFill="1" applyBorder="1" applyAlignment="1">
      <alignment horizontal="center"/>
    </xf>
    <xf numFmtId="165" fontId="5" fillId="0" borderId="0" xfId="0" applyNumberFormat="1" applyFont="1" applyFill="1" applyBorder="1" applyAlignment="1">
      <alignment horizontal="center" wrapText="1"/>
    </xf>
    <xf numFmtId="165" fontId="5" fillId="2" borderId="9" xfId="0" applyNumberFormat="1" applyFont="1" applyFill="1" applyBorder="1" applyAlignment="1">
      <alignment horizontal="center" wrapText="1"/>
    </xf>
    <xf numFmtId="0" fontId="5" fillId="2" borderId="9" xfId="0" applyNumberFormat="1" applyFont="1" applyFill="1" applyBorder="1" applyAlignment="1">
      <alignment horizontal="center" wrapText="1"/>
    </xf>
    <xf numFmtId="165" fontId="7" fillId="0" borderId="0" xfId="0" applyNumberFormat="1" applyFont="1" applyFill="1" applyBorder="1" applyAlignment="1">
      <alignment horizontal="center" wrapText="1"/>
    </xf>
    <xf numFmtId="0" fontId="0" fillId="0" borderId="0" xfId="0" applyFill="1" applyBorder="1" applyAlignment="1">
      <alignment horizontal="center"/>
    </xf>
    <xf numFmtId="0" fontId="4" fillId="2" borderId="9" xfId="0" applyFont="1" applyFill="1" applyBorder="1" applyAlignment="1">
      <alignment horizontal="center"/>
    </xf>
    <xf numFmtId="0" fontId="0" fillId="0" borderId="0" xfId="0" applyFont="1" applyAlignment="1">
      <alignment horizontal="center"/>
    </xf>
    <xf numFmtId="0" fontId="12" fillId="0" borderId="5" xfId="0" applyFont="1" applyBorder="1"/>
    <xf numFmtId="0" fontId="12" fillId="0" borderId="6" xfId="0" applyFont="1" applyBorder="1"/>
    <xf numFmtId="0" fontId="12" fillId="0" borderId="15" xfId="0" applyFont="1" applyBorder="1"/>
    <xf numFmtId="0" fontId="12" fillId="0" borderId="2" xfId="0" applyFont="1" applyBorder="1"/>
    <xf numFmtId="0" fontId="12" fillId="0" borderId="8" xfId="0" applyFont="1" applyBorder="1"/>
    <xf numFmtId="0" fontId="0" fillId="0" borderId="9" xfId="0" applyBorder="1"/>
    <xf numFmtId="10" fontId="0" fillId="0" borderId="10" xfId="0" applyNumberFormat="1" applyBorder="1"/>
    <xf numFmtId="10" fontId="18" fillId="4" borderId="9" xfId="2" applyNumberFormat="1" applyBorder="1"/>
    <xf numFmtId="10" fontId="18" fillId="4" borderId="7" xfId="2" applyNumberFormat="1" applyBorder="1"/>
    <xf numFmtId="166" fontId="5" fillId="0" borderId="9" xfId="0" applyNumberFormat="1" applyFont="1" applyFill="1" applyBorder="1" applyAlignment="1">
      <alignment horizontal="center" wrapText="1"/>
    </xf>
    <xf numFmtId="164" fontId="5" fillId="2" borderId="9" xfId="0" applyNumberFormat="1" applyFont="1" applyFill="1" applyBorder="1" applyAlignment="1">
      <alignment horizontal="center" wrapText="1"/>
    </xf>
    <xf numFmtId="14" fontId="14" fillId="2" borderId="9" xfId="0" applyNumberFormat="1" applyFont="1" applyFill="1" applyBorder="1" applyAlignment="1">
      <alignment horizontal="center" vertical="center" wrapText="1"/>
    </xf>
    <xf numFmtId="0" fontId="5" fillId="0" borderId="1" xfId="0" applyNumberFormat="1" applyFont="1" applyBorder="1" applyAlignment="1"/>
    <xf numFmtId="0" fontId="20" fillId="0" borderId="1" xfId="0" applyFont="1" applyFill="1" applyBorder="1"/>
    <xf numFmtId="166" fontId="20" fillId="0" borderId="1" xfId="0" applyNumberFormat="1" applyFont="1" applyFill="1" applyBorder="1"/>
    <xf numFmtId="14" fontId="20" fillId="0" borderId="1" xfId="0" applyNumberFormat="1" applyFont="1" applyFill="1" applyBorder="1" applyAlignment="1">
      <alignment horizontal="center"/>
    </xf>
    <xf numFmtId="0" fontId="20" fillId="0" borderId="7" xfId="0" applyFont="1" applyFill="1" applyBorder="1"/>
    <xf numFmtId="0" fontId="16" fillId="5" borderId="2" xfId="0" applyNumberFormat="1" applyFont="1" applyFill="1" applyBorder="1" applyAlignment="1">
      <alignment wrapText="1"/>
    </xf>
    <xf numFmtId="0" fontId="16" fillId="5" borderId="1" xfId="0" applyNumberFormat="1" applyFont="1" applyFill="1" applyBorder="1" applyAlignment="1">
      <alignment wrapText="1"/>
    </xf>
    <xf numFmtId="7" fontId="16" fillId="5" borderId="1" xfId="0" applyNumberFormat="1" applyFont="1" applyFill="1" applyBorder="1" applyAlignment="1">
      <alignment horizontal="center" wrapText="1"/>
    </xf>
    <xf numFmtId="0" fontId="15" fillId="5" borderId="1" xfId="0" applyFont="1" applyFill="1" applyBorder="1" applyAlignment="1">
      <alignment horizontal="center"/>
    </xf>
    <xf numFmtId="0" fontId="15" fillId="5" borderId="7" xfId="0" applyFont="1" applyFill="1" applyBorder="1"/>
    <xf numFmtId="164" fontId="19" fillId="2" borderId="1" xfId="0" applyNumberFormat="1" applyFont="1" applyFill="1" applyBorder="1" applyAlignment="1">
      <alignment wrapText="1"/>
    </xf>
    <xf numFmtId="0" fontId="12" fillId="0" borderId="17" xfId="0" applyFont="1" applyBorder="1"/>
    <xf numFmtId="0" fontId="0" fillId="0" borderId="17" xfId="0" applyFont="1" applyBorder="1" applyAlignment="1">
      <alignment horizontal="center"/>
    </xf>
    <xf numFmtId="0" fontId="6" fillId="0" borderId="18" xfId="0" applyNumberFormat="1" applyFont="1" applyFill="1" applyBorder="1" applyAlignment="1" applyProtection="1">
      <alignment horizontal="center"/>
    </xf>
    <xf numFmtId="166" fontId="9" fillId="0" borderId="20" xfId="0" applyNumberFormat="1" applyFont="1" applyBorder="1" applyAlignment="1">
      <alignment horizontal="center" wrapText="1"/>
    </xf>
    <xf numFmtId="164" fontId="5" fillId="0" borderId="21" xfId="0" applyNumberFormat="1" applyFont="1" applyBorder="1" applyAlignment="1">
      <alignment wrapText="1"/>
    </xf>
    <xf numFmtId="167" fontId="9" fillId="0" borderId="20" xfId="0" applyNumberFormat="1" applyFont="1" applyBorder="1" applyAlignment="1">
      <alignment horizontal="center" wrapText="1"/>
    </xf>
    <xf numFmtId="164" fontId="5" fillId="0" borderId="20" xfId="0" applyNumberFormat="1" applyFont="1" applyBorder="1" applyAlignment="1">
      <alignment horizontal="center" wrapText="1"/>
    </xf>
    <xf numFmtId="0" fontId="5" fillId="0" borderId="19" xfId="0" applyNumberFormat="1" applyFont="1" applyFill="1" applyBorder="1" applyAlignment="1">
      <alignment wrapText="1"/>
    </xf>
    <xf numFmtId="0" fontId="8" fillId="0" borderId="21" xfId="0" applyFont="1" applyBorder="1" applyAlignment="1">
      <alignment horizontal="center"/>
    </xf>
    <xf numFmtId="0" fontId="5" fillId="6" borderId="19" xfId="0" applyNumberFormat="1" applyFont="1" applyFill="1" applyBorder="1" applyAlignment="1">
      <alignment wrapText="1"/>
    </xf>
    <xf numFmtId="0" fontId="6" fillId="0" borderId="0" xfId="0" applyNumberFormat="1" applyFont="1" applyFill="1" applyBorder="1" applyAlignment="1" applyProtection="1">
      <alignment horizontal="center"/>
    </xf>
    <xf numFmtId="0" fontId="5" fillId="6" borderId="22" xfId="0" applyNumberFormat="1" applyFont="1" applyFill="1" applyBorder="1" applyAlignment="1"/>
    <xf numFmtId="166" fontId="9" fillId="0" borderId="23" xfId="0" applyNumberFormat="1" applyFont="1" applyBorder="1" applyAlignment="1">
      <alignment horizontal="center" wrapText="1"/>
    </xf>
    <xf numFmtId="164" fontId="5" fillId="0" borderId="24" xfId="0" applyNumberFormat="1" applyFont="1" applyBorder="1" applyAlignment="1">
      <alignment wrapText="1"/>
    </xf>
    <xf numFmtId="167" fontId="9" fillId="0" borderId="23" xfId="0" applyNumberFormat="1" applyFont="1" applyBorder="1" applyAlignment="1">
      <alignment horizontal="center" wrapText="1"/>
    </xf>
    <xf numFmtId="164" fontId="5" fillId="0" borderId="23" xfId="0" applyNumberFormat="1" applyFont="1" applyBorder="1" applyAlignment="1">
      <alignment horizontal="center" wrapText="1"/>
    </xf>
    <xf numFmtId="0" fontId="5" fillId="0" borderId="22" xfId="0" applyNumberFormat="1" applyFont="1" applyFill="1" applyBorder="1" applyAlignment="1"/>
    <xf numFmtId="0" fontId="6" fillId="0" borderId="25" xfId="0" applyNumberFormat="1" applyFont="1" applyFill="1" applyBorder="1" applyAlignment="1" applyProtection="1">
      <alignment horizontal="center"/>
    </xf>
    <xf numFmtId="0" fontId="5" fillId="0" borderId="26" xfId="0" applyNumberFormat="1" applyFont="1" applyFill="1" applyBorder="1" applyAlignment="1"/>
    <xf numFmtId="166" fontId="9" fillId="0" borderId="27" xfId="0" applyNumberFormat="1" applyFont="1" applyBorder="1" applyAlignment="1">
      <alignment horizontal="center" wrapText="1"/>
    </xf>
    <xf numFmtId="0" fontId="8" fillId="0" borderId="28" xfId="0" applyFont="1" applyBorder="1" applyAlignment="1">
      <alignment horizontal="center"/>
    </xf>
    <xf numFmtId="167" fontId="9" fillId="0" borderId="27" xfId="0" applyNumberFormat="1" applyFont="1" applyBorder="1" applyAlignment="1">
      <alignment horizontal="center" wrapText="1"/>
    </xf>
    <xf numFmtId="164" fontId="5" fillId="0" borderId="27" xfId="0" applyNumberFormat="1" applyFont="1" applyBorder="1" applyAlignment="1">
      <alignment horizontal="center" wrapText="1"/>
    </xf>
    <xf numFmtId="0" fontId="5" fillId="6" borderId="22" xfId="0" applyNumberFormat="1" applyFont="1" applyFill="1" applyBorder="1" applyAlignment="1">
      <alignment wrapText="1"/>
    </xf>
    <xf numFmtId="0" fontId="8" fillId="0" borderId="24" xfId="0" applyFont="1" applyBorder="1" applyAlignment="1">
      <alignment horizontal="center"/>
    </xf>
    <xf numFmtId="166" fontId="9" fillId="6" borderId="23" xfId="0" applyNumberFormat="1" applyFont="1" applyFill="1" applyBorder="1" applyAlignment="1">
      <alignment horizontal="center" wrapText="1"/>
    </xf>
    <xf numFmtId="0" fontId="5" fillId="0" borderId="26" xfId="0" applyNumberFormat="1" applyFont="1" applyBorder="1" applyAlignment="1">
      <alignment wrapText="1"/>
    </xf>
    <xf numFmtId="0" fontId="6" fillId="0" borderId="1" xfId="0" applyNumberFormat="1" applyFont="1" applyFill="1" applyBorder="1" applyAlignment="1" applyProtection="1">
      <alignment horizontal="center"/>
    </xf>
    <xf numFmtId="0" fontId="5" fillId="0" borderId="1" xfId="0" applyNumberFormat="1" applyFont="1" applyFill="1" applyBorder="1" applyAlignment="1"/>
    <xf numFmtId="164" fontId="5" fillId="0" borderId="1" xfId="0" applyNumberFormat="1" applyFont="1" applyBorder="1" applyAlignment="1">
      <alignment horizontal="center" wrapText="1"/>
    </xf>
    <xf numFmtId="0" fontId="8" fillId="0" borderId="1" xfId="0" applyFont="1" applyBorder="1" applyAlignment="1">
      <alignment horizontal="center"/>
    </xf>
    <xf numFmtId="0" fontId="5" fillId="0" borderId="1" xfId="0" applyNumberFormat="1" applyFont="1" applyFill="1" applyBorder="1" applyAlignment="1">
      <alignment wrapText="1"/>
    </xf>
    <xf numFmtId="0" fontId="5" fillId="6" borderId="1" xfId="0" applyNumberFormat="1" applyFont="1" applyFill="1" applyBorder="1" applyAlignment="1">
      <alignment wrapText="1"/>
    </xf>
    <xf numFmtId="166" fontId="9" fillId="6" borderId="1" xfId="0" applyNumberFormat="1" applyFont="1" applyFill="1" applyBorder="1" applyAlignment="1">
      <alignment horizontal="center" wrapText="1"/>
    </xf>
    <xf numFmtId="0" fontId="21" fillId="0" borderId="1" xfId="0" applyNumberFormat="1" applyFont="1" applyFill="1" applyBorder="1" applyAlignment="1">
      <alignment wrapText="1"/>
    </xf>
    <xf numFmtId="0" fontId="22" fillId="7" borderId="0" xfId="0" applyFont="1" applyFill="1" applyAlignment="1">
      <alignment horizontal="center"/>
    </xf>
    <xf numFmtId="0" fontId="22" fillId="8" borderId="0" xfId="0" applyFont="1" applyFill="1" applyAlignment="1">
      <alignment horizontal="center"/>
    </xf>
    <xf numFmtId="14" fontId="0" fillId="0" borderId="1" xfId="0" applyNumberFormat="1" applyBorder="1"/>
    <xf numFmtId="0" fontId="12" fillId="9" borderId="1" xfId="0" applyFont="1" applyFill="1" applyBorder="1" applyAlignment="1">
      <alignment wrapText="1"/>
    </xf>
    <xf numFmtId="0" fontId="0" fillId="8" borderId="29" xfId="0" applyFill="1" applyBorder="1"/>
    <xf numFmtId="0" fontId="5" fillId="0" borderId="0" xfId="0" applyFont="1" applyBorder="1" applyAlignment="1">
      <alignment vertical="center"/>
    </xf>
    <xf numFmtId="0" fontId="16" fillId="0" borderId="0" xfId="0" applyFont="1" applyBorder="1" applyAlignment="1">
      <alignment vertical="center"/>
    </xf>
    <xf numFmtId="0" fontId="5" fillId="0" borderId="0" xfId="0" applyFont="1" applyAlignment="1">
      <alignmen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0" fillId="2" borderId="0" xfId="0" applyFill="1"/>
    <xf numFmtId="0" fontId="0" fillId="0" borderId="1" xfId="0" applyBorder="1" applyAlignment="1">
      <alignment horizontal="left" indent="1"/>
    </xf>
    <xf numFmtId="0" fontId="0" fillId="0" borderId="1" xfId="0" applyNumberFormat="1" applyBorder="1"/>
    <xf numFmtId="0" fontId="12" fillId="0" borderId="1" xfId="0" applyFont="1" applyFill="1" applyBorder="1" applyAlignment="1"/>
    <xf numFmtId="0" fontId="15" fillId="40" borderId="1" xfId="0" applyNumberFormat="1" applyFont="1" applyFill="1" applyBorder="1"/>
    <xf numFmtId="40" fontId="38" fillId="0" borderId="0" xfId="0" applyNumberFormat="1" applyFont="1"/>
    <xf numFmtId="14" fontId="0" fillId="0" borderId="0" xfId="0" applyNumberFormat="1"/>
    <xf numFmtId="0" fontId="0" fillId="2" borderId="1" xfId="0" applyFill="1" applyBorder="1"/>
    <xf numFmtId="14" fontId="0" fillId="2" borderId="1" xfId="0" applyNumberFormat="1" applyFill="1" applyBorder="1"/>
    <xf numFmtId="164" fontId="19" fillId="2" borderId="21" xfId="0" applyNumberFormat="1" applyFont="1" applyFill="1" applyBorder="1" applyAlignment="1">
      <alignment wrapText="1"/>
    </xf>
    <xf numFmtId="6" fontId="0" fillId="0" borderId="1" xfId="0" applyNumberFormat="1" applyBorder="1"/>
    <xf numFmtId="0" fontId="35" fillId="0" borderId="1" xfId="0" applyFont="1" applyBorder="1" applyAlignment="1">
      <alignment horizontal="center"/>
    </xf>
    <xf numFmtId="0" fontId="0" fillId="0" borderId="1" xfId="0" applyBorder="1" applyAlignment="1">
      <alignment horizontal="center"/>
    </xf>
    <xf numFmtId="0" fontId="35" fillId="0" borderId="1" xfId="0" applyFont="1" applyBorder="1"/>
    <xf numFmtId="0" fontId="13" fillId="0" borderId="6" xfId="0" applyFont="1" applyBorder="1" applyAlignment="1">
      <alignment horizontal="center"/>
    </xf>
    <xf numFmtId="0" fontId="13" fillId="0" borderId="15" xfId="0" applyFont="1"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13" fillId="0" borderId="11" xfId="0" applyFont="1" applyBorder="1" applyAlignment="1">
      <alignment horizontal="center"/>
    </xf>
    <xf numFmtId="0" fontId="13" fillId="0" borderId="12" xfId="0" applyFont="1" applyBorder="1" applyAlignment="1">
      <alignment horizontal="center"/>
    </xf>
    <xf numFmtId="0" fontId="13" fillId="0" borderId="13" xfId="0" applyFont="1" applyBorder="1" applyAlignment="1">
      <alignment horizontal="center"/>
    </xf>
    <xf numFmtId="0" fontId="12" fillId="0" borderId="16" xfId="0" applyFont="1" applyBorder="1" applyAlignment="1">
      <alignment horizontal="center"/>
    </xf>
    <xf numFmtId="0" fontId="15" fillId="40" borderId="4" xfId="0" applyFont="1" applyFill="1" applyBorder="1" applyAlignment="1">
      <alignment horizontal="center"/>
    </xf>
    <xf numFmtId="0" fontId="15" fillId="40" borderId="39" xfId="0" applyFont="1" applyFill="1" applyBorder="1" applyAlignment="1">
      <alignment horizontal="center"/>
    </xf>
    <xf numFmtId="0" fontId="15" fillId="40" borderId="29" xfId="0" applyFont="1" applyFill="1" applyBorder="1" applyAlignment="1">
      <alignment horizontal="center"/>
    </xf>
    <xf numFmtId="0" fontId="35" fillId="41" borderId="4" xfId="0" applyFont="1" applyFill="1" applyBorder="1" applyAlignment="1">
      <alignment horizontal="left"/>
    </xf>
    <xf numFmtId="0" fontId="0" fillId="0" borderId="29" xfId="0" applyBorder="1" applyAlignment="1"/>
  </cellXfs>
  <cellStyles count="72">
    <cellStyle name="20% - Accent1" xfId="19" builtinId="30" customBuiltin="1"/>
    <cellStyle name="20% - Accent1 2" xfId="46"/>
    <cellStyle name="20% - Accent1 3" xfId="60"/>
    <cellStyle name="20% - Accent2" xfId="23" builtinId="34" customBuiltin="1"/>
    <cellStyle name="20% - Accent2 2" xfId="48"/>
    <cellStyle name="20% - Accent2 3" xfId="62"/>
    <cellStyle name="20% - Accent3" xfId="27" builtinId="38" customBuiltin="1"/>
    <cellStyle name="20% - Accent3 2" xfId="50"/>
    <cellStyle name="20% - Accent3 3" xfId="64"/>
    <cellStyle name="20% - Accent4" xfId="31" builtinId="42" customBuiltin="1"/>
    <cellStyle name="20% - Accent4 2" xfId="52"/>
    <cellStyle name="20% - Accent4 3" xfId="66"/>
    <cellStyle name="20% - Accent5" xfId="35" builtinId="46" customBuiltin="1"/>
    <cellStyle name="20% - Accent5 2" xfId="54"/>
    <cellStyle name="20% - Accent5 3" xfId="68"/>
    <cellStyle name="20% - Accent6" xfId="39" builtinId="50" customBuiltin="1"/>
    <cellStyle name="20% - Accent6 2" xfId="56"/>
    <cellStyle name="20% - Accent6 3" xfId="70"/>
    <cellStyle name="40% - Accent1" xfId="20" builtinId="31" customBuiltin="1"/>
    <cellStyle name="40% - Accent1 2" xfId="47"/>
    <cellStyle name="40% - Accent1 3" xfId="61"/>
    <cellStyle name="40% - Accent2" xfId="24" builtinId="35" customBuiltin="1"/>
    <cellStyle name="40% - Accent2 2" xfId="49"/>
    <cellStyle name="40% - Accent2 3" xfId="63"/>
    <cellStyle name="40% - Accent3" xfId="28" builtinId="39" customBuiltin="1"/>
    <cellStyle name="40% - Accent3 2" xfId="51"/>
    <cellStyle name="40% - Accent3 3" xfId="65"/>
    <cellStyle name="40% - Accent4" xfId="32" builtinId="43" customBuiltin="1"/>
    <cellStyle name="40% - Accent4 2" xfId="53"/>
    <cellStyle name="40% - Accent4 3" xfId="67"/>
    <cellStyle name="40% - Accent5" xfId="36" builtinId="47" customBuiltin="1"/>
    <cellStyle name="40% - Accent5 2" xfId="55"/>
    <cellStyle name="40% - Accent5 3" xfId="69"/>
    <cellStyle name="40% - Accent6" xfId="40" builtinId="51" customBuiltin="1"/>
    <cellStyle name="40% - Accent6 2" xfId="57"/>
    <cellStyle name="40% - Accent6 3" xfId="7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2" builtinId="27" customBuiltin="1"/>
    <cellStyle name="Calculation" xfId="12" builtinId="22" customBuiltin="1"/>
    <cellStyle name="Check Cell" xfId="14" builtinId="23" customBuiltin="1"/>
    <cellStyle name="Explanatory Text" xfId="16"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0" builtinId="20" customBuiltin="1"/>
    <cellStyle name="Linked Cell" xfId="13" builtinId="24" customBuiltin="1"/>
    <cellStyle name="Neutral" xfId="9" builtinId="28" customBuiltin="1"/>
    <cellStyle name="Normal" xfId="0" builtinId="0"/>
    <cellStyle name="Normal 2" xfId="1"/>
    <cellStyle name="Normal 3" xfId="42"/>
    <cellStyle name="Normal 4" xfId="44"/>
    <cellStyle name="Normal 5" xfId="58"/>
    <cellStyle name="Note 2" xfId="43"/>
    <cellStyle name="Note 3" xfId="45"/>
    <cellStyle name="Note 4" xfId="59"/>
    <cellStyle name="Output" xfId="11" builtinId="21" customBuiltin="1"/>
    <cellStyle name="Title" xfId="3" builtinId="15" customBuiltin="1"/>
    <cellStyle name="Total" xfId="17" builtinId="25" customBuiltin="1"/>
    <cellStyle name="Warning Text" xfId="15" builtinId="11" customBuiltin="1"/>
  </cellStyles>
  <dxfs count="10">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rgb="FF000000"/>
        <name val="Calibri"/>
        <scheme val="none"/>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scheme val="none"/>
      </font>
      <alignment horizontal="general" vertical="center" textRotation="0" wrapText="0" indent="0" justifyLastLine="0" shrinkToFit="0" readingOrder="0"/>
      <border diagonalUp="0" diagonalDown="0" outline="0">
        <left style="medium">
          <color indexed="64"/>
        </left>
        <right style="medium">
          <color indexed="64"/>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theme="9" tint="-0.2499465926084170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DWFM Forecasted and</a:t>
            </a:r>
            <a:r>
              <a:rPr lang="en-US" baseline="0"/>
              <a:t> Actual Monthly Revenue 2016</a:t>
            </a:r>
            <a:endParaRPr lang="en-US"/>
          </a:p>
        </c:rich>
      </c:tx>
      <c:overlay val="0"/>
    </c:title>
    <c:autoTitleDeleted val="0"/>
    <c:plotArea>
      <c:layout/>
      <c:barChart>
        <c:barDir val="col"/>
        <c:grouping val="clustered"/>
        <c:varyColors val="0"/>
        <c:ser>
          <c:idx val="0"/>
          <c:order val="0"/>
          <c:tx>
            <c:strRef>
              <c:f>Revenue!$B$20</c:f>
              <c:strCache>
                <c:ptCount val="1"/>
                <c:pt idx="0">
                  <c:v>Forecasted Revenue</c:v>
                </c:pt>
              </c:strCache>
            </c:strRef>
          </c:tx>
          <c:invertIfNegative val="0"/>
          <c:dLbls>
            <c:dLbl>
              <c:idx val="1"/>
              <c:layout>
                <c:manualLayout>
                  <c:x val="-8.4611302670952303E-3"/>
                  <c:y val="-2.6030368763557563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Ref>
              <c:f>Revenue!$C$19:$H$19</c:f>
              <c:strCache>
                <c:ptCount val="6"/>
                <c:pt idx="0">
                  <c:v>JAN</c:v>
                </c:pt>
                <c:pt idx="1">
                  <c:v>FEB</c:v>
                </c:pt>
                <c:pt idx="2">
                  <c:v>MAR</c:v>
                </c:pt>
                <c:pt idx="3">
                  <c:v>APR</c:v>
                </c:pt>
                <c:pt idx="4">
                  <c:v>MAY</c:v>
                </c:pt>
                <c:pt idx="5">
                  <c:v>JUN</c:v>
                </c:pt>
              </c:strCache>
            </c:strRef>
          </c:cat>
          <c:val>
            <c:numRef>
              <c:f>Revenue!$C$20:$H$20</c:f>
              <c:numCache>
                <c:formatCode>"$"#,##0_);[Red]\("$"#,##0\)</c:formatCode>
                <c:ptCount val="6"/>
                <c:pt idx="0">
                  <c:v>31714</c:v>
                </c:pt>
                <c:pt idx="1">
                  <c:v>23885</c:v>
                </c:pt>
                <c:pt idx="2">
                  <c:v>45307</c:v>
                </c:pt>
                <c:pt idx="3">
                  <c:v>112617</c:v>
                </c:pt>
                <c:pt idx="4">
                  <c:v>94845</c:v>
                </c:pt>
                <c:pt idx="5">
                  <c:v>56498.400000000001</c:v>
                </c:pt>
              </c:numCache>
            </c:numRef>
          </c:val>
        </c:ser>
        <c:ser>
          <c:idx val="1"/>
          <c:order val="1"/>
          <c:tx>
            <c:strRef>
              <c:f>Revenue!$B$21</c:f>
              <c:strCache>
                <c:ptCount val="1"/>
                <c:pt idx="0">
                  <c:v>Actual Revenue</c:v>
                </c:pt>
              </c:strCache>
            </c:strRef>
          </c:tx>
          <c:spPr>
            <a:solidFill>
              <a:srgbClr val="92D050"/>
            </a:solidFill>
          </c:spPr>
          <c:invertIfNegative val="0"/>
          <c:dLbls>
            <c:dLbl>
              <c:idx val="0"/>
              <c:layout>
                <c:manualLayout>
                  <c:x val="2.3268108234511902E-2"/>
                  <c:y val="8.6767895878524948E-3"/>
                </c:manualLayout>
              </c:layout>
              <c:showLegendKey val="0"/>
              <c:showVal val="1"/>
              <c:showCatName val="0"/>
              <c:showSerName val="0"/>
              <c:showPercent val="0"/>
              <c:showBubbleSize val="0"/>
            </c:dLbl>
            <c:dLbl>
              <c:idx val="1"/>
              <c:layout>
                <c:manualLayout>
                  <c:x val="3.3844521068380921E-2"/>
                  <c:y val="0"/>
                </c:manualLayout>
              </c:layout>
              <c:showLegendKey val="0"/>
              <c:showVal val="1"/>
              <c:showCatName val="0"/>
              <c:showSerName val="0"/>
              <c:showPercent val="0"/>
              <c:showBubbleSize val="0"/>
            </c:dLbl>
            <c:dLbl>
              <c:idx val="2"/>
              <c:layout>
                <c:manualLayout>
                  <c:x val="2.1152825667738077E-2"/>
                  <c:y val="0"/>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Ref>
              <c:f>Revenue!$C$19:$H$19</c:f>
              <c:strCache>
                <c:ptCount val="6"/>
                <c:pt idx="0">
                  <c:v>JAN</c:v>
                </c:pt>
                <c:pt idx="1">
                  <c:v>FEB</c:v>
                </c:pt>
                <c:pt idx="2">
                  <c:v>MAR</c:v>
                </c:pt>
                <c:pt idx="3">
                  <c:v>APR</c:v>
                </c:pt>
                <c:pt idx="4">
                  <c:v>MAY</c:v>
                </c:pt>
                <c:pt idx="5">
                  <c:v>JUN</c:v>
                </c:pt>
              </c:strCache>
            </c:strRef>
          </c:cat>
          <c:val>
            <c:numRef>
              <c:f>Revenue!$C$21:$H$21</c:f>
              <c:numCache>
                <c:formatCode>"$"#,##0_);[Red]\("$"#,##0\)</c:formatCode>
                <c:ptCount val="6"/>
                <c:pt idx="0">
                  <c:v>18802</c:v>
                </c:pt>
                <c:pt idx="1">
                  <c:v>37373</c:v>
                </c:pt>
                <c:pt idx="2">
                  <c:v>23137</c:v>
                </c:pt>
                <c:pt idx="3">
                  <c:v>5364</c:v>
                </c:pt>
              </c:numCache>
            </c:numRef>
          </c:val>
        </c:ser>
        <c:dLbls>
          <c:showLegendKey val="0"/>
          <c:showVal val="0"/>
          <c:showCatName val="0"/>
          <c:showSerName val="0"/>
          <c:showPercent val="0"/>
          <c:showBubbleSize val="0"/>
        </c:dLbls>
        <c:gapWidth val="150"/>
        <c:axId val="316528896"/>
        <c:axId val="316530688"/>
      </c:barChart>
      <c:catAx>
        <c:axId val="316528896"/>
        <c:scaling>
          <c:orientation val="minMax"/>
        </c:scaling>
        <c:delete val="0"/>
        <c:axPos val="b"/>
        <c:numFmt formatCode="General" sourceLinked="1"/>
        <c:majorTickMark val="out"/>
        <c:minorTickMark val="none"/>
        <c:tickLblPos val="nextTo"/>
        <c:crossAx val="316530688"/>
        <c:crosses val="autoZero"/>
        <c:auto val="1"/>
        <c:lblAlgn val="ctr"/>
        <c:lblOffset val="100"/>
        <c:noMultiLvlLbl val="0"/>
      </c:catAx>
      <c:valAx>
        <c:axId val="316530688"/>
        <c:scaling>
          <c:orientation val="minMax"/>
        </c:scaling>
        <c:delete val="0"/>
        <c:axPos val="l"/>
        <c:majorGridlines/>
        <c:numFmt formatCode="&quot;$&quot;#,##0_);[Red]\(&quot;$&quot;#,##0\)" sourceLinked="1"/>
        <c:majorTickMark val="out"/>
        <c:minorTickMark val="none"/>
        <c:tickLblPos val="nextTo"/>
        <c:crossAx val="3165288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baseline="0"/>
              <a:t>APRIL ON TARGET / LATE SUMMARY</a:t>
            </a:r>
            <a:endParaRPr lang="en-US"/>
          </a:p>
        </c:rich>
      </c:tx>
      <c:layout/>
      <c:overlay val="0"/>
    </c:title>
    <c:autoTitleDeleted val="0"/>
    <c:view3D>
      <c:rotX val="15"/>
      <c:rotY val="20"/>
      <c:depthPercent val="100"/>
      <c:rAngAx val="1"/>
    </c:view3D>
    <c:floor>
      <c:thickness val="0"/>
    </c:floor>
    <c:sideWall>
      <c:thickness val="0"/>
      <c:spPr>
        <a:noFill/>
        <a:ln w="25400">
          <a:noFill/>
        </a:ln>
      </c:spPr>
    </c:sideWall>
    <c:backWall>
      <c:thickness val="0"/>
      <c:spPr>
        <a:noFill/>
        <a:ln w="25400">
          <a:noFill/>
        </a:ln>
      </c:spPr>
    </c:backWall>
    <c:plotArea>
      <c:layout/>
      <c:bar3DChart>
        <c:barDir val="col"/>
        <c:grouping val="stacked"/>
        <c:varyColors val="0"/>
        <c:ser>
          <c:idx val="0"/>
          <c:order val="0"/>
          <c:tx>
            <c:strRef>
              <c:f>Metrics!$C$3</c:f>
              <c:strCache>
                <c:ptCount val="1"/>
                <c:pt idx="0">
                  <c:v>ON TARGET</c:v>
                </c:pt>
              </c:strCache>
            </c:strRef>
          </c:tx>
          <c:spPr>
            <a:solidFill>
              <a:schemeClr val="accent3"/>
            </a:solidFill>
          </c:spPr>
          <c:invertIfNegative val="0"/>
          <c:cat>
            <c:strRef>
              <c:f>Metrics!$A$4:$A$7</c:f>
              <c:strCache>
                <c:ptCount val="4"/>
                <c:pt idx="0">
                  <c:v>KOM</c:v>
                </c:pt>
                <c:pt idx="1">
                  <c:v>GO LIVE</c:v>
                </c:pt>
                <c:pt idx="2">
                  <c:v>TTS</c:v>
                </c:pt>
                <c:pt idx="3">
                  <c:v>COMPLETED</c:v>
                </c:pt>
              </c:strCache>
            </c:strRef>
          </c:cat>
          <c:val>
            <c:numRef>
              <c:f>Metrics!$C$4:$C$7</c:f>
              <c:numCache>
                <c:formatCode>General</c:formatCode>
                <c:ptCount val="4"/>
                <c:pt idx="0">
                  <c:v>4</c:v>
                </c:pt>
                <c:pt idx="1">
                  <c:v>2</c:v>
                </c:pt>
                <c:pt idx="2">
                  <c:v>1</c:v>
                </c:pt>
                <c:pt idx="3">
                  <c:v>2</c:v>
                </c:pt>
              </c:numCache>
            </c:numRef>
          </c:val>
        </c:ser>
        <c:ser>
          <c:idx val="1"/>
          <c:order val="1"/>
          <c:tx>
            <c:strRef>
              <c:f>Metrics!$D$3</c:f>
              <c:strCache>
                <c:ptCount val="1"/>
                <c:pt idx="0">
                  <c:v>PUSH</c:v>
                </c:pt>
              </c:strCache>
            </c:strRef>
          </c:tx>
          <c:invertIfNegative val="0"/>
          <c:dLbls>
            <c:dLbl>
              <c:idx val="0"/>
              <c:layout>
                <c:manualLayout>
                  <c:x val="6.006006006006006E-3"/>
                  <c:y val="-4.3165467625899366E-2"/>
                </c:manualLayout>
              </c:layout>
              <c:showLegendKey val="0"/>
              <c:showVal val="1"/>
              <c:showCatName val="0"/>
              <c:showSerName val="0"/>
              <c:showPercent val="0"/>
              <c:showBubbleSize val="0"/>
            </c:dLbl>
            <c:dLbl>
              <c:idx val="2"/>
              <c:layout>
                <c:manualLayout>
                  <c:x val="0"/>
                  <c:y val="-2.8776978417266189E-2"/>
                </c:manualLayout>
              </c:layout>
              <c:showLegendKey val="0"/>
              <c:showVal val="1"/>
              <c:showCatName val="0"/>
              <c:showSerName val="0"/>
              <c:showPercent val="0"/>
              <c:showBubbleSize val="0"/>
            </c:dLbl>
            <c:showLegendKey val="0"/>
            <c:showVal val="1"/>
            <c:showCatName val="0"/>
            <c:showSerName val="0"/>
            <c:showPercent val="0"/>
            <c:showBubbleSize val="0"/>
            <c:showLeaderLines val="0"/>
          </c:dLbls>
          <c:cat>
            <c:strRef>
              <c:f>Metrics!$A$4:$A$7</c:f>
              <c:strCache>
                <c:ptCount val="4"/>
                <c:pt idx="0">
                  <c:v>KOM</c:v>
                </c:pt>
                <c:pt idx="1">
                  <c:v>GO LIVE</c:v>
                </c:pt>
                <c:pt idx="2">
                  <c:v>TTS</c:v>
                </c:pt>
                <c:pt idx="3">
                  <c:v>COMPLETED</c:v>
                </c:pt>
              </c:strCache>
            </c:strRef>
          </c:cat>
          <c:val>
            <c:numRef>
              <c:f>Metrics!$D$4:$D$7</c:f>
              <c:numCache>
                <c:formatCode>General</c:formatCode>
                <c:ptCount val="4"/>
                <c:pt idx="0">
                  <c:v>14</c:v>
                </c:pt>
                <c:pt idx="1">
                  <c:v>18</c:v>
                </c:pt>
                <c:pt idx="2">
                  <c:v>3</c:v>
                </c:pt>
                <c:pt idx="3">
                  <c:v>28</c:v>
                </c:pt>
              </c:numCache>
            </c:numRef>
          </c:val>
        </c:ser>
        <c:dLbls>
          <c:showLegendKey val="0"/>
          <c:showVal val="1"/>
          <c:showCatName val="0"/>
          <c:showSerName val="0"/>
          <c:showPercent val="0"/>
          <c:showBubbleSize val="0"/>
        </c:dLbls>
        <c:gapWidth val="95"/>
        <c:shape val="box"/>
        <c:axId val="316533376"/>
        <c:axId val="305382144"/>
        <c:axId val="0"/>
      </c:bar3DChart>
      <c:catAx>
        <c:axId val="316533376"/>
        <c:scaling>
          <c:orientation val="minMax"/>
        </c:scaling>
        <c:delete val="0"/>
        <c:axPos val="b"/>
        <c:majorTickMark val="none"/>
        <c:minorTickMark val="none"/>
        <c:tickLblPos val="nextTo"/>
        <c:crossAx val="305382144"/>
        <c:crosses val="autoZero"/>
        <c:auto val="1"/>
        <c:lblAlgn val="ctr"/>
        <c:lblOffset val="100"/>
        <c:noMultiLvlLbl val="0"/>
      </c:catAx>
      <c:valAx>
        <c:axId val="305382144"/>
        <c:scaling>
          <c:orientation val="minMax"/>
        </c:scaling>
        <c:delete val="1"/>
        <c:axPos val="l"/>
        <c:numFmt formatCode="General" sourceLinked="1"/>
        <c:majorTickMark val="out"/>
        <c:minorTickMark val="none"/>
        <c:tickLblPos val="nextTo"/>
        <c:crossAx val="316533376"/>
        <c:crosses val="autoZero"/>
        <c:crossBetween val="between"/>
      </c:valAx>
    </c:plotArea>
    <c:legend>
      <c:legendPos val="t"/>
      <c:layout/>
      <c:overlay val="0"/>
    </c:legend>
    <c:plotVisOnly val="1"/>
    <c:dispBlanksAs val="gap"/>
    <c:showDLblsOverMax val="0"/>
  </c:chart>
  <c:spPr>
    <a:scene3d>
      <a:camera prst="orthographicFront"/>
      <a:lightRig rig="threePt" dir="t"/>
    </a:scene3d>
    <a:sp3d prstMaterial="meta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REASON FOR PUSH</a:t>
            </a:r>
          </a:p>
        </c:rich>
      </c:tx>
      <c:layout/>
      <c:overlay val="0"/>
    </c:title>
    <c:autoTitleDeleted val="0"/>
    <c:view3D>
      <c:rotX val="15"/>
      <c:rotY val="20"/>
      <c:rAngAx val="1"/>
    </c:view3D>
    <c:floor>
      <c:thickness val="0"/>
    </c:floor>
    <c:sideWall>
      <c:thickness val="0"/>
    </c:sideWall>
    <c:backWall>
      <c:thickness val="0"/>
    </c:backWall>
    <c:plotArea>
      <c:layout/>
      <c:bar3DChart>
        <c:barDir val="col"/>
        <c:grouping val="stacked"/>
        <c:varyColors val="0"/>
        <c:ser>
          <c:idx val="0"/>
          <c:order val="0"/>
          <c:tx>
            <c:strRef>
              <c:f>Metrics!$F$3</c:f>
              <c:strCache>
                <c:ptCount val="1"/>
                <c:pt idx="0">
                  <c:v>CLIENT DELAY</c:v>
                </c:pt>
              </c:strCache>
            </c:strRef>
          </c:tx>
          <c:spPr>
            <a:solidFill>
              <a:schemeClr val="accent6">
                <a:lumMod val="75000"/>
              </a:schemeClr>
            </a:solidFill>
          </c:spPr>
          <c:invertIfNegative val="0"/>
          <c:cat>
            <c:strRef>
              <c:f>Metrics!$A$4:$A$7</c:f>
              <c:strCache>
                <c:ptCount val="4"/>
                <c:pt idx="0">
                  <c:v>KOM</c:v>
                </c:pt>
                <c:pt idx="1">
                  <c:v>GO LIVE</c:v>
                </c:pt>
                <c:pt idx="2">
                  <c:v>TTS</c:v>
                </c:pt>
                <c:pt idx="3">
                  <c:v>COMPLETED</c:v>
                </c:pt>
              </c:strCache>
            </c:strRef>
          </c:cat>
          <c:val>
            <c:numRef>
              <c:f>Metrics!$F$4:$F$7</c:f>
              <c:numCache>
                <c:formatCode>General</c:formatCode>
                <c:ptCount val="4"/>
              </c:numCache>
            </c:numRef>
          </c:val>
        </c:ser>
        <c:ser>
          <c:idx val="1"/>
          <c:order val="1"/>
          <c:tx>
            <c:strRef>
              <c:f>Metrics!$G$3</c:f>
              <c:strCache>
                <c:ptCount val="1"/>
                <c:pt idx="0">
                  <c:v>ON HOLD</c:v>
                </c:pt>
              </c:strCache>
            </c:strRef>
          </c:tx>
          <c:spPr>
            <a:solidFill>
              <a:schemeClr val="accent3"/>
            </a:solidFill>
          </c:spPr>
          <c:invertIfNegative val="0"/>
          <c:cat>
            <c:strRef>
              <c:f>Metrics!$A$4:$A$7</c:f>
              <c:strCache>
                <c:ptCount val="4"/>
                <c:pt idx="0">
                  <c:v>KOM</c:v>
                </c:pt>
                <c:pt idx="1">
                  <c:v>GO LIVE</c:v>
                </c:pt>
                <c:pt idx="2">
                  <c:v>TTS</c:v>
                </c:pt>
                <c:pt idx="3">
                  <c:v>COMPLETED</c:v>
                </c:pt>
              </c:strCache>
            </c:strRef>
          </c:cat>
          <c:val>
            <c:numRef>
              <c:f>Metrics!$G$4:$G$7</c:f>
              <c:numCache>
                <c:formatCode>General</c:formatCode>
                <c:ptCount val="4"/>
              </c:numCache>
            </c:numRef>
          </c:val>
        </c:ser>
        <c:ser>
          <c:idx val="2"/>
          <c:order val="2"/>
          <c:tx>
            <c:strRef>
              <c:f>Metrics!$H$3</c:f>
              <c:strCache>
                <c:ptCount val="1"/>
                <c:pt idx="0">
                  <c:v>CANCELLED</c:v>
                </c:pt>
              </c:strCache>
            </c:strRef>
          </c:tx>
          <c:spPr>
            <a:solidFill>
              <a:schemeClr val="accent2"/>
            </a:solidFill>
          </c:spPr>
          <c:invertIfNegative val="0"/>
          <c:cat>
            <c:strRef>
              <c:f>Metrics!$A$4:$A$7</c:f>
              <c:strCache>
                <c:ptCount val="4"/>
                <c:pt idx="0">
                  <c:v>KOM</c:v>
                </c:pt>
                <c:pt idx="1">
                  <c:v>GO LIVE</c:v>
                </c:pt>
                <c:pt idx="2">
                  <c:v>TTS</c:v>
                </c:pt>
                <c:pt idx="3">
                  <c:v>COMPLETED</c:v>
                </c:pt>
              </c:strCache>
            </c:strRef>
          </c:cat>
          <c:val>
            <c:numRef>
              <c:f>Metrics!$H$4:$H$7</c:f>
              <c:numCache>
                <c:formatCode>General</c:formatCode>
                <c:ptCount val="4"/>
              </c:numCache>
            </c:numRef>
          </c:val>
        </c:ser>
        <c:ser>
          <c:idx val="3"/>
          <c:order val="3"/>
          <c:tx>
            <c:strRef>
              <c:f>Metrics!$J$3</c:f>
              <c:strCache>
                <c:ptCount val="1"/>
                <c:pt idx="0">
                  <c:v>CONFIGURATION</c:v>
                </c:pt>
              </c:strCache>
            </c:strRef>
          </c:tx>
          <c:spPr>
            <a:solidFill>
              <a:srgbClr val="0070C0"/>
            </a:solidFill>
          </c:spPr>
          <c:invertIfNegative val="0"/>
          <c:cat>
            <c:strRef>
              <c:f>Metrics!$A$4:$A$7</c:f>
              <c:strCache>
                <c:ptCount val="4"/>
                <c:pt idx="0">
                  <c:v>KOM</c:v>
                </c:pt>
                <c:pt idx="1">
                  <c:v>GO LIVE</c:v>
                </c:pt>
                <c:pt idx="2">
                  <c:v>TTS</c:v>
                </c:pt>
                <c:pt idx="3">
                  <c:v>COMPLETED</c:v>
                </c:pt>
              </c:strCache>
            </c:strRef>
          </c:cat>
          <c:val>
            <c:numRef>
              <c:f>Metrics!$J$4:$J$7</c:f>
              <c:numCache>
                <c:formatCode>General</c:formatCode>
                <c:ptCount val="4"/>
              </c:numCache>
            </c:numRef>
          </c:val>
        </c:ser>
        <c:ser>
          <c:idx val="4"/>
          <c:order val="4"/>
          <c:tx>
            <c:strRef>
              <c:f>Metrics!$I$3</c:f>
              <c:strCache>
                <c:ptCount val="1"/>
                <c:pt idx="0">
                  <c:v>SCOPE CHANGE</c:v>
                </c:pt>
              </c:strCache>
            </c:strRef>
          </c:tx>
          <c:invertIfNegative val="0"/>
          <c:val>
            <c:numRef>
              <c:f>Metrics!$I$4:$I$7</c:f>
              <c:numCache>
                <c:formatCode>General</c:formatCode>
                <c:ptCount val="4"/>
              </c:numCache>
            </c:numRef>
          </c:val>
        </c:ser>
        <c:dLbls>
          <c:showLegendKey val="0"/>
          <c:showVal val="1"/>
          <c:showCatName val="0"/>
          <c:showSerName val="0"/>
          <c:showPercent val="0"/>
          <c:showBubbleSize val="0"/>
        </c:dLbls>
        <c:gapWidth val="95"/>
        <c:gapDepth val="95"/>
        <c:shape val="box"/>
        <c:axId val="305019520"/>
        <c:axId val="305041792"/>
        <c:axId val="0"/>
      </c:bar3DChart>
      <c:catAx>
        <c:axId val="305019520"/>
        <c:scaling>
          <c:orientation val="minMax"/>
        </c:scaling>
        <c:delete val="0"/>
        <c:axPos val="b"/>
        <c:majorTickMark val="none"/>
        <c:minorTickMark val="none"/>
        <c:tickLblPos val="nextTo"/>
        <c:crossAx val="305041792"/>
        <c:crosses val="autoZero"/>
        <c:auto val="1"/>
        <c:lblAlgn val="ctr"/>
        <c:lblOffset val="100"/>
        <c:noMultiLvlLbl val="0"/>
      </c:catAx>
      <c:valAx>
        <c:axId val="305041792"/>
        <c:scaling>
          <c:orientation val="minMax"/>
        </c:scaling>
        <c:delete val="1"/>
        <c:axPos val="l"/>
        <c:numFmt formatCode="General" sourceLinked="1"/>
        <c:majorTickMark val="out"/>
        <c:minorTickMark val="none"/>
        <c:tickLblPos val="nextTo"/>
        <c:crossAx val="30501952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n-US" sz="1400" b="1" i="0" baseline="0">
                <a:effectLst/>
              </a:rPr>
              <a:t>No. of Accounts Go Live &gt; 60 days </a:t>
            </a:r>
            <a:endParaRPr lang="en-US" sz="1400">
              <a:effectLst/>
            </a:endParaRPr>
          </a:p>
        </c:rich>
      </c:tx>
      <c:overlay val="0"/>
    </c:title>
    <c:autoTitleDeleted val="0"/>
    <c:plotArea>
      <c:layout/>
      <c:barChart>
        <c:barDir val="col"/>
        <c:grouping val="clustered"/>
        <c:varyColors val="0"/>
        <c:ser>
          <c:idx val="0"/>
          <c:order val="0"/>
          <c:tx>
            <c:strRef>
              <c:f>'GL &gt; 60'!$F$2</c:f>
              <c:strCache>
                <c:ptCount val="1"/>
                <c:pt idx="0">
                  <c:v>DEAN</c:v>
                </c:pt>
              </c:strCache>
            </c:strRef>
          </c:tx>
          <c:invertIfNegative val="0"/>
          <c:dLbls>
            <c:showLegendKey val="0"/>
            <c:showVal val="1"/>
            <c:showCatName val="0"/>
            <c:showSerName val="0"/>
            <c:showPercent val="0"/>
            <c:showBubbleSize val="0"/>
            <c:showLeaderLines val="0"/>
          </c:dLbls>
          <c:cat>
            <c:numRef>
              <c:f>'GL &gt; 60'!$G$1:$M$1</c:f>
              <c:numCache>
                <c:formatCode>General</c:formatCode>
                <c:ptCount val="7"/>
                <c:pt idx="0">
                  <c:v>8</c:v>
                </c:pt>
                <c:pt idx="1">
                  <c:v>9</c:v>
                </c:pt>
                <c:pt idx="2">
                  <c:v>10</c:v>
                </c:pt>
                <c:pt idx="3">
                  <c:v>11</c:v>
                </c:pt>
                <c:pt idx="4">
                  <c:v>12</c:v>
                </c:pt>
                <c:pt idx="5">
                  <c:v>13</c:v>
                </c:pt>
                <c:pt idx="6">
                  <c:v>14</c:v>
                </c:pt>
              </c:numCache>
            </c:numRef>
          </c:cat>
          <c:val>
            <c:numRef>
              <c:f>'GL &gt; 60'!$G$2:$M$2</c:f>
              <c:numCache>
                <c:formatCode>General</c:formatCode>
                <c:ptCount val="7"/>
                <c:pt idx="0">
                  <c:v>8</c:v>
                </c:pt>
                <c:pt idx="1">
                  <c:v>6</c:v>
                </c:pt>
                <c:pt idx="2">
                  <c:v>8</c:v>
                </c:pt>
                <c:pt idx="3">
                  <c:v>8</c:v>
                </c:pt>
                <c:pt idx="4">
                  <c:v>9</c:v>
                </c:pt>
                <c:pt idx="5">
                  <c:v>9</c:v>
                </c:pt>
                <c:pt idx="6">
                  <c:v>9</c:v>
                </c:pt>
              </c:numCache>
            </c:numRef>
          </c:val>
        </c:ser>
        <c:ser>
          <c:idx val="1"/>
          <c:order val="1"/>
          <c:tx>
            <c:strRef>
              <c:f>'GL &gt; 60'!$F$3</c:f>
              <c:strCache>
                <c:ptCount val="1"/>
                <c:pt idx="0">
                  <c:v>DEESHAL</c:v>
                </c:pt>
              </c:strCache>
            </c:strRef>
          </c:tx>
          <c:spPr>
            <a:solidFill>
              <a:schemeClr val="accent6">
                <a:lumMod val="75000"/>
              </a:schemeClr>
            </a:solidFill>
          </c:spPr>
          <c:invertIfNegative val="0"/>
          <c:dLbls>
            <c:showLegendKey val="0"/>
            <c:showVal val="1"/>
            <c:showCatName val="0"/>
            <c:showSerName val="0"/>
            <c:showPercent val="0"/>
            <c:showBubbleSize val="0"/>
            <c:showLeaderLines val="0"/>
          </c:dLbls>
          <c:cat>
            <c:numRef>
              <c:f>'GL &gt; 60'!$G$1:$M$1</c:f>
              <c:numCache>
                <c:formatCode>General</c:formatCode>
                <c:ptCount val="7"/>
                <c:pt idx="0">
                  <c:v>8</c:v>
                </c:pt>
                <c:pt idx="1">
                  <c:v>9</c:v>
                </c:pt>
                <c:pt idx="2">
                  <c:v>10</c:v>
                </c:pt>
                <c:pt idx="3">
                  <c:v>11</c:v>
                </c:pt>
                <c:pt idx="4">
                  <c:v>12</c:v>
                </c:pt>
                <c:pt idx="5">
                  <c:v>13</c:v>
                </c:pt>
                <c:pt idx="6">
                  <c:v>14</c:v>
                </c:pt>
              </c:numCache>
            </c:numRef>
          </c:cat>
          <c:val>
            <c:numRef>
              <c:f>'GL &gt; 60'!$G$3:$M$3</c:f>
              <c:numCache>
                <c:formatCode>General</c:formatCode>
                <c:ptCount val="7"/>
                <c:pt idx="0">
                  <c:v>12</c:v>
                </c:pt>
                <c:pt idx="1">
                  <c:v>12</c:v>
                </c:pt>
                <c:pt idx="2">
                  <c:v>12</c:v>
                </c:pt>
                <c:pt idx="3">
                  <c:v>14</c:v>
                </c:pt>
                <c:pt idx="4">
                  <c:v>23</c:v>
                </c:pt>
                <c:pt idx="5">
                  <c:v>22</c:v>
                </c:pt>
                <c:pt idx="6">
                  <c:v>15</c:v>
                </c:pt>
              </c:numCache>
            </c:numRef>
          </c:val>
        </c:ser>
        <c:dLbls>
          <c:showLegendKey val="0"/>
          <c:showVal val="0"/>
          <c:showCatName val="0"/>
          <c:showSerName val="0"/>
          <c:showPercent val="0"/>
          <c:showBubbleSize val="0"/>
        </c:dLbls>
        <c:gapWidth val="150"/>
        <c:axId val="305543808"/>
        <c:axId val="305554176"/>
      </c:barChart>
      <c:catAx>
        <c:axId val="305543808"/>
        <c:scaling>
          <c:orientation val="minMax"/>
        </c:scaling>
        <c:delete val="0"/>
        <c:axPos val="b"/>
        <c:title>
          <c:tx>
            <c:rich>
              <a:bodyPr/>
              <a:lstStyle/>
              <a:p>
                <a:pPr>
                  <a:defRPr/>
                </a:pPr>
                <a:r>
                  <a:rPr lang="en-US"/>
                  <a:t>Week</a:t>
                </a:r>
              </a:p>
            </c:rich>
          </c:tx>
          <c:overlay val="0"/>
        </c:title>
        <c:numFmt formatCode="General" sourceLinked="1"/>
        <c:majorTickMark val="out"/>
        <c:minorTickMark val="none"/>
        <c:tickLblPos val="nextTo"/>
        <c:crossAx val="305554176"/>
        <c:crosses val="autoZero"/>
        <c:auto val="1"/>
        <c:lblAlgn val="ctr"/>
        <c:lblOffset val="100"/>
        <c:noMultiLvlLbl val="0"/>
      </c:catAx>
      <c:valAx>
        <c:axId val="305554176"/>
        <c:scaling>
          <c:orientation val="minMax"/>
        </c:scaling>
        <c:delete val="0"/>
        <c:axPos val="l"/>
        <c:majorGridlines/>
        <c:numFmt formatCode="General" sourceLinked="1"/>
        <c:majorTickMark val="out"/>
        <c:minorTickMark val="none"/>
        <c:tickLblPos val="nextTo"/>
        <c:crossAx val="30554380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1089024</xdr:colOff>
      <xdr:row>23</xdr:row>
      <xdr:rowOff>25400</xdr:rowOff>
    </xdr:from>
    <xdr:to>
      <xdr:col>11</xdr:col>
      <xdr:colOff>520700</xdr:colOff>
      <xdr:row>40</xdr:row>
      <xdr:rowOff>69850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0.44897</cdr:x>
      <cdr:y>0.10412</cdr:y>
    </cdr:from>
    <cdr:to>
      <cdr:x>0.578</cdr:x>
      <cdr:y>0.11974</cdr:y>
    </cdr:to>
    <cdr:sp macro="" textlink="">
      <cdr:nvSpPr>
        <cdr:cNvPr id="2" name="TextBox 1"/>
        <cdr:cNvSpPr txBox="1"/>
      </cdr:nvSpPr>
      <cdr:spPr>
        <a:xfrm xmlns:a="http://schemas.openxmlformats.org/drawingml/2006/main">
          <a:off x="2695576" y="304800"/>
          <a:ext cx="77470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600075</xdr:colOff>
      <xdr:row>13</xdr:row>
      <xdr:rowOff>166687</xdr:rowOff>
    </xdr:from>
    <xdr:to>
      <xdr:col>10</xdr:col>
      <xdr:colOff>295275</xdr:colOff>
      <xdr:row>28</xdr:row>
      <xdr:rowOff>52387</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0</xdr:colOff>
      <xdr:row>14</xdr:row>
      <xdr:rowOff>0</xdr:rowOff>
    </xdr:from>
    <xdr:to>
      <xdr:col>19</xdr:col>
      <xdr:colOff>133350</xdr:colOff>
      <xdr:row>28</xdr:row>
      <xdr:rowOff>76200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606425</xdr:colOff>
      <xdr:row>5</xdr:row>
      <xdr:rowOff>177800</xdr:rowOff>
    </xdr:from>
    <xdr:to>
      <xdr:col>12</xdr:col>
      <xdr:colOff>301625</xdr:colOff>
      <xdr:row>20</xdr:row>
      <xdr:rowOff>158750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beeluck, Deemah" refreshedDate="42433.651731365739" createdVersion="4" refreshedVersion="4" minRefreshableVersion="3" recordCount="221">
  <cacheSource type="worksheet">
    <worksheetSource ref="A1:AD196" sheet="NETSUITE DATA"/>
  </cacheSource>
  <cacheFields count="23">
    <cacheField name="Project Name" numFmtId="0">
      <sharedItems count="221">
        <s v="Melrose Drugs Ltd o/a Pharmasave"/>
        <s v="Aquilini Group Properties LP dba Holiday Inn Express"/>
        <s v="Jumbleberry Interactive Group Ltd - Dayforce (Self Service Extended)"/>
        <s v="Galderma Canada Inc. Migration DSS"/>
        <s v="Safety Seal Plastics Inc"/>
        <s v="Lloyd All-Day Restaurant Inc"/>
        <s v="Touchstone Institute"/>
        <s v="Fort Mac All-Day Restaurant Inc"/>
        <s v="Fast-Sexing Technologies ULC"/>
        <s v="Northern Metallic Sales"/>
        <s v="The Ingredient Company"/>
        <s v="Mediclean Incorporated"/>
        <s v="THE SCONEWITCH O/A 4227964 CANADA INC"/>
        <s v="Service Master of Canada"/>
        <s v="Northern New Brunswick Airport Authority Inc"/>
        <s v="Kids Come First Child Care Services"/>
        <s v="Spray Lake Sawmills Recreation Park Society"/>
        <s v="Mobis Parts Canada Corporation"/>
        <s v="M.BELLIVEAU ENDODONTICS INC"/>
        <s v="THE VALLEY GROUP (ST. MARY'S) INC. O/A CHICOPEE TUBE PARK"/>
        <s v="House of Horvath Inc"/>
        <s v="L.H. Jewellery Ventures Inc."/>
        <s v="Partners In Parenting Inc."/>
        <s v="Skoah Inc"/>
        <s v="Young Life of Canada"/>
        <s v="Ellard Enterprises Limited O/A Perth Home Building Centre; 399328 Ontario Limited O"/>
        <s v="SPECTRUM EDUCATIONAL SUPPLIES"/>
        <s v="WHITE HOUSE DESIGN COMPANY INC."/>
        <s v="Hamilton Duncan Armstrong &amp; Stewart Law Corp"/>
        <s v="Family First Health Association and Family First Family Health Team"/>
        <s v="Comfort Systems Solutions Inc.; and Glomar Technologies Inc"/>
        <s v="All The Best Fine Foods Ltd"/>
        <s v="Calgary Quest Children's Society"/>
        <s v="COMMUNITY OF MAPLE CHILD CARE SERVICES"/>
        <s v="1894650 Ontario Limited oa Fionn MacCool's- Vaughan"/>
        <s v="Caldic Canada Inc"/>
        <s v="Beacon Lite Ottawa Ltd."/>
        <s v="Aeryon Labs Inc"/>
        <s v="Drake Meat Processors Inc"/>
        <s v="Dallan Forestry LP"/>
        <s v="8635854 Canada Inc."/>
        <s v="2392504 Ontario Inc. oa Skyzone Vaughan, 2285770 Ontario Inc. oa Skyzone Indoor Tra"/>
        <s v="CaesarStone Canada Inc"/>
        <s v="Bamco Custom Woodworking Inc"/>
        <s v="ANACONDA MINING INC"/>
        <s v="Automotive Data Solutions Inc."/>
        <s v="Decor Innovations / Distinctive Rail Inc."/>
        <s v="NVR Construction Limited"/>
        <s v="Master Merchant Systems Software Limited"/>
        <s v="Able O Rings &amp; Seal Inc"/>
        <s v="Ackard Contractors Ltd."/>
        <s v="Rocky Mountain Flatbread Company Ltd"/>
        <s v="Nu-Line Products Inc."/>
        <s v="Panglobal Training Systems Ltd"/>
        <s v="Phil &amp; Sebastian Coffee Company Canada Ltd"/>
        <s v="Columbia Truck Repair Inc. WFM Only"/>
        <s v="Paytm Labs Inc- Self-Service"/>
        <s v="MARIGOLDS &amp; ONIONS LTD WFM Only"/>
        <s v="Valnet Inc WFM only"/>
        <s v="Alca Distribution Inc."/>
        <s v="1816884 Alberta Ltd o/a Mocha Cabana"/>
        <s v="ACTIVESTATE SOFTWARE INC"/>
        <s v="College of Physiotherapists of Ontario"/>
        <s v="Burlington Merchandising &amp; Fixtures Inc"/>
        <s v="9117-4227 Quebec Inc. o/a electronique Addison"/>
        <s v="Beanfield Technologies Inc"/>
        <s v="Canadian Canola Growers Association"/>
        <s v="Daiya Foods Inc"/>
        <s v="Best Way Stone Limited"/>
        <s v="Dorothea Knitting Mills Limited"/>
        <s v="Chris Ciriello Dentistry Professional Corporation; Dr. Donald W Ellis Inc"/>
        <s v="Toronto Pan Am Sports Centre Inc"/>
        <s v="HOK, Inc. and HOK Architects Corporation"/>
        <s v="K6 Media Inc."/>
        <s v="Tymac Launch Service Ltd"/>
        <s v="Inflamax Research Inc."/>
        <s v="Metro Freightliner Hamilton Inc; Metro Truck Niagara Inc.; and Metro Collision Serv"/>
        <s v="Select Outsourcing Canada Inc."/>
        <s v="Elliott Turbomachinery Canada Inc."/>
        <s v="Hartwick O'Shea Cartwright Ltd"/>
        <s v="WAYFARER INSURANCE BROKERS LTD"/>
        <s v="Transporation Investment Corporation"/>
        <s v="Le Bon Dieu dans la Rue"/>
        <s v="Primemax Energy Inc"/>
        <s v="Wills Transfer Limited"/>
        <s v="Town of Cochrane Library O/A Nan Boothby Memorial Library"/>
        <s v="Transmation (canada) Inc.o\a Transcat CR 1"/>
        <s v="RIFCO National Auto Finance Corporation"/>
        <s v="Rowan House Society"/>
        <s v="Umicore Canada Inc"/>
        <s v="SOLUTIONS 2 GO INC."/>
        <s v="Weishaupt Corporation"/>
        <s v="Gendon Polymer Services"/>
        <s v="J. Jenkins &amp; Son Landscape Contractors Ltd"/>
        <s v="Wallack's Limited"/>
        <s v="Legacy Building Solutions"/>
        <s v="114192-000 3347 JWC Environmental Canada, ULC Time and Attendance"/>
        <s v="Enlyn Corp WFM Only"/>
        <s v="Enkon Information Systems Inc - Dayforce (Self Service Extended)"/>
        <s v="BOW PLUMBING GROUP INC - WFM"/>
        <s v="572274 BC LTD DBA REGIONAL RECYCLING, ABBOTSFORD"/>
        <s v="Bankers Petroleum Ltd"/>
        <s v="Comtek Advanced Structures Ltd."/>
        <s v="8815429 Canada Inc o/a John Sweeping (2014); and Munro &amp; Scullion Contracting Inc."/>
        <s v="Dr. Alexander Fu Dentistry Professional Corporation"/>
        <s v="Activa Group Of Companies"/>
        <s v="Centre Des Services Communautaires de Vanier"/>
        <s v="Emblemtek Solutions Group Inc."/>
        <s v="HEALTH QUALITY COUNCIL"/>
        <s v="Les Uniformes Loft Inc."/>
        <s v="Rosenblatt Dentistry Professional Corporation"/>
        <s v="Sarah McLachlan School of Music Society"/>
        <s v="Sealweld Corporation"/>
        <s v="Olds Softgels Inc"/>
        <s v="ROCKSTAR CONSORTIUM INC"/>
        <s v="Project Skin MD Ltd."/>
        <s v="Zantingh Direct Inc"/>
        <s v="One Arrow First Nation"/>
        <s v="Transmation (canada) Inc.o\a Transcat"/>
        <s v="Mazda Canada Inc"/>
        <s v="Solideal Canada Inc."/>
        <s v="Stepping Stones Child Care Co-operative"/>
        <s v="Gestion Sinomonde Inc O/A Holiday Inn Select Montreal Centre-Ville"/>
        <s v="The MasterCard Foundation"/>
        <s v="Wardco Window &amp; Door Manufacturing Inc"/>
        <s v="House of Horvath Inc - Addon"/>
        <s v="Groupe Ultima Inc"/>
        <s v="Swim 4 Me Inc O/A Davina's Swim House"/>
        <s v="Global Mountain Solutions Inc"/>
        <s v="Newcomer Centre of Peel"/>
        <s v="Stuyver's"/>
        <s v="Bestcare Retirement Residency Inc"/>
        <s v="Capilano Students' Union Association"/>
        <s v="Atlantic Tube &amp; Steel Inc ; Atlantic Steel Processing Inc"/>
        <s v="Corporate Benefit Analysts Insurance Agency (1986) Inc"/>
        <s v="Union Food Donuts Limited Partnership"/>
        <s v="VONS STEAKHOUSE &amp; OYSTERBAR LTD. o/a VONS STEAKHOUSE LTD. &amp; COOK COUNTY SALOON LTD."/>
        <s v="Northstar Frontier Services Inc."/>
        <s v="Greg Martineau Projects Inc."/>
        <s v="Little Guy Oilfield Rentals Inc"/>
        <s v="Simex Inc"/>
        <s v="TRS Components Ltd"/>
        <s v="Leland Industries Inc"/>
        <s v="National Hearing Services Inc"/>
        <s v="1343252 Ontario Ltd. o/a Mr. Rooter Add on WFM only"/>
        <s v="Pathways to Education Canada / Passeport Pour Ma Reussite Canada DSS"/>
        <s v="RONDO Inc. Self Service Only"/>
        <s v="Andersen Pacific Forest Products Ltd"/>
        <s v="Chelmsford Drug Mart Ltd. O/A Chelmsford IDA Pharmacy"/>
        <s v="Buhler Canada Inc"/>
        <s v="Calibre Sales Inc"/>
        <s v="Cousins Concrete and Construction Inc"/>
        <s v="Canaccede International Management Ltd. Canaccede Financial Group Ltd"/>
        <s v="Pureform Diagnostic Imaging Clinics"/>
        <s v="Newsco International Energy Services"/>
        <s v="Ontario Orthotic Lab Inc"/>
        <s v="Leis Pet Distributing Inc"/>
        <s v="Southlake Family Health Team"/>
        <s v="Seventy-Seven Signs Ltd."/>
        <s v="Koch Fuel Products Inc."/>
        <s v="Envision SQ Inc."/>
        <s v="PPM 2000 Inc"/>
        <s v="Wild Rose Brewery Ltd"/>
        <s v="Flavorcan International Inc"/>
        <s v="Peoples Ministries Inc. o/a The Peoples Church"/>
        <s v="Koch Fuel Products Inc. - Add On"/>
        <s v="Holiday Inn Express &amp; Suites St. John's Airport - WFM Only"/>
        <s v="1384230 Ontario Inc. O/A Canadian Golf &amp; Country Club"/>
        <s v="682393 BC LTD o/a Regional Recycling Vancouver"/>
        <s v="0739024 BC LTD O/A Regional Recycling Burnaby"/>
        <s v="CCCoppex Inc."/>
        <s v="Cotico Inc ( Les Hotels Nouvelle-France)"/>
        <s v="552420 BC LTD o/a Regional Recycling Richmond"/>
        <s v="724167 Alberta Ltd oa Bridges Catering"/>
        <s v="9181-9136 Quebec Inc o/a Les Glaceurs"/>
        <s v="Crane Worldwide Logistics Canada Inc"/>
        <s v="Biggar and District Credit Union; and 101197519 Saskatchewan Ltd o/a Biggar Insuran"/>
        <s v="Ausculsciences Canada Inc"/>
        <s v="CHURCH OF ST. THOMAS CHILDREN'S DAY CARE CENTRE OF ST. CATHARINES"/>
        <s v="7712618 Canada Inc o/a Institut de Recherches en Rhumatologie de Montreal"/>
        <s v="Interval House of Ottawa - Maison Interval d'Ottawa"/>
        <s v="Services Detail Niro Au Inc."/>
        <s v="Student Association of George Brown College"/>
        <s v="Kissner Fine Ingredients Inc"/>
        <s v="Les Soeurs Missionaires du Christ-Roi"/>
        <s v="Workers Compensation Board of PEI"/>
        <s v="Entreprises Transkid Inc"/>
        <s v="Eitz Chaim Schools"/>
        <s v="Les Agences Lisette Limoges Inc"/>
        <s v="SteriMax Inc DSS"/>
        <s v="Amiskwaciy Cultural Society"/>
        <s v="4298322 Canada Inc UTOYOTA (Adjv Technologie &amp; Services)"/>
        <s v="DBC Marine Safety Systems Ltd."/>
        <s v="1609715 Alberta Ltd o/a Airdrie Hotel &amp; Suites"/>
        <s v="ABBL Hardware Inc"/>
        <s v="Allied Reinforcing Inc"/>
        <s v="933796 Ontario Inc OA Carmen Cartage and Carmen Truck and Trailer Centre Ltd"/>
        <s v="2251249 Ontario Inc o/a Ontario Wound Care Inc"/>
        <s v="Blanco Canada Inc"/>
        <s v="Centennial College Student Association Inc"/>
        <s v="Caseware International Inc. and Caseware Idea Inc"/>
        <s v="Chip and Dale Homes Inc"/>
        <s v="Canadian Bumper Recycling Ltd"/>
        <s v="Amel Group Inc"/>
        <s v="1839016 Alberta Ltd"/>
        <s v="Savvia Inc"/>
        <s v="Koyo Canada Inc"/>
        <s v="Tipco Inc."/>
        <s v="Rem Tek Enterprises Ltd OA Brooke Radiology"/>
        <s v="Jupiter Resources Inc"/>
        <s v="Suzo-Happ Canada ULC"/>
        <s v="SSi Micro Ltd"/>
        <s v="McNain Communications Inc"/>
        <s v="O'Chiese First Nation"/>
        <s v="ILTA Processing Inc."/>
        <s v="MANITOK ENERGY INC."/>
        <s v="Gescoro Inc"/>
        <s v="The Artona Group Inc"/>
        <s v="Geos Language Corporation"/>
        <s v="Kameron Coal Management Limited"/>
        <s v="J.B. Krusky &amp; O. Pilipowicz Professional Dental Corp"/>
      </sharedItems>
    </cacheField>
    <cacheField name="Project Owner" numFmtId="0">
      <sharedItems/>
    </cacheField>
    <cacheField name="Annualized PEPM ACV" numFmtId="40">
      <sharedItems containsSemiMixedTypes="0" containsString="0" containsNumber="1" containsInteger="1" minValue="96" maxValue="22210"/>
    </cacheField>
    <cacheField name="Status" numFmtId="0">
      <sharedItems count="6">
        <s v="In Progress"/>
        <s v="Complete"/>
        <s v="Not Started"/>
        <s v="On Hold"/>
        <s v="Cancelled"/>
        <s v="Cancelled - Pending Approval"/>
      </sharedItems>
    </cacheField>
    <cacheField name="Imp Planned KO" numFmtId="14">
      <sharedItems containsDate="1" containsMixedTypes="1" minDate="2014-04-30T00:00:00" maxDate="2016-05-14T00:00:00"/>
    </cacheField>
    <cacheField name="Planned Kickoff Meeting Date" numFmtId="14">
      <sharedItems containsDate="1" containsMixedTypes="1" minDate="2014-01-14T00:00:00" maxDate="2016-03-08T00:00:00"/>
    </cacheField>
    <cacheField name="Actual Kickoff Meeting Date" numFmtId="14">
      <sharedItems containsDate="1" containsMixedTypes="1" minDate="2014-01-14T00:00:00" maxDate="2016-03-01T00:00:00"/>
    </cacheField>
    <cacheField name="Planned Go Live Date" numFmtId="14">
      <sharedItems containsDate="1" containsMixedTypes="1" minDate="2014-02-07T00:00:00" maxDate="2016-04-21T00:00:00"/>
    </cacheField>
    <cacheField name="Actual Go Live Date" numFmtId="14">
      <sharedItems containsDate="1" containsMixedTypes="1" minDate="2014-02-07T00:00:00" maxDate="2016-03-04T00:00:00"/>
    </cacheField>
    <cacheField name="Planned Transition To Support Date" numFmtId="14">
      <sharedItems containsDate="1" containsMixedTypes="1" minDate="2014-02-07T00:00:00" maxDate="2016-05-27T00:00:00"/>
    </cacheField>
    <cacheField name="Actual Transition To Support Date" numFmtId="14">
      <sharedItems containsDate="1" containsMixedTypes="1" minDate="2014-02-07T00:00:00" maxDate="2016-02-23T00:00:00"/>
    </cacheField>
    <cacheField name="Planned Project Completion Date" numFmtId="14">
      <sharedItems containsDate="1" containsMixedTypes="1" minDate="2000-01-01T00:00:00" maxDate="2016-06-05T00:00:00"/>
    </cacheField>
    <cacheField name="Actual Project Completion Date" numFmtId="14">
      <sharedItems containsDate="1" containsMixedTypes="1" minDate="2014-02-07T00:00:00" maxDate="2016-03-04T00:00:00"/>
    </cacheField>
    <cacheField name="Executive Update Comments" numFmtId="0">
      <sharedItems longText="1"/>
    </cacheField>
    <cacheField name="Project Sponsor" numFmtId="0">
      <sharedItems/>
    </cacheField>
    <cacheField name="Ageing" numFmtId="0">
      <sharedItems containsMixedTypes="1" containsNumber="1" containsInteger="1" minValue="31" maxValue="507"/>
    </cacheField>
    <cacheField name="Red Projects" numFmtId="0">
      <sharedItems/>
    </cacheField>
    <cacheField name="GL &gt; 60" numFmtId="0">
      <sharedItems containsMixedTypes="1" containsNumber="1" containsInteger="1" minValue="78" maxValue="556"/>
    </cacheField>
    <cacheField name="TL" numFmtId="0">
      <sharedItems count="3">
        <s v="Deeshal"/>
        <s v="Dean"/>
        <e v="#N/A"/>
      </sharedItems>
    </cacheField>
    <cacheField name="Month Complete" numFmtId="0">
      <sharedItems containsMixedTypes="1" containsNumber="1" containsInteger="1" minValue="1" maxValue="12"/>
    </cacheField>
    <cacheField name="Year Complete" numFmtId="0">
      <sharedItems containsMixedTypes="1" containsNumber="1" containsInteger="1" minValue="2014" maxValue="2016"/>
    </cacheField>
    <cacheField name="Forecast Month Complete" numFmtId="0">
      <sharedItems containsMixedTypes="1" containsNumber="1" containsInteger="1" minValue="1" maxValue="12" count="13">
        <e v="#VALUE!"/>
        <n v="3"/>
        <n v="5"/>
        <n v="12"/>
        <n v="1"/>
        <n v="11"/>
        <n v="8"/>
        <n v="9"/>
        <n v="4"/>
        <n v="6"/>
        <n v="2"/>
        <n v="10"/>
        <n v="7"/>
      </sharedItems>
    </cacheField>
    <cacheField name="Forecast Year Complete" numFmtId="0">
      <sharedItems containsMixedTypes="1" containsNumber="1" containsInteger="1" minValue="2000" maxValue="2016" count="5">
        <e v="#VALUE!"/>
        <n v="2015"/>
        <n v="2016"/>
        <n v="2000"/>
        <n v="2014"/>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ubeeluck, Deemah" refreshedDate="42473.913866666669" createdVersion="4" refreshedVersion="4" minRefreshableVersion="3" recordCount="201">
  <cacheSource type="worksheet">
    <worksheetSource ref="A1:AD202" sheet="NETSUITE DATA"/>
  </cacheSource>
  <cacheFields count="30">
    <cacheField name="Project Name" numFmtId="0">
      <sharedItems/>
    </cacheField>
    <cacheField name="Project Owner" numFmtId="0">
      <sharedItems/>
    </cacheField>
    <cacheField name="Projected Assignment" numFmtId="0">
      <sharedItems/>
    </cacheField>
    <cacheField name="Annualized PEPM ACV" numFmtId="40">
      <sharedItems containsSemiMixedTypes="0" containsString="0" containsNumber="1" minValue="0" maxValue="32448"/>
    </cacheField>
    <cacheField name="Status" numFmtId="0">
      <sharedItems/>
    </cacheField>
    <cacheField name="Imp Planned KO" numFmtId="14">
      <sharedItems containsDate="1" containsMixedTypes="1" minDate="2014-04-30T00:00:00" maxDate="2016-11-02T00:00:00"/>
    </cacheField>
    <cacheField name="Planned Kickoff Meeting Date" numFmtId="14">
      <sharedItems containsDate="1" containsMixedTypes="1" minDate="2014-04-23T00:00:00" maxDate="2016-04-21T00:00:00"/>
    </cacheField>
    <cacheField name="Actual Kickoff Meeting Date" numFmtId="14">
      <sharedItems containsDate="1" containsMixedTypes="1" minDate="2014-04-22T00:00:00" maxDate="2016-04-13T00:00:00"/>
    </cacheField>
    <cacheField name="Planned Go Live Date" numFmtId="14">
      <sharedItems containsDate="1" containsMixedTypes="1" minDate="2013-03-18T00:00:00" maxDate="2016-06-03T00:00:00"/>
    </cacheField>
    <cacheField name="Actual Go Live Date" numFmtId="14">
      <sharedItems containsDate="1" containsMixedTypes="1" minDate="2013-03-18T00:00:00" maxDate="2016-04-09T00:00:00"/>
    </cacheField>
    <cacheField name="Planned Transition To Support Date" numFmtId="14">
      <sharedItems containsDate="1" containsMixedTypes="1" minDate="2014-12-26T00:00:00" maxDate="2016-06-15T00:00:00"/>
    </cacheField>
    <cacheField name="Actual Transition To Support Date" numFmtId="14">
      <sharedItems containsDate="1" containsMixedTypes="1" minDate="2015-07-21T00:00:00" maxDate="2016-04-12T00:00:00"/>
    </cacheField>
    <cacheField name="Planned Project Completion Date" numFmtId="14">
      <sharedItems containsDate="1" containsMixedTypes="1" minDate="1999-12-31T00:00:00" maxDate="2016-07-01T00:00:00"/>
    </cacheField>
    <cacheField name="Actual Project Completion Date" numFmtId="14">
      <sharedItems containsDate="1" containsMixedTypes="1" minDate="2016-01-06T00:00:00" maxDate="2016-04-14T00:00:00"/>
    </cacheField>
    <cacheField name="Executive Update Comments" numFmtId="0">
      <sharedItems longText="1"/>
    </cacheField>
    <cacheField name="Status Comments" numFmtId="0">
      <sharedItems longText="1"/>
    </cacheField>
    <cacheField name="Project Sponsor" numFmtId="0">
      <sharedItems/>
    </cacheField>
    <cacheField name="PSID" numFmtId="0">
      <sharedItems/>
    </cacheField>
    <cacheField name="Client Satisfaction Status" numFmtId="0">
      <sharedItems/>
    </cacheField>
    <cacheField name="Client Satisfaction Comments" numFmtId="0">
      <sharedItems longText="1"/>
    </cacheField>
    <cacheField name="Contract Received Date" numFmtId="14">
      <sharedItems containsSemiMixedTypes="0" containsNonDate="0" containsDate="1" containsString="0" minDate="2012-10-12T00:00:00" maxDate="2016-04-13T00:00:00"/>
    </cacheField>
    <cacheField name="Contract Date" numFmtId="14">
      <sharedItems containsSemiMixedTypes="0" containsNonDate="0" containsDate="1" containsString="0" minDate="2012-09-27T00:00:00" maxDate="2017-01-01T00:00:00"/>
    </cacheField>
    <cacheField name="Ageing" numFmtId="0">
      <sharedItems containsMixedTypes="1" containsNumber="1" containsInteger="1" minValue="41" maxValue="530"/>
    </cacheField>
    <cacheField name="Red Projects" numFmtId="0">
      <sharedItems/>
    </cacheField>
    <cacheField name="GL &gt; 60" numFmtId="0">
      <sharedItems containsMixedTypes="1" containsNumber="1" containsInteger="1" minValue="63" maxValue="1122" count="29">
        <e v="#VALUE!"/>
        <s v=""/>
        <n v="257"/>
        <n v="226"/>
        <n v="238"/>
        <n v="96"/>
        <n v="82"/>
        <n v="148"/>
        <n v="1122"/>
        <n v="83"/>
        <n v="209"/>
        <n v="407"/>
        <n v="350"/>
        <n v="79"/>
        <n v="366"/>
        <n v="282"/>
        <n v="432"/>
        <n v="216"/>
        <n v="140"/>
        <n v="162"/>
        <n v="306"/>
        <n v="434"/>
        <n v="176"/>
        <n v="133"/>
        <n v="75"/>
        <n v="100"/>
        <n v="596"/>
        <n v="63"/>
        <n v="289"/>
      </sharedItems>
    </cacheField>
    <cacheField name="TL" numFmtId="0">
      <sharedItems count="3">
        <s v="Dean"/>
        <s v="Deeshal"/>
        <e v="#N/A"/>
      </sharedItems>
    </cacheField>
    <cacheField name="Month Complete" numFmtId="0">
      <sharedItems containsMixedTypes="1" containsNumber="1" containsInteger="1" minValue="1" maxValue="4" count="5">
        <e v="#VALUE!"/>
        <n v="1"/>
        <n v="2"/>
        <n v="3"/>
        <n v="4"/>
      </sharedItems>
    </cacheField>
    <cacheField name="Year Complete" numFmtId="0">
      <sharedItems containsMixedTypes="1" containsNumber="1" containsInteger="1" minValue="2016" maxValue="2016" count="2">
        <e v="#VALUE!"/>
        <n v="2016"/>
      </sharedItems>
    </cacheField>
    <cacheField name="Forecast Month Complete" numFmtId="0">
      <sharedItems containsMixedTypes="1" containsNumber="1" containsInteger="1" minValue="1" maxValue="12" count="10">
        <e v="#VALUE!"/>
        <n v="5"/>
        <n v="4"/>
        <n v="6"/>
        <n v="1"/>
        <n v="2"/>
        <n v="11"/>
        <n v="3"/>
        <n v="10"/>
        <n v="12"/>
      </sharedItems>
    </cacheField>
    <cacheField name="Forecast Year Complete" numFmtId="0">
      <sharedItems containsMixedTypes="1" containsNumber="1" containsInteger="1" minValue="1999" maxValue="2016" count="6">
        <e v="#VALUE!"/>
        <n v="2016"/>
        <n v="2014"/>
        <n v="2015"/>
        <n v="2000"/>
        <n v="1999"/>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21">
  <r>
    <x v="0"/>
    <s v="Bachira Allybocus"/>
    <n v="3840"/>
    <x v="0"/>
    <d v="2016-03-31T00:00:00"/>
    <s v=""/>
    <s v=""/>
    <s v=""/>
    <s v=""/>
    <s v=""/>
    <s v=""/>
    <s v=""/>
    <s v=""/>
    <s v="03/01/16: DM, At Risk for KOM, client still not available for welcome call. Follow up done and sales engaged, Awaiting response _x000d__x000a_ _x000d__x000a_2/23/16: DM, KOM Delayed from 2/29/16 to March due to client unavailability. Multiple follow ups done in the past 2 weeks and client responded on the 2/22/16. Client out of office until next week and will call back on his return."/>
    <s v="Deeshal Muthusamimudah"/>
    <e v="#VALUE!"/>
    <e v="#VALUE!"/>
    <e v="#VALUE!"/>
    <x v="0"/>
    <e v="#VALUE!"/>
    <e v="#VALUE!"/>
    <x v="0"/>
    <x v="0"/>
  </r>
  <r>
    <x v="1"/>
    <s v="Deensha Bunhejee"/>
    <n v="2700"/>
    <x v="1"/>
    <s v=""/>
    <d v="2014-02-06T00:00:00"/>
    <d v="2014-02-06T00:00:00"/>
    <d v="2014-04-14T00:00:00"/>
    <d v="2014-04-07T00:00:00"/>
    <d v="2015-01-20T00:00:00"/>
    <d v="2015-01-20T00:00:00"/>
    <d v="2015-03-31T00:00:00"/>
    <d v="2015-03-17T00:00:00"/>
    <s v="03/10/2015: At Risk for transition to support, Peter from service is working on the issues and will get back to me by 3/13/15 with fixes to close off project"/>
    <s v="Dean Bonsujet"/>
    <s v=""/>
    <s v=""/>
    <s v=""/>
    <x v="1"/>
    <n v="3"/>
    <n v="2015"/>
    <x v="1"/>
    <x v="1"/>
  </r>
  <r>
    <x v="2"/>
    <s v="Deensha Bunhejee"/>
    <n v="6000"/>
    <x v="2"/>
    <d v="2016-03-07T00:00:00"/>
    <d v="2016-03-07T00:00:00"/>
    <s v=""/>
    <d v="2016-04-20T00:00:00"/>
    <s v=""/>
    <s v=""/>
    <s v=""/>
    <d v="2016-05-23T00:00:00"/>
    <s v=""/>
    <s v=""/>
    <s v="Dean Bonsujet"/>
    <n v="56"/>
    <s v=""/>
    <e v="#VALUE!"/>
    <x v="1"/>
    <e v="#VALUE!"/>
    <e v="#VALUE!"/>
    <x v="2"/>
    <x v="2"/>
  </r>
  <r>
    <x v="3"/>
    <s v="Deensha Bunhejee"/>
    <n v="5520"/>
    <x v="2"/>
    <d v="2016-03-28T00:00:00"/>
    <s v=""/>
    <s v=""/>
    <s v=""/>
    <s v=""/>
    <s v=""/>
    <s v=""/>
    <s v=""/>
    <s v=""/>
    <s v=""/>
    <s v="Dean Bonsujet"/>
    <e v="#VALUE!"/>
    <e v="#VALUE!"/>
    <e v="#VALUE!"/>
    <x v="1"/>
    <e v="#VALUE!"/>
    <e v="#VALUE!"/>
    <x v="0"/>
    <x v="0"/>
  </r>
  <r>
    <x v="4"/>
    <s v="Deensha Bunhejee"/>
    <n v="1680"/>
    <x v="0"/>
    <d v="2015-10-31T00:00:00"/>
    <d v="2015-11-06T00:00:00"/>
    <d v="2015-11-06T00:00:00"/>
    <d v="2016-01-04T00:00:00"/>
    <d v="2016-01-04T00:00:00"/>
    <s v=""/>
    <s v=""/>
    <d v="2016-03-18T00:00:00"/>
    <s v=""/>
    <s v="02/29/2016: On Track for Project Completion, client capturing time, no issues."/>
    <s v="Dean Bonsujet"/>
    <n v="96"/>
    <s v="Red Project"/>
    <s v=""/>
    <x v="1"/>
    <e v="#VALUE!"/>
    <e v="#VALUE!"/>
    <x v="1"/>
    <x v="2"/>
  </r>
  <r>
    <x v="5"/>
    <s v="Deensha Bunhejee"/>
    <n v="2730"/>
    <x v="3"/>
    <d v="2016-01-18T00:00:00"/>
    <d v="2016-01-18T00:00:00"/>
    <d v="2016-01-18T00:00:00"/>
    <d v="2016-03-03T00:00:00"/>
    <s v=""/>
    <s v=""/>
    <s v=""/>
    <d v="2016-03-30T00:00:00"/>
    <s v=""/>
    <s v="02/09/2016: On Hold, restaurant not built yet, EDT: 04/01/2016"/>
    <s v="Dean Bonsujet"/>
    <n v="53"/>
    <s v=""/>
    <e v="#VALUE!"/>
    <x v="1"/>
    <e v="#VALUE!"/>
    <e v="#VALUE!"/>
    <x v="1"/>
    <x v="2"/>
  </r>
  <r>
    <x v="6"/>
    <s v="Deensha Bunhejee"/>
    <n v="14400"/>
    <x v="0"/>
    <d v="2015-12-14T00:00:00"/>
    <d v="2015-12-09T00:00:00"/>
    <d v="2015-12-17T00:00:00"/>
    <d v="2016-02-09T00:00:00"/>
    <d v="2016-02-10T00:00:00"/>
    <s v=""/>
    <s v=""/>
    <d v="2016-03-31T00:00:00"/>
    <s v=""/>
    <s v="02/29/2016: On Track for Project Completion, client rolling out Dayforce to employees, no issues."/>
    <s v="Dean Bonsujet"/>
    <n v="82"/>
    <s v="Red Project"/>
    <s v=""/>
    <x v="1"/>
    <e v="#VALUE!"/>
    <e v="#VALUE!"/>
    <x v="1"/>
    <x v="2"/>
  </r>
  <r>
    <x v="7"/>
    <s v="Deensha Bunhejee"/>
    <n v="3150"/>
    <x v="0"/>
    <d v="2015-10-31T00:00:00"/>
    <d v="2015-10-08T00:00:00"/>
    <d v="2015-10-07T00:00:00"/>
    <d v="2015-10-08T00:00:00"/>
    <d v="2015-11-03T00:00:00"/>
    <d v="2015-12-15T00:00:00"/>
    <s v=""/>
    <d v="2016-03-31T00:00:00"/>
    <s v=""/>
    <s v="02/29/2016: On Track for Project Completion, client capturing time, no issues."/>
    <s v="Dean Bonsujet"/>
    <n v="126"/>
    <s v="Red Project"/>
    <n v="122"/>
    <x v="1"/>
    <e v="#VALUE!"/>
    <e v="#VALUE!"/>
    <x v="1"/>
    <x v="2"/>
  </r>
  <r>
    <x v="8"/>
    <s v="Deensha Bunhejee"/>
    <n v="7440"/>
    <x v="3"/>
    <d v="2015-08-31T00:00:00"/>
    <d v="2015-08-14T00:00:00"/>
    <d v="2015-08-13T00:00:00"/>
    <d v="2015-09-23T00:00:00"/>
    <d v="2015-09-10T00:00:00"/>
    <d v="2015-11-02T00:00:00"/>
    <s v=""/>
    <d v="2015-12-15T00:00:00"/>
    <s v=""/>
    <s v="11/30/15: project on hold client in peak period. To meet with client in February to discuss continuation"/>
    <s v="Dean Bonsujet"/>
    <n v="88"/>
    <s v=""/>
    <n v="176"/>
    <x v="1"/>
    <e v="#VALUE!"/>
    <e v="#VALUE!"/>
    <x v="3"/>
    <x v="1"/>
  </r>
  <r>
    <x v="9"/>
    <s v="Deensha Bunhejee"/>
    <n v="2592"/>
    <x v="1"/>
    <d v="2015-11-30T00:00:00"/>
    <d v="2015-11-04T00:00:00"/>
    <d v="2015-11-04T00:00:00"/>
    <d v="2015-12-17T00:00:00"/>
    <d v="2015-11-26T00:00:00"/>
    <s v=""/>
    <s v=""/>
    <d v="2016-01-23T00:00:00"/>
    <d v="2016-01-11T00:00:00"/>
    <s v="01/04/2016: On Track for Project Completion, service reviewing, no issues."/>
    <s v="Dean Bonsujet"/>
    <s v=""/>
    <s v=""/>
    <s v=""/>
    <x v="1"/>
    <n v="1"/>
    <n v="2016"/>
    <x v="4"/>
    <x v="2"/>
  </r>
  <r>
    <x v="10"/>
    <s v="Deensha Bunhejee"/>
    <n v="5198"/>
    <x v="4"/>
    <d v="2016-02-29T00:00:00"/>
    <s v=""/>
    <s v=""/>
    <s v=""/>
    <s v=""/>
    <s v=""/>
    <s v=""/>
    <d v="2000-01-01T00:00:00"/>
    <s v=""/>
    <s v="1/4/16: client cancelled."/>
    <s v="Dean Bonsujet"/>
    <e v="#VALUE!"/>
    <e v="#VALUE!"/>
    <e v="#VALUE!"/>
    <x v="1"/>
    <e v="#VALUE!"/>
    <e v="#VALUE!"/>
    <x v="4"/>
    <x v="3"/>
  </r>
  <r>
    <x v="11"/>
    <s v="Deensha Bunhejee"/>
    <n v="3360"/>
    <x v="1"/>
    <d v="2015-09-30T00:00:00"/>
    <d v="2015-09-15T00:00:00"/>
    <d v="2015-09-14T00:00:00"/>
    <d v="2015-10-23T00:00:00"/>
    <d v="2015-10-05T00:00:00"/>
    <d v="2015-11-20T00:00:00"/>
    <d v="2015-11-20T00:00:00"/>
    <d v="2015-11-27T00:00:00"/>
    <d v="2015-12-02T00:00:00"/>
    <s v="10/19/2015: At Risk for Project completion, working together with Technical services team to create the transmit XML , ECD 10/21/15."/>
    <s v="Dean Bonsujet"/>
    <s v=""/>
    <s v=""/>
    <s v=""/>
    <x v="1"/>
    <n v="12"/>
    <n v="2015"/>
    <x v="5"/>
    <x v="1"/>
  </r>
  <r>
    <x v="12"/>
    <s v="Deensha Bunhejee"/>
    <n v="2352"/>
    <x v="1"/>
    <d v="2015-08-31T00:00:00"/>
    <d v="2015-08-05T00:00:00"/>
    <d v="2015-08-04T00:00:00"/>
    <d v="2015-09-14T00:00:00"/>
    <d v="2015-09-02T00:00:00"/>
    <d v="2015-10-19T00:00:00"/>
    <d v="2015-10-19T00:00:00"/>
    <d v="2015-11-13T00:00:00"/>
    <d v="2015-11-25T00:00:00"/>
    <s v="10/19/2015: On Track for Project Completion, Service Team Reviewing, no issues."/>
    <s v="Dean Bonsujet"/>
    <s v=""/>
    <s v=""/>
    <s v=""/>
    <x v="1"/>
    <n v="11"/>
    <n v="2015"/>
    <x v="5"/>
    <x v="1"/>
  </r>
  <r>
    <x v="13"/>
    <s v="Deensha Bunhejee"/>
    <n v="1632"/>
    <x v="1"/>
    <d v="2015-06-30T00:00:00"/>
    <d v="2015-06-15T00:00:00"/>
    <d v="2015-06-12T00:00:00"/>
    <d v="2015-07-24T00:00:00"/>
    <d v="2015-06-26T00:00:00"/>
    <d v="2015-08-20T00:00:00"/>
    <d v="2015-07-09T00:00:00"/>
    <d v="2015-08-27T00:00:00"/>
    <d v="2015-07-23T00:00:00"/>
    <s v="07/22/2015: On Track for Completion, service still reviewing, no  issues."/>
    <s v="Dean Bonsujet"/>
    <s v=""/>
    <s v=""/>
    <s v=""/>
    <x v="1"/>
    <n v="7"/>
    <n v="2015"/>
    <x v="6"/>
    <x v="1"/>
  </r>
  <r>
    <x v="14"/>
    <s v="Deensha Bunhejee"/>
    <n v="864"/>
    <x v="1"/>
    <d v="2015-07-31T00:00:00"/>
    <d v="2015-07-27T00:00:00"/>
    <d v="2015-07-27T00:00:00"/>
    <d v="2015-09-04T00:00:00"/>
    <d v="2015-08-18T00:00:00"/>
    <d v="2015-10-01T00:00:00"/>
    <d v="2015-09-28T00:00:00"/>
    <d v="2015-11-26T00:00:00"/>
    <d v="2015-10-19T00:00:00"/>
    <s v="10/14/2015: At Risk for project completion, client having Time Off Request issues. Working along with Patrice to fix this issues ECD 10/20"/>
    <s v="Dean Bonsujet"/>
    <s v=""/>
    <s v=""/>
    <s v=""/>
    <x v="1"/>
    <n v="10"/>
    <n v="2015"/>
    <x v="5"/>
    <x v="1"/>
  </r>
  <r>
    <x v="15"/>
    <s v="Deensha Bunhejee"/>
    <n v="4848"/>
    <x v="1"/>
    <d v="2015-07-30T00:00:00"/>
    <d v="2015-05-29T00:00:00"/>
    <d v="2015-05-28T00:00:00"/>
    <d v="2015-07-09T00:00:00"/>
    <d v="2015-06-30T00:00:00"/>
    <d v="2015-08-12T00:00:00"/>
    <d v="2015-08-13T00:00:00"/>
    <d v="2015-09-18T00:00:00"/>
    <d v="2015-09-14T00:00:00"/>
    <s v="09/08/2015: On Track for Project Closure, client processing second run today. No issues"/>
    <s v="Dean Bonsujet"/>
    <s v=""/>
    <s v=""/>
    <s v=""/>
    <x v="1"/>
    <n v="9"/>
    <n v="2015"/>
    <x v="7"/>
    <x v="1"/>
  </r>
  <r>
    <x v="16"/>
    <s v="Deensha Bunhejee"/>
    <n v="3600"/>
    <x v="1"/>
    <d v="2015-10-31T00:00:00"/>
    <d v="2015-10-15T00:00:00"/>
    <d v="2015-10-14T00:00:00"/>
    <d v="2015-11-13T00:00:00"/>
    <d v="2015-11-13T00:00:00"/>
    <d v="2015-12-22T00:00:00"/>
    <s v=""/>
    <d v="2016-01-15T00:00:00"/>
    <d v="2016-01-11T00:00:00"/>
    <s v="01/04/2016: On Track for Project Completion, need to schedule service call, no issues."/>
    <s v="Dean Bonsujet"/>
    <s v=""/>
    <s v=""/>
    <s v=""/>
    <x v="1"/>
    <n v="1"/>
    <n v="2016"/>
    <x v="4"/>
    <x v="2"/>
  </r>
  <r>
    <x v="17"/>
    <s v="Deensha Bunhejee"/>
    <n v="3600"/>
    <x v="0"/>
    <s v=""/>
    <d v="2014-12-15T00:00:00"/>
    <d v="2014-12-14T00:00:00"/>
    <d v="2015-03-07T00:00:00"/>
    <d v="2015-02-04T00:00:00"/>
    <d v="2015-06-10T00:00:00"/>
    <s v=""/>
    <d v="2016-03-16T00:00:00"/>
    <s v=""/>
    <s v="2/29/16: on track for project completion, time capture in progress, will need to transmit pay on 3rd pay period due to client not assigning employees to correct departments."/>
    <s v="Dean Bonsujet"/>
    <n v="328"/>
    <s v="Red Project"/>
    <n v="394"/>
    <x v="1"/>
    <e v="#VALUE!"/>
    <e v="#VALUE!"/>
    <x v="1"/>
    <x v="2"/>
  </r>
  <r>
    <x v="18"/>
    <s v="Deensha Bunhejee"/>
    <n v="600"/>
    <x v="1"/>
    <s v=""/>
    <d v="2015-01-26T00:00:00"/>
    <d v="2015-01-26T00:00:00"/>
    <d v="2015-03-06T00:00:00"/>
    <d v="2015-02-06T00:00:00"/>
    <d v="2015-04-02T00:00:00"/>
    <d v="2015-02-13T00:00:00"/>
    <d v="2015-04-09T00:00:00"/>
    <d v="2015-03-02T00:00:00"/>
    <s v="02/23/2015: On Track for completion, service is reviewing, time sheet on mobile app not the same as Dayforce."/>
    <s v="Dean Bonsujet"/>
    <s v=""/>
    <s v=""/>
    <s v=""/>
    <x v="1"/>
    <n v="3"/>
    <n v="2015"/>
    <x v="8"/>
    <x v="1"/>
  </r>
  <r>
    <x v="19"/>
    <s v="Deensha Bunhejee"/>
    <n v="1470"/>
    <x v="1"/>
    <s v=""/>
    <d v="2014-10-06T00:00:00"/>
    <d v="2014-10-06T00:00:00"/>
    <d v="2014-12-02T00:00:00"/>
    <d v="2014-11-05T00:00:00"/>
    <d v="2014-12-25T00:00:00"/>
    <d v="2014-11-25T00:00:00"/>
    <d v="2014-12-31T00:00:00"/>
    <d v="2014-12-10T00:00:00"/>
    <s v="12/08/2014: On Track for Closure, waiting for service response, no issues."/>
    <s v="Dean Bonsujet"/>
    <s v=""/>
    <s v=""/>
    <s v=""/>
    <x v="1"/>
    <n v="12"/>
    <n v="2014"/>
    <x v="3"/>
    <x v="4"/>
  </r>
  <r>
    <x v="20"/>
    <s v="Deensha Bunhejee"/>
    <n v="1800"/>
    <x v="1"/>
    <s v=""/>
    <d v="2014-11-07T00:00:00"/>
    <d v="2014-11-07T00:00:00"/>
    <d v="2014-12-15T00:00:00"/>
    <d v="2014-12-15T00:00:00"/>
    <d v="2015-01-28T00:00:00"/>
    <d v="2015-01-28T00:00:00"/>
    <d v="2015-03-13T00:00:00"/>
    <d v="2015-03-06T00:00:00"/>
    <s v="03/02/2015: At Risk for project closure, tax calculation fixed waiting for client to response back. Service need to follow up with client."/>
    <s v="Dean Bonsujet"/>
    <s v=""/>
    <s v=""/>
    <s v=""/>
    <x v="1"/>
    <n v="3"/>
    <n v="2015"/>
    <x v="1"/>
    <x v="1"/>
  </r>
  <r>
    <x v="21"/>
    <s v="Deensha Bunhejee"/>
    <n v="13680"/>
    <x v="1"/>
    <d v="2015-03-31T00:00:00"/>
    <d v="2015-03-23T00:00:00"/>
    <d v="2015-03-23T00:00:00"/>
    <d v="2015-05-01T00:00:00"/>
    <d v="2015-04-21T00:00:00"/>
    <d v="2015-07-06T00:00:00"/>
    <d v="2015-07-10T00:00:00"/>
    <d v="2015-09-30T00:00:00"/>
    <d v="2015-09-04T00:00:00"/>
    <s v="9/1/15- on track for project completing DF support set a call with client 9/3/15 to meet client. No issues"/>
    <s v="Dean Bonsujet"/>
    <s v=""/>
    <s v=""/>
    <s v=""/>
    <x v="1"/>
    <n v="9"/>
    <n v="2015"/>
    <x v="7"/>
    <x v="1"/>
  </r>
  <r>
    <x v="22"/>
    <s v="Deensha Bunhejee"/>
    <n v="6840"/>
    <x v="1"/>
    <s v=""/>
    <d v="2014-10-20T00:00:00"/>
    <d v="2014-10-19T00:00:00"/>
    <d v="2015-01-16T00:00:00"/>
    <d v="2015-01-11T00:00:00"/>
    <d v="2015-04-24T00:00:00"/>
    <d v="2015-04-22T00:00:00"/>
    <d v="2015-06-30T00:00:00"/>
    <d v="2015-06-29T00:00:00"/>
    <s v="06/16/2015: Transition to Service delayed from 06/12/2015 to 06/30/2015: People: client requested to test entitlement for 2 pay periods to ensure applied fixes working as expected."/>
    <s v="Dean Bonsujet"/>
    <s v=""/>
    <s v=""/>
    <s v=""/>
    <x v="1"/>
    <n v="6"/>
    <n v="2015"/>
    <x v="9"/>
    <x v="1"/>
  </r>
  <r>
    <x v="23"/>
    <s v="Deensha Bunhejee"/>
    <n v="3192"/>
    <x v="1"/>
    <d v="2015-05-30T00:00:00"/>
    <d v="2015-04-07T00:00:00"/>
    <d v="2015-04-08T00:00:00"/>
    <d v="2015-05-20T00:00:00"/>
    <d v="2015-05-20T00:00:00"/>
    <d v="2015-06-22T00:00:00"/>
    <d v="2015-06-22T00:00:00"/>
    <d v="2015-09-04T00:00:00"/>
    <d v="2015-09-04T00:00:00"/>
    <s v="08/31/2015: At Risk for Project Completion, waiting for service team to accept the account."/>
    <s v="Dean Bonsujet"/>
    <s v=""/>
    <s v=""/>
    <s v=""/>
    <x v="1"/>
    <n v="9"/>
    <n v="2015"/>
    <x v="7"/>
    <x v="1"/>
  </r>
  <r>
    <x v="24"/>
    <s v="Deensha Bunhejee"/>
    <n v="4800"/>
    <x v="1"/>
    <d v="2015-05-31T00:00:00"/>
    <d v="2015-05-21T00:00:00"/>
    <d v="2015-05-21T00:00:00"/>
    <d v="2015-07-01T00:00:00"/>
    <d v="2015-06-29T00:00:00"/>
    <d v="2015-08-14T00:00:00"/>
    <d v="2015-08-14T00:00:00"/>
    <d v="2015-09-30T00:00:00"/>
    <d v="2015-09-20T00:00:00"/>
    <s v="09/15/2015: On Track for Project Closure, client needs another run, no issues."/>
    <s v="Dean Bonsujet"/>
    <s v=""/>
    <s v=""/>
    <s v=""/>
    <x v="1"/>
    <n v="9"/>
    <n v="2015"/>
    <x v="7"/>
    <x v="1"/>
  </r>
  <r>
    <x v="25"/>
    <s v="Deensha Bunhejee"/>
    <n v="9379"/>
    <x v="0"/>
    <s v=""/>
    <d v="2015-01-13T00:00:00"/>
    <d v="2015-01-13T00:00:00"/>
    <d v="2015-02-06T00:00:00"/>
    <d v="2015-02-06T00:00:00"/>
    <d v="2015-09-07T00:00:00"/>
    <s v=""/>
    <d v="2016-03-14T00:00:00"/>
    <s v=""/>
    <s v="02/29/2016: On Track Project Completion, Client confirmed punch policy is working as required, no issues."/>
    <s v="Dean Bonsujet"/>
    <n v="305"/>
    <s v="Red Project"/>
    <n v="392"/>
    <x v="1"/>
    <e v="#VALUE!"/>
    <e v="#VALUE!"/>
    <x v="1"/>
    <x v="2"/>
  </r>
  <r>
    <x v="26"/>
    <s v="Deensha Bunhejee"/>
    <n v="2414"/>
    <x v="1"/>
    <s v=""/>
    <d v="2014-03-18T00:00:00"/>
    <d v="2014-03-26T00:00:00"/>
    <d v="2014-06-26T00:00:00"/>
    <d v="2014-06-10T00:00:00"/>
    <d v="2015-03-18T00:00:00"/>
    <d v="2015-01-13T00:00:00"/>
    <d v="2015-04-10T00:00:00"/>
    <d v="2015-04-01T00:00:00"/>
    <s v="03/24/2015: On Track for Project Closure, client not using entitlement module, i already send the sale rep an email to cancel this module. No issues"/>
    <s v="Dean Bonsujet"/>
    <s v=""/>
    <s v=""/>
    <s v=""/>
    <x v="1"/>
    <n v="4"/>
    <n v="2015"/>
    <x v="8"/>
    <x v="1"/>
  </r>
  <r>
    <x v="27"/>
    <s v="Deensha Bunhejee"/>
    <n v="3000"/>
    <x v="1"/>
    <s v=""/>
    <d v="2014-05-13T00:00:00"/>
    <d v="2014-05-13T00:00:00"/>
    <d v="2014-07-22T00:00:00"/>
    <d v="2014-07-22T00:00:00"/>
    <d v="2014-10-28T00:00:00"/>
    <d v="2014-10-22T00:00:00"/>
    <d v="2014-11-18T00:00:00"/>
    <d v="2014-11-20T00:00:00"/>
    <s v="11/10/2014: At Risk for Project Closure, Waiting for Service Team response, already done the changes pointed out by Service."/>
    <s v="Dean Bonsujet"/>
    <s v=""/>
    <s v=""/>
    <s v=""/>
    <x v="1"/>
    <n v="11"/>
    <n v="2014"/>
    <x v="5"/>
    <x v="4"/>
  </r>
  <r>
    <x v="28"/>
    <s v="Deensha Bunhejee"/>
    <n v="4446"/>
    <x v="1"/>
    <s v=""/>
    <d v="2014-07-22T00:00:00"/>
    <d v="2014-07-21T00:00:00"/>
    <d v="2014-08-29T00:00:00"/>
    <d v="2014-08-27T00:00:00"/>
    <d v="2014-11-19T00:00:00"/>
    <d v="2014-11-19T00:00:00"/>
    <d v="2014-12-05T00:00:00"/>
    <d v="2014-12-04T00:00:00"/>
    <s v="12/01/2014: On Track for Closure, already send documents to service waiting for their response, fixed client pay stubs issue with the help of mentor."/>
    <s v="Dean Bonsujet"/>
    <s v=""/>
    <s v=""/>
    <s v=""/>
    <x v="1"/>
    <n v="12"/>
    <n v="2014"/>
    <x v="3"/>
    <x v="4"/>
  </r>
  <r>
    <x v="29"/>
    <s v="Deensha Bunhejee"/>
    <n v="2256"/>
    <x v="1"/>
    <s v=""/>
    <d v="2014-07-14T00:00:00"/>
    <d v="2014-07-13T00:00:00"/>
    <d v="2014-09-25T00:00:00"/>
    <d v="2014-09-25T00:00:00"/>
    <d v="2014-12-19T00:00:00"/>
    <d v="2014-12-19T00:00:00"/>
    <d v="2015-03-20T00:00:00"/>
    <d v="2015-03-11T00:00:00"/>
    <s v="03/10/2015: At Risk for Transition to Service, sent a follow up email yesterday, still no response from service team. To call today"/>
    <s v="Dean Bonsujet"/>
    <s v=""/>
    <s v=""/>
    <s v=""/>
    <x v="1"/>
    <n v="3"/>
    <n v="2015"/>
    <x v="1"/>
    <x v="1"/>
  </r>
  <r>
    <x v="30"/>
    <s v="Deensha Bunhejee"/>
    <n v="4620"/>
    <x v="0"/>
    <d v="2015-11-18T00:00:00"/>
    <d v="2015-11-18T00:00:00"/>
    <d v="2015-11-18T00:00:00"/>
    <d v="2015-12-11T00:00:00"/>
    <d v="2015-12-17T00:00:00"/>
    <s v=""/>
    <s v=""/>
    <d v="2016-03-04T00:00:00"/>
    <s v=""/>
    <s v="02/29/2016: On Track for Project Completion, required client availability to schedule the service call, no issues."/>
    <s v="Dean Bonsujet"/>
    <n v="78"/>
    <s v="Red Project"/>
    <n v="78"/>
    <x v="1"/>
    <e v="#VALUE!"/>
    <e v="#VALUE!"/>
    <x v="1"/>
    <x v="2"/>
  </r>
  <r>
    <x v="31"/>
    <s v="Deensha Bunhejee"/>
    <n v="2880"/>
    <x v="1"/>
    <d v="2015-09-30T00:00:00"/>
    <d v="2015-09-29T00:00:00"/>
    <d v="2015-09-25T00:00:00"/>
    <d v="2015-11-03T00:00:00"/>
    <d v="2015-11-03T00:00:00"/>
    <d v="2015-12-04T00:00:00"/>
    <d v="2015-12-04T00:00:00"/>
    <d v="2015-12-11T00:00:00"/>
    <d v="2015-12-10T00:00:00"/>
    <s v="12/08/2015: On Track for Completion, service reviewing documents, no issues."/>
    <s v="Dean Bonsujet"/>
    <s v=""/>
    <s v=""/>
    <s v=""/>
    <x v="1"/>
    <n v="12"/>
    <n v="2015"/>
    <x v="3"/>
    <x v="1"/>
  </r>
  <r>
    <x v="32"/>
    <s v="Deensha Bunhejee"/>
    <n v="3120"/>
    <x v="4"/>
    <d v="2016-04-30T00:00:00"/>
    <s v=""/>
    <s v=""/>
    <s v=""/>
    <s v=""/>
    <s v=""/>
    <s v=""/>
    <d v="2000-01-01T00:00:00"/>
    <s v=""/>
    <s v="12/14/2015- Prep onboard. Sent sales email again how to move forward. Still awaiting reply."/>
    <s v="Dean Bonsujet"/>
    <e v="#VALUE!"/>
    <e v="#VALUE!"/>
    <e v="#VALUE!"/>
    <x v="1"/>
    <e v="#VALUE!"/>
    <e v="#VALUE!"/>
    <x v="4"/>
    <x v="3"/>
  </r>
  <r>
    <x v="33"/>
    <s v="Deensha Bunhejee"/>
    <n v="3840"/>
    <x v="0"/>
    <d v="2015-12-31T00:00:00"/>
    <d v="2015-12-17T00:00:00"/>
    <d v="2015-12-17T00:00:00"/>
    <d v="2016-03-11T00:00:00"/>
    <d v="2016-02-22T00:00:00"/>
    <s v=""/>
    <s v=""/>
    <d v="2016-04-29T00:00:00"/>
    <s v=""/>
    <s v="02/29/2016: On Track for Project Completion, client reviewing employees information, no issues."/>
    <s v="Dean Bonsujet"/>
    <n v="97"/>
    <s v="Red Project"/>
    <s v=""/>
    <x v="1"/>
    <e v="#VALUE!"/>
    <e v="#VALUE!"/>
    <x v="8"/>
    <x v="2"/>
  </r>
  <r>
    <x v="34"/>
    <s v="Deensha Bunhejee"/>
    <n v="2625"/>
    <x v="1"/>
    <d v="2015-12-31T00:00:00"/>
    <d v="2015-12-09T00:00:00"/>
    <d v="2015-12-09T00:00:00"/>
    <d v="2016-01-25T00:00:00"/>
    <d v="2016-01-20T00:00:00"/>
    <s v=""/>
    <s v=""/>
    <d v="2016-02-26T00:00:00"/>
    <d v="2016-02-26T00:00:00"/>
    <s v="02/22/2016: on track for Project Completion, service reviewing account. No issues"/>
    <s v="Dean Bonsujet"/>
    <s v=""/>
    <s v=""/>
    <s v=""/>
    <x v="1"/>
    <n v="2"/>
    <n v="2016"/>
    <x v="10"/>
    <x v="2"/>
  </r>
  <r>
    <x v="35"/>
    <s v="Deensha Bunhejee"/>
    <n v="10374"/>
    <x v="1"/>
    <d v="2015-10-31T00:00:00"/>
    <d v="2015-10-14T00:00:00"/>
    <d v="2015-10-13T00:00:00"/>
    <d v="2015-12-03T00:00:00"/>
    <d v="2015-12-03T00:00:00"/>
    <d v="2015-12-21T00:00:00"/>
    <s v=""/>
    <d v="2016-03-04T00:00:00"/>
    <d v="2016-03-03T00:00:00"/>
    <s v="02/29/2016:  on track for Project Completion, service team still reviewing."/>
    <s v="Dean Bonsujet"/>
    <s v=""/>
    <s v=""/>
    <s v=""/>
    <x v="1"/>
    <n v="3"/>
    <n v="2016"/>
    <x v="1"/>
    <x v="2"/>
  </r>
  <r>
    <x v="36"/>
    <s v="Deensha Bunhejee"/>
    <n v="3360"/>
    <x v="0"/>
    <d v="2016-01-13T00:00:00"/>
    <d v="2016-01-13T00:00:00"/>
    <d v="2016-01-13T00:00:00"/>
    <d v="2016-02-29T00:00:00"/>
    <d v="2016-02-05T00:00:00"/>
    <s v=""/>
    <s v=""/>
    <d v="2016-04-04T00:00:00"/>
    <s v=""/>
    <s v="02/29/2016: On Track for Project Completion, Preparing service documents, no issues."/>
    <s v="Dean Bonsujet"/>
    <n v="59"/>
    <s v=""/>
    <s v=""/>
    <x v="1"/>
    <e v="#VALUE!"/>
    <e v="#VALUE!"/>
    <x v="8"/>
    <x v="2"/>
  </r>
  <r>
    <x v="37"/>
    <s v="Deensha Bunhejee"/>
    <n v="6720"/>
    <x v="0"/>
    <d v="2015-08-31T00:00:00"/>
    <d v="2015-08-28T00:00:00"/>
    <d v="2015-08-26T00:00:00"/>
    <d v="2016-03-15T00:00:00"/>
    <s v=""/>
    <d v="2015-12-18T00:00:00"/>
    <s v=""/>
    <d v="2016-04-22T00:00:00"/>
    <s v=""/>
    <s v="02/29/2016: On Track for Go-Live, client testing, no issues."/>
    <s v="Dean Bonsujet"/>
    <n v="171"/>
    <s v="Red Project"/>
    <e v="#VALUE!"/>
    <x v="1"/>
    <e v="#VALUE!"/>
    <e v="#VALUE!"/>
    <x v="8"/>
    <x v="2"/>
  </r>
  <r>
    <x v="38"/>
    <s v="Deensha Bunhejee"/>
    <n v="2362"/>
    <x v="1"/>
    <d v="2015-05-31T00:00:00"/>
    <d v="2015-06-02T00:00:00"/>
    <d v="2015-06-01T00:00:00"/>
    <d v="2015-07-13T00:00:00"/>
    <d v="2015-07-17T00:00:00"/>
    <d v="2015-12-25T00:00:00"/>
    <d v="2016-01-14T00:00:00"/>
    <d v="2016-01-22T00:00:00"/>
    <d v="2016-01-14T00:00:00"/>
    <s v="01/11/2016: At Risk for Project Closure, client not available for Service Call. Email sent awaiting response to reschedule."/>
    <s v="Dean Bonsujet"/>
    <s v=""/>
    <s v=""/>
    <s v=""/>
    <x v="1"/>
    <n v="1"/>
    <n v="2016"/>
    <x v="4"/>
    <x v="2"/>
  </r>
  <r>
    <x v="39"/>
    <s v="Deensha Bunhejee"/>
    <n v="5280"/>
    <x v="1"/>
    <d v="2015-09-30T00:00:00"/>
    <d v="2015-09-29T00:00:00"/>
    <d v="2015-09-29T00:00:00"/>
    <d v="2015-10-29T00:00:00"/>
    <d v="2015-10-29T00:00:00"/>
    <d v="2015-12-04T00:00:00"/>
    <s v=""/>
    <d v="2016-01-26T00:00:00"/>
    <d v="2016-01-26T00:00:00"/>
    <s v="01/26/2016: On Track for Project Closure, service call scheduled, no issues."/>
    <s v="Dean Bonsujet"/>
    <s v=""/>
    <s v=""/>
    <s v=""/>
    <x v="1"/>
    <n v="1"/>
    <n v="2016"/>
    <x v="4"/>
    <x v="2"/>
  </r>
  <r>
    <x v="40"/>
    <s v="Deensha Bunhejee"/>
    <n v="1152"/>
    <x v="1"/>
    <s v=""/>
    <d v="2015-02-26T00:00:00"/>
    <d v="2015-02-18T00:00:00"/>
    <d v="2015-04-08T00:00:00"/>
    <d v="2015-03-06T00:00:00"/>
    <d v="2015-05-05T00:00:00"/>
    <d v="2015-04-09T00:00:00"/>
    <d v="2015-05-12T00:00:00"/>
    <d v="2015-04-30T00:00:00"/>
    <s v="04/28/2015: On Track for Project Completion, awaiting for account acceptance by service."/>
    <s v="Dean Bonsujet"/>
    <s v=""/>
    <s v=""/>
    <s v=""/>
    <x v="1"/>
    <n v="4"/>
    <n v="2015"/>
    <x v="2"/>
    <x v="1"/>
  </r>
  <r>
    <x v="41"/>
    <s v="Deensha Bunhejee"/>
    <n v="5688"/>
    <x v="1"/>
    <s v=""/>
    <d v="2014-09-25T00:00:00"/>
    <d v="2014-09-25T00:00:00"/>
    <d v="2014-12-08T00:00:00"/>
    <d v="2014-12-03T00:00:00"/>
    <d v="2014-12-17T00:00:00"/>
    <d v="2014-12-12T00:00:00"/>
    <d v="2014-12-26T00:00:00"/>
    <d v="2014-12-16T00:00:00"/>
    <s v="12/08/2014: On Track for Transition, working on transfer to service documents, no issues."/>
    <s v="Dean Bonsujet"/>
    <s v=""/>
    <s v=""/>
    <s v=""/>
    <x v="1"/>
    <n v="12"/>
    <n v="2014"/>
    <x v="3"/>
    <x v="4"/>
  </r>
  <r>
    <x v="42"/>
    <s v="Deensha Bunhejee"/>
    <n v="7020"/>
    <x v="1"/>
    <d v="2015-05-30T00:00:00"/>
    <d v="2015-05-20T00:00:00"/>
    <d v="2015-05-20T00:00:00"/>
    <d v="2015-06-30T00:00:00"/>
    <d v="2015-06-15T00:00:00"/>
    <d v="2015-07-27T00:00:00"/>
    <d v="2015-07-28T00:00:00"/>
    <d v="2015-09-11T00:00:00"/>
    <d v="2015-09-11T00:00:00"/>
    <s v="09/08/2015: On Track for Project Closure, no outstanding issue, service call on 9/10/11"/>
    <s v="Dean Bonsujet"/>
    <s v=""/>
    <s v=""/>
    <s v=""/>
    <x v="1"/>
    <n v="9"/>
    <n v="2015"/>
    <x v="7"/>
    <x v="1"/>
  </r>
  <r>
    <x v="43"/>
    <s v="Deensha Bunhejee"/>
    <n v="3150"/>
    <x v="1"/>
    <d v="2015-06-30T00:00:00"/>
    <d v="2015-06-01T00:00:00"/>
    <d v="2015-06-01T00:00:00"/>
    <d v="2015-07-17T00:00:00"/>
    <d v="2015-07-20T00:00:00"/>
    <d v="2015-10-22T00:00:00"/>
    <d v="2015-11-11T00:00:00"/>
    <d v="2015-11-26T00:00:00"/>
    <d v="2015-11-17T00:00:00"/>
    <s v="11/11/15: on track for project completion client did 3rd payroll with no issues preparing transfer documents"/>
    <s v="Dean Bonsujet"/>
    <s v=""/>
    <s v=""/>
    <s v=""/>
    <x v="1"/>
    <n v="11"/>
    <n v="2015"/>
    <x v="5"/>
    <x v="1"/>
  </r>
  <r>
    <x v="44"/>
    <s v="Deensha Bunhejee"/>
    <n v="2142"/>
    <x v="0"/>
    <d v="2015-07-30T00:00:00"/>
    <d v="2015-06-11T00:00:00"/>
    <d v="2015-06-11T00:00:00"/>
    <d v="2015-08-27T00:00:00"/>
    <d v="2015-08-31T00:00:00"/>
    <d v="2015-12-14T00:00:00"/>
    <s v=""/>
    <d v="2016-03-25T00:00:00"/>
    <s v=""/>
    <s v="02/29/2016: On Track for Project Completion, client capturing time, vacation reviewed and confirmed, no issue."/>
    <s v="Deeshal Muthusamimudah"/>
    <n v="207"/>
    <s v="Red Project"/>
    <n v="186"/>
    <x v="1"/>
    <e v="#VALUE!"/>
    <e v="#VALUE!"/>
    <x v="1"/>
    <x v="2"/>
  </r>
  <r>
    <x v="45"/>
    <s v="Deeraj Toolsie"/>
    <n v="3780"/>
    <x v="0"/>
    <d v="2014-08-01T00:00:00"/>
    <d v="2014-09-02T00:00:00"/>
    <d v="2014-09-01T00:00:00"/>
    <d v="2015-01-20T00:00:00"/>
    <s v=""/>
    <d v="2015-02-19T00:00:00"/>
    <s v=""/>
    <d v="2015-02-26T00:00:00"/>
    <s v=""/>
    <s v="02/24/2015: Pinky to follow up with customer/ sales to understand way forward."/>
    <s v="Dean Bonsujet"/>
    <n v="128"/>
    <s v="Red Project"/>
    <e v="#VALUE!"/>
    <x v="0"/>
    <e v="#VALUE!"/>
    <e v="#VALUE!"/>
    <x v="10"/>
    <x v="1"/>
  </r>
  <r>
    <x v="46"/>
    <s v="Diny Sunnasy"/>
    <n v="1188"/>
    <x v="1"/>
    <d v="2015-12-31T00:00:00"/>
    <d v="2015-09-28T00:00:00"/>
    <d v="2015-09-28T00:00:00"/>
    <d v="2015-11-24T00:00:00"/>
    <d v="2015-11-20T00:00:00"/>
    <d v="2015-12-29T00:00:00"/>
    <d v="2016-01-28T00:00:00"/>
    <d v="2016-01-28T00:00:00"/>
    <d v="2016-01-30T00:00:00"/>
    <s v="01/26/16: Project completion delayed from 01/28/16 to 02/02/16. People:Client  requested changed in punch policy.Error in new hire on DF affecting pay transmission. One CRM Case created. Product: Client having issues with bell. Ticket raised with clock team."/>
    <s v="Deeshal Muthusamimudah"/>
    <s v=""/>
    <s v=""/>
    <s v=""/>
    <x v="0"/>
    <n v="1"/>
    <n v="2016"/>
    <x v="4"/>
    <x v="2"/>
  </r>
  <r>
    <x v="47"/>
    <s v="Diny Sunnasy"/>
    <n v="1183"/>
    <x v="0"/>
    <d v="2015-11-30T00:00:00"/>
    <d v="2015-11-24T00:00:00"/>
    <d v="2015-11-24T00:00:00"/>
    <d v="2016-01-12T00:00:00"/>
    <d v="2016-01-13T00:00:00"/>
    <s v=""/>
    <s v=""/>
    <d v="2016-03-04T00:00:00"/>
    <s v=""/>
    <s v="02/29/16 - DS: Project Completion delayed from 2/29 to 3/4. Still awaiting sign-off from client.TTS docs already submitted."/>
    <s v="Dean Bonsujet"/>
    <n v="74"/>
    <s v="Red Project"/>
    <s v=""/>
    <x v="0"/>
    <e v="#VALUE!"/>
    <e v="#VALUE!"/>
    <x v="1"/>
    <x v="2"/>
  </r>
  <r>
    <x v="48"/>
    <s v="Diny Sunnasy"/>
    <n v="1560"/>
    <x v="2"/>
    <d v="2016-03-14T00:00:00"/>
    <s v=""/>
    <s v=""/>
    <s v=""/>
    <s v=""/>
    <s v=""/>
    <s v=""/>
    <d v="2000-01-01T00:00:00"/>
    <s v=""/>
    <s v=""/>
    <s v="Dean Bonsujet"/>
    <e v="#VALUE!"/>
    <e v="#VALUE!"/>
    <e v="#VALUE!"/>
    <x v="0"/>
    <e v="#VALUE!"/>
    <e v="#VALUE!"/>
    <x v="4"/>
    <x v="3"/>
  </r>
  <r>
    <x v="49"/>
    <s v="Diny Sunnasy"/>
    <n v="1102"/>
    <x v="0"/>
    <d v="2016-01-28T00:00:00"/>
    <d v="2016-01-28T00:00:00"/>
    <d v="2016-01-28T00:00:00"/>
    <d v="2016-03-08T00:00:00"/>
    <s v=""/>
    <s v=""/>
    <s v=""/>
    <d v="2016-06-04T00:00:00"/>
    <s v=""/>
    <s v="02/29/16 - On track for Go Live. DSS configuration and testing being done in parallel progress with No issues."/>
    <s v="Deeshal Muthusamimudah"/>
    <n v="92"/>
    <s v="Red Project"/>
    <e v="#VALUE!"/>
    <x v="0"/>
    <e v="#VALUE!"/>
    <e v="#VALUE!"/>
    <x v="9"/>
    <x v="2"/>
  </r>
  <r>
    <x v="50"/>
    <s v="Doobmanee Bedadun"/>
    <n v="1620"/>
    <x v="3"/>
    <d v="2016-01-26T00:00:00"/>
    <d v="2016-01-26T00:00:00"/>
    <d v="2016-01-26T00:00:00"/>
    <d v="2016-02-25T00:00:00"/>
    <s v=""/>
    <d v="2016-03-24T00:00:00"/>
    <s v=""/>
    <d v="2016-03-31T00:00:00"/>
    <s v=""/>
    <s v="2/22/16: Project on hold called customer and they are not ready to move forward with Implementation due to organizational changes. Next contact 3/30/16"/>
    <s v="Dean Bonsujet"/>
    <n v="48"/>
    <s v=""/>
    <e v="#VALUE!"/>
    <x v="1"/>
    <e v="#VALUE!"/>
    <e v="#VALUE!"/>
    <x v="1"/>
    <x v="2"/>
  </r>
  <r>
    <x v="51"/>
    <s v="Doobmanee Bedadun"/>
    <n v="2160"/>
    <x v="1"/>
    <d v="2015-09-30T00:00:00"/>
    <d v="2015-09-17T00:00:00"/>
    <d v="2015-09-16T00:00:00"/>
    <d v="2015-11-18T00:00:00"/>
    <d v="2015-11-23T00:00:00"/>
    <d v="2015-12-14T00:00:00"/>
    <d v="2015-12-21T00:00:00"/>
    <d v="2016-01-11T00:00:00"/>
    <d v="2016-01-06T00:00:00"/>
    <s v="01/05/2015 - On Track for Project Closure. Call scheduled with service and client on 01/06/2015. No issues."/>
    <s v="Deeshal Muthusamimudah"/>
    <s v=""/>
    <s v=""/>
    <s v=""/>
    <x v="1"/>
    <n v="1"/>
    <n v="2016"/>
    <x v="4"/>
    <x v="2"/>
  </r>
  <r>
    <x v="52"/>
    <s v="Doobmanee Bedadun"/>
    <n v="174"/>
    <x v="1"/>
    <d v="2015-11-30T00:00:00"/>
    <d v="2015-11-17T00:00:00"/>
    <d v="2015-11-17T00:00:00"/>
    <d v="2015-12-04T00:00:00"/>
    <d v="2015-12-03T00:00:00"/>
    <d v="2015-12-31T00:00:00"/>
    <d v="2016-02-10T00:00:00"/>
    <d v="2016-02-02T00:00:00"/>
    <d v="2016-02-12T00:00:00"/>
    <s v="02/08/2016: Project completion delayed since client had a death in the family. Transfer Call scheduled for 2/10/16"/>
    <s v="Deeshal Muthusamimudah"/>
    <s v=""/>
    <s v=""/>
    <s v=""/>
    <x v="1"/>
    <n v="2"/>
    <n v="2016"/>
    <x v="10"/>
    <x v="2"/>
  </r>
  <r>
    <x v="53"/>
    <s v="Doobmanee Bedadun"/>
    <n v="614"/>
    <x v="1"/>
    <d v="2015-09-30T00:00:00"/>
    <d v="2015-09-14T00:00:00"/>
    <d v="2015-09-13T00:00:00"/>
    <d v="2015-10-23T00:00:00"/>
    <d v="2015-11-12T00:00:00"/>
    <d v="2015-11-19T00:00:00"/>
    <s v=""/>
    <d v="2016-02-19T00:00:00"/>
    <d v="2016-02-19T00:00:00"/>
    <s v="02/16/2016: On Track for Project closure. Scheduled Transfer to Service call for Wednesday 02/17/2016. No issues."/>
    <s v="Dean Bonsujet"/>
    <s v=""/>
    <s v=""/>
    <s v=""/>
    <x v="1"/>
    <n v="2"/>
    <n v="2016"/>
    <x v="10"/>
    <x v="2"/>
  </r>
  <r>
    <x v="54"/>
    <s v="Doobmanee Bedadun"/>
    <n v="3600"/>
    <x v="0"/>
    <d v="2015-10-31T00:00:00"/>
    <d v="2015-10-28T00:00:00"/>
    <d v="2015-10-28T00:00:00"/>
    <d v="2015-01-29T00:00:00"/>
    <d v="2016-01-29T00:00:00"/>
    <d v="2016-01-29T00:00:00"/>
    <s v=""/>
    <d v="2016-03-18T00:00:00"/>
    <s v=""/>
    <s v="03/01/2016: On Track for Project Closure. Client is processing payroll today 03/01/2016. No issues."/>
    <s v="Dean Bonsujet"/>
    <n v="103"/>
    <s v="Red Project"/>
    <s v=""/>
    <x v="1"/>
    <e v="#VALUE!"/>
    <e v="#VALUE!"/>
    <x v="1"/>
    <x v="2"/>
  </r>
  <r>
    <x v="55"/>
    <s v="Doobmanee Bedadun"/>
    <n v="1974"/>
    <x v="2"/>
    <d v="2016-05-13T00:00:00"/>
    <s v=""/>
    <s v=""/>
    <s v=""/>
    <s v=""/>
    <s v=""/>
    <s v=""/>
    <s v=""/>
    <s v=""/>
    <s v=""/>
    <s v="Dean Bonsujet"/>
    <e v="#VALUE!"/>
    <e v="#VALUE!"/>
    <e v="#VALUE!"/>
    <x v="1"/>
    <e v="#VALUE!"/>
    <e v="#VALUE!"/>
    <x v="0"/>
    <x v="0"/>
  </r>
  <r>
    <x v="56"/>
    <s v="Doobmanee Bedadun"/>
    <n v="1800"/>
    <x v="0"/>
    <d v="2015-12-18T00:00:00"/>
    <d v="2015-12-18T00:00:00"/>
    <d v="2015-12-18T00:00:00"/>
    <d v="2016-02-05T00:00:00"/>
    <d v="2016-01-29T00:00:00"/>
    <s v=""/>
    <s v=""/>
    <d v="2016-03-11T00:00:00"/>
    <s v=""/>
    <s v="03/01/2016: Project Closure delayed from 03/11/2016 to 03/25/2016. Client will do a second live Run."/>
    <s v="Dean Bonsujet"/>
    <n v="61"/>
    <s v=""/>
    <s v=""/>
    <x v="1"/>
    <e v="#VALUE!"/>
    <e v="#VALUE!"/>
    <x v="1"/>
    <x v="2"/>
  </r>
  <r>
    <x v="57"/>
    <s v="Doobmanee Bedadun"/>
    <n v="2940"/>
    <x v="0"/>
    <d v="2016-02-02T00:00:00"/>
    <d v="2016-02-02T00:00:00"/>
    <d v="2016-02-05T00:00:00"/>
    <d v="2016-03-03T00:00:00"/>
    <d v="2016-03-03T00:00:00"/>
    <d v="2015-12-31T00:00:00"/>
    <s v=""/>
    <d v="2016-04-28T00:00:00"/>
    <s v=""/>
    <s v="03/01/2016: On Track for Go-Live. Client will start employees' fingerprints enrollment as from Thursday. No issues."/>
    <s v="Dean Bonsujet"/>
    <n v="63"/>
    <s v=""/>
    <s v=""/>
    <x v="1"/>
    <e v="#VALUE!"/>
    <e v="#VALUE!"/>
    <x v="8"/>
    <x v="2"/>
  </r>
  <r>
    <x v="58"/>
    <s v="Doobmanee Bedadun"/>
    <n v="2079"/>
    <x v="0"/>
    <d v="2016-02-29T00:00:00"/>
    <d v="2016-02-29T00:00:00"/>
    <d v="2016-02-29T00:00:00"/>
    <d v="2016-03-30T00:00:00"/>
    <s v=""/>
    <s v=""/>
    <s v=""/>
    <d v="2016-04-25T00:00:00"/>
    <s v=""/>
    <s v="03/01/2016: On track for Go-Live. Waiting for Discovery Sign-Off from client. No issues."/>
    <s v="Dean Bonsujet"/>
    <n v="41"/>
    <s v=""/>
    <e v="#VALUE!"/>
    <x v="1"/>
    <e v="#VALUE!"/>
    <e v="#VALUE!"/>
    <x v="8"/>
    <x v="2"/>
  </r>
  <r>
    <x v="59"/>
    <s v="Dylen Citta"/>
    <n v="960"/>
    <x v="1"/>
    <s v=""/>
    <d v="2014-04-23T00:00:00"/>
    <d v="2014-04-23T00:00:00"/>
    <d v="2014-06-30T00:00:00"/>
    <d v="2014-06-17T00:00:00"/>
    <d v="2014-07-23T00:00:00"/>
    <d v="2014-07-24T00:00:00"/>
    <d v="2014-12-30T00:00:00"/>
    <d v="2014-12-10T00:00:00"/>
    <s v="12/09/14: At risk for project completion, client to give permission for PCR request before service accepts project."/>
    <s v="Dean Bonsujet"/>
    <s v=""/>
    <s v=""/>
    <s v=""/>
    <x v="0"/>
    <n v="12"/>
    <n v="2014"/>
    <x v="3"/>
    <x v="4"/>
  </r>
  <r>
    <x v="60"/>
    <s v="Dylen Citta"/>
    <n v="2280"/>
    <x v="4"/>
    <s v=""/>
    <d v="2014-09-18T00:00:00"/>
    <d v="2014-09-17T00:00:00"/>
    <d v="2014-10-30T00:00:00"/>
    <d v="2014-10-28T00:00:00"/>
    <d v="2015-03-30T00:00:00"/>
    <s v=""/>
    <d v="2015-04-23T00:00:00"/>
    <s v=""/>
    <s v="3/20/15: project cancelled"/>
    <s v="Dean Bonsujet"/>
    <n v="156"/>
    <s v=""/>
    <s v=""/>
    <x v="0"/>
    <e v="#VALUE!"/>
    <e v="#VALUE!"/>
    <x v="8"/>
    <x v="1"/>
  </r>
  <r>
    <x v="61"/>
    <s v="Dylen Citta"/>
    <n v="1500"/>
    <x v="1"/>
    <s v=""/>
    <d v="2014-07-21T00:00:00"/>
    <d v="2014-07-20T00:00:00"/>
    <d v="2014-09-23T00:00:00"/>
    <d v="2014-09-18T00:00:00"/>
    <d v="2014-12-30T00:00:00"/>
    <d v="2014-12-29T00:00:00"/>
    <d v="2015-01-15T00:00:00"/>
    <d v="2015-01-15T00:00:00"/>
    <s v="01/13/15:At Risk for Project Completion, documents sent to Service, awaiting approval."/>
    <s v="Dean Bonsujet"/>
    <s v=""/>
    <s v=""/>
    <s v=""/>
    <x v="0"/>
    <n v="1"/>
    <n v="2015"/>
    <x v="4"/>
    <x v="1"/>
  </r>
  <r>
    <x v="62"/>
    <s v="Dylen Citta"/>
    <n v="1488"/>
    <x v="1"/>
    <d v="2015-04-30T00:00:00"/>
    <d v="2015-04-21T00:00:00"/>
    <d v="2015-04-20T00:00:00"/>
    <d v="2015-07-07T00:00:00"/>
    <d v="2015-07-08T00:00:00"/>
    <d v="2015-09-25T00:00:00"/>
    <d v="2015-10-25T00:00:00"/>
    <d v="2015-10-31T00:00:00"/>
    <d v="2015-10-27T00:00:00"/>
    <s v="10/13/15:  At Risk For Project Completion, Service team ready for Transfer call, however client had a home emergency and may not be back in office in time for planned project closure."/>
    <s v="Dean Bonsujet"/>
    <s v=""/>
    <s v=""/>
    <s v=""/>
    <x v="0"/>
    <n v="10"/>
    <n v="2015"/>
    <x v="11"/>
    <x v="1"/>
  </r>
  <r>
    <x v="63"/>
    <s v="Dylen Citta"/>
    <n v="1920"/>
    <x v="3"/>
    <d v="2015-06-30T00:00:00"/>
    <d v="2015-06-18T00:00:00"/>
    <d v="2015-06-18T00:00:00"/>
    <d v="2015-09-14T00:00:00"/>
    <s v=""/>
    <d v="2015-10-23T00:00:00"/>
    <s v=""/>
    <d v="2015-10-30T00:00:00"/>
    <s v=""/>
    <s v="9/3/15: Project on hold. Client in peak season and does not have time to dedicate to implementation. Will follow up end November"/>
    <s v="Deeshal Muthusamimudah"/>
    <n v="97"/>
    <s v=""/>
    <e v="#VALUE!"/>
    <x v="0"/>
    <e v="#VALUE!"/>
    <e v="#VALUE!"/>
    <x v="11"/>
    <x v="1"/>
  </r>
  <r>
    <x v="64"/>
    <s v="Dylen Citta"/>
    <n v="4195"/>
    <x v="0"/>
    <d v="2015-03-31T00:00:00"/>
    <d v="2015-03-24T00:00:00"/>
    <d v="2015-03-23T00:00:00"/>
    <d v="2015-07-31T00:00:00"/>
    <d v="2015-07-31T00:00:00"/>
    <d v="2015-09-30T00:00:00"/>
    <s v=""/>
    <d v="2016-04-22T00:00:00"/>
    <s v=""/>
    <s v="02/29/16: On Track for Project Completion, Update to 7.48 requested.  To work on custom adhoc report and send out to client for review on 03/04."/>
    <s v="Deeshal Muthusamimudah"/>
    <n v="284"/>
    <s v="Red Project"/>
    <n v="217"/>
    <x v="0"/>
    <e v="#VALUE!"/>
    <e v="#VALUE!"/>
    <x v="8"/>
    <x v="2"/>
  </r>
  <r>
    <x v="65"/>
    <s v="Dylen Citta"/>
    <n v="4968"/>
    <x v="1"/>
    <d v="2015-03-31T00:00:00"/>
    <d v="2015-03-31T00:00:00"/>
    <d v="2015-03-30T00:00:00"/>
    <d v="2015-06-08T00:00:00"/>
    <d v="2015-06-09T00:00:00"/>
    <d v="2015-09-30T00:00:00"/>
    <d v="2015-09-30T00:00:00"/>
    <d v="2015-10-30T00:00:00"/>
    <d v="2015-10-01T00:00:00"/>
    <s v="09/24/15: On Track for Project Completion, difficulties with payroll."/>
    <s v="Dean Bonsujet"/>
    <s v=""/>
    <s v=""/>
    <s v=""/>
    <x v="0"/>
    <n v="10"/>
    <n v="2015"/>
    <x v="11"/>
    <x v="1"/>
  </r>
  <r>
    <x v="66"/>
    <s v="Dylen Citta"/>
    <n v="1440"/>
    <x v="0"/>
    <d v="2015-04-30T00:00:00"/>
    <d v="2015-04-21T00:00:00"/>
    <d v="2015-04-20T00:00:00"/>
    <d v="2016-01-21T00:00:00"/>
    <d v="2016-01-21T00:00:00"/>
    <d v="2016-01-15T00:00:00"/>
    <s v=""/>
    <d v="2016-04-01T00:00:00"/>
    <s v=""/>
    <s v="02/29/16: At Risk for project completion. Client requires too much hand holding. Issues raised are related to client not knowing how to use the system. Manager and Sales engaged."/>
    <s v="Deeshal Muthusamimudah"/>
    <n v="249"/>
    <s v="Red Project"/>
    <s v=""/>
    <x v="0"/>
    <e v="#VALUE!"/>
    <e v="#VALUE!"/>
    <x v="8"/>
    <x v="2"/>
  </r>
  <r>
    <x v="67"/>
    <s v="Dylen Citta"/>
    <n v="7200"/>
    <x v="0"/>
    <s v=""/>
    <d v="2014-12-12T00:00:00"/>
    <d v="2014-12-12T00:00:00"/>
    <d v="2015-04-14T00:00:00"/>
    <d v="2015-04-13T00:00:00"/>
    <d v="2016-04-01T00:00:00"/>
    <s v=""/>
    <d v="2016-04-01T00:00:00"/>
    <s v=""/>
    <s v="02/29/16: At Risk For Project Completion, Client requested two mock payroll runs prior to using Dayforce for actual Payroll Run due to previous issues encountered."/>
    <s v="Deeshal Muthusamimudah"/>
    <n v="341"/>
    <s v="Red Project"/>
    <n v="326"/>
    <x v="0"/>
    <e v="#VALUE!"/>
    <e v="#VALUE!"/>
    <x v="8"/>
    <x v="2"/>
  </r>
  <r>
    <x v="68"/>
    <s v="Dylen Citta"/>
    <n v="6768"/>
    <x v="0"/>
    <d v="2015-08-31T00:00:00"/>
    <d v="2015-08-31T00:00:00"/>
    <d v="2015-08-31T00:00:00"/>
    <d v="2016-01-22T00:00:00"/>
    <d v="2016-01-22T00:00:00"/>
    <d v="2016-02-10T00:00:00"/>
    <s v=""/>
    <d v="2016-05-30T00:00:00"/>
    <s v=""/>
    <s v="02/29/16: On Track For Project Completion, preparation for re-implementation currently underway.  No issues."/>
    <s v="Deeshal Muthusamimudah"/>
    <n v="196"/>
    <s v="Red Project"/>
    <s v=""/>
    <x v="0"/>
    <e v="#VALUE!"/>
    <e v="#VALUE!"/>
    <x v="2"/>
    <x v="2"/>
  </r>
  <r>
    <x v="69"/>
    <s v="Dylen Citta"/>
    <n v="6720"/>
    <x v="0"/>
    <d v="2015-08-31T00:00:00"/>
    <d v="2015-09-04T00:00:00"/>
    <d v="2015-09-03T00:00:00"/>
    <d v="2016-03-07T00:00:00"/>
    <s v=""/>
    <d v="2016-01-26T00:00:00"/>
    <s v=""/>
    <d v="2016-04-25T00:00:00"/>
    <s v=""/>
    <s v="02/29/16:  Go Live delayed from 03/04 to 03/07 due to client being unable to attend call on 02/23, call was rescheduled to 02/26."/>
    <s v="Deeshal Muthusamimudah"/>
    <n v="167"/>
    <s v="Red Project"/>
    <e v="#VALUE!"/>
    <x v="0"/>
    <e v="#VALUE!"/>
    <e v="#VALUE!"/>
    <x v="8"/>
    <x v="2"/>
  </r>
  <r>
    <x v="70"/>
    <s v="Dylen Citta"/>
    <n v="1152"/>
    <x v="4"/>
    <d v="2015-10-31T00:00:00"/>
    <d v="2015-11-04T00:00:00"/>
    <d v="2015-11-04T00:00:00"/>
    <d v="2016-02-05T00:00:00"/>
    <s v=""/>
    <s v=""/>
    <s v=""/>
    <d v="2016-02-29T00:00:00"/>
    <s v=""/>
    <s v="01/19/16:  Delay Go Live from 01/12 to 02/05.  People: Due to festive season and delay in training employees. Testing and training in progress ECD 1/29/16."/>
    <s v="Neermal Ramkissoon"/>
    <n v="84"/>
    <s v=""/>
    <e v="#VALUE!"/>
    <x v="0"/>
    <e v="#VALUE!"/>
    <e v="#VALUE!"/>
    <x v="10"/>
    <x v="2"/>
  </r>
  <r>
    <x v="71"/>
    <s v="Dylen Citta"/>
    <n v="16200"/>
    <x v="1"/>
    <s v=""/>
    <d v="2014-07-31T00:00:00"/>
    <d v="2014-07-30T00:00:00"/>
    <d v="2014-09-16T00:00:00"/>
    <d v="2014-09-16T00:00:00"/>
    <d v="2015-01-09T00:00:00"/>
    <d v="2014-12-28T00:00:00"/>
    <d v="2015-04-30T00:00:00"/>
    <d v="2015-05-05T00:00:00"/>
    <s v="4/28/15: On track for project completion, issues brought up by service and client fixed.  Awaiting client confirmation prior to acceptance by Service."/>
    <s v="Dean Bonsujet"/>
    <s v=""/>
    <s v=""/>
    <s v=""/>
    <x v="0"/>
    <n v="5"/>
    <n v="2015"/>
    <x v="8"/>
    <x v="1"/>
  </r>
  <r>
    <x v="72"/>
    <s v="Dylen Citta"/>
    <n v="4050"/>
    <x v="1"/>
    <s v=""/>
    <d v="2014-08-15T00:00:00"/>
    <d v="2014-07-27T00:00:00"/>
    <d v="2014-10-08T00:00:00"/>
    <d v="2014-10-07T00:00:00"/>
    <d v="2014-12-30T00:00:00"/>
    <d v="2014-12-29T00:00:00"/>
    <d v="2015-01-30T00:00:00"/>
    <d v="2015-01-20T00:00:00"/>
    <s v="01/13/15: At risk for Project Completion,Documents sent. Awaiting Service Approval."/>
    <s v="Dean Bonsujet"/>
    <s v=""/>
    <s v=""/>
    <s v=""/>
    <x v="0"/>
    <n v="1"/>
    <n v="2015"/>
    <x v="4"/>
    <x v="1"/>
  </r>
  <r>
    <x v="73"/>
    <s v="Dylen Citta"/>
    <n v="840"/>
    <x v="1"/>
    <s v=""/>
    <d v="2014-09-18T00:00:00"/>
    <d v="2014-09-22T00:00:00"/>
    <d v="2014-11-24T00:00:00"/>
    <d v="2014-11-20T00:00:00"/>
    <d v="2014-12-19T00:00:00"/>
    <d v="2014-12-29T00:00:00"/>
    <d v="2015-01-30T00:00:00"/>
    <d v="2015-01-22T00:00:00"/>
    <s v="01/20/2015:At risk for Project Completion, Service team responded with minor items to be amended, to send back amendments on 01/20/15"/>
    <s v="Dean Bonsujet"/>
    <s v=""/>
    <s v=""/>
    <s v=""/>
    <x v="0"/>
    <n v="1"/>
    <n v="2015"/>
    <x v="4"/>
    <x v="1"/>
  </r>
  <r>
    <x v="74"/>
    <s v="Dylen Citta"/>
    <n v="1920"/>
    <x v="1"/>
    <s v=""/>
    <d v="2014-08-08T00:00:00"/>
    <d v="2014-08-07T00:00:00"/>
    <d v="2014-09-18T00:00:00"/>
    <d v="2014-09-15T00:00:00"/>
    <d v="2015-07-06T00:00:00"/>
    <d v="2015-07-07T00:00:00"/>
    <d v="2015-09-30T00:00:00"/>
    <d v="2015-09-02T00:00:00"/>
    <s v="09/01/15:  On Track for Project Completion.  Client transmitting payroll on 09/1.  To verify and transfer to Service on 09/02."/>
    <s v="Dean Bonsujet"/>
    <s v=""/>
    <s v=""/>
    <s v=""/>
    <x v="0"/>
    <n v="9"/>
    <n v="2015"/>
    <x v="7"/>
    <x v="1"/>
  </r>
  <r>
    <x v="75"/>
    <s v="Dylen Citta"/>
    <n v="7872"/>
    <x v="1"/>
    <s v=""/>
    <d v="2014-05-22T00:00:00"/>
    <d v="2014-05-21T00:00:00"/>
    <d v="2014-10-07T00:00:00"/>
    <d v="2014-10-07T00:00:00"/>
    <d v="2015-05-15T00:00:00"/>
    <d v="2015-05-15T00:00:00"/>
    <d v="2015-06-30T00:00:00"/>
    <d v="2015-06-29T00:00:00"/>
    <s v="06/23/15: Project Completion Delayed from 06/19 to 06/30. People, client wishes to ensure a clean live payroll run prior to giving complete sign-off to service. Payroll to be run on 06/23"/>
    <s v="Dean Bonsujet"/>
    <s v=""/>
    <s v=""/>
    <s v=""/>
    <x v="0"/>
    <n v="6"/>
    <n v="2015"/>
    <x v="9"/>
    <x v="1"/>
  </r>
  <r>
    <x v="76"/>
    <s v="Dylen Citta"/>
    <n v="9240"/>
    <x v="5"/>
    <d v="2015-10-01T00:00:00"/>
    <d v="2015-10-01T00:00:00"/>
    <d v="2015-10-05T00:00:00"/>
    <d v="2016-04-06T00:00:00"/>
    <s v=""/>
    <d v="2016-05-26T00:00:00"/>
    <s v=""/>
    <d v="2016-05-30T00:00:00"/>
    <s v=""/>
    <s v="03/01/2016: At Risk for go live. Client still hasn't completed the HR import. Sales Engaged, awaiting response."/>
    <s v="Deeshal Muthusamimudah"/>
    <n v="173"/>
    <s v=""/>
    <e v="#VALUE!"/>
    <x v="0"/>
    <e v="#VALUE!"/>
    <e v="#VALUE!"/>
    <x v="2"/>
    <x v="2"/>
  </r>
  <r>
    <x v="77"/>
    <s v="Dylen Citta"/>
    <n v="672"/>
    <x v="1"/>
    <s v=""/>
    <d v="2014-02-10T00:00:00"/>
    <d v="2014-02-10T00:00:00"/>
    <d v="2014-04-29T00:00:00"/>
    <d v="2014-03-27T00:00:00"/>
    <d v="2014-05-09T00:00:00"/>
    <d v="2014-05-11T00:00:00"/>
    <d v="2014-05-14T00:00:00"/>
    <d v="2014-05-14T00:00:00"/>
    <s v="5/9/14- On track for complete transfer to Service May 14_x000d__x000a__x000d__x000a_5/6/14- On track for transfer to Service May 8 .Date changed due to sign off delay_x000d__x000a__x000d__x000a_5/2/14- On track for trans fer to service May 5_x000d__x000a__x000d__x000a_4/25/14-On track for first pay day Apr 26_x000d__x000a__x000d__x000a_Apr 4- Entitlements issue has been corrected. On track for first punch Apr 7_x000d__x000a_Mar 19-Moved live date due to U.S. and Canadian contact with conflicting entitlement setup request"/>
    <s v="Dean Bonsujet"/>
    <s v=""/>
    <s v=""/>
    <s v=""/>
    <x v="0"/>
    <n v="5"/>
    <n v="2014"/>
    <x v="2"/>
    <x v="4"/>
  </r>
  <r>
    <x v="78"/>
    <s v="Dylen Citta"/>
    <n v="4080"/>
    <x v="3"/>
    <s v=""/>
    <d v="2014-10-21T00:00:00"/>
    <s v=""/>
    <d v="2014-12-01T00:00:00"/>
    <s v=""/>
    <d v="2014-12-26T00:00:00"/>
    <s v=""/>
    <d v="2015-01-02T00:00:00"/>
    <s v=""/>
    <s v="6/5/15: to follow up with sales on 6/9/15 to determine action on project"/>
    <s v="Dean Bonsujet"/>
    <n v="54"/>
    <s v=""/>
    <e v="#VALUE!"/>
    <x v="0"/>
    <e v="#VALUE!"/>
    <e v="#VALUE!"/>
    <x v="4"/>
    <x v="1"/>
  </r>
  <r>
    <x v="79"/>
    <s v="Dylen Citta"/>
    <n v="996"/>
    <x v="1"/>
    <s v=""/>
    <d v="2014-03-19T00:00:00"/>
    <d v="2014-03-21T00:00:00"/>
    <d v="2014-06-19T00:00:00"/>
    <d v="2014-06-03T00:00:00"/>
    <d v="2014-07-25T00:00:00"/>
    <d v="2014-07-21T00:00:00"/>
    <d v="2014-08-12T00:00:00"/>
    <d v="2014-08-06T00:00:00"/>
    <s v="7/29/14: PROJECT COMPLETE UPDATE: Client delayed in returning sign off project now in service for review _x000d__x000a__x000d__x000a_7/18/14- On track for transfer to service July 25_x000d__x000a__x000d__x000a_7/4/14- On track for project completion July 4._x000d__x000a__x000d__x000a_6/20/14- On track for transition to service June 26_x000d__x000a__x000d__x000a_06/12/14:_x000d__x000a_on track  for transition to service June 20._x000d__x000a__x000d__x000a_6/6/14- On track for go live June 9_x000d__x000a__x000d__x000a_5/23/14- On track for Live date June 9_x000d__x000a__x000d__x000a_5/16/14- Not on track for Live date sales delay_x000d__x000a__x000d__x000a_5/9/14-On Track for live date of May 20_x000d__x000a__x000d__x000a_5/2/14-On Track for live date of May 20. Awaiting quotation from sales and response from client for Time and Attendance Module"/>
    <s v="Dean Bonsujet"/>
    <s v=""/>
    <s v=""/>
    <s v=""/>
    <x v="0"/>
    <n v="8"/>
    <n v="2014"/>
    <x v="6"/>
    <x v="4"/>
  </r>
  <r>
    <x v="80"/>
    <s v="Dylen Citta"/>
    <n v="2460"/>
    <x v="1"/>
    <s v=""/>
    <d v="2014-08-15T00:00:00"/>
    <d v="2014-08-14T00:00:00"/>
    <d v="2014-11-24T00:00:00"/>
    <d v="2014-11-20T00:00:00"/>
    <d v="2015-02-26T00:00:00"/>
    <d v="2015-03-03T00:00:00"/>
    <d v="2015-04-24T00:00:00"/>
    <d v="2015-04-09T00:00:00"/>
    <s v="04/7/15: On Track for Project Completion, to fix issues and re-submit on 4/7."/>
    <s v="Dean Bonsujet"/>
    <s v=""/>
    <s v=""/>
    <s v=""/>
    <x v="0"/>
    <n v="4"/>
    <n v="2015"/>
    <x v="8"/>
    <x v="1"/>
  </r>
  <r>
    <x v="81"/>
    <s v="Dylen Citta"/>
    <n v="900"/>
    <x v="1"/>
    <s v=""/>
    <d v="2015-03-17T00:00:00"/>
    <d v="2015-03-09T00:00:00"/>
    <d v="2015-05-14T00:00:00"/>
    <d v="2015-05-14T00:00:00"/>
    <d v="2015-06-16T00:00:00"/>
    <d v="2015-06-15T00:00:00"/>
    <d v="2015-06-30T00:00:00"/>
    <d v="2015-08-04T00:00:00"/>
    <s v="06/15/15: On Track for project completion, account transitioned to service. TSF call with client 06/18/15."/>
    <s v="Dean Bonsujet"/>
    <s v=""/>
    <s v=""/>
    <s v=""/>
    <x v="0"/>
    <n v="8"/>
    <n v="2015"/>
    <x v="9"/>
    <x v="1"/>
  </r>
  <r>
    <x v="82"/>
    <s v="Dylen Citta"/>
    <n v="5040"/>
    <x v="0"/>
    <d v="2015-04-30T00:00:00"/>
    <d v="2015-04-22T00:00:00"/>
    <d v="2015-04-22T00:00:00"/>
    <d v="2016-03-21T00:00:00"/>
    <s v=""/>
    <d v="2015-10-09T00:00:00"/>
    <s v=""/>
    <d v="2016-04-27T00:00:00"/>
    <s v=""/>
    <s v="2/29/16:  On Track For Go Live, Currently working on refinements of solution proposed.  Test walkthrough scheduled for 7th of March. No Issues."/>
    <s v="Deeshal Muthusamimudah"/>
    <n v="266"/>
    <s v="Red Project"/>
    <e v="#VALUE!"/>
    <x v="0"/>
    <e v="#VALUE!"/>
    <e v="#VALUE!"/>
    <x v="8"/>
    <x v="2"/>
  </r>
  <r>
    <x v="83"/>
    <s v="Dylen Citta"/>
    <n v="4158"/>
    <x v="1"/>
    <s v=""/>
    <d v="2014-11-24T00:00:00"/>
    <d v="2014-11-23T00:00:00"/>
    <d v="2015-02-17T00:00:00"/>
    <d v="2015-02-17T00:00:00"/>
    <d v="2015-04-10T00:00:00"/>
    <d v="2015-04-21T00:00:00"/>
    <d v="2015-04-30T00:00:00"/>
    <d v="2015-04-30T00:00:00"/>
    <s v="04/28/15: On Track for Project Completion, transfer to service done. Awaiting service response."/>
    <s v="Dean Bonsujet"/>
    <s v=""/>
    <s v=""/>
    <s v=""/>
    <x v="0"/>
    <n v="4"/>
    <n v="2015"/>
    <x v="8"/>
    <x v="1"/>
  </r>
  <r>
    <x v="84"/>
    <s v="Dylen Citta"/>
    <n v="9850"/>
    <x v="0"/>
    <d v="2015-03-31T00:00:00"/>
    <d v="2015-03-31T00:00:00"/>
    <d v="2015-03-30T00:00:00"/>
    <d v="2015-07-06T00:00:00"/>
    <d v="2015-06-29T00:00:00"/>
    <d v="2015-12-21T00:00:00"/>
    <s v=""/>
    <d v="2016-03-31T00:00:00"/>
    <s v=""/>
    <s v="02/29/16: On track for Project Completion, Currently working on transfer to Service documents. no issues"/>
    <s v="Deeshal Muthusamimudah"/>
    <n v="263"/>
    <s v="Red Project"/>
    <n v="249"/>
    <x v="0"/>
    <e v="#VALUE!"/>
    <e v="#VALUE!"/>
    <x v="1"/>
    <x v="2"/>
  </r>
  <r>
    <x v="85"/>
    <s v="Dylen Citta"/>
    <n v="969"/>
    <x v="1"/>
    <s v=""/>
    <d v="2014-10-27T00:00:00"/>
    <d v="2014-10-27T00:00:00"/>
    <d v="2015-01-06T00:00:00"/>
    <d v="2014-12-29T00:00:00"/>
    <d v="2015-04-24T00:00:00"/>
    <d v="2015-04-22T00:00:00"/>
    <d v="2015-05-31T00:00:00"/>
    <d v="2015-05-11T00:00:00"/>
    <s v="05/05/15 :On track Project Completion,to follow up with client concerning issues raised to Service."/>
    <s v="Dean Bonsujet"/>
    <s v=""/>
    <s v=""/>
    <s v=""/>
    <x v="0"/>
    <n v="5"/>
    <n v="2015"/>
    <x v="2"/>
    <x v="1"/>
  </r>
  <r>
    <x v="86"/>
    <s v="Dylen Citta"/>
    <n v="1728"/>
    <x v="1"/>
    <s v=""/>
    <s v=""/>
    <s v=""/>
    <s v=""/>
    <s v=""/>
    <s v=""/>
    <s v=""/>
    <d v="2015-04-28T00:00:00"/>
    <d v="2015-04-30T00:00:00"/>
    <s v=""/>
    <s v="Dean Bonsujet"/>
    <s v=""/>
    <s v=""/>
    <e v="#VALUE!"/>
    <x v="0"/>
    <n v="4"/>
    <n v="2015"/>
    <x v="8"/>
    <x v="1"/>
  </r>
  <r>
    <x v="87"/>
    <s v="Dylen Citta"/>
    <n v="4320"/>
    <x v="1"/>
    <d v="2015-05-31T00:00:00"/>
    <d v="2015-05-13T00:00:00"/>
    <d v="2015-05-13T00:00:00"/>
    <d v="2015-06-23T00:00:00"/>
    <d v="2015-06-08T00:00:00"/>
    <d v="2016-01-18T00:00:00"/>
    <s v=""/>
    <d v="2016-03-04T00:00:00"/>
    <d v="2016-02-29T00:00:00"/>
    <s v="02/22/16: DM, On track for project completion. account already with service for review. Agreed to assist client with one more pay transmission due 02/27 due to previous issues on payroll."/>
    <s v="Deeshal Muthusamimudah"/>
    <s v=""/>
    <s v=""/>
    <s v=""/>
    <x v="0"/>
    <n v="2"/>
    <n v="2016"/>
    <x v="1"/>
    <x v="2"/>
  </r>
  <r>
    <x v="88"/>
    <s v="Dylen Citta"/>
    <n v="1488"/>
    <x v="0"/>
    <d v="2015-11-30T00:00:00"/>
    <d v="2015-12-09T00:00:00"/>
    <d v="2015-12-10T00:00:00"/>
    <d v="2016-03-04T00:00:00"/>
    <s v=""/>
    <s v=""/>
    <s v=""/>
    <d v="2016-04-08T00:00:00"/>
    <s v=""/>
    <s v="02/29/16:  Go Live Delayed from 03/01 to 03/04.  People, client not in office (unplanned absence).  Awaiting sign-off prior to going live, client to return 03/03"/>
    <s v="Deeshal Muthusamimudah"/>
    <n v="88"/>
    <s v="Red Project"/>
    <e v="#VALUE!"/>
    <x v="0"/>
    <e v="#VALUE!"/>
    <e v="#VALUE!"/>
    <x v="8"/>
    <x v="2"/>
  </r>
  <r>
    <x v="89"/>
    <s v="Dylen Citta"/>
    <n v="720"/>
    <x v="0"/>
    <d v="2015-12-31T00:00:00"/>
    <d v="2015-12-04T00:00:00"/>
    <d v="2015-12-04T00:00:00"/>
    <d v="2016-03-11T00:00:00"/>
    <s v=""/>
    <s v=""/>
    <s v=""/>
    <d v="2016-04-15T00:00:00"/>
    <s v=""/>
    <s v="02/29/16: Delay go Live from 02/29 to 03/11. Process, currently working on refinements given by client on 02/26.  Client to resume testing on on 03/02 due to payroll being run on 02/29 and 01/02."/>
    <s v="Deeshal Muthusamimudah"/>
    <n v="96"/>
    <s v="Red Project"/>
    <e v="#VALUE!"/>
    <x v="0"/>
    <e v="#VALUE!"/>
    <e v="#VALUE!"/>
    <x v="8"/>
    <x v="2"/>
  </r>
  <r>
    <x v="90"/>
    <s v="Dylen Citta"/>
    <n v="1920"/>
    <x v="0"/>
    <d v="2015-12-31T00:00:00"/>
    <d v="2015-12-18T00:00:00"/>
    <d v="2015-12-18T00:00:00"/>
    <d v="2016-03-04T00:00:00"/>
    <s v=""/>
    <s v=""/>
    <s v=""/>
    <d v="2016-04-08T00:00:00"/>
    <s v=""/>
    <s v="02/29/16: Delay Go Live from 03/01 to 03/04.  People, client to review refinements and provide feedback."/>
    <s v="Deeshal Muthusamimudah"/>
    <n v="81"/>
    <s v="Red Project"/>
    <e v="#VALUE!"/>
    <x v="0"/>
    <e v="#VALUE!"/>
    <e v="#VALUE!"/>
    <x v="8"/>
    <x v="2"/>
  </r>
  <r>
    <x v="91"/>
    <s v="Dylen Citta"/>
    <n v="1632"/>
    <x v="0"/>
    <d v="2015-12-31T00:00:00"/>
    <d v="2015-12-18T00:00:00"/>
    <d v="2015-12-18T00:00:00"/>
    <d v="2016-02-22T00:00:00"/>
    <d v="2016-02-19T00:00:00"/>
    <s v=""/>
    <s v=""/>
    <d v="2016-04-01T00:00:00"/>
    <s v=""/>
    <s v="02/29/16:  On track for project completion, awaiting balance information from client. No Issues."/>
    <s v="Deeshal Muthusamimudah"/>
    <n v="76"/>
    <s v="Red Project"/>
    <s v=""/>
    <x v="0"/>
    <e v="#VALUE!"/>
    <e v="#VALUE!"/>
    <x v="8"/>
    <x v="2"/>
  </r>
  <r>
    <x v="92"/>
    <s v="Dylen Citta"/>
    <n v="1722"/>
    <x v="0"/>
    <d v="2016-01-28T00:00:00"/>
    <d v="2016-02-03T00:00:00"/>
    <d v="2016-02-03T00:00:00"/>
    <d v="2016-03-18T00:00:00"/>
    <s v=""/>
    <s v=""/>
    <s v=""/>
    <d v="2016-04-22T00:00:00"/>
    <s v=""/>
    <s v="03/01/2016: DM, On Track for go live, internal testing in progress. Test walkthrough scheduled for 03/04/2016. No Issues."/>
    <s v="Deeshal Muthusamimudah"/>
    <n v="58"/>
    <s v=""/>
    <e v="#VALUE!"/>
    <x v="0"/>
    <e v="#VALUE!"/>
    <e v="#VALUE!"/>
    <x v="8"/>
    <x v="2"/>
  </r>
  <r>
    <x v="93"/>
    <s v="Juan Nel"/>
    <n v="1440"/>
    <x v="0"/>
    <d v="2016-01-26T00:00:00"/>
    <d v="2016-01-26T00:00:00"/>
    <d v="2016-01-26T00:00:00"/>
    <d v="2016-03-11T00:00:00"/>
    <s v=""/>
    <s v=""/>
    <s v=""/>
    <d v="2016-04-15T00:00:00"/>
    <s v=""/>
    <s v="03/01/2016: J.N. On track for Go Live,Client doing testing. No issues."/>
    <s v="Deeshal Muthusamimudah"/>
    <n v="59"/>
    <s v=""/>
    <e v="#VALUE!"/>
    <x v="0"/>
    <e v="#VALUE!"/>
    <e v="#VALUE!"/>
    <x v="8"/>
    <x v="2"/>
  </r>
  <r>
    <x v="94"/>
    <s v="Kavi Persand"/>
    <n v="1920"/>
    <x v="3"/>
    <d v="2015-11-17T00:00:00"/>
    <d v="2015-11-17T00:00:00"/>
    <d v="2015-11-17T00:00:00"/>
    <s v=""/>
    <s v=""/>
    <s v=""/>
    <s v=""/>
    <d v="2016-01-27T00:00:00"/>
    <s v=""/>
    <s v="no comment why on hold?"/>
    <s v="Deeshal Muthusamimudah"/>
    <n v="52"/>
    <s v=""/>
    <e v="#VALUE!"/>
    <x v="0"/>
    <e v="#VALUE!"/>
    <e v="#VALUE!"/>
    <x v="4"/>
    <x v="2"/>
  </r>
  <r>
    <x v="95"/>
    <s v="Kavi Persand"/>
    <n v="480"/>
    <x v="4"/>
    <d v="2015-12-31T00:00:00"/>
    <d v="2015-12-17T00:00:00"/>
    <d v="2015-12-17T00:00:00"/>
    <d v="2016-01-22T00:00:00"/>
    <s v=""/>
    <s v=""/>
    <s v=""/>
    <d v="2016-02-22T00:00:00"/>
    <s v=""/>
    <s v="01/21/2016: At Risk of cancellation. Project placed on hold - awaiting confirmation email."/>
    <s v="Deeshal Muthusamimudah"/>
    <n v="48"/>
    <s v=""/>
    <e v="#VALUE!"/>
    <x v="0"/>
    <e v="#VALUE!"/>
    <e v="#VALUE!"/>
    <x v="10"/>
    <x v="2"/>
  </r>
  <r>
    <x v="96"/>
    <s v="Mahesh Baboolall"/>
    <n v="1050"/>
    <x v="0"/>
    <d v="2016-02-03T00:00:00"/>
    <d v="2016-02-03T00:00:00"/>
    <d v="2016-02-03T00:00:00"/>
    <d v="2016-03-08T00:00:00"/>
    <s v=""/>
    <s v=""/>
    <s v=""/>
    <d v="2016-04-25T00:00:00"/>
    <s v=""/>
    <s v="03/01/16:MB, On Track for Go-Live, client currently testing, next call scheduled on 03/03/16. No issues."/>
    <s v="Deeshal Muthusamimudah"/>
    <n v="59"/>
    <s v=""/>
    <e v="#VALUE!"/>
    <x v="0"/>
    <e v="#VALUE!"/>
    <e v="#VALUE!"/>
    <x v="8"/>
    <x v="2"/>
  </r>
  <r>
    <x v="97"/>
    <s v="Mevina Veerasoo"/>
    <n v="504"/>
    <x v="0"/>
    <d v="2016-02-16T00:00:00"/>
    <d v="2016-02-12T00:00:00"/>
    <d v="2016-02-12T00:00:00"/>
    <d v="2016-03-28T00:00:00"/>
    <s v=""/>
    <d v="2016-04-21T00:00:00"/>
    <s v=""/>
    <d v="2016-04-29T00:00:00"/>
    <s v=""/>
    <s v="03/01/2016: On track for Go-Live. Client doing testing. No issues."/>
    <s v="Dean Bonsujet"/>
    <n v="56"/>
    <s v=""/>
    <e v="#VALUE!"/>
    <x v="1"/>
    <e v="#VALUE!"/>
    <e v="#VALUE!"/>
    <x v="8"/>
    <x v="2"/>
  </r>
  <r>
    <x v="98"/>
    <s v="Mevina Veerasoo"/>
    <n v="750"/>
    <x v="2"/>
    <d v="2016-03-07T00:00:00"/>
    <s v=""/>
    <s v=""/>
    <s v=""/>
    <s v=""/>
    <s v=""/>
    <s v=""/>
    <s v=""/>
    <s v=""/>
    <s v=""/>
    <s v="Dean Bonsujet"/>
    <e v="#VALUE!"/>
    <e v="#VALUE!"/>
    <e v="#VALUE!"/>
    <x v="1"/>
    <e v="#VALUE!"/>
    <e v="#VALUE!"/>
    <x v="0"/>
    <x v="0"/>
  </r>
  <r>
    <x v="99"/>
    <s v="Natasha Manick"/>
    <n v="6638"/>
    <x v="0"/>
    <d v="2015-08-31T00:00:00"/>
    <d v="2015-08-19T00:00:00"/>
    <d v="2015-08-18T00:00:00"/>
    <d v="2015-11-25T00:00:00"/>
    <s v=""/>
    <d v="2016-01-14T00:00:00"/>
    <s v=""/>
    <d v="2016-03-31T00:00:00"/>
    <s v=""/>
    <s v="03/01/2016: NM, At Risk for Project Completion. Clock issue resolved. Time capture in progress, manager and IC to discuss with client for next steps."/>
    <s v="Deeshal Muthusamimudah"/>
    <n v="162"/>
    <s v="Red Project"/>
    <e v="#VALUE!"/>
    <x v="0"/>
    <e v="#VALUE!"/>
    <e v="#VALUE!"/>
    <x v="1"/>
    <x v="2"/>
  </r>
  <r>
    <x v="100"/>
    <s v="Natasha Manick"/>
    <n v="2160"/>
    <x v="1"/>
    <s v=""/>
    <d v="2014-01-29T00:00:00"/>
    <d v="2014-01-28T00:00:00"/>
    <d v="2014-04-07T00:00:00"/>
    <d v="2014-03-25T00:00:00"/>
    <d v="2014-04-29T00:00:00"/>
    <d v="2014-05-05T00:00:00"/>
    <d v="2014-05-09T00:00:00"/>
    <d v="2014-05-06T00:00:00"/>
    <s v="5/2/14- on track for Project completion May 9._x000d__x000a__x000d__x000a_4/25/14-On track forTransfer to service April 25_x000d__x000a__x000d__x000a_4/17/14-On track with Transfer to service April 29. _x000d__x000a__x000d__x000a_04/11/14-Off track, will do a second live run due to changes with new user taking over . Second Live scheduled for April 22nd_x000d__x000a_Apr 4- On track for first live punch Apr 7 and first transmit Apr 8_x000d__x000a_Mar 19-On Track"/>
    <s v="Dean Bonsujet"/>
    <s v=""/>
    <s v=""/>
    <s v=""/>
    <x v="0"/>
    <n v="5"/>
    <n v="2014"/>
    <x v="2"/>
    <x v="4"/>
  </r>
  <r>
    <x v="101"/>
    <s v="Natasha Manick"/>
    <n v="22210"/>
    <x v="1"/>
    <s v=""/>
    <d v="2014-06-06T00:00:00"/>
    <d v="2014-06-12T00:00:00"/>
    <d v="2014-10-30T00:00:00"/>
    <d v="2014-10-30T00:00:00"/>
    <d v="2015-01-07T00:00:00"/>
    <d v="2015-01-07T00:00:00"/>
    <d v="2015-01-12T00:00:00"/>
    <d v="2015-01-14T00:00:00"/>
    <s v="1/14/15 - Account transferred to Service. Parature ticket opened to reset one job title to 1/1/1900 (1990 in Prod)._x000d__x000a__x000d__x000a_1/13/15 - On track for Project Completion. TSF Documents sent. Awaiting Service Approval."/>
    <s v="Dean Bonsujet"/>
    <s v=""/>
    <s v=""/>
    <s v=""/>
    <x v="0"/>
    <n v="1"/>
    <n v="2015"/>
    <x v="4"/>
    <x v="1"/>
  </r>
  <r>
    <x v="102"/>
    <s v="Natasha Manick"/>
    <n v="3744"/>
    <x v="0"/>
    <s v=""/>
    <d v="2014-11-28T00:00:00"/>
    <d v="2014-11-28T00:00:00"/>
    <d v="2015-04-27T00:00:00"/>
    <d v="2015-04-29T00:00:00"/>
    <d v="2015-07-02T00:00:00"/>
    <s v=""/>
    <d v="2016-04-08T00:00:00"/>
    <s v=""/>
    <s v="2/29/2016: DM, On track for project completion. Account is off hold, timeline reviewed and agreed with client. Test transmit in progress. No issues _x000d__x000a_ _x000d__x000a_7/22/15: Account on Hold. Customer Readiness, account resuming in October."/>
    <s v="Deeshal Muthusamimudah"/>
    <n v="356"/>
    <s v="Red Project"/>
    <n v="310"/>
    <x v="0"/>
    <e v="#VALUE!"/>
    <e v="#VALUE!"/>
    <x v="8"/>
    <x v="2"/>
  </r>
  <r>
    <x v="103"/>
    <s v="Natasha Manick"/>
    <n v="8448"/>
    <x v="1"/>
    <s v=""/>
    <d v="2014-11-06T00:00:00"/>
    <d v="2014-11-06T00:00:00"/>
    <d v="2015-03-12T00:00:00"/>
    <d v="2015-03-12T00:00:00"/>
    <d v="2015-07-24T00:00:00"/>
    <d v="2015-07-28T00:00:00"/>
    <d v="2015-08-24T00:00:00"/>
    <d v="2015-08-28T00:00:00"/>
    <s v="8/25/2015: On track for Project Completion. TSF call scheduled for today. No issues."/>
    <s v="Dean Bonsujet"/>
    <s v=""/>
    <s v=""/>
    <s v=""/>
    <x v="0"/>
    <n v="8"/>
    <n v="2015"/>
    <x v="6"/>
    <x v="1"/>
  </r>
  <r>
    <x v="104"/>
    <s v="Natasha Manick"/>
    <n v="720"/>
    <x v="3"/>
    <d v="2015-05-31T00:00:00"/>
    <d v="2015-05-26T00:00:00"/>
    <d v="2015-05-26T00:00:00"/>
    <d v="2015-07-06T00:00:00"/>
    <d v="2015-07-06T00:00:00"/>
    <d v="2015-11-30T00:00:00"/>
    <s v=""/>
    <d v="2016-01-08T00:00:00"/>
    <s v=""/>
    <s v="12/22/15: Project put on Hold. Client does not have enough fund to  process payroll."/>
    <s v="Deeshal Muthusamimudah"/>
    <n v="164"/>
    <s v=""/>
    <n v="242"/>
    <x v="0"/>
    <e v="#VALUE!"/>
    <e v="#VALUE!"/>
    <x v="4"/>
    <x v="2"/>
  </r>
  <r>
    <x v="105"/>
    <s v="Natasha Manick"/>
    <n v="4320"/>
    <x v="1"/>
    <d v="2015-04-30T00:00:00"/>
    <d v="2015-04-28T00:00:00"/>
    <d v="2015-04-28T00:00:00"/>
    <d v="2015-06-24T00:00:00"/>
    <d v="2015-06-24T00:00:00"/>
    <d v="2015-08-21T00:00:00"/>
    <d v="2015-08-31T00:00:00"/>
    <d v="2015-09-21T00:00:00"/>
    <d v="2015-09-17T00:00:00"/>
    <s v="9/15/15: Project Completion Delayed from 9/4/15 to 9/21/15 due to service delay in reviewing account and client unavailability for TTS call."/>
    <s v="Dean Bonsujet"/>
    <s v=""/>
    <s v=""/>
    <s v=""/>
    <x v="0"/>
    <n v="9"/>
    <n v="2015"/>
    <x v="7"/>
    <x v="1"/>
  </r>
  <r>
    <x v="106"/>
    <s v="Natasha Manick"/>
    <n v="4032"/>
    <x v="1"/>
    <s v=""/>
    <d v="2014-09-23T00:00:00"/>
    <d v="2014-09-22T00:00:00"/>
    <d v="2015-01-14T00:00:00"/>
    <d v="2015-01-11T00:00:00"/>
    <d v="2015-06-17T00:00:00"/>
    <d v="2015-06-19T00:00:00"/>
    <d v="2015-08-24T00:00:00"/>
    <d v="2015-08-28T00:00:00"/>
    <s v="8/24/2015: At risk for Project Completion. Client on vacation until 8/24. TTS call completed all issues resolved awaiting confirmation from client for service to accept account"/>
    <s v="Dean Bonsujet"/>
    <s v=""/>
    <s v=""/>
    <s v=""/>
    <x v="0"/>
    <n v="8"/>
    <n v="2015"/>
    <x v="6"/>
    <x v="1"/>
  </r>
  <r>
    <x v="107"/>
    <s v="Natasha Manick"/>
    <n v="2676"/>
    <x v="1"/>
    <s v=""/>
    <d v="2014-03-20T00:00:00"/>
    <d v="2014-03-19T00:00:00"/>
    <d v="2014-05-26T00:00:00"/>
    <d v="2014-05-25T00:00:00"/>
    <d v="2014-07-04T00:00:00"/>
    <d v="2014-07-03T00:00:00"/>
    <d v="2014-07-04T00:00:00"/>
    <d v="2014-07-13T00:00:00"/>
    <s v="7/11/14- On track for project completion awaiting confirmation from service _x000d__x000a__x000d__x000a_7/4/14: awaiting project completion_x000d__x000a__x000d__x000a_6/27/14- On track for project completion July 2_x000d__x000a__x000d__x000a_6/20/14- On track for pay date June 23_x000d__x000a__x000d__x000a_6/12/14- On track for Fist pay date June 16._x000d__x000a__x000d__x000a_5/23/14- on track for live date May 23_x000d__x000a__x000d__x000a_5/9/14- On track for Live Date: May 21 date changed due to delay from client on sending Power Pay_x000d__x000a_grid._x000d__x000a__x000d__x000a_4/17/14- On track for Live Date: May 14"/>
    <s v="Dean Bonsujet"/>
    <s v=""/>
    <s v=""/>
    <s v=""/>
    <x v="0"/>
    <n v="7"/>
    <n v="2014"/>
    <x v="12"/>
    <x v="4"/>
  </r>
  <r>
    <x v="108"/>
    <s v="Natasha Manick"/>
    <n v="2640"/>
    <x v="1"/>
    <s v=""/>
    <d v="2014-12-09T00:00:00"/>
    <d v="2014-09-29T00:00:00"/>
    <d v="2015-01-19T00:00:00"/>
    <d v="2014-11-13T00:00:00"/>
    <d v="2015-04-02T00:00:00"/>
    <d v="2015-04-14T00:00:00"/>
    <d v="2015-06-19T00:00:00"/>
    <d v="2015-06-17T00:00:00"/>
    <s v="6/16/15 On Track for project completion. Acknowledgement to transfer to service received by client. Awaiting service to close account ECD 06/17/15"/>
    <s v="Dean Bonsujet"/>
    <s v=""/>
    <s v=""/>
    <s v=""/>
    <x v="0"/>
    <n v="6"/>
    <n v="2015"/>
    <x v="9"/>
    <x v="1"/>
  </r>
  <r>
    <x v="109"/>
    <s v="Natasha Manick"/>
    <n v="1440"/>
    <x v="1"/>
    <s v=""/>
    <d v="2014-04-09T00:00:00"/>
    <d v="2014-04-09T00:00:00"/>
    <d v="2014-06-13T00:00:00"/>
    <d v="2014-06-16T00:00:00"/>
    <d v="2014-08-08T00:00:00"/>
    <d v="2014-08-07T00:00:00"/>
    <d v="2014-09-05T00:00:00"/>
    <d v="2014-09-04T00:00:00"/>
    <s v="08/29/14 : on track for project completion September 2_x000d__x000a__x000d__x000a_8/19/14: PROJECT COMPLETE UPDATE- Account in service awaiting email to close project_x000d__x000a__x000d__x000a_7/18/14- On track for pay date July 21_x000d__x000a__x000d__x000a_6/13/14- on track for pay date July 24_x000d__x000a__x000d__x000a_6/6/14- On track for go live June 10_x000d__x000a__x000d__x000a_5/30/14- No t on track for Go live. Client to get back to manager _x000d__x000a__x000d__x000a_5/23/14- account on hold client on unplanned vacation._x000d__x000a__x000d__x000a_5/16/14- on track for May 22_x000d__x000a__x000d__x000a_5/9/14-On Track for Live Date: May 22_x000d__x000a__x000d__x000a_Live date changed due to At Task _x000d__x000a_04/11/14-On track for Live Date: May 9 ._x000d__x000a_Apr 4: KOM scheduled Apr 7"/>
    <s v="Dean Bonsujet"/>
    <s v=""/>
    <s v=""/>
    <s v=""/>
    <x v="0"/>
    <n v="9"/>
    <n v="2014"/>
    <x v="7"/>
    <x v="4"/>
  </r>
  <r>
    <x v="110"/>
    <s v="Natasha Manick"/>
    <n v="594"/>
    <x v="1"/>
    <s v=""/>
    <d v="2014-03-25T00:00:00"/>
    <d v="2014-03-25T00:00:00"/>
    <d v="2014-06-09T00:00:00"/>
    <d v="2014-06-04T00:00:00"/>
    <d v="2014-09-12T00:00:00"/>
    <d v="2014-09-12T00:00:00"/>
    <d v="2015-04-30T00:00:00"/>
    <d v="2015-04-17T00:00:00"/>
    <s v="03/31/15: At Risk For Project Closure. Unresponsive client, awaiting approval for no o/s issues acknowledgement."/>
    <s v="Dean Bonsujet"/>
    <s v=""/>
    <s v=""/>
    <s v=""/>
    <x v="0"/>
    <n v="4"/>
    <n v="2015"/>
    <x v="8"/>
    <x v="1"/>
  </r>
  <r>
    <x v="111"/>
    <s v="Natasha Manick"/>
    <n v="2550"/>
    <x v="1"/>
    <s v=""/>
    <d v="2014-06-04T00:00:00"/>
    <d v="2014-06-03T00:00:00"/>
    <d v="2014-07-22T00:00:00"/>
    <d v="2014-07-22T00:00:00"/>
    <d v="2014-08-11T00:00:00"/>
    <d v="2014-08-10T00:00:00"/>
    <d v="2014-10-01T00:00:00"/>
    <d v="2014-10-19T00:00:00"/>
    <s v="10/03/14 - On track for Project Completion. Account sent back to Service for review. No issues at this time."/>
    <s v="Dean Bonsujet"/>
    <s v=""/>
    <s v=""/>
    <s v=""/>
    <x v="0"/>
    <n v="10"/>
    <n v="2014"/>
    <x v="11"/>
    <x v="4"/>
  </r>
  <r>
    <x v="112"/>
    <s v="Natasha Manick"/>
    <n v="2256"/>
    <x v="1"/>
    <s v=""/>
    <d v="2014-07-14T00:00:00"/>
    <d v="2014-07-13T00:00:00"/>
    <d v="2014-09-25T00:00:00"/>
    <d v="2014-09-25T00:00:00"/>
    <d v="2015-01-27T00:00:00"/>
    <d v="2015-01-27T00:00:00"/>
    <d v="2015-03-13T00:00:00"/>
    <d v="2015-03-16T00:00:00"/>
    <s v="3/10/2015 -At Risk for Project Completion. Awaiting Service approval. No issues."/>
    <s v="Dean Bonsujet"/>
    <s v=""/>
    <s v=""/>
    <s v=""/>
    <x v="0"/>
    <n v="3"/>
    <n v="2015"/>
    <x v="1"/>
    <x v="1"/>
  </r>
  <r>
    <x v="113"/>
    <s v="Natasha Manick"/>
    <n v="2985"/>
    <x v="1"/>
    <s v=""/>
    <d v="2014-02-04T00:00:00"/>
    <d v="2014-02-04T00:00:00"/>
    <d v="2014-02-26T00:00:00"/>
    <d v="2014-02-26T00:00:00"/>
    <d v="2014-04-11T00:00:00"/>
    <d v="2014-04-16T00:00:00"/>
    <d v="2014-05-09T00:00:00"/>
    <d v="2014-05-09T00:00:00"/>
    <s v="5/2/14- On track for transfer to service May 6_x000d__x000a__x000d__x000a_4/25/14- Not on track for Transfer to Service for April 16. Request was declined. Client requested assistance on 3rd live run._x000d__x000a__x000d__x000a_4/17/14-On track for project completion date May 1_x000d__x000a__x000d__x000a_04/11/14- On track to transfer to service 4/16/14"/>
    <s v="Dean Bonsujet"/>
    <s v=""/>
    <s v=""/>
    <s v=""/>
    <x v="0"/>
    <n v="5"/>
    <n v="2014"/>
    <x v="2"/>
    <x v="4"/>
  </r>
  <r>
    <x v="114"/>
    <s v="Natasha Manick"/>
    <n v="882"/>
    <x v="1"/>
    <s v=""/>
    <d v="2014-01-14T00:00:00"/>
    <d v="2014-01-14T00:00:00"/>
    <d v="2014-02-07T00:00:00"/>
    <d v="2014-02-07T00:00:00"/>
    <d v="2014-02-07T00:00:00"/>
    <d v="2014-02-07T00:00:00"/>
    <d v="2014-02-07T00:00:00"/>
    <d v="2014-02-07T00:00:00"/>
    <s v=""/>
    <s v="Dean Bonsujet"/>
    <s v=""/>
    <s v=""/>
    <s v=""/>
    <x v="0"/>
    <n v="2"/>
    <n v="2014"/>
    <x v="10"/>
    <x v="4"/>
  </r>
  <r>
    <x v="115"/>
    <s v="Natasha Manick"/>
    <n v="1080"/>
    <x v="1"/>
    <s v=""/>
    <d v="2014-07-18T00:00:00"/>
    <d v="2014-07-17T00:00:00"/>
    <d v="2014-08-29T00:00:00"/>
    <d v="2014-08-28T00:00:00"/>
    <d v="2014-09-26T00:00:00"/>
    <d v="2014-09-26T00:00:00"/>
    <d v="2014-12-28T00:00:00"/>
    <d v="2014-12-04T00:00:00"/>
    <s v="12/02/2014 - At risk for Project Completion.All o/s have been resolved, awaiting for Service approval."/>
    <s v="Dean Bonsujet"/>
    <s v=""/>
    <s v=""/>
    <s v=""/>
    <x v="0"/>
    <n v="12"/>
    <n v="2014"/>
    <x v="3"/>
    <x v="4"/>
  </r>
  <r>
    <x v="116"/>
    <s v="Natasha Manick"/>
    <n v="2460"/>
    <x v="1"/>
    <s v=""/>
    <d v="2014-03-17T00:00:00"/>
    <d v="2014-04-02T00:00:00"/>
    <d v="2014-05-15T00:00:00"/>
    <d v="2014-05-14T00:00:00"/>
    <d v="2014-08-25T00:00:00"/>
    <d v="2014-08-25T00:00:00"/>
    <d v="2014-09-02T00:00:00"/>
    <d v="2014-09-11T00:00:00"/>
    <s v="09/5/14 :on track for project completion September 10 _x000d__x000a__x000d__x000a_08/29/14 : on track for project completion September 2_x000d__x000a__x000d__x000a_8/22/14: on track for transition to service August 25_x000d__x000a__x000d__x000a_8/19/14: PROJECT COMPLETE UPDATE- client believes there still might be issues that will arise. Meeting scheduled to receive sign off &amp; transfer to service._x000d__x000a_ &gt;60 days sales issue with BlackBerry Mobile app compatibility_x000d__x000a__x000d__x000a__x000d__x000a_08/08/14: on track for transfer to service August 14th._x000d__x000a__x000d__x000a_7/25/14: on track for transition to service July 28_x000d__x000a__x000d__x000a_7/11/14- On track for transition to service July 17_x000d__x000a__x000d__x000a_7/4/14: on track for transfer to service July 11_x000d__x000a__x000d__x000a_6/27/14- On track for transfer to service June 30_x000d__x000a__x000d__x000a_6/20/14- On track for pay date June 27_x000d__x000a__x000d__x000a_6/12/14- On track for first pay date June 20._x000d__x000a__x000d__x000a_5/23/14- On track for punch date May 26_x000d__x000a__x000d__x000a_5/16/14- on track for 1st time capture May 23_x000d__x000a__x000d__x000a_5/9/14- on  track for live date May 15_x000d__x000a__x000d__x000a_5/2/14- Account on hold due to Blackberry APP unavailability_x000d__x000a__x000d__x000a_4/25/14- Not on track for Live Date: May 1. Client requesting full week of testing. Live date changed to May 7._x000d__x000a__x000d__x000a__x000d__x000a_4/17/14-On track for Live Date: May 1 _x000d__x000a__x000d__x000a_Client recieved clocks and has provided signoff. Client is adding a new company and advised sales"/>
    <s v="Dean Bonsujet"/>
    <s v=""/>
    <s v=""/>
    <s v=""/>
    <x v="0"/>
    <n v="9"/>
    <n v="2014"/>
    <x v="7"/>
    <x v="4"/>
  </r>
  <r>
    <x v="117"/>
    <s v="Natasha Manick"/>
    <n v="9000"/>
    <x v="0"/>
    <d v="2015-04-30T00:00:00"/>
    <d v="2015-04-09T00:00:00"/>
    <d v="2015-04-09T00:00:00"/>
    <d v="2015-07-03T00:00:00"/>
    <d v="2015-09-10T00:00:00"/>
    <d v="2015-12-01T00:00:00"/>
    <s v=""/>
    <d v="2016-03-17T00:00:00"/>
    <s v=""/>
    <s v="02/29/2016: DM, Delayed project completion 3/4/2016 to 3/17/2016. People: Client didn't update dayforce correctly for the salaried employees hence couldn't transmit. All adjustment made in dayforce. Client committed to payroll transmission on 3/8/2016 as per discussion with TL. _x000d__x000a_ _x000d__x000a_02/22/16: NM, At risk for Project Completion. Client postponed first pay again due to salary changes in HR profiles not made on DF. Manager called client to set expectation."/>
    <s v="Deeshal Muthusamimudah"/>
    <n v="246"/>
    <s v="Red Project"/>
    <n v="176"/>
    <x v="0"/>
    <e v="#VALUE!"/>
    <e v="#VALUE!"/>
    <x v="1"/>
    <x v="2"/>
  </r>
  <r>
    <x v="118"/>
    <s v="Natasha Manick"/>
    <n v="2016"/>
    <x v="1"/>
    <d v="2014-10-23T00:00:00"/>
    <d v="2014-10-23T00:00:00"/>
    <d v="2014-10-23T00:00:00"/>
    <d v="2015-02-04T00:00:00"/>
    <d v="2015-02-04T00:00:00"/>
    <d v="2015-05-20T00:00:00"/>
    <d v="2015-05-20T00:00:00"/>
    <d v="2015-06-08T00:00:00"/>
    <d v="2015-06-04T00:00:00"/>
    <s v="06/02/15: Project Completion delayed from 05/26/15 to 06/08/15. _x000d__x000a_People: Delay due to client not being charged for WFM"/>
    <s v="Dean Bonsujet"/>
    <s v=""/>
    <s v=""/>
    <s v=""/>
    <x v="0"/>
    <n v="6"/>
    <n v="2015"/>
    <x v="9"/>
    <x v="1"/>
  </r>
  <r>
    <x v="119"/>
    <s v="Natasha Manick"/>
    <n v="11520"/>
    <x v="1"/>
    <s v=""/>
    <d v="2015-01-07T00:00:00"/>
    <d v="2015-01-07T00:00:00"/>
    <d v="2015-03-16T00:00:00"/>
    <d v="2015-03-16T00:00:00"/>
    <d v="2015-05-11T00:00:00"/>
    <d v="2015-05-08T00:00:00"/>
    <d v="2015-06-19T00:00:00"/>
    <d v="2015-06-19T00:00:00"/>
    <s v="6/17/15 On Track for project completion. Acknowledgement to transfer to service received by service. Awaiting MHR to close account."/>
    <s v="Dean Bonsujet"/>
    <s v=""/>
    <s v=""/>
    <s v=""/>
    <x v="0"/>
    <n v="6"/>
    <n v="2015"/>
    <x v="9"/>
    <x v="1"/>
  </r>
  <r>
    <x v="120"/>
    <s v="Natasha Manick"/>
    <n v="5544"/>
    <x v="1"/>
    <s v=""/>
    <d v="2015-01-13T00:00:00"/>
    <d v="2015-01-12T00:00:00"/>
    <d v="2015-03-26T00:00:00"/>
    <d v="2015-03-26T00:00:00"/>
    <d v="2015-05-20T00:00:00"/>
    <d v="2015-05-20T00:00:00"/>
    <d v="2015-06-26T00:00:00"/>
    <d v="2015-06-25T00:00:00"/>
    <s v="6/23/15 - On Track for project completion._x000d__x000a_TSF call schedule for 06/25. No issues."/>
    <s v="Dean Bonsujet"/>
    <s v=""/>
    <s v=""/>
    <s v=""/>
    <x v="0"/>
    <n v="6"/>
    <n v="2015"/>
    <x v="9"/>
    <x v="1"/>
  </r>
  <r>
    <x v="121"/>
    <s v="Natasha Manick"/>
    <n v="8235"/>
    <x v="1"/>
    <s v=""/>
    <d v="2015-02-03T00:00:00"/>
    <d v="2015-02-13T00:00:00"/>
    <d v="2015-03-16T00:00:00"/>
    <d v="2015-03-17T00:00:00"/>
    <d v="2015-06-16T00:00:00"/>
    <d v="2015-06-19T00:00:00"/>
    <d v="2015-06-26T00:00:00"/>
    <d v="2015-06-30T00:00:00"/>
    <s v="6/29/15 - At Risk for project completion, Service rep reviewed account and given all clear, TSF call scheduled for 06/30 due to availability."/>
    <s v="Dean Bonsujet"/>
    <s v=""/>
    <s v=""/>
    <s v=""/>
    <x v="0"/>
    <n v="6"/>
    <n v="2015"/>
    <x v="9"/>
    <x v="1"/>
  </r>
  <r>
    <x v="122"/>
    <s v="Natasha Manick"/>
    <n v="5460"/>
    <x v="0"/>
    <s v=""/>
    <d v="2014-12-10T00:00:00"/>
    <d v="2014-12-10T00:00:00"/>
    <d v="2015-06-10T00:00:00"/>
    <d v="2015-06-12T00:00:00"/>
    <d v="2016-01-18T00:00:00"/>
    <s v=""/>
    <d v="2016-03-17T00:00:00"/>
    <s v=""/>
    <s v="03/01/2016: NM, Delayed Project Completion from  03/0216 to 03/17/16. People, process: Client requested new DC department/site. Insync and DF IC away for the week. Resuming on 3/7."/>
    <s v="Deeshal Muthusamimudah"/>
    <n v="332"/>
    <s v="Red Project"/>
    <n v="266"/>
    <x v="0"/>
    <e v="#VALUE!"/>
    <e v="#VALUE!"/>
    <x v="1"/>
    <x v="2"/>
  </r>
  <r>
    <x v="123"/>
    <s v="Natasha Manick"/>
    <n v="6000"/>
    <x v="1"/>
    <d v="2015-06-30T00:00:00"/>
    <d v="2015-06-24T00:00:00"/>
    <d v="2015-06-22T00:00:00"/>
    <d v="2015-08-13T00:00:00"/>
    <d v="2015-08-14T00:00:00"/>
    <d v="2015-08-31T00:00:00"/>
    <d v="2015-08-31T00:00:00"/>
    <d v="2015-10-12T00:00:00"/>
    <d v="2015-09-30T00:00:00"/>
    <s v="9/29/15: Project completion delayed from 9/25 to 10/02 People: Client unavailability and MHR unavailability. TSF Scheduled for 10/01."/>
    <s v="Dean Bonsujet"/>
    <s v=""/>
    <s v=""/>
    <s v=""/>
    <x v="0"/>
    <n v="9"/>
    <n v="2015"/>
    <x v="11"/>
    <x v="1"/>
  </r>
  <r>
    <x v="124"/>
    <s v="Natasha Manick"/>
    <n v="2160"/>
    <x v="1"/>
    <d v="2015-08-31T00:00:00"/>
    <d v="2015-08-12T00:00:00"/>
    <d v="2015-08-11T00:00:00"/>
    <d v="2015-09-22T00:00:00"/>
    <d v="2015-09-22T00:00:00"/>
    <d v="2015-11-26T00:00:00"/>
    <s v=""/>
    <d v="2016-02-04T00:00:00"/>
    <d v="2016-02-02T00:00:00"/>
    <s v="01/27/2016: NM, Project completion delayed from 1/29/15 to 02/04/15. People: Awaiting client live run sign off to transition to service."/>
    <s v="Deeshal Muthusamimudah"/>
    <s v=""/>
    <s v=""/>
    <s v=""/>
    <x v="0"/>
    <n v="2"/>
    <n v="2016"/>
    <x v="10"/>
    <x v="2"/>
  </r>
  <r>
    <x v="125"/>
    <s v="Natasha Manick"/>
    <n v="2520"/>
    <x v="1"/>
    <d v="2015-04-30T00:00:00"/>
    <d v="2015-04-08T00:00:00"/>
    <d v="2015-04-07T00:00:00"/>
    <d v="2015-05-25T00:00:00"/>
    <d v="2014-12-15T00:00:00"/>
    <d v="2015-06-15T00:00:00"/>
    <d v="2015-06-09T00:00:00"/>
    <d v="2015-06-22T00:00:00"/>
    <d v="2015-06-10T00:00:00"/>
    <s v="6/8/2015 - On track for Project Completion. Account sent to Service."/>
    <s v="Dean Bonsujet"/>
    <s v=""/>
    <s v=""/>
    <s v=""/>
    <x v="0"/>
    <n v="6"/>
    <n v="2015"/>
    <x v="9"/>
    <x v="1"/>
  </r>
  <r>
    <x v="126"/>
    <s v="Natasha Manick"/>
    <n v="3600"/>
    <x v="0"/>
    <d v="2015-09-30T00:00:00"/>
    <d v="2015-09-16T00:00:00"/>
    <d v="2015-09-15T00:00:00"/>
    <d v="2016-01-06T00:00:00"/>
    <d v="2016-01-13T00:00:00"/>
    <d v="2016-01-26T00:00:00"/>
    <s v=""/>
    <d v="2016-03-08T00:00:00"/>
    <s v=""/>
    <s v="02/29/16: NM, Delay Project completion 02/26/16 to 03/08/16. Process: Client not available for TTS call this week, call scheduled for 03/08/16, No Outstanding issues."/>
    <s v="Deeshal Muthusamimudah"/>
    <n v="125"/>
    <s v="Red Project"/>
    <s v=""/>
    <x v="0"/>
    <e v="#VALUE!"/>
    <e v="#VALUE!"/>
    <x v="1"/>
    <x v="2"/>
  </r>
  <r>
    <x v="127"/>
    <s v="Natasha Manick"/>
    <n v="2400"/>
    <x v="1"/>
    <d v="2015-06-30T00:00:00"/>
    <d v="2015-06-11T00:00:00"/>
    <d v="2015-06-11T00:00:00"/>
    <d v="2015-07-22T00:00:00"/>
    <d v="2015-07-22T00:00:00"/>
    <d v="2015-11-13T00:00:00"/>
    <s v=""/>
    <d v="2016-02-04T00:00:00"/>
    <d v="2016-02-04T00:00:00"/>
    <s v="02/01/2016: NM, On track for Project Completion. TTS scheduled for 2/4. No issues."/>
    <s v="Dean Bonsujet"/>
    <s v=""/>
    <s v=""/>
    <s v=""/>
    <x v="0"/>
    <n v="2"/>
    <n v="2016"/>
    <x v="10"/>
    <x v="2"/>
  </r>
  <r>
    <x v="128"/>
    <s v="Natasha Manick"/>
    <n v="2880"/>
    <x v="0"/>
    <d v="2015-10-31T00:00:00"/>
    <d v="2015-10-16T00:00:00"/>
    <d v="2015-10-16T00:00:00"/>
    <d v="2016-03-08T00:00:00"/>
    <s v=""/>
    <d v="2016-03-29T00:00:00"/>
    <s v=""/>
    <d v="2016-04-05T00:00:00"/>
    <s v=""/>
    <s v="03/01/2016: NM, On track for go live, project came off hold on 2/26/16, new timeline reviewed with client and agreed with client, external testing in progress. No issues"/>
    <s v="Deeshal Muthusamimudah"/>
    <n v="123"/>
    <s v="Red Project"/>
    <e v="#VALUE!"/>
    <x v="0"/>
    <e v="#VALUE!"/>
    <e v="#VALUE!"/>
    <x v="8"/>
    <x v="2"/>
  </r>
  <r>
    <x v="129"/>
    <s v="Natasha Manick"/>
    <n v="3900"/>
    <x v="0"/>
    <d v="2015-08-31T00:00:00"/>
    <d v="2015-08-25T00:00:00"/>
    <d v="2015-08-25T00:00:00"/>
    <d v="2015-10-02T00:00:00"/>
    <d v="2015-10-20T00:00:00"/>
    <d v="2015-12-14T00:00:00"/>
    <s v=""/>
    <d v="2016-04-30T00:00:00"/>
    <s v=""/>
    <s v="03/01/16- NM, Project completion delayed from 03/15/16 to 04/30/16. People: Client requested a 1 month extension due to 2-weeks time away and also to process first payroll as per the start of their fiscal year (1st April)"/>
    <s v="Deeshal Muthusamimudah"/>
    <n v="179"/>
    <s v="Red Project"/>
    <n v="136"/>
    <x v="0"/>
    <e v="#VALUE!"/>
    <e v="#VALUE!"/>
    <x v="8"/>
    <x v="2"/>
  </r>
  <r>
    <x v="130"/>
    <s v="Natasha Manick"/>
    <n v="5760"/>
    <x v="1"/>
    <d v="2015-07-31T00:00:00"/>
    <d v="2015-07-20T00:00:00"/>
    <d v="2015-07-17T00:00:00"/>
    <d v="2015-08-28T00:00:00"/>
    <d v="2015-08-28T00:00:00"/>
    <d v="2015-11-16T00:00:00"/>
    <d v="2015-11-16T00:00:00"/>
    <d v="2015-12-30T00:00:00"/>
    <d v="2015-12-30T00:00:00"/>
    <s v="12/29/15: Project completion delayed from 12/23/15 to 12/30/15. Service rep not available for earlier TTS call."/>
    <s v="Deeshal Muthusamimudah"/>
    <s v=""/>
    <s v=""/>
    <s v=""/>
    <x v="0"/>
    <n v="12"/>
    <n v="2015"/>
    <x v="3"/>
    <x v="1"/>
  </r>
  <r>
    <x v="131"/>
    <s v="Nishna Issory"/>
    <n v="960"/>
    <x v="3"/>
    <s v=""/>
    <d v="2015-08-07T00:00:00"/>
    <d v="2015-08-07T00:00:00"/>
    <d v="2016-01-22T00:00:00"/>
    <s v=""/>
    <d v="2015-11-02T00:00:00"/>
    <s v=""/>
    <d v="2016-02-19T00:00:00"/>
    <s v=""/>
    <s v="12/23/15: At Risk for Go-Live. Still waiting for client's response and approval to go ahead with setting up the customized report."/>
    <s v="Deeshal Muthusamimudah"/>
    <n v="141"/>
    <s v=""/>
    <e v="#VALUE!"/>
    <x v="1"/>
    <e v="#VALUE!"/>
    <e v="#VALUE!"/>
    <x v="10"/>
    <x v="2"/>
  </r>
  <r>
    <x v="132"/>
    <s v="Nishna Issory"/>
    <n v="594"/>
    <x v="3"/>
    <d v="2015-04-30T00:00:00"/>
    <d v="2015-04-16T00:00:00"/>
    <d v="2015-04-15T00:00:00"/>
    <d v="2015-06-12T00:00:00"/>
    <s v=""/>
    <d v="2015-06-23T00:00:00"/>
    <s v=""/>
    <d v="2015-06-30T00:00:00"/>
    <s v=""/>
    <s v="06/01/2015: At risk for actual Go-Live. no response regrading the new timeline from the client yet. Primary contact on vacation. Meeting on 6/3/15"/>
    <s v="Dean Bonsujet"/>
    <n v="54"/>
    <s v=""/>
    <e v="#VALUE!"/>
    <x v="1"/>
    <e v="#VALUE!"/>
    <e v="#VALUE!"/>
    <x v="9"/>
    <x v="1"/>
  </r>
  <r>
    <x v="133"/>
    <s v="Nishna Issory"/>
    <n v="2016"/>
    <x v="0"/>
    <d v="2015-12-31T00:00:00"/>
    <d v="2015-12-07T00:00:00"/>
    <d v="2015-12-04T00:00:00"/>
    <d v="2016-01-18T00:00:00"/>
    <d v="2016-01-08T00:00:00"/>
    <s v=""/>
    <s v=""/>
    <d v="2016-03-14T00:00:00"/>
    <s v=""/>
    <s v="03/01/16: On Track for Project Completion. Approval has been obtained to ship out a clock. Sales is waiting for the amended agreement to be signed by the Deal Management."/>
    <s v="Dean Bonsujet"/>
    <n v="71"/>
    <s v="Red Project"/>
    <s v=""/>
    <x v="1"/>
    <e v="#VALUE!"/>
    <e v="#VALUE!"/>
    <x v="1"/>
    <x v="2"/>
  </r>
  <r>
    <x v="134"/>
    <s v="Nishna Issory"/>
    <n v="720"/>
    <x v="1"/>
    <d v="2015-10-31T00:00:00"/>
    <d v="2015-10-27T00:00:00"/>
    <d v="2015-10-26T00:00:00"/>
    <d v="2015-12-18T00:00:00"/>
    <d v="2015-12-18T00:00:00"/>
    <d v="2016-02-15T00:00:00"/>
    <d v="2016-02-22T00:00:00"/>
    <d v="2016-02-19T00:00:00"/>
    <d v="2016-02-22T00:00:00"/>
    <s v="02/16/16: On Track for Project Completion. Service team is reviewing the documents. No issues."/>
    <s v="Dean Bonsujet"/>
    <s v=""/>
    <s v=""/>
    <s v=""/>
    <x v="1"/>
    <n v="2"/>
    <n v="2016"/>
    <x v="10"/>
    <x v="2"/>
  </r>
  <r>
    <x v="135"/>
    <s v="Nishna Issory"/>
    <n v="720"/>
    <x v="1"/>
    <s v=""/>
    <d v="2015-02-19T00:00:00"/>
    <d v="2015-02-18T00:00:00"/>
    <d v="2015-05-01T00:00:00"/>
    <d v="2015-03-31T00:00:00"/>
    <d v="2015-12-09T00:00:00"/>
    <d v="2015-12-09T00:00:00"/>
    <d v="2016-01-08T00:00:00"/>
    <d v="2016-01-08T00:00:00"/>
    <s v="01/05/16: On Track for Project Completion. Client will confirm date and time for TTS call."/>
    <s v="Dean Bonsujet"/>
    <s v=""/>
    <s v=""/>
    <s v=""/>
    <x v="1"/>
    <n v="1"/>
    <n v="2016"/>
    <x v="4"/>
    <x v="2"/>
  </r>
  <r>
    <x v="136"/>
    <s v="Nishna Issory"/>
    <n v="4464"/>
    <x v="1"/>
    <s v=""/>
    <d v="2014-12-08T00:00:00"/>
    <d v="2014-12-07T00:00:00"/>
    <d v="2015-03-09T00:00:00"/>
    <d v="2015-03-05T00:00:00"/>
    <d v="2015-11-23T00:00:00"/>
    <d v="2015-11-24T00:00:00"/>
    <d v="2016-01-29T00:00:00"/>
    <d v="2016-02-12T00:00:00"/>
    <s v="02/09/16: Project Completion delayed from 02/05/16 to 02/12/16. Client is back from vacation. TTS call for the same date."/>
    <s v="Dean Bonsujet"/>
    <s v=""/>
    <s v=""/>
    <s v=""/>
    <x v="1"/>
    <n v="2"/>
    <n v="2016"/>
    <x v="4"/>
    <x v="2"/>
  </r>
  <r>
    <x v="137"/>
    <s v="Nishna Issory"/>
    <n v="1920"/>
    <x v="1"/>
    <d v="2015-03-31T00:00:00"/>
    <d v="2015-04-01T00:00:00"/>
    <d v="2015-03-25T00:00:00"/>
    <d v="2015-09-04T00:00:00"/>
    <d v="2015-09-04T00:00:00"/>
    <d v="2015-09-15T00:00:00"/>
    <d v="2015-09-15T00:00:00"/>
    <d v="2015-10-19T00:00:00"/>
    <d v="2015-10-12T00:00:00"/>
    <s v="10/06/15: On Track for project completion. Waiting for client to process the last payrun. No Issues."/>
    <s v="Dean Bonsujet"/>
    <s v=""/>
    <s v=""/>
    <s v=""/>
    <x v="1"/>
    <n v="10"/>
    <n v="2015"/>
    <x v="11"/>
    <x v="1"/>
  </r>
  <r>
    <x v="138"/>
    <s v="Nishna Issory"/>
    <n v="960"/>
    <x v="1"/>
    <d v="2015-07-31T00:00:00"/>
    <d v="2015-07-20T00:00:00"/>
    <d v="2015-07-20T00:00:00"/>
    <d v="2015-09-15T00:00:00"/>
    <d v="2015-09-14T00:00:00"/>
    <d v="2015-11-06T00:00:00"/>
    <d v="2015-11-04T00:00:00"/>
    <d v="2015-11-17T00:00:00"/>
    <d v="2015-11-20T00:00:00"/>
    <s v="11/17/15: On Track for Project Closure. Transfer to service call scheduled with client on Friday. No Issues"/>
    <s v="Dean Bonsujet"/>
    <s v=""/>
    <s v=""/>
    <s v=""/>
    <x v="1"/>
    <n v="11"/>
    <n v="2015"/>
    <x v="5"/>
    <x v="1"/>
  </r>
  <r>
    <x v="139"/>
    <s v="Nishna Issory"/>
    <n v="1008"/>
    <x v="1"/>
    <d v="2015-09-30T00:00:00"/>
    <d v="2015-09-14T00:00:00"/>
    <d v="2015-09-13T00:00:00"/>
    <d v="2015-10-23T00:00:00"/>
    <d v="2015-10-30T00:00:00"/>
    <d v="2015-12-24T00:00:00"/>
    <d v="2016-01-27T00:00:00"/>
    <d v="2016-01-28T00:00:00"/>
    <d v="2016-02-01T00:00:00"/>
    <s v="01/19/16: On Track for Project Completion. Submitted the TTS document. Dean is working on having the final sign off from client."/>
    <s v="Deeshal Muthusamimudah"/>
    <s v=""/>
    <s v=""/>
    <s v=""/>
    <x v="1"/>
    <n v="2"/>
    <n v="2016"/>
    <x v="4"/>
    <x v="2"/>
  </r>
  <r>
    <x v="140"/>
    <s v="Nishna Issory"/>
    <n v="750"/>
    <x v="4"/>
    <d v="2015-08-31T00:00:00"/>
    <d v="2015-08-27T00:00:00"/>
    <d v="2015-08-25T00:00:00"/>
    <d v="2015-10-22T00:00:00"/>
    <d v="2015-10-21T00:00:00"/>
    <d v="2015-10-30T00:00:00"/>
    <s v=""/>
    <d v="2015-12-18T00:00:00"/>
    <s v=""/>
    <s v="12/23/15: At Risk for Project Completion. Client requested for cancellation. Official call yet to be scheduled due to client's unavaibility."/>
    <s v="Deeshal Muthusamimudah"/>
    <n v="82"/>
    <s v=""/>
    <s v=""/>
    <x v="1"/>
    <e v="#VALUE!"/>
    <e v="#VALUE!"/>
    <x v="3"/>
    <x v="1"/>
  </r>
  <r>
    <x v="141"/>
    <s v="Nishna Issory"/>
    <n v="4920"/>
    <x v="1"/>
    <d v="2015-09-30T00:00:00"/>
    <d v="2015-09-10T00:00:00"/>
    <d v="2015-09-09T00:00:00"/>
    <d v="2015-11-20T00:00:00"/>
    <d v="2015-11-24T00:00:00"/>
    <d v="2016-02-15T00:00:00"/>
    <d v="2016-02-22T00:00:00"/>
    <d v="2016-02-19T00:00:00"/>
    <d v="2016-02-23T00:00:00"/>
    <s v="02/16/16: Project Completion delayed from 2/16/16 to 2/19/16. Payment date is on 2/18/16. Clients wants to confirm that the earning statements are visible online."/>
    <s v="Dean Bonsujet"/>
    <s v=""/>
    <s v=""/>
    <s v=""/>
    <x v="1"/>
    <n v="2"/>
    <n v="2016"/>
    <x v="10"/>
    <x v="2"/>
  </r>
  <r>
    <x v="142"/>
    <s v="Nishna Issory"/>
    <n v="8736"/>
    <x v="0"/>
    <d v="2016-03-04T00:00:00"/>
    <d v="2016-03-04T00:00:00"/>
    <s v=""/>
    <d v="2016-03-23T00:00:00"/>
    <s v=""/>
    <s v=""/>
    <s v=""/>
    <d v="2016-05-31T00:00:00"/>
    <s v=""/>
    <s v="3/1/16: on track for KOM ETA 3/4/16, no issues"/>
    <s v="Dean Bonsujet"/>
    <n v="63"/>
    <s v=""/>
    <e v="#VALUE!"/>
    <x v="1"/>
    <e v="#VALUE!"/>
    <e v="#VALUE!"/>
    <x v="2"/>
    <x v="2"/>
  </r>
  <r>
    <x v="143"/>
    <s v="Nishna Issory"/>
    <n v="17640"/>
    <x v="2"/>
    <s v=""/>
    <s v=""/>
    <s v=""/>
    <s v=""/>
    <s v=""/>
    <s v=""/>
    <s v=""/>
    <d v="2000-01-01T00:00:00"/>
    <s v=""/>
    <s v=""/>
    <s v="Dean Bonsujet"/>
    <e v="#VALUE!"/>
    <e v="#VALUE!"/>
    <e v="#VALUE!"/>
    <x v="1"/>
    <e v="#VALUE!"/>
    <e v="#VALUE!"/>
    <x v="4"/>
    <x v="3"/>
  </r>
  <r>
    <x v="144"/>
    <s v="Nishna Issory"/>
    <n v="1176"/>
    <x v="0"/>
    <d v="2016-02-15T00:00:00"/>
    <d v="2016-02-11T00:00:00"/>
    <d v="2016-02-11T00:00:00"/>
    <d v="2016-03-10T00:00:00"/>
    <s v=""/>
    <s v=""/>
    <s v=""/>
    <d v="2016-04-20T00:00:00"/>
    <s v=""/>
    <s v="03/01/16: On Track for Go-Live. Client doing external testing. Test register has been sent. Waiting for client validation. No issues."/>
    <s v="Dean Bonsujet"/>
    <n v="50"/>
    <s v=""/>
    <e v="#VALUE!"/>
    <x v="1"/>
    <e v="#VALUE!"/>
    <e v="#VALUE!"/>
    <x v="8"/>
    <x v="2"/>
  </r>
  <r>
    <x v="145"/>
    <s v="Nishna Issory"/>
    <n v="2565"/>
    <x v="2"/>
    <d v="2016-04-30T00:00:00"/>
    <s v=""/>
    <s v=""/>
    <s v=""/>
    <s v=""/>
    <s v=""/>
    <s v=""/>
    <s v=""/>
    <s v=""/>
    <s v=""/>
    <s v="Dean Bonsujet"/>
    <e v="#VALUE!"/>
    <e v="#VALUE!"/>
    <e v="#VALUE!"/>
    <x v="1"/>
    <e v="#VALUE!"/>
    <e v="#VALUE!"/>
    <x v="0"/>
    <x v="0"/>
  </r>
  <r>
    <x v="146"/>
    <s v="Pascal  Citta"/>
    <n v="96"/>
    <x v="0"/>
    <d v="2016-03-04T00:00:00"/>
    <d v="2016-03-04T00:00:00"/>
    <s v=""/>
    <d v="2016-04-14T00:00:00"/>
    <s v=""/>
    <d v="2016-05-11T00:00:00"/>
    <s v=""/>
    <d v="2016-05-18T00:00:00"/>
    <s v=""/>
    <s v=""/>
    <s v="Dean Bonsujet"/>
    <n v="54"/>
    <s v=""/>
    <e v="#VALUE!"/>
    <x v="2"/>
    <e v="#VALUE!"/>
    <e v="#VALUE!"/>
    <x v="2"/>
    <x v="2"/>
  </r>
  <r>
    <x v="147"/>
    <s v="Sehnaaz Bhuttoo"/>
    <n v="6192"/>
    <x v="3"/>
    <s v=""/>
    <d v="2015-05-27T00:00:00"/>
    <d v="2014-05-21T00:00:00"/>
    <d v="2015-08-19T00:00:00"/>
    <d v="2015-08-19T00:00:00"/>
    <d v="2015-11-06T00:00:00"/>
    <s v=""/>
    <d v="2015-11-13T00:00:00"/>
    <s v=""/>
    <s v="11/23/15: At risk for project closure, client going on sick leave indefinitely. Project on hold"/>
    <s v="Dean Bonsujet"/>
    <n v="123"/>
    <s v=""/>
    <n v="198"/>
    <x v="1"/>
    <e v="#VALUE!"/>
    <e v="#VALUE!"/>
    <x v="5"/>
    <x v="1"/>
  </r>
  <r>
    <x v="148"/>
    <s v="Sehnaaz Bhuttoo"/>
    <n v="2160"/>
    <x v="1"/>
    <s v=""/>
    <d v="2015-02-09T00:00:00"/>
    <d v="2015-02-09T00:00:00"/>
    <d v="2015-03-19T00:00:00"/>
    <d v="2015-03-10T00:00:00"/>
    <d v="2015-04-16T00:00:00"/>
    <d v="2015-04-14T00:00:00"/>
    <d v="2015-06-19T00:00:00"/>
    <d v="2015-06-19T00:00:00"/>
    <s v="6/16/15: On track for project closure. TSF call scheduled on 6/18/15 with client."/>
    <s v="Dean Bonsujet"/>
    <s v=""/>
    <s v=""/>
    <s v=""/>
    <x v="1"/>
    <n v="6"/>
    <n v="2015"/>
    <x v="9"/>
    <x v="1"/>
  </r>
  <r>
    <x v="149"/>
    <s v="Sehnaaz Bhuttoo"/>
    <n v="768"/>
    <x v="1"/>
    <s v=""/>
    <d v="2014-06-19T00:00:00"/>
    <d v="2014-06-18T00:00:00"/>
    <d v="2014-08-26T00:00:00"/>
    <d v="2014-08-22T00:00:00"/>
    <d v="2014-11-21T00:00:00"/>
    <d v="2014-11-03T00:00:00"/>
    <d v="2014-11-21T00:00:00"/>
    <d v="2014-11-20T00:00:00"/>
    <s v="11/10/14: On track for planned completion, awaiting service acceptance."/>
    <s v="Dean Bonsujet"/>
    <s v=""/>
    <s v=""/>
    <s v=""/>
    <x v="1"/>
    <n v="11"/>
    <n v="2014"/>
    <x v="5"/>
    <x v="4"/>
  </r>
  <r>
    <x v="150"/>
    <s v="Sehnaaz Bhuttoo"/>
    <n v="1200"/>
    <x v="1"/>
    <d v="2015-07-27T00:00:00"/>
    <d v="2015-07-30T00:00:00"/>
    <d v="2015-07-30T00:00:00"/>
    <d v="2015-09-29T00:00:00"/>
    <d v="2015-09-29T00:00:00"/>
    <d v="2015-10-16T00:00:00"/>
    <d v="2016-02-12T00:00:00"/>
    <d v="2016-02-05T00:00:00"/>
    <d v="2016-02-12T00:00:00"/>
    <s v="2/9/16: On track for project closure, all outstanding issues resolved. Service has requested another test transmit with client before 2nd TTS call."/>
    <s v="Dean Bonsujet"/>
    <s v=""/>
    <s v=""/>
    <s v=""/>
    <x v="1"/>
    <n v="2"/>
    <n v="2016"/>
    <x v="10"/>
    <x v="2"/>
  </r>
  <r>
    <x v="151"/>
    <s v="Sehnaaz Bhuttoo"/>
    <n v="1932"/>
    <x v="0"/>
    <d v="2016-01-26T00:00:00"/>
    <d v="2016-01-27T00:00:00"/>
    <d v="2016-01-27T00:00:00"/>
    <d v="2016-03-07T00:00:00"/>
    <s v=""/>
    <s v=""/>
    <s v=""/>
    <d v="2016-04-29T00:00:00"/>
    <s v=""/>
    <s v="3/1/16: On track for go live, client is testing. Weekly updates to be scheduled, pending client's availability. Workbook sign off still not received"/>
    <s v="Dean Bonsujet"/>
    <n v="68"/>
    <s v=""/>
    <e v="#VALUE!"/>
    <x v="1"/>
    <e v="#VALUE!"/>
    <e v="#VALUE!"/>
    <x v="8"/>
    <x v="2"/>
  </r>
  <r>
    <x v="152"/>
    <s v="Sehnaaz Bhuttoo"/>
    <n v="3135"/>
    <x v="0"/>
    <d v="2016-02-29T00:00:00"/>
    <d v="2016-03-07T00:00:00"/>
    <s v=""/>
    <d v="2016-04-12T00:00:00"/>
    <s v=""/>
    <s v=""/>
    <s v=""/>
    <d v="2016-04-18T00:00:00"/>
    <s v=""/>
    <s v="3/1/16:On track for KOM  Monday 3/7/16. Workbook not received back, client chased multiple times."/>
    <s v="Dean Bonsujet"/>
    <n v="31"/>
    <s v=""/>
    <e v="#VALUE!"/>
    <x v="1"/>
    <e v="#VALUE!"/>
    <e v="#VALUE!"/>
    <x v="8"/>
    <x v="2"/>
  </r>
  <r>
    <x v="153"/>
    <s v="Sehnaaz Bhuttoo"/>
    <n v="2498"/>
    <x v="1"/>
    <s v=""/>
    <d v="2014-05-22T00:00:00"/>
    <d v="2014-06-05T00:00:00"/>
    <d v="2014-07-29T00:00:00"/>
    <d v="2014-07-25T00:00:00"/>
    <d v="2015-02-03T00:00:00"/>
    <d v="2015-02-03T00:00:00"/>
    <d v="2015-03-31T00:00:00"/>
    <d v="2015-03-31T00:00:00"/>
    <s v="3/30/15: Project Closure at risk, all outstanding requests have been worked on and service notified, awaiting response to close."/>
    <s v="Dean Bonsujet"/>
    <s v=""/>
    <s v=""/>
    <s v=""/>
    <x v="1"/>
    <n v="3"/>
    <n v="2015"/>
    <x v="1"/>
    <x v="1"/>
  </r>
  <r>
    <x v="154"/>
    <s v="Sehnaaz Bhuttoo"/>
    <n v="4800"/>
    <x v="1"/>
    <d v="2014-08-01T00:00:00"/>
    <d v="2014-07-23T00:00:00"/>
    <d v="2014-07-23T00:00:00"/>
    <d v="2014-10-24T00:00:00"/>
    <d v="2014-10-24T00:00:00"/>
    <d v="2015-06-04T00:00:00"/>
    <d v="2015-06-04T00:00:00"/>
    <d v="2015-07-31T00:00:00"/>
    <d v="2015-07-30T00:00:00"/>
    <s v="7/27/15: On track for project closure, Test transmit completed successfully yesterday, live transmit to be completed Tuesday 7/28/2015."/>
    <s v="Dean Bonsujet"/>
    <s v=""/>
    <s v=""/>
    <s v=""/>
    <x v="1"/>
    <n v="7"/>
    <n v="2015"/>
    <x v="12"/>
    <x v="1"/>
  </r>
  <r>
    <x v="155"/>
    <s v="Sehnaaz Bhuttoo"/>
    <n v="4200"/>
    <x v="0"/>
    <d v="2014-09-01T00:00:00"/>
    <d v="2014-10-07T00:00:00"/>
    <d v="2014-10-07T00:00:00"/>
    <d v="2015-12-09T00:00:00"/>
    <d v="2015-12-02T00:00:00"/>
    <d v="2015-07-24T00:00:00"/>
    <s v=""/>
    <d v="2016-03-30T00:00:00"/>
    <s v=""/>
    <s v="3/1/16: on track for project completion, working on TTS documents, account to be sent to service by next week 3/11/16"/>
    <s v="Dean Bonsujet"/>
    <n v="387"/>
    <s v="Red Project"/>
    <n v="93"/>
    <x v="1"/>
    <e v="#VALUE!"/>
    <e v="#VALUE!"/>
    <x v="1"/>
    <x v="2"/>
  </r>
  <r>
    <x v="156"/>
    <s v="Sehnaaz Bhuttoo"/>
    <n v="1890"/>
    <x v="1"/>
    <d v="2015-06-30T00:00:00"/>
    <d v="2015-06-19T00:00:00"/>
    <d v="2015-06-19T00:00:00"/>
    <d v="2015-08-18T00:00:00"/>
    <d v="2015-08-18T00:00:00"/>
    <d v="2015-09-30T00:00:00"/>
    <d v="2015-09-23T00:00:00"/>
    <d v="2015-10-16T00:00:00"/>
    <d v="2015-10-15T00:00:00"/>
    <s v="10/13/15: On track for project closure, confirmation received from service to schedule call with client"/>
    <s v="Dean Bonsujet"/>
    <s v=""/>
    <s v=""/>
    <s v=""/>
    <x v="1"/>
    <n v="10"/>
    <n v="2015"/>
    <x v="11"/>
    <x v="1"/>
  </r>
  <r>
    <x v="157"/>
    <s v="Sehnaaz Bhuttoo"/>
    <n v="3096"/>
    <x v="1"/>
    <s v=""/>
    <d v="2014-11-24T00:00:00"/>
    <d v="2014-11-24T00:00:00"/>
    <d v="2015-01-13T00:00:00"/>
    <d v="2015-01-13T00:00:00"/>
    <d v="2015-04-01T00:00:00"/>
    <d v="2015-04-01T00:00:00"/>
    <d v="2015-05-01T00:00:00"/>
    <d v="2015-05-01T00:00:00"/>
    <s v="4/27/15: On track for project completion, awaiting service acceptance. Advised client that sickness cannot be renamed. No issues"/>
    <s v="Dean Bonsujet"/>
    <s v=""/>
    <s v=""/>
    <s v=""/>
    <x v="1"/>
    <n v="5"/>
    <n v="2015"/>
    <x v="2"/>
    <x v="1"/>
  </r>
  <r>
    <x v="158"/>
    <s v="Sehnaaz Bhuttoo"/>
    <n v="1320"/>
    <x v="1"/>
    <s v=""/>
    <d v="2015-01-07T00:00:00"/>
    <d v="2015-01-07T00:00:00"/>
    <d v="2015-03-02T00:00:00"/>
    <d v="2015-03-02T00:00:00"/>
    <d v="2015-03-18T00:00:00"/>
    <d v="2015-03-18T00:00:00"/>
    <d v="2015-03-23T00:00:00"/>
    <d v="2015-03-23T00:00:00"/>
    <s v="3/30/15: Project Closure on track. Project has been validated and accepted by servic"/>
    <s v="Dean Bonsujet"/>
    <s v=""/>
    <s v=""/>
    <s v=""/>
    <x v="1"/>
    <n v="3"/>
    <n v="2015"/>
    <x v="1"/>
    <x v="1"/>
  </r>
  <r>
    <x v="159"/>
    <s v="Sehnaaz Bhuttoo"/>
    <n v="4800"/>
    <x v="1"/>
    <d v="2015-04-30T00:00:00"/>
    <d v="2015-04-30T00:00:00"/>
    <d v="2015-04-28T00:00:00"/>
    <d v="2015-09-15T00:00:00"/>
    <d v="2015-09-02T00:00:00"/>
    <d v="2015-09-04T00:00:00"/>
    <d v="2016-01-25T00:00:00"/>
    <d v="2016-01-26T00:00:00"/>
    <d v="2016-02-02T00:00:00"/>
    <s v="1/19/16: On track for project completion. Account has been sent to service. Awaiting review"/>
    <s v="Dean Bonsujet"/>
    <s v=""/>
    <s v=""/>
    <s v=""/>
    <x v="1"/>
    <n v="2"/>
    <n v="2016"/>
    <x v="4"/>
    <x v="2"/>
  </r>
  <r>
    <x v="160"/>
    <s v="Sehnaaz Bhuttoo"/>
    <n v="504"/>
    <x v="4"/>
    <s v=""/>
    <d v="2014-11-07T00:00:00"/>
    <d v="2014-11-07T00:00:00"/>
    <d v="2015-03-03T00:00:00"/>
    <d v="2015-03-03T00:00:00"/>
    <d v="2015-05-07T00:00:00"/>
    <s v=""/>
    <d v="2015-05-14T00:00:00"/>
    <s v=""/>
    <s v="5/13/15: project cancelled due to wrong expectations in SOW_x000d__x000a__x000d__x000a_3/30/15: Go live at risk, awaiting a clear decision from client to progress. Potential cancellation due to system limitations"/>
    <s v="Dean Bonsujet"/>
    <n v="135"/>
    <s v=""/>
    <s v=""/>
    <x v="1"/>
    <e v="#VALUE!"/>
    <e v="#VALUE!"/>
    <x v="2"/>
    <x v="1"/>
  </r>
  <r>
    <x v="161"/>
    <s v="Sehnaaz Bhuttoo"/>
    <n v="3167"/>
    <x v="3"/>
    <d v="2015-05-31T00:00:00"/>
    <d v="2015-05-05T00:00:00"/>
    <d v="2015-05-04T00:00:00"/>
    <d v="2015-10-27T00:00:00"/>
    <s v=""/>
    <d v="2015-12-17T00:00:00"/>
    <s v=""/>
    <d v="2015-12-28T00:00:00"/>
    <s v=""/>
    <s v="8/4/15: At risk for go live, client will be on hold as from Wednesday 8/5/15 to Mid September until training is complete"/>
    <s v="Dean Bonsujet"/>
    <n v="170"/>
    <s v=""/>
    <e v="#VALUE!"/>
    <x v="1"/>
    <e v="#VALUE!"/>
    <e v="#VALUE!"/>
    <x v="3"/>
    <x v="1"/>
  </r>
  <r>
    <x v="162"/>
    <s v="Sehnaaz Bhuttoo"/>
    <n v="2640"/>
    <x v="1"/>
    <d v="2015-09-30T00:00:00"/>
    <d v="2015-09-29T00:00:00"/>
    <d v="2015-09-29T00:00:00"/>
    <d v="2015-11-20T00:00:00"/>
    <d v="2015-11-26T00:00:00"/>
    <d v="2015-12-04T00:00:00"/>
    <s v=""/>
    <d v="2016-02-12T00:00:00"/>
    <d v="2016-02-08T00:00:00"/>
    <s v="2/2/16: On track for project closure. Service review complete. Awaiting client's response to schedule TTS call."/>
    <s v="Dean Bonsujet"/>
    <s v=""/>
    <s v=""/>
    <s v=""/>
    <x v="1"/>
    <n v="2"/>
    <n v="2016"/>
    <x v="10"/>
    <x v="2"/>
  </r>
  <r>
    <x v="163"/>
    <s v="Sehnaaz Bhuttoo"/>
    <n v="4680"/>
    <x v="0"/>
    <d v="2015-08-31T00:00:00"/>
    <d v="2015-08-26T00:00:00"/>
    <d v="2015-08-26T00:00:00"/>
    <d v="2016-01-11T00:00:00"/>
    <d v="2016-02-01T00:00:00"/>
    <d v="2015-11-02T00:00:00"/>
    <s v=""/>
    <d v="2016-03-30T00:00:00"/>
    <s v=""/>
    <s v="3/1/16: On track for project closure, working with client to answer queries during first time capture. First transmit scheduled for 3/9/16"/>
    <s v="Dean Bonsujet"/>
    <n v="156"/>
    <s v="Red Project"/>
    <s v=""/>
    <x v="1"/>
    <e v="#VALUE!"/>
    <e v="#VALUE!"/>
    <x v="1"/>
    <x v="2"/>
  </r>
  <r>
    <x v="164"/>
    <s v="Sehnaaz Bhuttoo"/>
    <n v="2400"/>
    <x v="1"/>
    <d v="2015-08-31T00:00:00"/>
    <d v="2015-09-01T00:00:00"/>
    <d v="2015-08-30T00:00:00"/>
    <d v="2015-10-09T00:00:00"/>
    <d v="2015-11-10T00:00:00"/>
    <d v="2015-12-02T00:00:00"/>
    <s v=""/>
    <d v="2016-02-12T00:00:00"/>
    <d v="2016-02-12T00:00:00"/>
    <s v="2/2/16: At risk for project closure, working on issue with earning statement, case logged on OneCRM"/>
    <s v="Dean Bonsujet"/>
    <s v=""/>
    <s v=""/>
    <s v=""/>
    <x v="1"/>
    <n v="2"/>
    <n v="2016"/>
    <x v="10"/>
    <x v="2"/>
  </r>
  <r>
    <x v="165"/>
    <s v="Sehnaaz Bhuttoo"/>
    <n v="480"/>
    <x v="1"/>
    <d v="2015-08-31T00:00:00"/>
    <d v="2015-08-05T00:00:00"/>
    <d v="2015-08-11T00:00:00"/>
    <d v="2015-09-14T00:00:00"/>
    <d v="2015-09-14T00:00:00"/>
    <d v="2015-10-12T00:00:00"/>
    <d v="2015-10-12T00:00:00"/>
    <d v="2015-10-19T00:00:00"/>
    <d v="2015-10-19T00:00:00"/>
    <s v="9/29/15: On track for completion. This project is now incorporated in main project. No issues."/>
    <s v="Dean Bonsujet"/>
    <s v=""/>
    <s v=""/>
    <s v=""/>
    <x v="1"/>
    <n v="10"/>
    <n v="2015"/>
    <x v="11"/>
    <x v="1"/>
  </r>
  <r>
    <x v="166"/>
    <s v="Sehnaaz Bhuttoo"/>
    <n v="1260"/>
    <x v="0"/>
    <d v="2016-01-19T00:00:00"/>
    <d v="2016-01-19T00:00:00"/>
    <d v="2016-01-19T00:00:00"/>
    <d v="2016-02-19T00:00:00"/>
    <d v="2016-02-22T00:00:00"/>
    <s v=""/>
    <s v=""/>
    <d v="2016-03-14T00:00:00"/>
    <s v=""/>
    <s v="3/1/16: On track for project closure, client capturing time, first transmit scheduled for 3/7/16, no issues"/>
    <s v="Dean Bonsujet"/>
    <n v="40"/>
    <s v=""/>
    <s v=""/>
    <x v="1"/>
    <e v="#VALUE!"/>
    <e v="#VALUE!"/>
    <x v="1"/>
    <x v="2"/>
  </r>
  <r>
    <x v="167"/>
    <s v="Staline Lamarque"/>
    <n v="3886"/>
    <x v="4"/>
    <s v=""/>
    <d v="2014-04-09T00:00:00"/>
    <d v="2014-04-08T00:00:00"/>
    <d v="2014-07-30T00:00:00"/>
    <d v="2014-07-30T00:00:00"/>
    <d v="2014-09-22T00:00:00"/>
    <s v=""/>
    <d v="2014-09-25T00:00:00"/>
    <s v=""/>
    <s v="9/12/14: on track for pay date September 19 _x000d__x000a_ _x000d__x000a_08/07/14: on track pay date August 18th _x000d__x000a_ _x000d__x000a_8/1/14: on track for first punch August 13th. _x000d__x000a_ _x000d__x000a_7/25/14: not on track for go live July 29, potential issues around clients commitment to move to production _x000d__x000a_ _x000d__x000a_7/18/14: off  track for go live July 29 _x000d__x000a_ _x000d__x000a_6/27/14- On track for Go live July 8. _x000d__x000a_ _x000d__x000a_6/6/14- On track for Go live June 27 _x000d__x000a_ _x000d__x000a_5/30/14- On track for Live date June 3 _x000d__x000a_ _x000d__x000a_4/17/14-- On track for Live Date: May 14  _x000d__x000a_Apr 4: KOM scheduled Apr 8"/>
    <s v="Dean Bonsujet"/>
    <n v="122"/>
    <s v=""/>
    <s v=""/>
    <x v="0"/>
    <e v="#VALUE!"/>
    <e v="#VALUE!"/>
    <x v="7"/>
    <x v="4"/>
  </r>
  <r>
    <x v="168"/>
    <s v="Staline Lamarque"/>
    <n v="3000"/>
    <x v="1"/>
    <s v=""/>
    <d v="2015-04-17T00:00:00"/>
    <d v="2015-04-17T00:00:00"/>
    <d v="2015-05-29T00:00:00"/>
    <d v="2015-05-29T00:00:00"/>
    <d v="2015-07-21T00:00:00"/>
    <d v="2015-07-21T00:00:00"/>
    <d v="2015-08-07T00:00:00"/>
    <d v="2015-08-07T00:00:00"/>
    <s v="07/28/15: At risk for project completion, Awaiting service acceptance."/>
    <s v="Deeshal Muthusamimudah"/>
    <s v=""/>
    <s v=""/>
    <s v=""/>
    <x v="0"/>
    <n v="8"/>
    <n v="2015"/>
    <x v="6"/>
    <x v="1"/>
  </r>
  <r>
    <x v="169"/>
    <s v="Staline Lamarque"/>
    <n v="2340"/>
    <x v="1"/>
    <s v=""/>
    <d v="2014-12-15T00:00:00"/>
    <d v="2014-12-15T00:00:00"/>
    <d v="2015-02-12T00:00:00"/>
    <d v="2015-02-12T00:00:00"/>
    <d v="2015-04-28T00:00:00"/>
    <d v="2015-04-28T00:00:00"/>
    <d v="2015-05-22T00:00:00"/>
    <d v="2015-05-22T00:00:00"/>
    <s v="05/12/15: On Track for Project Closure, WFM2.P2 File Applied, will contact service today."/>
    <s v="Dean Bonsujet"/>
    <s v=""/>
    <s v=""/>
    <s v=""/>
    <x v="0"/>
    <n v="5"/>
    <n v="2015"/>
    <x v="2"/>
    <x v="1"/>
  </r>
  <r>
    <x v="170"/>
    <s v="Staline Lamarque"/>
    <n v="546"/>
    <x v="3"/>
    <s v=""/>
    <d v="2014-10-15T00:00:00"/>
    <d v="2014-10-15T00:00:00"/>
    <d v="2015-03-03T00:00:00"/>
    <d v="2015-03-03T00:00:00"/>
    <d v="2015-07-21T00:00:00"/>
    <d v="2015-07-21T00:00:00"/>
    <d v="2015-09-04T00:00:00"/>
    <s v=""/>
    <s v="09/01/15: Project on hold due to client readiness."/>
    <s v="Dean Bonsujet"/>
    <n v="233"/>
    <s v=""/>
    <n v="367"/>
    <x v="0"/>
    <e v="#VALUE!"/>
    <e v="#VALUE!"/>
    <x v="7"/>
    <x v="1"/>
  </r>
  <r>
    <x v="171"/>
    <s v="Staline Lamarque"/>
    <n v="2880"/>
    <x v="1"/>
    <s v=""/>
    <d v="2014-09-24T00:00:00"/>
    <d v="2014-09-24T00:00:00"/>
    <d v="2014-11-27T00:00:00"/>
    <d v="2014-11-26T00:00:00"/>
    <d v="2015-01-23T00:00:00"/>
    <d v="2015-01-22T00:00:00"/>
    <d v="2015-03-11T00:00:00"/>
    <d v="2015-02-27T00:00:00"/>
    <s v="02/24/15: On Track for project closure, client is having an issue with a terminated employee on PP."/>
    <s v="Dean Bonsujet"/>
    <s v=""/>
    <s v=""/>
    <s v=""/>
    <x v="0"/>
    <n v="2"/>
    <n v="2015"/>
    <x v="1"/>
    <x v="1"/>
  </r>
  <r>
    <x v="172"/>
    <s v="Staline Lamarque"/>
    <n v="1500"/>
    <x v="1"/>
    <s v=""/>
    <d v="2015-04-17T00:00:00"/>
    <d v="2015-04-17T00:00:00"/>
    <d v="2015-05-29T00:00:00"/>
    <d v="2015-05-29T00:00:00"/>
    <d v="2015-07-21T00:00:00"/>
    <d v="2015-07-21T00:00:00"/>
    <d v="2015-08-07T00:00:00"/>
    <d v="2015-08-07T00:00:00"/>
    <s v="07/28/15: At risk for project completion, Awaiting service acceptance."/>
    <s v="Deeshal Muthusamimudah"/>
    <s v=""/>
    <s v=""/>
    <s v=""/>
    <x v="0"/>
    <n v="8"/>
    <n v="2015"/>
    <x v="6"/>
    <x v="1"/>
  </r>
  <r>
    <x v="173"/>
    <s v="Staline Lamarque"/>
    <n v="2040"/>
    <x v="1"/>
    <d v="2015-07-31T00:00:00"/>
    <d v="2015-07-15T00:00:00"/>
    <d v="2015-07-15T00:00:00"/>
    <d v="2015-10-16T00:00:00"/>
    <d v="2015-10-16T00:00:00"/>
    <d v="2015-11-30T00:00:00"/>
    <d v="2016-01-19T00:00:00"/>
    <d v="2016-02-19T00:00:00"/>
    <d v="2016-02-19T00:00:00"/>
    <s v="02/16/16-SL, Project completion delayed from 2/12/16 to 02/19/16, customer's response to schedule TTS call."/>
    <s v="Deeshal Muthusamimudah"/>
    <s v=""/>
    <s v=""/>
    <s v=""/>
    <x v="0"/>
    <n v="2"/>
    <n v="2016"/>
    <x v="10"/>
    <x v="2"/>
  </r>
  <r>
    <x v="174"/>
    <s v="Staline Lamarque"/>
    <n v="1680"/>
    <x v="1"/>
    <s v=""/>
    <d v="2014-08-12T00:00:00"/>
    <d v="2014-08-11T00:00:00"/>
    <d v="2014-10-13T00:00:00"/>
    <d v="2014-10-10T00:00:00"/>
    <d v="2015-06-19T00:00:00"/>
    <d v="2015-06-19T00:00:00"/>
    <d v="2015-07-02T00:00:00"/>
    <d v="2015-07-02T00:00:00"/>
    <s v="06/29/15: Project completion delayed from 06/26/15 to 06/30/15. People, account rejected due to translation discrepancies. corrections in progress. ECD: 06/29/15."/>
    <s v="Dean Bonsujet"/>
    <s v=""/>
    <s v=""/>
    <s v=""/>
    <x v="0"/>
    <n v="7"/>
    <n v="2015"/>
    <x v="12"/>
    <x v="1"/>
  </r>
  <r>
    <x v="175"/>
    <s v="Staline Lamarque"/>
    <n v="672"/>
    <x v="0"/>
    <d v="2015-10-30T00:00:00"/>
    <d v="2015-09-16T00:00:00"/>
    <d v="2015-09-16T00:00:00"/>
    <d v="2016-01-22T00:00:00"/>
    <d v="2016-01-25T00:00:00"/>
    <d v="2015-12-18T00:00:00"/>
    <s v=""/>
    <d v="2016-03-08T00:00:00"/>
    <s v=""/>
    <s v="03/01/16-SL On Track for project completion, _x000d__x000a_Process 2nd live run, no issues."/>
    <s v="Deeshal Muthusamimudah"/>
    <n v="125"/>
    <s v="Red Project"/>
    <s v=""/>
    <x v="0"/>
    <e v="#VALUE!"/>
    <e v="#VALUE!"/>
    <x v="1"/>
    <x v="2"/>
  </r>
  <r>
    <x v="176"/>
    <s v="Staline Lamarque"/>
    <n v="2220"/>
    <x v="0"/>
    <d v="2015-09-30T00:00:00"/>
    <d v="2015-09-10T00:00:00"/>
    <d v="2015-09-10T00:00:00"/>
    <d v="2015-10-20T00:00:00"/>
    <d v="2015-11-17T00:00:00"/>
    <d v="2015-12-14T00:00:00"/>
    <s v=""/>
    <d v="2016-03-11T00:00:00"/>
    <s v=""/>
    <s v="03/01/16- SL, At Risk for project completion, entitlement setup reviewed and being applied to prod. awaiting customer approval to run PCR."/>
    <s v="Deeshal Muthusamimudah"/>
    <n v="132"/>
    <s v="Red Project"/>
    <n v="108"/>
    <x v="0"/>
    <e v="#VALUE!"/>
    <e v="#VALUE!"/>
    <x v="1"/>
    <x v="2"/>
  </r>
  <r>
    <x v="177"/>
    <s v="Staline Lamarque"/>
    <n v="792"/>
    <x v="5"/>
    <d v="2015-07-31T00:00:00"/>
    <d v="2015-07-28T00:00:00"/>
    <d v="2015-07-28T00:00:00"/>
    <d v="2015-12-28T00:00:00"/>
    <s v=""/>
    <d v="2015-11-03T00:00:00"/>
    <s v=""/>
    <d v="2015-12-18T00:00:00"/>
    <s v=""/>
    <s v="12/22/15: Cancellation in progress. Client sent cancellation email on 12/21. Product: System limitation -Client request on Project job numbering cannot be accommodated in dayforce. Client requested to have an 8 digits job numbering for project costing and internal reporting purposes which cannot be implemented in dayforce. Sales engaged."/>
    <s v="Deeshal Muthusamimudah"/>
    <n v="104"/>
    <s v=""/>
    <e v="#VALUE!"/>
    <x v="0"/>
    <e v="#VALUE!"/>
    <e v="#VALUE!"/>
    <x v="3"/>
    <x v="1"/>
  </r>
  <r>
    <x v="178"/>
    <s v="Staline Lamarque"/>
    <n v="1104"/>
    <x v="3"/>
    <d v="2015-11-30T00:00:00"/>
    <d v="2015-11-25T00:00:00"/>
    <d v="2015-11-25T00:00:00"/>
    <d v="2016-01-21T00:00:00"/>
    <s v=""/>
    <s v=""/>
    <s v=""/>
    <d v="2016-02-29T00:00:00"/>
    <s v=""/>
    <s v="01/26/2016- SL - Client went on an unplanned business trip and will resume implementation upon return. Account put on hold."/>
    <s v="Deeshal Muthusamimudah"/>
    <n v="69"/>
    <s v=""/>
    <e v="#VALUE!"/>
    <x v="0"/>
    <e v="#VALUE!"/>
    <e v="#VALUE!"/>
    <x v="10"/>
    <x v="2"/>
  </r>
  <r>
    <x v="179"/>
    <s v="Staline Lamarque"/>
    <n v="816"/>
    <x v="0"/>
    <d v="2015-11-30T00:00:00"/>
    <d v="2015-11-11T00:00:00"/>
    <d v="2015-11-11T00:00:00"/>
    <d v="2016-03-09T00:00:00"/>
    <s v=""/>
    <s v=""/>
    <s v=""/>
    <d v="2016-03-24T00:00:00"/>
    <s v=""/>
    <s v="03/01/16- SL, Go live, delayed from 02/26/16 to 03/09/16, refinements needed on entitlement."/>
    <s v="Deeshal Muthusamimudah"/>
    <n v="97"/>
    <s v="Red Project"/>
    <e v="#VALUE!"/>
    <x v="0"/>
    <e v="#VALUE!"/>
    <e v="#VALUE!"/>
    <x v="1"/>
    <x v="2"/>
  </r>
  <r>
    <x v="180"/>
    <s v="Staline Lamarque"/>
    <n v="1380"/>
    <x v="4"/>
    <s v=""/>
    <d v="2014-08-05T00:00:00"/>
    <d v="2014-08-05T00:00:00"/>
    <d v="2015-03-26T00:00:00"/>
    <s v=""/>
    <d v="2015-04-17T00:00:00"/>
    <s v=""/>
    <d v="2015-04-24T00:00:00"/>
    <s v=""/>
    <s v="03/24/2015: At Risk for go live, Meeting Schedule with client for the  to confirm changes and to have the updated test register reviewed."/>
    <s v="Dean Bonsujet"/>
    <n v="189"/>
    <s v=""/>
    <e v="#VALUE!"/>
    <x v="0"/>
    <e v="#VALUE!"/>
    <e v="#VALUE!"/>
    <x v="8"/>
    <x v="1"/>
  </r>
  <r>
    <x v="181"/>
    <s v="Staline Lamarque"/>
    <n v="4620"/>
    <x v="0"/>
    <d v="2014-04-30T00:00:00"/>
    <d v="2014-04-23T00:00:00"/>
    <d v="2014-04-22T00:00:00"/>
    <d v="2014-08-27T00:00:00"/>
    <d v="2014-08-26T00:00:00"/>
    <d v="2015-11-02T00:00:00"/>
    <s v=""/>
    <d v="2016-03-31T00:00:00"/>
    <s v=""/>
    <s v="03/01/16 - At risk for project completion, customer had some T4 issues. Meeting scheduled with primary contact to review entitlement 03/02/16."/>
    <s v=""/>
    <n v="507"/>
    <s v="Red Project"/>
    <n v="556"/>
    <x v="0"/>
    <e v="#VALUE!"/>
    <e v="#VALUE!"/>
    <x v="1"/>
    <x v="2"/>
  </r>
  <r>
    <x v="182"/>
    <s v="Staline Lamarque"/>
    <n v="3840"/>
    <x v="1"/>
    <s v=""/>
    <d v="2014-06-11T00:00:00"/>
    <d v="2014-06-10T00:00:00"/>
    <d v="2014-07-25T00:00:00"/>
    <d v="2014-07-24T00:00:00"/>
    <d v="2014-11-26T00:00:00"/>
    <d v="2014-11-26T00:00:00"/>
    <d v="2015-01-05T00:00:00"/>
    <d v="2015-01-21T00:00:00"/>
    <s v="1/19/15: Project Closure, awaiting service acceptance."/>
    <s v="Dean Bonsujet"/>
    <s v=""/>
    <s v=""/>
    <s v=""/>
    <x v="0"/>
    <n v="1"/>
    <n v="2015"/>
    <x v="4"/>
    <x v="1"/>
  </r>
  <r>
    <x v="183"/>
    <s v="Staline Lamarque"/>
    <n v="540"/>
    <x v="1"/>
    <s v=""/>
    <d v="2014-11-17T00:00:00"/>
    <d v="2014-11-17T00:00:00"/>
    <d v="2015-01-15T00:00:00"/>
    <d v="2015-01-09T00:00:00"/>
    <d v="2015-06-19T00:00:00"/>
    <d v="2015-06-19T00:00:00"/>
    <d v="2015-06-26T00:00:00"/>
    <d v="2015-06-26T00:00:00"/>
    <s v="06/23/15: On Track for Project completion. Transitioned to service, awaiting acceptance. TSF meeting to be scheduled. Completion date re-adjusted from 24-26 due to weekends included in completion timeline of 5 days."/>
    <s v="Dean Bonsujet"/>
    <s v=""/>
    <s v=""/>
    <s v=""/>
    <x v="0"/>
    <n v="6"/>
    <n v="2015"/>
    <x v="9"/>
    <x v="1"/>
  </r>
  <r>
    <x v="184"/>
    <s v="Staline Lamarque"/>
    <n v="2220"/>
    <x v="0"/>
    <d v="2015-09-30T00:00:00"/>
    <d v="2015-09-16T00:00:00"/>
    <d v="2015-09-15T00:00:00"/>
    <d v="2016-02-23T00:00:00"/>
    <d v="2016-02-23T00:00:00"/>
    <d v="2015-11-23T00:00:00"/>
    <s v=""/>
    <d v="2016-03-23T00:00:00"/>
    <s v=""/>
    <s v="03/01/16-SL, On Track for project completion, capturing time, no issues."/>
    <s v="Deeshal Muthusamimudah"/>
    <n v="136"/>
    <s v="Red Project"/>
    <s v=""/>
    <x v="0"/>
    <e v="#VALUE!"/>
    <e v="#VALUE!"/>
    <x v="1"/>
    <x v="2"/>
  </r>
  <r>
    <x v="185"/>
    <s v="Staline Lamarque"/>
    <n v="3000"/>
    <x v="3"/>
    <d v="2015-08-31T00:00:00"/>
    <d v="2015-08-25T00:00:00"/>
    <d v="2015-09-01T00:00:00"/>
    <d v="2016-02-19T00:00:00"/>
    <s v=""/>
    <d v="2016-01-11T00:00:00"/>
    <s v=""/>
    <d v="2016-03-11T00:00:00"/>
    <s v=""/>
    <s v="02/08/16- SL, At risk for Go live, Customer wants to go on hold due to unavailability, advised account won't be taken back from hold until april-May as per manager, awaiting customer's response."/>
    <s v="Deeshal Muthusamimudah"/>
    <n v="144"/>
    <s v=""/>
    <e v="#VALUE!"/>
    <x v="0"/>
    <e v="#VALUE!"/>
    <e v="#VALUE!"/>
    <x v="1"/>
    <x v="2"/>
  </r>
  <r>
    <x v="186"/>
    <s v="Staline Lamarque"/>
    <n v="1584"/>
    <x v="0"/>
    <d v="2016-01-25T00:00:00"/>
    <d v="2016-01-26T00:00:00"/>
    <d v="2016-01-26T00:00:00"/>
    <d v="2016-03-21T00:00:00"/>
    <s v=""/>
    <s v=""/>
    <s v=""/>
    <d v="2016-04-15T00:00:00"/>
    <s v=""/>
    <s v="03/01/16- SL, Go live delayed from 03/08/16 to 03/21/16, client, requested to schedule the test-walk through for the 03/07/2016."/>
    <s v="Deeshal Muthusamimudah"/>
    <n v="59"/>
    <s v=""/>
    <e v="#VALUE!"/>
    <x v="0"/>
    <e v="#VALUE!"/>
    <e v="#VALUE!"/>
    <x v="8"/>
    <x v="2"/>
  </r>
  <r>
    <x v="187"/>
    <s v="Staline Lamarque"/>
    <n v="1680"/>
    <x v="0"/>
    <d v="2015-12-31T00:00:00"/>
    <d v="2015-12-02T00:00:00"/>
    <d v="2015-12-02T00:00:00"/>
    <d v="2016-03-11T00:00:00"/>
    <s v=""/>
    <s v=""/>
    <s v=""/>
    <d v="2016-03-22T00:00:00"/>
    <s v=""/>
    <s v="03/01/16- SL, At risk for Go live, Dayforce isn't meeting customer's business needs, Dayforce trainer and SMEs engaged to resolve."/>
    <s v="Deeshal Muthusamimudah"/>
    <n v="80"/>
    <s v="Red Project"/>
    <e v="#VALUE!"/>
    <x v="0"/>
    <e v="#VALUE!"/>
    <e v="#VALUE!"/>
    <x v="1"/>
    <x v="2"/>
  </r>
  <r>
    <x v="188"/>
    <s v="Staline Lamarque"/>
    <n v="4320"/>
    <x v="0"/>
    <d v="2015-10-31T00:00:00"/>
    <d v="2015-10-15T00:00:00"/>
    <d v="2015-10-14T00:00:00"/>
    <d v="2016-03-04T00:00:00"/>
    <d v="2016-02-25T00:00:00"/>
    <d v="2015-12-22T00:00:00"/>
    <s v=""/>
    <d v="2016-04-13T00:00:00"/>
    <s v=""/>
    <s v="03/01/16- SL, On Track for project completion, Capturing time, no issues."/>
    <s v="Deeshal Muthusamimudah"/>
    <n v="130"/>
    <s v="Red Project"/>
    <s v=""/>
    <x v="0"/>
    <e v="#VALUE!"/>
    <e v="#VALUE!"/>
    <x v="8"/>
    <x v="2"/>
  </r>
  <r>
    <x v="189"/>
    <s v="Tanya Nundoosing"/>
    <n v="1800"/>
    <x v="0"/>
    <d v="2016-02-11T00:00:00"/>
    <d v="2016-02-11T00:00:00"/>
    <d v="2016-02-11T00:00:00"/>
    <d v="2016-03-24T00:00:00"/>
    <s v=""/>
    <d v="2016-03-30T00:00:00"/>
    <s v=""/>
    <d v="2016-04-26T00:00:00"/>
    <s v=""/>
    <s v="03/01/16-On track for Go Live. Client doing testing. No issues"/>
    <s v="Dean Bonsujet"/>
    <n v="54"/>
    <s v=""/>
    <e v="#VALUE!"/>
    <x v="1"/>
    <e v="#VALUE!"/>
    <e v="#VALUE!"/>
    <x v="8"/>
    <x v="2"/>
  </r>
  <r>
    <x v="190"/>
    <s v="Tej Suroowan"/>
    <n v="1800"/>
    <x v="1"/>
    <s v=""/>
    <d v="2014-11-03T00:00:00"/>
    <d v="2014-11-10T00:00:00"/>
    <d v="2015-01-28T00:00:00"/>
    <d v="2015-01-27T00:00:00"/>
    <d v="2015-02-24T00:00:00"/>
    <d v="2015-03-05T00:00:00"/>
    <d v="2015-03-06T00:00:00"/>
    <d v="2015-03-05T00:00:00"/>
    <s v="03/03/15 - Account will be closed by end of this week as per Cici's email.  She will try to get it done by the end of this week."/>
    <s v="Dean Bonsujet"/>
    <s v=""/>
    <s v=""/>
    <s v=""/>
    <x v="0"/>
    <n v="3"/>
    <n v="2015"/>
    <x v="1"/>
    <x v="1"/>
  </r>
  <r>
    <x v="191"/>
    <s v="Tej Suroowan"/>
    <n v="1080"/>
    <x v="1"/>
    <s v=""/>
    <d v="2014-04-04T00:00:00"/>
    <d v="2014-04-03T00:00:00"/>
    <d v="2014-06-13T00:00:00"/>
    <d v="2014-06-15T00:00:00"/>
    <d v="2014-09-26T00:00:00"/>
    <d v="2014-10-09T00:00:00"/>
    <d v="2014-11-14T00:00:00"/>
    <d v="2014-11-02T00:00:00"/>
    <s v="10/24/14 - At Risk project completion, reviewing list sent by service, running scripts to get all job dates updated to 1/1/1900."/>
    <s v="Dean Bonsujet"/>
    <s v=""/>
    <s v=""/>
    <s v=""/>
    <x v="0"/>
    <n v="11"/>
    <n v="2014"/>
    <x v="5"/>
    <x v="4"/>
  </r>
  <r>
    <x v="192"/>
    <s v="Tej Suroowan"/>
    <n v="3960"/>
    <x v="1"/>
    <s v=""/>
    <d v="2014-05-16T00:00:00"/>
    <d v="2014-05-20T00:00:00"/>
    <d v="2014-07-30T00:00:00"/>
    <d v="2014-07-30T00:00:00"/>
    <d v="2014-10-17T00:00:00"/>
    <d v="2014-10-14T00:00:00"/>
    <d v="2014-11-14T00:00:00"/>
    <d v="2014-11-19T00:00:00"/>
    <s v="11/10/14 - On Track for project completion, completed additional  newfoundland paypolicies as requested by client, testing policiy today and will schedule a meeting to review with client and continue to trs to service,no issues."/>
    <s v="Dean Bonsujet"/>
    <s v=""/>
    <s v=""/>
    <s v=""/>
    <x v="0"/>
    <n v="11"/>
    <n v="2014"/>
    <x v="5"/>
    <x v="4"/>
  </r>
  <r>
    <x v="193"/>
    <s v="Tej Suroowan"/>
    <n v="1440"/>
    <x v="1"/>
    <s v=""/>
    <d v="2014-11-17T00:00:00"/>
    <d v="2014-11-17T00:00:00"/>
    <d v="2015-01-06T00:00:00"/>
    <d v="2015-01-06T00:00:00"/>
    <d v="2015-07-14T00:00:00"/>
    <d v="2015-07-14T00:00:00"/>
    <d v="2015-08-24T00:00:00"/>
    <d v="2015-08-18T00:00:00"/>
    <s v="08/10/15 : On track for project completion.  No Issues."/>
    <s v="Dean Bonsujet"/>
    <s v=""/>
    <s v=""/>
    <s v=""/>
    <x v="0"/>
    <n v="8"/>
    <n v="2015"/>
    <x v="6"/>
    <x v="1"/>
  </r>
  <r>
    <x v="194"/>
    <s v="Tej Suroowan"/>
    <n v="660"/>
    <x v="4"/>
    <s v=""/>
    <d v="2014-07-03T00:00:00"/>
    <d v="2014-07-07T00:00:00"/>
    <d v="2014-08-20T00:00:00"/>
    <s v=""/>
    <d v="2014-09-16T00:00:00"/>
    <s v=""/>
    <d v="2014-09-23T00:00:00"/>
    <s v=""/>
    <s v="8/18/14: Dean &amp; Renato called client to get response on staying with Ceridian. Client confirmed cancellation. Client informed us that he cancelled due to process being time consuming and timeline adherence. On 1 occasion IC being late for a meeting on the day payroll was to be processed. However IC sent email to client as reminder but he was in a meeting._x000d__x000a__x000d__x000a_815/14: Renato &amp; Dean called client to try and retain and client said he will let us know after the weekend if he will remain with Ceridian._x000d__x000a__x000d__x000a_8/13/14- on track for go live August 20th_x000d__x000a__x000d__x000a_7/25/14- On track for Actual go live August 20_x000d__x000a__x000d__x000a_7/4/14- On track for KOM July 8"/>
    <s v="Dean Bonsujet"/>
    <n v="59"/>
    <s v=""/>
    <e v="#VALUE!"/>
    <x v="0"/>
    <e v="#VALUE!"/>
    <e v="#VALUE!"/>
    <x v="7"/>
    <x v="4"/>
  </r>
  <r>
    <x v="195"/>
    <s v="Tej Suroowan"/>
    <n v="3000"/>
    <x v="4"/>
    <s v=""/>
    <d v="2014-06-25T00:00:00"/>
    <d v="2014-06-23T00:00:00"/>
    <d v="2015-01-29T00:00:00"/>
    <s v=""/>
    <d v="2015-02-03T00:00:00"/>
    <s v=""/>
    <d v="2015-02-27T00:00:00"/>
    <s v=""/>
    <s v="9/9/14- tried to call client no answer. Account going on hold, account escalated back to sales _x000d__x000a_ _x000d__x000a_9/5/14- manager called client to set expectations, left voice mail _x000d__x000a_ _x000d__x000a_08/18/14 - Actual Go Live delayed from 08/18/14 to 08/29/14. _x000d__x000a_People, client sent email saying testing link not working &amp; Client not responding to calls. _x000d__x000a_ _x000d__x000a_8/18/14- On track for Go live August 25 _x000d__x000a_ _x000d__x000a_8/15/14- On track for Go live August 18 _x000d__x000a_ _x000d__x000a_7/4/14- On track for Go live August 11 _x000d__x000a_ _x000d__x000a_6/13/14- On track for KOM"/>
    <s v="Dean Bonsujet"/>
    <n v="178"/>
    <s v=""/>
    <e v="#VALUE!"/>
    <x v="0"/>
    <e v="#VALUE!"/>
    <e v="#VALUE!"/>
    <x v="10"/>
    <x v="1"/>
  </r>
  <r>
    <x v="196"/>
    <s v="Tej Suroowan"/>
    <n v="3420"/>
    <x v="1"/>
    <s v=""/>
    <d v="2015-03-03T00:00:00"/>
    <d v="2015-03-01T00:00:00"/>
    <d v="2015-04-21T00:00:00"/>
    <d v="2015-04-14T00:00:00"/>
    <d v="2015-05-25T00:00:00"/>
    <d v="2015-05-07T00:00:00"/>
    <d v="2015-05-26T00:00:00"/>
    <d v="2015-05-13T00:00:00"/>
    <s v="05/12/2015 - On Track for project completion, waiting for service to close the project.  No issues."/>
    <s v="Dean Bonsujet"/>
    <s v=""/>
    <s v=""/>
    <s v=""/>
    <x v="0"/>
    <n v="5"/>
    <n v="2015"/>
    <x v="2"/>
    <x v="1"/>
  </r>
  <r>
    <x v="197"/>
    <s v="Tej Suroowan"/>
    <n v="840"/>
    <x v="1"/>
    <s v=""/>
    <d v="2014-05-14T00:00:00"/>
    <d v="2014-04-25T00:00:00"/>
    <d v="2014-06-10T00:00:00"/>
    <d v="2014-06-09T00:00:00"/>
    <d v="2014-09-18T00:00:00"/>
    <d v="2014-09-18T00:00:00"/>
    <d v="2014-11-18T00:00:00"/>
    <d v="2014-11-03T00:00:00"/>
    <s v="11/04/14 - On Track for project completion, documents already sent to service."/>
    <s v="Dean Bonsujet"/>
    <s v=""/>
    <s v=""/>
    <s v=""/>
    <x v="0"/>
    <n v="11"/>
    <n v="2014"/>
    <x v="5"/>
    <x v="4"/>
  </r>
  <r>
    <x v="198"/>
    <s v="Tej Suroowan"/>
    <n v="6576"/>
    <x v="1"/>
    <s v=""/>
    <d v="2015-05-07T00:00:00"/>
    <d v="2015-05-05T00:00:00"/>
    <d v="2015-06-30T00:00:00"/>
    <d v="2015-06-28T00:00:00"/>
    <d v="2015-07-24T00:00:00"/>
    <d v="2015-07-22T00:00:00"/>
    <d v="2015-09-14T00:00:00"/>
    <d v="2015-09-14T00:00:00"/>
    <s v="09/09/15 : On Track for project completion. Service rep back from holiday. To schedule call with client."/>
    <s v="Dean Bonsujet"/>
    <s v=""/>
    <s v=""/>
    <s v=""/>
    <x v="0"/>
    <n v="9"/>
    <n v="2015"/>
    <x v="7"/>
    <x v="1"/>
  </r>
  <r>
    <x v="199"/>
    <s v="Tej Suroowan"/>
    <n v="14400"/>
    <x v="1"/>
    <s v=""/>
    <d v="2014-10-30T00:00:00"/>
    <d v="2014-10-30T00:00:00"/>
    <d v="2015-01-29T00:00:00"/>
    <d v="2015-01-29T00:00:00"/>
    <d v="2015-03-11T00:00:00"/>
    <d v="2015-03-22T00:00:00"/>
    <d v="2015-04-10T00:00:00"/>
    <d v="2015-04-09T00:00:00"/>
    <s v="04/07/15 - On track for project completion, waiting for service team to accept account.  No Issues.."/>
    <s v="Dean Bonsujet"/>
    <s v=""/>
    <s v=""/>
    <s v=""/>
    <x v="0"/>
    <n v="4"/>
    <n v="2015"/>
    <x v="8"/>
    <x v="1"/>
  </r>
  <r>
    <x v="200"/>
    <s v="Tej Suroowan"/>
    <n v="8970"/>
    <x v="0"/>
    <d v="2015-08-31T00:00:00"/>
    <d v="2015-08-11T00:00:00"/>
    <d v="2015-08-07T00:00:00"/>
    <d v="2015-09-18T00:00:00"/>
    <d v="2015-09-17T00:00:00"/>
    <d v="2016-01-29T00:00:00"/>
    <s v=""/>
    <d v="2016-03-18T00:00:00"/>
    <s v=""/>
    <s v="02/29/16 : TS, At Risk for project completion.  Custom reports still in progress.  No ECD provided yet."/>
    <s v="Deeshal Muthusamimudah"/>
    <n v="159"/>
    <s v="Red Project"/>
    <n v="169"/>
    <x v="0"/>
    <e v="#VALUE!"/>
    <e v="#VALUE!"/>
    <x v="1"/>
    <x v="2"/>
  </r>
  <r>
    <x v="201"/>
    <s v="Tej Suroowan"/>
    <n v="9360"/>
    <x v="0"/>
    <d v="2015-07-31T00:00:00"/>
    <d v="2015-07-10T00:00:00"/>
    <d v="2015-07-08T00:00:00"/>
    <d v="2016-03-14T00:00:00"/>
    <s v=""/>
    <d v="2015-12-04T00:00:00"/>
    <s v=""/>
    <d v="2016-04-29T00:00:00"/>
    <s v=""/>
    <s v="02/29/16 : TS, At Risk for GO-Live.  Entitlement setup in progress.  additional testing testing required."/>
    <s v="Dean Bonsujet"/>
    <n v="211"/>
    <s v="Red Project"/>
    <e v="#VALUE!"/>
    <x v="0"/>
    <e v="#VALUE!"/>
    <e v="#VALUE!"/>
    <x v="8"/>
    <x v="2"/>
  </r>
  <r>
    <x v="202"/>
    <s v="Tej Suroowan"/>
    <n v="2442"/>
    <x v="1"/>
    <d v="2015-09-30T00:00:00"/>
    <d v="2015-09-15T00:00:00"/>
    <d v="2015-09-15T00:00:00"/>
    <d v="2015-10-27T00:00:00"/>
    <d v="2015-10-23T00:00:00"/>
    <d v="2015-11-23T00:00:00"/>
    <d v="2015-12-10T00:00:00"/>
    <d v="2015-12-15T00:00:00"/>
    <d v="2015-12-17T00:00:00"/>
    <s v="12/15/15 - On Track for project completion.  Account already reviewed by service. To schedule TTS call with Client."/>
    <s v="Deeshal Muthusamimudah"/>
    <s v=""/>
    <s v=""/>
    <s v=""/>
    <x v="0"/>
    <n v="12"/>
    <n v="2015"/>
    <x v="3"/>
    <x v="1"/>
  </r>
  <r>
    <x v="203"/>
    <s v="Tej Suroowan"/>
    <n v="888"/>
    <x v="1"/>
    <d v="2015-10-31T00:00:00"/>
    <d v="2015-10-28T00:00:00"/>
    <d v="2015-10-28T00:00:00"/>
    <d v="2016-01-05T00:00:00"/>
    <d v="2015-12-18T00:00:00"/>
    <d v="2016-01-29T00:00:00"/>
    <d v="2016-02-03T00:00:00"/>
    <d v="2016-02-12T00:00:00"/>
    <d v="2016-02-09T00:00:00"/>
    <s v="02/08/16 : TS, On track for project completion.  _x000d__x000a_Waiting for response from service team, transfer to service case owner is Anna Puppi.  No Issues."/>
    <s v="Deeshal Muthusamimudah"/>
    <s v=""/>
    <s v=""/>
    <s v=""/>
    <x v="0"/>
    <n v="2"/>
    <n v="2016"/>
    <x v="10"/>
    <x v="2"/>
  </r>
  <r>
    <x v="204"/>
    <s v="Tej Suroowan"/>
    <n v="900"/>
    <x v="1"/>
    <d v="2015-09-30T00:00:00"/>
    <d v="2015-09-09T00:00:00"/>
    <d v="2015-09-09T00:00:00"/>
    <d v="2015-10-22T00:00:00"/>
    <d v="2015-10-20T00:00:00"/>
    <d v="2015-12-23T00:00:00"/>
    <d v="2015-12-23T00:00:00"/>
    <d v="2016-01-15T00:00:00"/>
    <d v="2016-01-08T00:00:00"/>
    <s v="01/05/15 - At Risk for project completion.  Account review completed by service.  The main contact left the company.  IC was not informed about this. _x000d__x000a_ _x000d__x000a_ _x000d__x000a_ _x000d__x000a_12/29/15: TS Project completion delayed from 12/30/15 to 1/15/16. Product: The 'Holiday Day Of Week Worked Qualifier' implemented does not work. SME Engaged new solution being evaluated. ECD 01/06/16."/>
    <s v="Dean Bonsujet"/>
    <s v=""/>
    <s v=""/>
    <s v=""/>
    <x v="0"/>
    <n v="1"/>
    <n v="2016"/>
    <x v="4"/>
    <x v="2"/>
  </r>
  <r>
    <x v="205"/>
    <s v="Tej Suroowan"/>
    <n v="600"/>
    <x v="1"/>
    <s v=""/>
    <d v="2014-08-01T00:00:00"/>
    <d v="2014-08-07T00:00:00"/>
    <d v="2014-10-17T00:00:00"/>
    <d v="2014-10-16T00:00:00"/>
    <d v="2014-11-27T00:00:00"/>
    <d v="2014-11-10T00:00:00"/>
    <d v="2014-12-29T00:00:00"/>
    <d v="2014-12-11T00:00:00"/>
    <s v="12/09/14 - On track for project completion, waiting to be reviewed by Service which started yesterday.  Smita Patel is looking after this account."/>
    <s v="Dean Bonsujet"/>
    <s v=""/>
    <s v=""/>
    <s v=""/>
    <x v="0"/>
    <n v="12"/>
    <n v="2014"/>
    <x v="3"/>
    <x v="4"/>
  </r>
  <r>
    <x v="206"/>
    <s v="Tej Suroowan"/>
    <n v="750"/>
    <x v="4"/>
    <s v=""/>
    <d v="2014-06-23T00:00:00"/>
    <d v="2014-06-22T00:00:00"/>
    <d v="2014-08-15T00:00:00"/>
    <d v="2014-08-15T00:00:00"/>
    <d v="2015-03-03T00:00:00"/>
    <s v=""/>
    <d v="2015-03-25T00:00:00"/>
    <s v=""/>
    <s v="03/10/15 - On track for project completion.  Case : logged to create scripts to delete balances on prod. Need to implement entitlement policies."/>
    <s v="Dean Bonsujet"/>
    <n v="198"/>
    <s v=""/>
    <s v=""/>
    <x v="0"/>
    <e v="#VALUE!"/>
    <e v="#VALUE!"/>
    <x v="1"/>
    <x v="1"/>
  </r>
  <r>
    <x v="207"/>
    <s v="Tej Suroowan"/>
    <n v="3192"/>
    <x v="1"/>
    <d v="2015-04-30T00:00:00"/>
    <d v="2015-04-29T00:00:00"/>
    <d v="2015-04-27T00:00:00"/>
    <d v="2015-06-12T00:00:00"/>
    <d v="2015-06-11T00:00:00"/>
    <d v="2015-08-06T00:00:00"/>
    <d v="2015-08-06T00:00:00"/>
    <d v="2015-08-17T00:00:00"/>
    <d v="2015-08-13T00:00:00"/>
    <s v="08/10/15 : On Track for project completion.  Client contacted, awaiting response to schedule TTS call. No Issues."/>
    <s v="Dean Bonsujet"/>
    <s v=""/>
    <s v=""/>
    <s v=""/>
    <x v="0"/>
    <n v="8"/>
    <n v="2015"/>
    <x v="6"/>
    <x v="1"/>
  </r>
  <r>
    <x v="208"/>
    <s v="Tej Suroowan"/>
    <n v="4800"/>
    <x v="1"/>
    <d v="2015-06-30T00:00:00"/>
    <d v="2015-06-10T00:00:00"/>
    <d v="2015-06-09T00:00:00"/>
    <d v="2015-08-18T00:00:00"/>
    <d v="2015-08-14T00:00:00"/>
    <d v="2015-09-21T00:00:00"/>
    <d v="2015-09-18T00:00:00"/>
    <d v="2015-09-28T00:00:00"/>
    <d v="2015-09-24T00:00:00"/>
    <s v="09/21/15 : On Track for project completion.  Waiting for service to review.  No Issues."/>
    <s v="Dean Bonsujet"/>
    <s v=""/>
    <s v=""/>
    <s v=""/>
    <x v="0"/>
    <n v="9"/>
    <n v="2015"/>
    <x v="7"/>
    <x v="1"/>
  </r>
  <r>
    <x v="209"/>
    <s v="Tej Suroowan"/>
    <n v="864"/>
    <x v="1"/>
    <s v=""/>
    <d v="2014-10-09T00:00:00"/>
    <d v="2014-10-30T00:00:00"/>
    <d v="2015-06-26T00:00:00"/>
    <d v="2015-06-24T00:00:00"/>
    <d v="2015-07-09T00:00:00"/>
    <d v="2015-07-09T00:00:00"/>
    <d v="2015-08-31T00:00:00"/>
    <d v="2015-08-31T00:00:00"/>
    <s v="08/24/15 : At risk for project completion.  Service was not on the call for the transition.  Need to reschedule."/>
    <s v="Dean Bonsujet"/>
    <s v=""/>
    <s v=""/>
    <s v=""/>
    <x v="0"/>
    <n v="8"/>
    <n v="2015"/>
    <x v="6"/>
    <x v="1"/>
  </r>
  <r>
    <x v="210"/>
    <s v="Tej Suroowan"/>
    <n v="1080"/>
    <x v="4"/>
    <s v=""/>
    <d v="2015-03-20T00:00:00"/>
    <d v="2015-03-19T00:00:00"/>
    <d v="2015-06-05T00:00:00"/>
    <s v=""/>
    <d v="2015-06-26T00:00:00"/>
    <s v=""/>
    <d v="2015-07-30T00:00:00"/>
    <s v=""/>
    <s v="06/02/15 :On Hold. People: Client is unwilling to take the online training and requesting on site training for free. Client will not proceed with implementation unless free training is provided."/>
    <s v="Dean Bonsujet"/>
    <n v="95"/>
    <s v=""/>
    <e v="#VALUE!"/>
    <x v="0"/>
    <e v="#VALUE!"/>
    <e v="#VALUE!"/>
    <x v="12"/>
    <x v="1"/>
  </r>
  <r>
    <x v="211"/>
    <s v="Tej Suroowan"/>
    <n v="3012"/>
    <x v="1"/>
    <s v=""/>
    <d v="2015-02-12T00:00:00"/>
    <d v="2015-02-12T00:00:00"/>
    <d v="2015-03-23T00:00:00"/>
    <d v="2015-03-23T00:00:00"/>
    <d v="2015-05-06T00:00:00"/>
    <d v="2015-05-05T00:00:00"/>
    <d v="2015-08-24T00:00:00"/>
    <d v="2015-08-20T00:00:00"/>
    <s v="08/11/15 : On track for project completion.  No Issues."/>
    <s v="Dean Bonsujet"/>
    <s v=""/>
    <s v=""/>
    <s v=""/>
    <x v="0"/>
    <n v="8"/>
    <n v="2015"/>
    <x v="6"/>
    <x v="1"/>
  </r>
  <r>
    <x v="212"/>
    <s v="Tej Suroowan"/>
    <n v="7920"/>
    <x v="1"/>
    <s v=""/>
    <d v="2014-11-19T00:00:00"/>
    <d v="2014-11-18T00:00:00"/>
    <d v="2015-01-13T00:00:00"/>
    <d v="2014-12-22T00:00:00"/>
    <d v="2015-04-10T00:00:00"/>
    <d v="2015-04-09T00:00:00"/>
    <d v="2015-04-30T00:00:00"/>
    <d v="2015-04-09T00:00:00"/>
    <s v="04/07/15 - On Track for project completion, account already sent to service, Deeshal will followup.  No Issues."/>
    <s v="Dean Bonsujet"/>
    <s v=""/>
    <s v=""/>
    <s v=""/>
    <x v="0"/>
    <n v="4"/>
    <n v="2015"/>
    <x v="8"/>
    <x v="1"/>
  </r>
  <r>
    <x v="213"/>
    <s v="Tej Suroowan"/>
    <n v="960"/>
    <x v="1"/>
    <s v=""/>
    <d v="2014-10-16T00:00:00"/>
    <d v="2014-10-15T00:00:00"/>
    <d v="2015-01-19T00:00:00"/>
    <d v="2015-01-19T00:00:00"/>
    <d v="2015-02-24T00:00:00"/>
    <d v="2015-02-10T00:00:00"/>
    <d v="2015-06-25T00:00:00"/>
    <d v="2015-06-24T00:00:00"/>
    <s v="06/23/15 - On Track for project completion.  Service agreed to accept account. Awaiting Go Live sign off for QA to close project. No issues."/>
    <s v="Dean Bonsujet"/>
    <s v=""/>
    <s v=""/>
    <s v=""/>
    <x v="0"/>
    <n v="6"/>
    <n v="2015"/>
    <x v="9"/>
    <x v="1"/>
  </r>
  <r>
    <x v="214"/>
    <s v="Tej Suroowan"/>
    <n v="3360"/>
    <x v="1"/>
    <s v=""/>
    <d v="2015-01-07T00:00:00"/>
    <d v="2015-01-07T00:00:00"/>
    <d v="2015-03-04T00:00:00"/>
    <d v="2015-03-03T00:00:00"/>
    <d v="2015-05-04T00:00:00"/>
    <d v="2015-04-21T00:00:00"/>
    <d v="2015-07-03T00:00:00"/>
    <d v="2015-06-29T00:00:00"/>
    <s v="06/29/2015 : Project completion delayed from 06/26/15 to 07/03/15._x000d__x000a_People, service rep, Peter is out of office.  Kelly will start the review today."/>
    <s v="Dean Bonsujet"/>
    <s v=""/>
    <s v=""/>
    <s v=""/>
    <x v="0"/>
    <n v="6"/>
    <n v="2015"/>
    <x v="12"/>
    <x v="1"/>
  </r>
  <r>
    <x v="215"/>
    <s v="Tej Suroowan"/>
    <n v="1380"/>
    <x v="1"/>
    <s v=""/>
    <d v="2015-01-13T00:00:00"/>
    <d v="2015-01-12T00:00:00"/>
    <d v="2015-03-18T00:00:00"/>
    <d v="2015-03-09T00:00:00"/>
    <d v="2015-04-10T00:00:00"/>
    <d v="2015-04-13T00:00:00"/>
    <d v="2015-04-23T00:00:00"/>
    <d v="2015-04-16T00:00:00"/>
    <s v="04/14/2015 - On Track for project completion, account already with service, Kelly will contact client today to close off."/>
    <s v="Dean Bonsujet"/>
    <s v=""/>
    <s v=""/>
    <s v=""/>
    <x v="0"/>
    <n v="4"/>
    <n v="2015"/>
    <x v="8"/>
    <x v="1"/>
  </r>
  <r>
    <x v="216"/>
    <s v="Tej Suroowan"/>
    <n v="3840"/>
    <x v="1"/>
    <s v=""/>
    <d v="2015-02-26T00:00:00"/>
    <d v="2015-02-24T00:00:00"/>
    <d v="2015-03-27T00:00:00"/>
    <d v="2015-03-29T00:00:00"/>
    <d v="2015-05-29T00:00:00"/>
    <d v="2015-05-20T00:00:00"/>
    <d v="2015-06-10T00:00:00"/>
    <d v="2015-06-10T00:00:00"/>
    <s v="06/09/2015 - On track for project completion.  Client will give confirmation that everything is working fine on 6/10/15. No issues."/>
    <s v="Dean Bonsujet"/>
    <s v=""/>
    <s v=""/>
    <s v=""/>
    <x v="0"/>
    <n v="6"/>
    <n v="2015"/>
    <x v="9"/>
    <x v="1"/>
  </r>
  <r>
    <x v="217"/>
    <s v="Tej Suroowan"/>
    <n v="3672"/>
    <x v="0"/>
    <d v="2015-07-31T00:00:00"/>
    <d v="2015-07-14T00:00:00"/>
    <d v="2015-07-13T00:00:00"/>
    <d v="2016-03-25T00:00:00"/>
    <s v=""/>
    <d v="2016-02-12T00:00:00"/>
    <s v=""/>
    <d v="2016-04-29T00:00:00"/>
    <s v=""/>
    <s v="02/29/16 : TS, At Risk for Go-Live.  Client requested additional testing time due to previous issues with browser and latency logging into dayforce."/>
    <s v="Deeshal Muthusamimudah"/>
    <n v="209"/>
    <s v="Red Project"/>
    <e v="#VALUE!"/>
    <x v="0"/>
    <e v="#VALUE!"/>
    <e v="#VALUE!"/>
    <x v="8"/>
    <x v="2"/>
  </r>
  <r>
    <x v="218"/>
    <s v="Tej Suroowan"/>
    <n v="4080"/>
    <x v="1"/>
    <d v="2015-08-31T00:00:00"/>
    <d v="2015-08-19T00:00:00"/>
    <d v="2015-08-19T00:00:00"/>
    <d v="2015-09-28T00:00:00"/>
    <d v="2015-09-17T00:00:00"/>
    <d v="2015-12-03T00:00:00"/>
    <d v="2015-12-23T00:00:00"/>
    <d v="2015-12-23T00:00:00"/>
    <d v="2015-12-28T00:00:00"/>
    <s v="12/22/15 - On track for project completion.  Transfer to service call scheduled for 23rd Dec.  No Issues."/>
    <s v="Deeshal Muthusamimudah"/>
    <s v=""/>
    <s v=""/>
    <s v=""/>
    <x v="0"/>
    <n v="12"/>
    <n v="2015"/>
    <x v="3"/>
    <x v="1"/>
  </r>
  <r>
    <x v="219"/>
    <s v="Tej Suroowan"/>
    <n v="2400"/>
    <x v="1"/>
    <d v="2015-06-30T00:00:00"/>
    <d v="2015-06-09T00:00:00"/>
    <d v="2015-06-08T00:00:00"/>
    <d v="2015-07-29T00:00:00"/>
    <d v="2015-07-26T00:00:00"/>
    <d v="2015-10-30T00:00:00"/>
    <d v="2015-10-30T00:00:00"/>
    <d v="2015-11-05T00:00:00"/>
    <d v="2015-11-25T00:00:00"/>
    <s v="10/27/15 - On Track for project completion.  TTS in progress. No Issues."/>
    <s v="Dean Bonsujet"/>
    <s v=""/>
    <s v=""/>
    <s v=""/>
    <x v="0"/>
    <n v="11"/>
    <n v="2015"/>
    <x v="5"/>
    <x v="1"/>
  </r>
  <r>
    <x v="220"/>
    <s v="Tej Suroowan"/>
    <n v="2880"/>
    <x v="0"/>
    <d v="2015-11-30T00:00:00"/>
    <d v="2015-11-05T00:00:00"/>
    <d v="2015-11-05T00:00:00"/>
    <d v="2016-03-23T00:00:00"/>
    <s v=""/>
    <s v=""/>
    <s v=""/>
    <d v="2016-04-27T00:00:00"/>
    <s v=""/>
    <s v="02/29/16 : TS, At Risk for GO-Live.  Client  schedule costing for entire location is not feasible and out of scope. TL engaged, call scheduled 3/2/16."/>
    <s v="Deeshal Muthusamimudah"/>
    <n v="125"/>
    <s v="Red Project"/>
    <e v="#VALUE!"/>
    <x v="0"/>
    <e v="#VALUE!"/>
    <e v="#VALUE!"/>
    <x v="8"/>
    <x v="2"/>
  </r>
</pivotCacheRecords>
</file>

<file path=xl/pivotCache/pivotCacheRecords2.xml><?xml version="1.0" encoding="utf-8"?>
<pivotCacheRecords xmlns="http://schemas.openxmlformats.org/spreadsheetml/2006/main" xmlns:r="http://schemas.openxmlformats.org/officeDocument/2006/relationships" count="201">
  <r>
    <s v="0763325 B.C. Ltd. o/a Life Support Patient Transport - Dayforce (Entitlements)"/>
    <s v="Doobmanee Bedadun"/>
    <s v="Duplicate"/>
    <n v="300"/>
    <s v="In Progress"/>
    <d v="2016-03-17T00:00:00"/>
    <d v="2016-03-17T00:00:00"/>
    <d v="2016-03-18T00:00:00"/>
    <s v=""/>
    <s v=""/>
    <s v=""/>
    <s v=""/>
    <s v=""/>
    <s v=""/>
    <s v=""/>
    <s v=""/>
    <s v="Dean Bonsujet"/>
    <s v="PP24668"/>
    <s v=""/>
    <s v=""/>
    <d v="2016-02-02T00:00:00"/>
    <d v="2016-01-20T00:00:00"/>
    <e v="#VALUE!"/>
    <e v="#VALUE!"/>
    <x v="0"/>
    <x v="0"/>
    <x v="0"/>
    <x v="0"/>
    <x v="0"/>
    <x v="0"/>
  </r>
  <r>
    <s v="0763325 B.C. Ltd. o/a Life Support Patient Transport - Dayforce (HR &amp; SELF SERVICE)"/>
    <s v="Doobmanee Bedadun"/>
    <s v=""/>
    <n v="1200"/>
    <s v="In Progress"/>
    <d v="2016-03-17T00:00:00"/>
    <d v="2016-03-17T00:00:00"/>
    <d v="2016-03-18T00:00:00"/>
    <s v=""/>
    <s v=""/>
    <s v=""/>
    <s v=""/>
    <s v=""/>
    <s v=""/>
    <s v="04/05/2016: On Track for Go-Live. Configuration in progress. No issues."/>
    <s v="04/05/2016: On Track for Go-Live. Configuration in progress. No issues.  _x000d__x000a_ _x000d__x000a_03/28/2016: On Track for Go-Live. Currently doing configuration. No issues."/>
    <s v="Dean Bonsujet"/>
    <s v="PP24668"/>
    <s v="GREEN"/>
    <s v=""/>
    <d v="2016-02-02T00:00:00"/>
    <d v="2016-01-20T00:00:00"/>
    <e v="#VALUE!"/>
    <e v="#VALUE!"/>
    <x v="0"/>
    <x v="0"/>
    <x v="0"/>
    <x v="0"/>
    <x v="0"/>
    <x v="0"/>
  </r>
  <r>
    <s v="0763325 B.C. Ltd. o/a Life Support Patient Transport - Dayforce (T &amp; A)"/>
    <s v="Doobmanee Bedadun"/>
    <s v="Sehnaaz Bhuttoo"/>
    <n v="2100"/>
    <s v="In Progress"/>
    <d v="2016-04-04T00:00:00"/>
    <d v="2016-03-17T00:00:00"/>
    <d v="2016-03-18T00:00:00"/>
    <d v="2016-04-18T00:00:00"/>
    <s v=""/>
    <s v=""/>
    <s v=""/>
    <d v="2016-05-18T00:00:00"/>
    <s v=""/>
    <s v="04/05/2016: On Track for Go-Live. Configuration in progress. No issues."/>
    <s v="04/05/2016: On Track for Go-Live. Configuration in progress. No issues.  _x000d__x000a_ _x000d__x000a_03/28/2016: On Track for Go-Live. Currently doing configuration. No issues. _x000d__x000a_ _x000d__x000a_2/12/2016- Prep onboard. Emailed KOM to client. Await reply. _x000d__x000a_ _x000d__x000a_2/8/2016- Prep onboard. Sent1st Contact Email. Awaiting for Dean to advise KOM&amp; imp rep."/>
    <s v="Dean Bonsujet"/>
    <s v="PP24668"/>
    <s v=""/>
    <s v=""/>
    <d v="2016-02-02T00:00:00"/>
    <d v="2016-01-20T00:00:00"/>
    <n v="45"/>
    <s v=""/>
    <x v="0"/>
    <x v="0"/>
    <x v="0"/>
    <x v="0"/>
    <x v="1"/>
    <x v="1"/>
  </r>
  <r>
    <s v="108302-002 Biovision Seed Research Limited Self Service"/>
    <s v="Kannegee Subramanyan"/>
    <s v="Duplicate"/>
    <n v="0"/>
    <s v="Not Started"/>
    <s v=""/>
    <s v=""/>
    <s v=""/>
    <s v=""/>
    <s v=""/>
    <s v=""/>
    <s v=""/>
    <s v=""/>
    <s v=""/>
    <s v=""/>
    <s v=""/>
    <s v="Deeshal Muthusamimudah"/>
    <s v="PP15094"/>
    <s v="GREEN"/>
    <s v=""/>
    <d v="2016-02-15T00:00:00"/>
    <d v="2016-02-08T00:00:00"/>
    <e v="#VALUE!"/>
    <e v="#VALUE!"/>
    <x v="0"/>
    <x v="1"/>
    <x v="0"/>
    <x v="0"/>
    <x v="0"/>
    <x v="0"/>
  </r>
  <r>
    <s v="112611-000 3553 Gala Gift Shop Inc Employee System Access"/>
    <s v=""/>
    <s v="Anna Puppi- add on"/>
    <n v="876"/>
    <s v="Not Started"/>
    <s v=""/>
    <s v=""/>
    <s v=""/>
    <s v=""/>
    <s v=""/>
    <s v=""/>
    <s v=""/>
    <s v=""/>
    <s v=""/>
    <s v=""/>
    <s v="02/19/2016 Prep forAdmin ,Welcome email sent , spoke to Manuel WC scheduled for Feb 23 . as per client this is a WFM/Entitlements &amp; T&amp;A .RO"/>
    <s v="Dean Bonsujet"/>
    <s v="PP72013"/>
    <s v="GREEN"/>
    <s v=""/>
    <d v="2016-02-12T00:00:00"/>
    <d v="2016-02-08T00:00:00"/>
    <e v="#VALUE!"/>
    <e v="#VALUE!"/>
    <x v="0"/>
    <x v="2"/>
    <x v="0"/>
    <x v="0"/>
    <x v="0"/>
    <x v="0"/>
  </r>
  <r>
    <s v="112612-000 3553 Gala Gift Shop Inc - Entitlement"/>
    <s v=""/>
    <s v="Anna Puppi- add on"/>
    <n v="876"/>
    <s v="Not Started"/>
    <s v=""/>
    <s v=""/>
    <s v=""/>
    <s v=""/>
    <s v=""/>
    <s v=""/>
    <s v=""/>
    <s v=""/>
    <s v=""/>
    <s v=""/>
    <s v="02/19/2016- Prep-for admin , sent email and spoke to client WC sched Feb 23 -11:30am.Manuel mentioned this is a full IMP WFM/Entilm &amp; T&amp;A.RO"/>
    <s v="Dean Bonsujet"/>
    <s v="PP72013"/>
    <s v="GREEN"/>
    <s v=""/>
    <d v="2016-02-12T00:00:00"/>
    <d v="2016-02-08T00:00:00"/>
    <e v="#VALUE!"/>
    <e v="#VALUE!"/>
    <x v="0"/>
    <x v="2"/>
    <x v="0"/>
    <x v="0"/>
    <x v="0"/>
    <x v="0"/>
  </r>
  <r>
    <s v="112612-000 JWC Environmental Canada, ULC Entitlement"/>
    <s v="Mahesh Baboolall"/>
    <s v="Duplicate"/>
    <n v="150"/>
    <s v="In Progress"/>
    <d v="2016-02-03T00:00:00"/>
    <d v="2016-02-03T00:00:00"/>
    <d v="2016-02-03T00:00:00"/>
    <d v="2016-03-18T00:00:00"/>
    <d v="2016-03-21T00:00:00"/>
    <d v="2016-04-21T00:00:00"/>
    <s v=""/>
    <d v="2016-05-02T00:00:00"/>
    <s v=""/>
    <s v=""/>
    <s v="12/29/2015 - ED Live M. registered , emailed credentials to Vanessa. Client advised there is only 1 LIVE M. RO _x000d__x000a_12/22/2015- ONB WC, emailed Summary, sch 1st Chk Jan8/16.RO _x000d__x000a_12/18/2015- Prep onboard. Emailed 1st Contact Email. Await reply.RO"/>
    <s v="Deeshal Muthusamimudah"/>
    <s v="PP4X575"/>
    <s v="GREEN"/>
    <s v=""/>
    <d v="2015-12-11T00:00:00"/>
    <d v="2015-12-03T00:00:00"/>
    <n v="64"/>
    <s v=""/>
    <x v="1"/>
    <x v="1"/>
    <x v="0"/>
    <x v="0"/>
    <x v="1"/>
    <x v="1"/>
  </r>
  <r>
    <s v="114192-000  Biovision Seed Research Limited T&amp;A"/>
    <s v="Kannegee Subramanyan"/>
    <s v="Kannegee Subramanyan"/>
    <n v="882"/>
    <s v="In Progress"/>
    <d v="2016-03-08T00:00:00"/>
    <d v="2016-03-14T00:00:00"/>
    <d v="2016-03-08T00:00:00"/>
    <d v="2016-04-21T00:00:00"/>
    <s v=""/>
    <d v="2016-05-16T00:00:00"/>
    <s v=""/>
    <d v="2016-05-23T00:00:00"/>
    <s v=""/>
    <s v="04/11/2016: K.S: On track for project completion. Live time capture in progress. no issues"/>
    <s v="04/11/2016: K.S: On track for project completion. Live time capture in progress. no issues _x000d__x000a_ _x000d__x000a_04/04/2016: K.S: At risk for Go-live, Entitlement issue which is currently being reviewed internally. _x000d__x000a_03/29/16: K.S: On Track for Go Live, Entitlement set up and Solution refinement is in progress. UAT testing in progress as well. No issues _x000d__x000a_03/22/16: K.S: At risk for Go Live, Client requested to add more Entitlement policies and change the pay policies. And client is currently doing internal testing. _x000d__x000a_03/18/16: K.S: Test walkthrough done. _x000d__x000a_03/15/16: K.S. : On Track for Sandbox Review 03/18/16. No Issues _x000d__x000a_03/09/2016 - Requested DB Instance .INC closed and sent to IC , Onboarding process closed. .RO _x000d__x000a_03/01/2016 : Corrected Bundles above contract reflects DSS Ext. RO _x000d__x000a_02/29/2016 : OB WC complete, email sum , Discovery Pckg emailed .Client has not sent me the DF EDC users details. Client was very upset. RO _x000d__x000a_02/24/2016 : Pre-admin OnBoarding WLC, Emails sent to client. WC session schd : Feb 29th .RO"/>
    <s v="Deeshal Muthusamimudah"/>
    <s v="PP15094"/>
    <s v="GREEN"/>
    <s v=""/>
    <d v="2016-02-15T00:00:00"/>
    <d v="2016-02-08T00:00:00"/>
    <n v="51"/>
    <s v=""/>
    <x v="0"/>
    <x v="1"/>
    <x v="0"/>
    <x v="0"/>
    <x v="1"/>
    <x v="1"/>
  </r>
  <r>
    <s v="114192-000 3347 JWC Environmental Canada, ULC Time and Attendance"/>
    <s v="Mahesh Baboolall"/>
    <s v="Mahesh"/>
    <n v="1050"/>
    <s v="In Progress"/>
    <d v="2016-02-03T00:00:00"/>
    <d v="2016-02-03T00:00:00"/>
    <d v="2016-02-03T00:00:00"/>
    <d v="2016-03-18T00:00:00"/>
    <d v="2016-03-21T00:00:00"/>
    <d v="2016-04-21T00:00:00"/>
    <s v=""/>
    <d v="2016-05-02T00:00:00"/>
    <s v=""/>
    <s v="04/11/2016: MB, On Track for project completion. Client capturing time. No issues. Client capturing time"/>
    <s v="04/11/2016: MB, On Track for project completion. Client capturing time. No issues. _x000d__x000a_ _x000d__x000a_04/05/2016:MB, On-track for Project Completion. Client capturing time. No Issues. _x000d__x000a_ _x000d__x000a_ _x000d__x000a_ _x000d__x000a_ _x000d__x000a_03/21/2016:MB, On track for project completion. Client starting time capture on 03/22/2016. No issues. _x000d__x000a_ _x000d__x000a_03/14/2016:MB, On track for Go-live, client testing. No issues. _x000d__x000a_ _x000d__x000a_03/08/2016:MB, Go-live date delayed from 03/08/2016 to 03/18/2016. Client wants more time for testing and training. _x000d__x000a_ _x000d__x000a_03/01/16:MB, On Track for Go-Live, client currently testing, next call scheduled on 03/03/16. No issues. _x000d__x000a_ _x000d__x000a_02/22/16:MB, On Track for Go-Live, Internal Testing in progress. test walkthrough scheduled for 2/25/16. no issues. _x000d__x000a_ _x000d__x000a_2/16/2016: MB, At risk for Go-Live, client delay for sign-off. Manager engaged _x000d__x000a_ _x000d__x000a_2/11/2016: MB, At risk for Go-Live, client delay for sign-off. Manager engaged _x000d__x000a_ _x000d__x000a_2/03/2016: MB, On Track for Go-Live. KOM completed. No issues _x000d__x000a_ _x000d__x000a_01/22/2016 - ON-TARGET -Final call with Client RE-acct transfer to PL . RO _x000d__x000a_01/21/2016 - 2nd chk pt Disc Pckg received , posted in sharepoint KOM sch Feb3. RO _x000d__x000a_01/08/2016- Still on track w KOM date, 2nd chk Jan 22 .RO _x000d__x000a_12/07/2015 - 1st Check point complete , Discovery Pac sent to client. KOM scheduled for Jan 28th. _x000d__x000a_11/23/2015 - Welcome Call complete email sent. _x000d__x000a_11/17/2015- Prepping onboarding. Ricki slated Wel Call 11/23@11amEST.  _x000d__x000a_10/6/2015- Prep onboard. Ricki sent 1st contact email. Await reply for Wel Call date from client. RO   _x000d__x000a_  _x000d__x000a_  _x000d__x000a_  _x000d__x000a_  _x000d__x000a_  _x000d__x000a_12/22/2015 - Welcome Call complete email Summary sent  . 1st check sch Jan 8th.RO _x000d__x000a_12/21/2015- Prepping onboarding. slated Wel Call 12/22 @2pmEST. RO _x000d__x000a_12/18/2015- Prep onboard. sent 1st contact email. RO"/>
    <s v="Deeshal Muthusamimudah"/>
    <s v="PP4X575"/>
    <s v="GREEN"/>
    <s v=""/>
    <d v="2015-12-11T00:00:00"/>
    <d v="2015-12-03T00:00:00"/>
    <n v="64"/>
    <s v=""/>
    <x v="1"/>
    <x v="1"/>
    <x v="0"/>
    <x v="0"/>
    <x v="1"/>
    <x v="1"/>
  </r>
  <r>
    <s v="114192-000 3349 Sigvaris Corporation Time and Attendance"/>
    <s v=""/>
    <s v="Sehnaaz Bhuttoo"/>
    <n v="2100"/>
    <s v="Not Started"/>
    <d v="2016-06-30T00:00:00"/>
    <s v=""/>
    <s v=""/>
    <s v=""/>
    <s v=""/>
    <s v=""/>
    <s v=""/>
    <s v=""/>
    <s v=""/>
    <s v=""/>
    <s v="01/15/2016 - Project Delay due to Client resources- Illness, on Hold until June 27th - KOM June 30th .RO _x000d__x000a_12/29/2015 - Jan15 1st Check Point. RO _x000d__x000a_12/23/2015 - Onboard-WC,summary sent, ED Registr 2 users done,Client REQU Discovery pack Early . RO 12/18/2015- Prepping preadmin. email sent to client.RO"/>
    <s v="Dean Bonsujet"/>
    <s v="PP4B564, PP4W991"/>
    <s v=""/>
    <s v=""/>
    <d v="2015-12-11T00:00:00"/>
    <d v="2015-11-30T00:00:00"/>
    <e v="#VALUE!"/>
    <e v="#VALUE!"/>
    <x v="0"/>
    <x v="2"/>
    <x v="0"/>
    <x v="0"/>
    <x v="0"/>
    <x v="0"/>
  </r>
  <r>
    <s v="114192-000 D. Beebe Lumber Co.Ltd T&amp;A"/>
    <s v=""/>
    <s v="Dylen Citta"/>
    <n v="2520"/>
    <s v="Not Started"/>
    <d v="2016-11-01T00:00:00"/>
    <s v=""/>
    <s v=""/>
    <s v=""/>
    <s v=""/>
    <s v=""/>
    <s v=""/>
    <s v=""/>
    <s v=""/>
    <s v=""/>
    <s v="04/05/16-Prep Onboard: Client req Go-Live in Mid-Jan 16. Adv we will re-engage in november.1st contact email sent.Adv KOM date."/>
    <s v=""/>
    <s v="PP13826"/>
    <s v="GREEN"/>
    <s v=""/>
    <d v="2016-03-04T00:00:00"/>
    <d v="2016-02-25T00:00:00"/>
    <e v="#VALUE!"/>
    <e v="#VALUE!"/>
    <x v="0"/>
    <x v="2"/>
    <x v="0"/>
    <x v="0"/>
    <x v="0"/>
    <x v="0"/>
  </r>
  <r>
    <s v="114192-000 Mountain Warehouse Outdoor (Canada) Ltd T&amp;A"/>
    <s v=""/>
    <s v="Doobmanee Bedadun"/>
    <n v="11550"/>
    <s v="Not Started"/>
    <d v="2016-05-30T00:00:00"/>
    <s v=""/>
    <s v=""/>
    <s v=""/>
    <s v=""/>
    <s v=""/>
    <s v=""/>
    <s v=""/>
    <s v=""/>
    <s v=""/>
    <s v="ON TRACK! 04/06/16- Prep Onboard: Wel.Call shceduled 04/12@ 10am EST. _x000d__x000a_04/05/16-Prep Onboard: 1st contact email sent.Adv KOM date."/>
    <s v="Dean Bonsujet"/>
    <s v="PP4G885"/>
    <s v="GREEN"/>
    <s v=""/>
    <d v="2016-03-01T00:00:00"/>
    <d v="2016-02-25T00:00:00"/>
    <e v="#VALUE!"/>
    <e v="#VALUE!"/>
    <x v="0"/>
    <x v="2"/>
    <x v="0"/>
    <x v="0"/>
    <x v="0"/>
    <x v="0"/>
  </r>
  <r>
    <s v="114192-000 Oakville &amp; Milton Humane Society  T&amp;A"/>
    <s v=""/>
    <s v="Mahesh Baboolall"/>
    <n v="2520"/>
    <s v="Not Started"/>
    <d v="2016-05-11T00:00:00"/>
    <s v=""/>
    <s v=""/>
    <s v=""/>
    <s v=""/>
    <s v=""/>
    <s v=""/>
    <s v=""/>
    <s v=""/>
    <s v=""/>
    <s v="PS - Prep onboard - 4/13/16 - Welcome Call set up for April 21.   _x000d__x000a_03/31/16 - First contact and on-boarding emails sent.  Awaiting client's response for availability to book Wel. call"/>
    <s v=""/>
    <s v="PP4M568"/>
    <s v="GREEN"/>
    <s v=""/>
    <d v="2016-03-07T00:00:00"/>
    <d v="2016-02-24T00:00:00"/>
    <e v="#VALUE!"/>
    <e v="#VALUE!"/>
    <x v="0"/>
    <x v="2"/>
    <x v="0"/>
    <x v="0"/>
    <x v="0"/>
    <x v="0"/>
  </r>
  <r>
    <s v="114192-000 The Georgian Manor Resort &amp; Country Club Inc T&amp;A"/>
    <s v=""/>
    <s v="Sehnaaz Bhuttoo"/>
    <n v="3360"/>
    <s v="Not Started"/>
    <d v="2016-05-02T00:00:00"/>
    <s v=""/>
    <s v=""/>
    <s v=""/>
    <s v=""/>
    <s v=""/>
    <s v=""/>
    <s v=""/>
    <s v=""/>
    <s v=""/>
    <s v="PS - Prep onboard - 4/6/16 - Welcome call scheduled for 4/7/16 03/31/16 - First contact and on-boarding emails sent.  Awaiting client's response for availability to book Wel. call"/>
    <s v="Dean Bonsujet"/>
    <s v="PP16713"/>
    <s v="GREEN"/>
    <s v=""/>
    <d v="2016-03-03T00:00:00"/>
    <d v="2016-02-26T00:00:00"/>
    <e v="#VALUE!"/>
    <e v="#VALUE!"/>
    <x v="0"/>
    <x v="2"/>
    <x v="0"/>
    <x v="0"/>
    <x v="0"/>
    <x v="0"/>
  </r>
  <r>
    <s v="114404-000 3344 Actavis Pharma Company Self-Service"/>
    <s v="Natasha Manick"/>
    <s v="Darrin Read-Sweeting"/>
    <n v="5250"/>
    <s v="In Progress"/>
    <d v="2016-02-08T00:00:00"/>
    <d v="2016-02-10T00:00:00"/>
    <d v="2016-02-10T00:00:00"/>
    <d v="2016-04-28T00:00:00"/>
    <s v=""/>
    <s v=""/>
    <s v=""/>
    <s v=""/>
    <s v=""/>
    <s v="04/13/16: NM, Go live delayed from 4/15/16 to 4/28/16. Process: The Go-live date was scheduled as per KOM date set by Darrin RS. Due to re-assignment, timeline has been reviewed and Go-Live into Prod is now scheduled for 04/28/16"/>
    <s v="04/13/16: NM, Go live delayed from 4/15/16 to 4/28/16. Process: The Go-live date was scheduled as per KOM date set by Darrin RS. Due to re-assignment, timeline has been reviewed and Go-Live into Prod is now scheduled for 04/28/16 _x000d__x000a_ _x000d__x000a_ _x000d__x000a_04/06/2016: NM, On track for Go-Live. Internal testing in progress. No issues. _x000d__x000a_ _x000d__x000a_03/29/2016: NM, On track for Go-Live. Config in Progress. No issues. _x000d__x000a_ _x000d__x000a_03/23/2016: NM, On track for Go-Live. Config in Progress. Sandbox scheduled on 04/01/16. No issues. _x000d__x000a_ _x000d__x000a_Feb 16, 2016 - DRS -On Track for Go Live, in config, no issues at this time  _x000d__x000a_ _x000d__x000a_Feb 09, 2016 - DRS - KOM to occur Feb 10 _x000d__x000a_2/2/2016- REASSIGNED TO DARRIN. KOM 2/20@10amEST _x000d__x000a_ _x000d__x000a_ _x000d__x000a_1/26/2016- Prep onboard. DONE! _x000d__x000a_KOM 2/20@10amEST _x000d__x000a_ _x000d__x000a_1/14/2016- Prep onboard. Left vm &amp;email client again. KOM 1st wk of Feb. Will send old wb as per AG. Also emailed sales to follow-up w/ client. Await reply. _x000d__x000a_ _x000d__x000a_1/8/2016- Prep for onboard. Related to Actavus. Sent another email to client to find out when they want KOM. Await reply back. _x000d__x000a_ _x000d__x000a_12/18/2015- Prep onboard. 1st conact email sent. Emailed client advising Dec KOM spot. Await reply. _x000d__x000a_12/15/2015- Prep onboard. Emailed AG to advise KOM and resource. Await reply."/>
    <s v="Deeshal Muthusamimudah"/>
    <s v="ETO1829, ETO1530, ETO1405"/>
    <s v="GREEN"/>
    <s v="Feb 16, 2016 - Green-KOM completed _x000d__x000a_Feb 09, 2016 - Green - DRS - KOM to occur Feb 10"/>
    <d v="2015-12-11T00:00:00"/>
    <d v="2015-12-03T00:00:00"/>
    <e v="#VALUE!"/>
    <e v="#VALUE!"/>
    <x v="0"/>
    <x v="1"/>
    <x v="0"/>
    <x v="0"/>
    <x v="0"/>
    <x v="0"/>
  </r>
  <r>
    <s v="1299770 Ontario Limited o/a Petro Canada Migration HCM T&amp;A"/>
    <s v="Doobmanee Bedadun"/>
    <s v="Doobmanee Bedadun"/>
    <n v="4560"/>
    <s v="Not Started"/>
    <d v="2016-04-20T00:00:00"/>
    <s v=""/>
    <s v=""/>
    <s v=""/>
    <s v=""/>
    <s v=""/>
    <s v=""/>
    <s v=""/>
    <s v=""/>
    <s v="04/13/16 DA:  Coordinator to confirm if on track for KOM [3/30/16 - Client asked for project not be moved to June.  He will send disc. pkg back by 03/31/16 and Doobmanee agreed to have a kick off next week (first week of April ONLY if disc. wkbk is received by 03/31/16).  Email sent to client advising of same, also asked client to be sure to have proper resources available throughout project to avoid any further delays.]"/>
    <s v="3/30/16 - Client asked for project not be moved to June.  He will send disc. pkg back by 03/31/16 and Doobmanee agreed to have a kick off next week (first week of April ONLY if disc. wkbk is received by 03/31/16).  Email sent to client advising of same, also asked client to be sure to have proper resources available throughout project to avoid any further delays.  3/29/16 - Sent an email to client advising him that his project was reassigned to a June 2016 kick off date.   3/24/16 - Sent email to sales rep (Veronika) and John again today to get an update.  Email sent to client for availability for 2nd checkpoint - John advised that there is audit this week but he will try to let me know if 2nd checkpoint can happen on 3/22/16 _x000d__x000a_3/29/16 - Email sent to client to advise him that his project was delayed until June 2016 3/24/16 - Emailed Veronika and client again to try and get a response.  3/23/16 - Emailed sales rep (Veronika) to see if she can get a hold of client.  Client sends email back informing he will get back to us but never does.  3/22/16 - Email sent to client requesting the disc. pkg back and to try and scheduled 2nd checkpoint 3/17/16 - Email sent to client for availability for 2nd checkpoint. Awaiting response.3/2/2016- Prep onboard. ON TRACK! Sent Disc Pack to client. Doobmanee joined call.  Disc Pack is due March 25. KOM March 29th. _x000d__x000a_ _x000d__x000a_2/9/2016- Prep onboard. wel Call DONE! 1st Chk call 2/23 @11:30amEST. _x000d__x000a_ _x000d__x000a_1/20/2016- Prep onboard. Client hasn't responded. Left msg &amp; emailed client. CC Dean&amp;Sales.  _x000d__x000a_Await reply. _x000d__x000a_ _x000d__x000a_1/15/2016- Prep onboard. Emailed client again&amp; advised 3/28 KOM. Await reply, _x000d__x000a_ _x000d__x000a_ _x000d__x000a_.1/6/2016- Prep onboard. Sent anotyher email to client advising KOM. Await reply. _x000d__x000a_ _x000d__x000a_12/24/2015- PP+HCM. Did not contact client. Emailed Dean to advise Await reply.P setup. _x000d__x000a_Await reply from Dean about when KOM."/>
    <s v="Dean Bonsujet"/>
    <s v="PP4A122"/>
    <s v=""/>
    <s v=""/>
    <d v="2015-12-22T00:00:00"/>
    <d v="2015-12-16T00:00:00"/>
    <e v="#VALUE!"/>
    <e v="#VALUE!"/>
    <x v="0"/>
    <x v="0"/>
    <x v="0"/>
    <x v="0"/>
    <x v="0"/>
    <x v="0"/>
  </r>
  <r>
    <s v="1343252 Ontario Ltd. o/a Mr. Rooter - Entitlement"/>
    <s v="Nishna Issory"/>
    <s v="Duplicate"/>
    <n v="168"/>
    <s v="Not Started"/>
    <s v=""/>
    <s v=""/>
    <s v=""/>
    <s v=""/>
    <s v=""/>
    <s v=""/>
    <s v=""/>
    <s v=""/>
    <s v=""/>
    <s v=""/>
    <s v=""/>
    <s v="Dean Bonsujet"/>
    <s v="PP2Q819"/>
    <s v=""/>
    <s v=""/>
    <d v="2015-12-23T00:00:00"/>
    <d v="2015-12-16T00:00:00"/>
    <e v="#VALUE!"/>
    <e v="#VALUE!"/>
    <x v="0"/>
    <x v="0"/>
    <x v="0"/>
    <x v="0"/>
    <x v="0"/>
    <x v="0"/>
  </r>
  <r>
    <s v="1343252 Ontario Ltd. o/a Mr. Rooter - Self Service Extended"/>
    <s v="Nishna Issory"/>
    <s v="Duplicate"/>
    <n v="672"/>
    <s v="Not Started"/>
    <s v=""/>
    <d v="2016-02-11T00:00:00"/>
    <d v="2016-02-11T00:00:00"/>
    <s v=""/>
    <s v=""/>
    <d v="2015-11-23T00:00:00"/>
    <d v="2015-11-24T00:00:00"/>
    <s v=""/>
    <s v=""/>
    <s v=""/>
    <s v="2/10/2016- Prep onboard. Onbard DONE! KOM 2/11 w// Nishna. _x000d__x000a_ _x000d__x000a_2/2/2016- Prep onboard. ON TRACK! 2nd Chk Call 2/10  _x000d__x000a_ _x000d__x000a_1/20/2016- Prep onboard. 1st Chk Call DONE! 2nd Chk Call 2/10 @2:30pmEST. _x000d__x000a_ _x000d__x000a_1/13/2016- Prep onboard. Wel Call DONE! 1st Chk Call 1/20 @2:30pmEST. _x000d__x000a_ _x000d__x000a_1/6/2016- Prep onboatrd. KOM resched for 2/15. Wel Call 1/13 @2pmEST. _x000d__x000a_ _x000d__x000a_12/30/2015- Prep onboard. Spoke w/ client&amp; advised of KOM. Client wants to start ASAP. Advised i'll ask mgnmt. Await reply from Dean&amp;Deeshal."/>
    <s v="Dean Bonsujet"/>
    <s v="PP2Q819"/>
    <s v=""/>
    <s v=""/>
    <d v="2015-12-23T00:00:00"/>
    <d v="2015-12-16T00:00:00"/>
    <e v="#VALUE!"/>
    <e v="#VALUE!"/>
    <x v="0"/>
    <x v="0"/>
    <x v="0"/>
    <x v="0"/>
    <x v="0"/>
    <x v="0"/>
  </r>
  <r>
    <s v="1343252 Ontario Ltd. o/a Mr. Rooter Add on WFM only"/>
    <s v="Nishna Issory"/>
    <s v=""/>
    <n v="1176"/>
    <s v="In Progress"/>
    <d v="2016-02-15T00:00:00"/>
    <d v="2016-02-11T00:00:00"/>
    <d v="2016-02-11T00:00:00"/>
    <d v="2016-03-10T00:00:00"/>
    <d v="2016-03-15T00:00:00"/>
    <s v=""/>
    <s v=""/>
    <d v="2016-04-20T00:00:00"/>
    <s v=""/>
    <s v="04/11/16: On Track for Project Completion. Documents submitted to the service team. Awaiting response to schedule the TTS call."/>
    <s v="04/11/16: On Track for Project Completion. Documents submitted to the service team. Awaiting response to schedule the TTS call.  _x000d__x000a_ _x000d__x000a_03/22/16: On Track for Project completion.1st transmit conducted successfully. No issues. _x000d__x000a_03/15/16: On Track for project completion. _x000d__x000a_Client has the live environment and is doing time capture. No issues.  _x000d__x000a_03/08/26: On Track for Go-Live. Waiting for client's sign off to request for live environment.  _x000d__x000a_ _x000d__x000a_03/01/16: On Track for Go-Live. Client doing external testing. Test register has been sent. Waiting for client validation. No issues.  _x000d__x000a_ _x000d__x000a_02/23/16: On Track for Go-Live. Client doing external testing. No issues.  _x000d__x000a_ _x000d__x000a_02/16/16: On Track for Go-Live. Currently configuring the account. No Issues. _x000d__x000a_ _x000d__x000a_12/30/2015- Prep onboard. Emailed client 1st Contact Email. Await reply from Dean about when KOM."/>
    <s v="Dean Bonsujet"/>
    <s v="PP2Q819"/>
    <s v="GREEN"/>
    <s v=""/>
    <d v="2015-12-23T00:00:00"/>
    <d v="2015-12-16T00:00:00"/>
    <n v="50"/>
    <s v=""/>
    <x v="1"/>
    <x v="0"/>
    <x v="0"/>
    <x v="0"/>
    <x v="2"/>
    <x v="1"/>
  </r>
  <r>
    <s v="1557113 Ontario Inc,1571553 Ontario Inc,1870431 Ontario Inc,1904338 Ontario Inc Eti"/>
    <s v="Bachira Allybocus"/>
    <s v="Duplicate"/>
    <n v="132"/>
    <s v="In Progress"/>
    <s v=""/>
    <d v="2016-03-14T00:00:00"/>
    <d v="2016-03-14T00:00:00"/>
    <d v="2016-04-25T00:00:00"/>
    <d v="2016-03-29T00:00:00"/>
    <d v="2016-05-23T00:00:00"/>
    <s v=""/>
    <d v="2016-05-23T00:00:00"/>
    <s v=""/>
    <s v=""/>
    <s v=""/>
    <s v="Deeshal Muthusamimudah"/>
    <s v="PP4Y494, PP4Y495, PP4Y496, PP4Y497"/>
    <s v="GREEN"/>
    <s v=""/>
    <d v="2016-02-03T00:00:00"/>
    <d v="2016-01-15T00:00:00"/>
    <n v="51"/>
    <s v=""/>
    <x v="1"/>
    <x v="1"/>
    <x v="0"/>
    <x v="0"/>
    <x v="1"/>
    <x v="1"/>
  </r>
  <r>
    <s v="1557113 Ontario Inc,1571553 Ontario Inc,1870431 Ontario Inc,1904338 Ontario Inc WFM"/>
    <s v="Bachira Allybocus"/>
    <s v="Diny Sunnasy"/>
    <n v="924"/>
    <s v="In Progress"/>
    <d v="2016-03-14T00:00:00"/>
    <d v="2016-03-14T00:00:00"/>
    <d v="2016-03-14T00:00:00"/>
    <d v="2016-04-25T00:00:00"/>
    <d v="2016-03-29T00:00:00"/>
    <d v="2016-05-19T00:00:00"/>
    <s v=""/>
    <d v="2016-05-19T00:00:00"/>
    <s v=""/>
    <s v="04/11/2016: B.A. On track for project completion. Transfer documents sent to service and First Payroll Transmission successfully completed. Awaiting service response to schedule TTS call. No issues."/>
    <s v="04/11/2016: B.A. On track for project completion. Transfer documents to  sent to service and First Payroll Transmission successfully completed. No issues. _x000d__x000a_ _x000d__x000a_04/04/2016: B.A. On track for project Completion. TTS done today, no issues. _x000d__x000a_ _x000d__x000a_03/29/16: B.A. On track for project Completion, Time capture to start, No issues _x000d__x000a_ _x000d__x000a_03/22/16: B.A. On track for GO Live. _x000d__x000a_Currently doing internal testing. No issues _x000d__x000a_Test Walkthrough Schedule for 03/23/16 _x000d__x000a_03/15/16: B.A. On Track for Sandbox. Configuration in progress. No issues. _x000d__x000a_2/25/2016- Prep onboard. ON TRACK! Sent Disc Pack. 2nd Chk Call 3/8 @10:30amEST.  _x000d__x000a_2/19/2016- Prep onboard. Client didnt come to 1t Chk Call. Wait for reply regarding resched date for 1st Chk Call. Left vm&amp;email. Await reply. _x000d__x000a_ _x000d__x000a_ _x000d__x000a_2/112016- Prep onboard. Wel Call DONE! 1st Chk Call 2/19@12:30pmEST. _x000d__x000a_ _x000d__x000a_2/9/2016- Prep onbard. wel Call 3/11@11amEST. _x000d__x000a_ _x000d__x000a_2/8/2016- Prep onboard. Sent1st Contact Email. Awaiting for Dean to advise KOM&amp; imp rep."/>
    <s v="Deeshal Muthusamimudah"/>
    <s v="PP4Y494, PP4Y495, PP4Y496, PP4Y497"/>
    <s v="GREEN"/>
    <s v=""/>
    <d v="2016-02-03T00:00:00"/>
    <d v="2016-01-15T00:00:00"/>
    <n v="49"/>
    <s v=""/>
    <x v="1"/>
    <x v="1"/>
    <x v="0"/>
    <x v="0"/>
    <x v="1"/>
    <x v="1"/>
  </r>
  <r>
    <s v="1672353 Ontario Inc. o/a Ink Entertainment WFM Only"/>
    <s v="Deensha Bunhejee"/>
    <s v="Deensha Bunhejee"/>
    <n v="32448"/>
    <s v="In Progress"/>
    <d v="2016-04-12T00:00:00"/>
    <d v="2016-04-13T00:00:00"/>
    <d v="2016-04-12T00:00:00"/>
    <d v="2016-05-26T00:00:00"/>
    <s v=""/>
    <s v=""/>
    <s v=""/>
    <d v="2016-06-27T00:00:00"/>
    <s v=""/>
    <s v="04/11/2016: On Track for KOM, no issues."/>
    <s v="04/11/2016: On Track for KOM, no issues. _x000d__x000a_ _x000d__x000a_ _x000d__x000a_04/05/2016: On Track fro KOM, no issues. _x000d__x000a_ _x000d__x000a_Prep on board 03/31/16 - 1st checkpoint call completed. Disc pkg sent - 2nd checkpoint scheduled for 04/06/2016 03/31/16 - Client is not reachable for 1st checkpoint - Email sent by Matthew and myself - Await reply from client- 3/23/16 Edu. logins created and sent to client (client bought 3 live memberships but only activated one for now)- Wel. call completed - pkg sent.  1st checkpoint scheduled for Mar 30. 3/22/16 - Wel. call scheduled for 3/23/16 @ 11:30  _x000d__x000a_3/21/16 - 1st contact email sent. Waiting for client's reply"/>
    <s v="Dean Bonsujet"/>
    <s v="PP2L548 (PP4G625), PP2L549, PP2L550, PP2L552, PP2L553, PP2L554 and PP2L555"/>
    <s v="GREEN"/>
    <s v=""/>
    <d v="2016-03-18T00:00:00"/>
    <d v="2016-03-03T00:00:00"/>
    <n v="54"/>
    <s v=""/>
    <x v="0"/>
    <x v="0"/>
    <x v="0"/>
    <x v="0"/>
    <x v="3"/>
    <x v="1"/>
  </r>
  <r>
    <s v="1839016 Alberta Ltd"/>
    <s v="Tej Suroowan"/>
    <s v="Tej Suroowan"/>
    <n v="900"/>
    <s v="Complete"/>
    <d v="2015-09-30T00:00:00"/>
    <d v="2015-09-09T00:00:00"/>
    <d v="2015-09-09T00:00:00"/>
    <d v="2015-10-22T00:00:00"/>
    <d v="2015-10-20T00:00:00"/>
    <d v="2015-12-23T00:00:00"/>
    <d v="2015-12-23T00:00:00"/>
    <d v="2016-01-15T00:00:00"/>
    <d v="2016-01-08T00:00:00"/>
    <s v="01/05/15 - At Risk for project completion.  Account review completed by service.  The main contact left the company.  IC was not informed about this. _x000d__x000a_ _x000d__x000a_ _x000d__x000a_ _x000d__x000a_12/29/15: TS Project completion delayed from 12/30/15 to 1/15/16. Product: The 'Holiday Day Of Week Worked Qualifier' implemented does not work. SME Engaged new solution being evaluated. ECD 01/06/16."/>
    <s v="01/05/15 - At Risk for project completion.  Account review completed by service.  The main contact left the company. _x000d__x000a_ _x000d__x000a_12/22/15 - At risk for project completion, potential issue, the 'Holiday Day Of Week Worked Qualifier' implemented does not work. SME Engaged new solution being evaluated. _x000d__x000a_ _x000d__x000a_12/08/15 - On track for project completion. Preparing for Transfer to Service documents. No issues. _x000d__x000a_12/01/15 - At risk for project completion.  The hours displayed on the timesheets different to hours transmitted to Powerpay.  Investigation in progress. _x000d__x000a_ _x000d__x000a_11/24/15 - At Risk for project completion.  Issues with stat pay calculations for new hires.  Investigation in progress ECD 11/26/15. _x000d__x000a_ _x000d__x000a_11/17/15 - On Track for project completion.  Client capturing time based on new OT rule implemented. _x000d__x000a_ _x000d__x000a_11/10/15 - On Track for project completion.  Transmitting first payroll today.  No Issues. _x000d__x000a_ _x000d__x000a_10/27/15 - On Track for project completion.  Client capturing time.  No Issues. _x000d__x000a_ _x000d__x000a_10/19/15 - On Track for Go Live, live sign off received.  Preparing for live environment.  No Issues. _x000d__x000a_ _x000d__x000a_10/12/15 - On Track for Go Live.  No Issues. _x000d__x000a_ _x000d__x000a_10/05/15 - On Track for Go Live.  No Issues. _x000d__x000a_ _x000d__x000a_09/28/15 - On Track for Go Live, external testing no issues. _x000d__x000a_ _x000d__x000a_09/21/15 - On Track for Go Live. Config and testing in progress. No Issues. _x000d__x000a_ _x000d__x000a_09/15/15 - On Track for Go Live.  No Issues. _x000d__x000a_ _x000d__x000a_09/09/15 - On Track for KOM.  No Issues. _x000d__x000a_ _x000d__x000a_ _x000d__x000a_8/28/2015- Prep onboard. 2nd Checkpoint complete. Onboard complete. KOM 9/9 @2pmEST. Assigned to Tej. _x000d__x000a_8/18/2015- Prep onboard. 1st Checkpoint completed. 2nd Checkpoint 8/28 @12pmEST _x000d__x000a_8/7/2015- Prep Onboard. Welcome Call completed. 1st Checkpoint Call 8/14 @12:30pmEST. _x000d__x000a_7/20/2015- Prepping onboarding. Emailed 1st contact email&amp; emailed client to advise KOM. Awaiting reply."/>
    <s v="Dean Bonsujet"/>
    <s v="PP4T650"/>
    <s v=""/>
    <s v=""/>
    <d v="2015-07-01T00:00:00"/>
    <d v="2015-06-29T00:00:00"/>
    <s v=""/>
    <s v=""/>
    <x v="1"/>
    <x v="1"/>
    <x v="1"/>
    <x v="1"/>
    <x v="4"/>
    <x v="1"/>
  </r>
  <r>
    <s v="1894650 Ontario Limited oa Fionn MacCool's- Vaughan"/>
    <s v="Deensha Bunhejee"/>
    <s v="Deensha Bunhejee"/>
    <n v="2625"/>
    <s v="Complete"/>
    <d v="2015-12-31T00:00:00"/>
    <d v="2015-12-09T00:00:00"/>
    <d v="2015-12-09T00:00:00"/>
    <d v="2016-01-25T00:00:00"/>
    <d v="2016-01-20T00:00:00"/>
    <s v=""/>
    <s v=""/>
    <d v="2016-02-26T00:00:00"/>
    <d v="2016-02-26T00:00:00"/>
    <s v="02/22/2016: on track for Project Completion, service reviewing account. No issues"/>
    <s v="02/22/2016: on track for Project Completion, service reviewing account. No issues _x000d__x000a_ _x000d__x000a_ _x000d__x000a_02/16/2016: On Track for Project Completion, client transmitting tomorrow, no issues. _x000d__x000a_ _x000d__x000a_ _x000d__x000a_ _x000d__x000a_02/09/2016: On Track for Project Completion, client capturing time, no issues. _x000d__x000a_ _x000d__x000a_ _x000d__x000a_02/01/2016: On Track for Project Completion, client capturing time no issues. _x000d__x000a_ _x000d__x000a_ _x000d__x000a_ _x000d__x000a_01/26/2016: On Track for Project Closure, client capturing time, no issues. _x000d__x000a_ _x000d__x000a_ _x000d__x000a_01/19/2016: Delayed Go-Live from 01/07/2016 to 01/21/2016, people: Account was on hold due to client's vacation. _x000d__x000a_ _x000d__x000a_ _x000d__x000a_01/04/2016: On Track for Go-Live, client testing, No issues. _x000d__x000a_ _x000d__x000a_12/29/2015: On Track for Go-Live, client testing, no issues. _x000d__x000a_ _x000d__x000a_12/23/2015: On Track for Go-Live, client testing, no issues. _x000d__x000a_ _x000d__x000a_ _x000d__x000a_ _x000d__x000a_ _x000d__x000a_12/15/2015: On Track for Go-Live,  doingconfiguration, no issues. _x000d__x000a_ _x000d__x000a_12/08/2015: On Track for KOM, no issues. _x000d__x000a_ _x000d__x000a_12/2/2015- Prep onboard. Onboard DONE. KOM 12/9@ 11am _x000d__x000a_11/20/2015- Prep onboard. 1st Chk Call DONE! 2nd Chk Call 12/2@3pm. _x000d__x000a_ _x000d__x000a_11/5/2015- Prep onboard. Wel Call DONE. 1st Chk Call 11/20@ 12pmEST _x000d__x000a_10/27/2016- Prep onboard. PP/MHR set up by CNorman for 11/24. WFM KOM 12/7 LIVE Mid-Jan as per Dean. Wel Call 11/5@10:30amEST. _x000d__x000a_10/22/2015- Prep onboard. Sent 1st contact email&amp; emailed client advising 1/25/2016 KOM."/>
    <s v="Dean Bonsujet"/>
    <s v="PP4W718"/>
    <s v=""/>
    <s v=""/>
    <d v="2015-10-21T00:00:00"/>
    <d v="2015-10-02T00:00:00"/>
    <s v=""/>
    <s v=""/>
    <x v="1"/>
    <x v="0"/>
    <x v="2"/>
    <x v="1"/>
    <x v="5"/>
    <x v="1"/>
  </r>
  <r>
    <s v="3356 Bellare Industrial Coatings Inc. - (Dayforce T &amp; A)"/>
    <s v="Pascal  Citta"/>
    <s v="Pascal Citta"/>
    <n v="1058.4000000000001"/>
    <s v="In Progress"/>
    <d v="2016-03-14T00:00:00"/>
    <d v="2016-03-14T00:00:00"/>
    <d v="2016-03-15T00:00:00"/>
    <d v="2016-04-26T00:00:00"/>
    <s v=""/>
    <d v="2016-06-03T00:00:00"/>
    <s v=""/>
    <d v="2016-06-07T00:00:00"/>
    <s v=""/>
    <s v="03/22/2016, PC, On track for Go-Live,  _x000d__x000a_External testing in progress, no issues"/>
    <s v="04/13/2016, PC, Delay Go-Live, Client going on vacation for 2 weeks _x000d__x000a_ _x000d__x000a_04/05/2016, PC, On track for Go-Live,  _x000d__x000a_External testing in progress, no issues  _x000d__x000a_ _x000d__x000a_03/22/2016, PC, On track for Go-Live,  _x000d__x000a_External testing in progress, no issues  _x000d__x000a_ _x000d__x000a_03/15/2016, PC, On track for Go-Live, KOM Completed, No issues. _x000d__x000a_ _x000d__x000a_03/11/2016 - Delay on Discovery Packg Delivery , IC =Pascal to advise if we need to push KOM or leave it .RO _x000d__x000a_03/09/2016- PC, on track for KOM. No issues _x000d__x000a_ _x000d__x000a_03/08/2016 - on Target Mar 14 KOM ,  Discv WK delivery tomorrow IC to assist client with O/S Q&amp;A . Client on Vac Colleen APR 16-May 9th &amp; Jessie Apr 23 -May 9th .Follow email sent to client and IC . RO  _x000d__x000a_01/14/2016 - 1st Check Pt complete , on Track KOM 03/14/2016 . Disc Pckg sent today. RO _x000d__x000a_12/22/2015 - Welcome Call complete email Summ sent , 1st check Jan 14.RO _x000d__x000a_12/21/2015- Prepping onboarding slated Wel Call 12/22@12:30 EST.RO  _x000d__x000a_12/18/2015- Prep onboard, sent 1st contact email. RO"/>
    <s v="Dean Bonsujet"/>
    <s v="PP4X653"/>
    <s v="GREEN"/>
    <s v=""/>
    <d v="2015-12-11T00:00:00"/>
    <d v="2015-12-08T00:00:00"/>
    <n v="62"/>
    <s v=""/>
    <x v="0"/>
    <x v="2"/>
    <x v="0"/>
    <x v="0"/>
    <x v="3"/>
    <x v="1"/>
  </r>
  <r>
    <s v="3356 Bellare Industrial Coatings Inc. - (Entitlements)"/>
    <s v="Pascal  Citta"/>
    <s v="Duplicate"/>
    <n v="168"/>
    <s v="In Progress"/>
    <d v="2016-03-11T00:00:00"/>
    <d v="2016-03-15T00:00:00"/>
    <d v="2016-03-15T00:00:00"/>
    <d v="2016-04-26T00:00:00"/>
    <s v=""/>
    <s v=""/>
    <s v=""/>
    <s v=""/>
    <s v=""/>
    <s v=""/>
    <s v="Bellare Industrial was scheduled to start KOM Feb 4/2016 , due to lack of Internal resources client is requesting we push KOM  to March 11/2016 ."/>
    <s v="Dean Bonsujet"/>
    <s v="PP4X653"/>
    <s v=""/>
    <s v=""/>
    <d v="2015-12-11T00:00:00"/>
    <d v="2015-12-08T00:00:00"/>
    <e v="#VALUE!"/>
    <e v="#VALUE!"/>
    <x v="0"/>
    <x v="2"/>
    <x v="0"/>
    <x v="0"/>
    <x v="0"/>
    <x v="0"/>
  </r>
  <r>
    <s v="3356 Bellare Industrial Coatings Inc. - (Self-Service Extended)"/>
    <s v="Pascal  Citta"/>
    <s v="Duplicate"/>
    <n v="604.79999999999995"/>
    <s v="In Progress"/>
    <d v="2016-03-14T00:00:00"/>
    <d v="2016-03-15T00:00:00"/>
    <d v="2016-03-15T00:00:00"/>
    <s v=""/>
    <s v=""/>
    <s v=""/>
    <s v=""/>
    <s v=""/>
    <s v=""/>
    <s v=""/>
    <s v="03/21/2016 - IC working on KOM . Onboarding closed.RO _x000d__x000a_01/08/2016- KOM date changed to Mar-14 due to client resources. Client has Discovery Pckg.RO _x000d__x000a_12/29/2015- sent client ED Registration to start Self Pace. RO _x000d__x000a_12/22/2015- Onboard W.C , Summary email sent , 1st Check sch  01/14/16 .RO _x000d__x000a_12/18/2015- Prep onboard. Emailed 1st Contact Email. Await reply.RO"/>
    <s v="Dean Bonsujet"/>
    <s v="PP4X653"/>
    <s v=""/>
    <s v="Duplicate"/>
    <d v="2015-12-11T00:00:00"/>
    <d v="2015-12-08T00:00:00"/>
    <e v="#VALUE!"/>
    <e v="#VALUE!"/>
    <x v="0"/>
    <x v="2"/>
    <x v="0"/>
    <x v="0"/>
    <x v="0"/>
    <x v="0"/>
  </r>
  <r>
    <s v="4351253 Manitoba Ltd o/a Andersen Inn &amp; Suites - Dayforce (T &amp; A)"/>
    <s v=""/>
    <s v="Deeraj Toolsie"/>
    <n v="1092"/>
    <s v="Not Started"/>
    <d v="2016-06-15T00:00:00"/>
    <s v=""/>
    <s v=""/>
    <s v=""/>
    <s v=""/>
    <s v=""/>
    <s v=""/>
    <s v=""/>
    <s v=""/>
    <s v=""/>
    <s v="PS - 4/4/16 - Updated IMP PLANNED KO TO June 15.   Sent email to Shawn Roth advising to get a hold of client for new availability to start the project.  03/31/16 - Called but was unable to reach client or left voicemail as mailbox full.  Sent an email asking client to reach out to me and communicated a tentative start date for project of June 6, 2016 as I am not sure whether Sean had already communicated the start date of 4/4/16 as it doesn't appear that client even had Wel. call 2/12/2016- Prep onboard. Emailed 1st Contact email&amp; emailed client KOM date. Await reply."/>
    <s v="Dean Bonsujet"/>
    <s v="PP2A569"/>
    <s v=""/>
    <s v=""/>
    <d v="2016-02-02T00:00:00"/>
    <d v="2016-01-18T00:00:00"/>
    <e v="#VALUE!"/>
    <e v="#VALUE!"/>
    <x v="0"/>
    <x v="2"/>
    <x v="0"/>
    <x v="0"/>
    <x v="0"/>
    <x v="0"/>
  </r>
  <r>
    <s v="724167 Alberta Ltd oa Bridges Catering"/>
    <s v="Staline Lamarque"/>
    <s v=""/>
    <n v="2040"/>
    <s v="Complete"/>
    <d v="2015-07-31T00:00:00"/>
    <d v="2015-07-15T00:00:00"/>
    <d v="2015-07-15T00:00:00"/>
    <d v="2015-10-16T00:00:00"/>
    <d v="2015-10-16T00:00:00"/>
    <d v="2015-11-30T00:00:00"/>
    <d v="2016-01-19T00:00:00"/>
    <d v="2016-02-19T00:00:00"/>
    <d v="2016-02-19T00:00:00"/>
    <s v="02/16/16-SL, Project completion delayed from 2/12/16 to 02/19/16, customer's response to schedule TTS call."/>
    <s v="02/16/16-SL, Project completion delayed from 2/12/16 to 02/19/16, customer's response to schedule TTS call. _x000d__x000a_ _x000d__x000a_02/08/16- SL, At Risk for project completion. Updates done and sent back to service team. awaiting service review. PCR ticket logged, awaiting customer's approval for PCR to be applied. _x000d__x000a_ _x000d__x000a_01/26/216: SL, At risk for project completion, TTS done, awaiting service team's review. _x000d__x000a_ _x000d__x000a_01/19/2016: SL, On Track for Project completion, live signoff received from customer, TTS in progress ECD 01/20/2016, no issues. _x000d__x000a_ _x000d__x000a_01/05/2016-On Track for project completion, customer sent live sign off and clock codes to be implemented for job transfers, no issues. _x000d__x000a_11/24/2015 - On Track for Project Completion, Transition to service in Progress. No Issues _x000d__x000a_ _x000d__x000a_11/17/15: On Track for project completion, no issues. _x000d__x000a_ _x000d__x000a_10/27/15: On Track for Project completion, Submitting payroll, no issues. _x000d__x000a_ _x000d__x000a_10/19/15: On Track for Project Completion, Time capture in progress, no issues. _x000d__x000a_ _x000d__x000a_10/06/2015: On Track for go live. No Issues _x000d__x000a_ _x000d__x000a_09/28/2015: At risk for go live, client still testing. _x000d__x000a_ _x000d__x000a_09/21/2015: On Track for go live, External Testing, no issues. _x000d__x000a_ _x000d__x000a_09/15/2015: On track for go live. External Testing, no issues. _x000d__x000a_ _x000d__x000a_09/09/2015: On Track for go live. Test walkthrough 9/9/15. No issues. _x000d__x000a_ _x000d__x000a_09/01/15: At risk for Go live, Product: system Defect, Ceal Team engaged, awaiting resolution. _x000d__x000a_ _x000d__x000a_08/25/15:At Risk for Go live, Product - system Defect - Ceal team engaged, awaiting resolution. _x000d__x000a_ _x000d__x000a_08/17/15: At Risk for Go live, Produt - System defect- Workpaycode not working. Manager will engage Ceal team for resolution. _x000d__x000a_ _x000d__x000a_08/11/15: At risk for Go live. Product: System defect -workpaycode not working. Parature ticket logged awaiting resolution ECD 8/14/15. _x000d__x000a_ _x000d__x000a_08/06/15: On Track for Go live, Client on Vacation. no issues. _x000d__x000a_ _x000d__x000a_07/28/15-On Track for Go live, Internal Testing, no issues. _x000d__x000a_ _x000d__x000a_07/21/15-On Track for Go live, working on config, no issues. _x000d__x000a_ _x000d__x000a_07/16/15-On Track for Go live, awaiting workbook signoff, no issues. _x000d__x000a_ _x000d__x000a_07/14/15-On Track for KOM, no issues. _x000d__x000a_ _x000d__x000a_07/08/15- On Track for KOM, no issues. _x000d__x000a_06/22/2015- Preadmin completed. KOM 7/13 11-1EST _x000d__x000a_03/10/.2015- Prepping for preadmin. Preadmin 6/22@10amEST _x000d__x000a_03/02/2015- Prepping for preadmin. Sent Dean another follow-up email to see if we can push the date up. _x000d__x000a_2/25/2015- Prepping for preadmin. Client is away from 7/22-8/17. Emailed Dean to see if we can start wk of 7/13 instead. Awaiting response from Dean."/>
    <s v="Deeshal Muthusamimudah"/>
    <s v="PP10560"/>
    <s v=""/>
    <s v=""/>
    <d v="2015-02-24T00:00:00"/>
    <d v="2015-02-19T00:00:00"/>
    <s v=""/>
    <s v=""/>
    <x v="1"/>
    <x v="1"/>
    <x v="2"/>
    <x v="1"/>
    <x v="5"/>
    <x v="1"/>
  </r>
  <r>
    <s v="7712618 Canada Inc o/a Institut de Recherches en Rhumatologie de Montreal"/>
    <s v="Natasha Manick"/>
    <s v="Staline Lamarque"/>
    <n v="816"/>
    <s v="In Progress"/>
    <d v="2015-11-30T00:00:00"/>
    <d v="2015-11-11T00:00:00"/>
    <d v="2015-11-11T00:00:00"/>
    <d v="2016-04-28T00:00:00"/>
    <s v=""/>
    <s v=""/>
    <s v=""/>
    <d v="2016-05-26T00:00:00"/>
    <s v=""/>
    <s v="04/12/2016-SL, GO live delayed from 04/15/16 to 04/28/16, People: Account reassigned, full audit of account to be done by new IC by 19th April. Client currently testing."/>
    <s v="04/12/2016-SL, GO live delayed from 04/15/16 to 04/28/16, People: Account reassigned, full audit of account to be done by new IC by 19th April. Client currently testing. _x000d__x000a_ _x000d__x000a_04/06/16- SL, At risk for go lives, customer have some employee access concerns as well as sick balances to review and amend. _x000d__x000a_ _x000d__x000a_03/29/16 - SL, Go live delayed from 04/01/16 to 04/08/16, people:client, informed us that due to heavy payroll activities this  week - she will not have time to test. _x000d__x000a_03/08/16-SL, Go live delayed from 03/09/16 to 03/21/16, ceridian, entitlement amendments still in progress. ETA 03/14/16. _x000d__x000a_ _x000d__x000a_03/01/16- SL, Go live, delayed from 02/26/16 to 03/09/16, refinements needed on entitlement. _x000d__x000a_ _x000d__x000a_02/22/16-SL, At risk for go live, client reviewing entitlement and employee access refinements. Awaiting feedback ECD 2/25/16. _x000d__x000a_ _x000d__x000a_02/16/16- SL, On Track for go live, external testing, refining entitlement. _x000d__x000a_ _x000d__x000a_02/08/16- SL, Go Live delayed from 2/12/16 to 02/26/16, Customer informed us that she wouldnt be able to finish her testing due to unavailability and want to push for the Pay-period of the 27th of FEB so she would have time to finish testing. _x000d__x000a_ _x000d__x000a_01/26/2016- SL, On track for Go live, no issues, external testing. _x000d__x000a_ _x000d__x000a_19/01/2016- SL, go live delayed from 01/19/16 to 02/02/16, People: client is not tech savvy and still testing. ECD 1/27/16. _x000d__x000a_ _x000d__x000a_01/12/16: SL, At Risk for Go live, client not tech savvy, might require hand holding and additional time for testing.2nd test walk-through scheduled to mitigate the risk.ECD:01/15/16. _x000d__x000a_ _x000d__x000a_01/05/2016-On track for go live, test  walk-through scheduled for the 01/07/2016, no issues. _x000d__x000a_ _x000d__x000a_12/15/2015: At Risk for Go live, Test walk-through rescheduled due to client unavailability.  customer. _x000d__x000a_12/08/2015: On Track for Go-Live, Internal Testing. No issues. _x000d__x000a_12/01/2015-On Track for Go live, Internal Tesing, awaiting HR import, following up with customer. _x000d__x000a_11/24/2015-On Track for Go live, internal testing, no issues. _x000d__x000a_11/17/15: On Track for go live. Configuration in progress. No Issues _x000d__x000a_ _x000d__x000a_10/8/2015- Prep preadmin. Preadmin done by Jazie. KOM 11/10.  _x000d__x000a_10/2/2015- Prep onboard. Emailed JAzie to folow-up again. Await reply. _x000d__x000a_9/25/2015- Prep onboard. Emailed JAzie to folow-up again. Await reply. _x000d__x000a_9/18/2015- Prep onboard. Emailed mgnt who will do French preadmin bc JAzie is moving teams. Await reply. _x000d__x000a_7/29/2015- Prep onboarding. French speaking  _x000d__x000a_client. Emailed Dean and J.Azie. Awaiting reply."/>
    <s v="Deeshal Muthusamimudah"/>
    <s v="PP4V241"/>
    <s v="RED"/>
    <s v=""/>
    <d v="2015-07-13T00:00:00"/>
    <d v="2015-06-26T00:00:00"/>
    <n v="142"/>
    <s v="Red Project"/>
    <x v="0"/>
    <x v="1"/>
    <x v="0"/>
    <x v="0"/>
    <x v="1"/>
    <x v="1"/>
  </r>
  <r>
    <s v="8815429 Canada Inc o/a John Sweeping (2014); and Munro &amp; Scullion Contracting Inc.*"/>
    <s v=""/>
    <s v="Natasha Manick"/>
    <n v="0"/>
    <s v="Not Started"/>
    <s v=""/>
    <s v=""/>
    <s v=""/>
    <s v=""/>
    <s v=""/>
    <s v=""/>
    <s v=""/>
    <d v="2014-11-04T00:00:00"/>
    <s v=""/>
    <s v="4/21/15 - On track for Second Live Run. Client requested an additional two weeks to process pay and resolve DF touch issue (biometric punches are not fitting their current business requirements, testing face recognition at the moment - might end up using proximity badges instead)."/>
    <s v="4/29/15 - At risk for Second Pay. Second transmit has been rescheduled due to clock issues. Gary Capelllo and Genevieve to follow-up with client. See delay._x000d__x000a__x000d__x000a_4/21/15 - On track for Second Live Run. Client requested an additional two weeks to process pay and resolve DF touch issue (biometric punches are not fitting their current business requirements, testing face recognition at the moment - might end up using proximity badges instead)._x000d__x000a__x000d__x000a_4/13/2015 - On track for First Live Run. Prepping for Actual transmit. No issues._x000d__x000a__x000d__x000a_4/7/2015 -On track First Live Run. Test transmit successful, prepping for Actual Transmit. No issues_x000d__x000a__x000d__x000a_3/30/2015 -On track First Live Run. Time Capture in progress. No issues_x000d__x000a__x000d__x000a_3/24/2015 - At Risk for First Live Run. Time Capture in progress. _x000d__x000a__x000d__x000a_3/17/2015 - On track for First Time Capture. Account is live, clock connected to server, ee biometric template registration in progress. _x000d__x000a__x000d__x000a_3/10/2015 - On track for Go Live Date. Solution refinement in progress. Potential upcoming delay for time capture - email sent to client for confirmation._x000d__x000a__x000d__x000a_2/26/2015 - On track for re-scheduled Go Live Date. Client testing in progress. No issues._x000d__x000a__x000d__x000a_2/17/2015 - On track for re-scheduled Go Live Date. Internal testing in progress. No issues._x000d__x000a__x000d__x000a_2/11/15-Go live delayed from 02/18/15 to 03/11/15 Process: Account taken over and KOM had to be redone and dates had to be readjusted_x000d__x000a__x000d__x000a_2/3/2015 - On Track for re-scheduled Go-Live date. Client wants to review the implementation timeline and workbook before proceeding with configuration. Mini KOM scheduled on 4th Feb."/>
    <s v=""/>
    <s v="PP1C469, PP4M807"/>
    <s v=""/>
    <s v=""/>
    <d v="2014-09-18T00:00:00"/>
    <d v="2014-09-08T00:00:00"/>
    <e v="#VALUE!"/>
    <e v="#VALUE!"/>
    <x v="0"/>
    <x v="2"/>
    <x v="0"/>
    <x v="0"/>
    <x v="6"/>
    <x v="2"/>
  </r>
  <r>
    <s v="9117-4227 Quebec Inc. o/a electronique Addison"/>
    <s v="Dylen Citta"/>
    <s v="YasvirKervin Alam"/>
    <n v="4195"/>
    <s v="In Progress"/>
    <d v="2015-03-31T00:00:00"/>
    <d v="2015-03-24T00:00:00"/>
    <d v="2015-03-23T00:00:00"/>
    <d v="2015-07-31T00:00:00"/>
    <d v="2015-07-31T00:00:00"/>
    <d v="2015-09-30T00:00:00"/>
    <s v=""/>
    <d v="2016-04-22T00:00:00"/>
    <s v=""/>
    <s v="04/12/16:  At Risk for Project Completion, client has highlighted issues in regards to punch policy and pay policy that will need to be reviewed.  To use next pay period after confirmation.  Confirmation expected on 04/15."/>
    <s v="04/12/16:  At Risk for Project Completion, client has highlighted issues in regards to punch policy and pay policy that will need to be reviewed.  To use next pay period after confirmation.  Confirmation expected on 04/15. _x000d__x000a_ _x000d__x000a_04/06/16: At Risk For Project Completion, Client unable to attend call on 04/01.  Call rescheduled to 04/07. _x000d__x000a_ _x000d__x000a_03/29/16:  At Risk for Project Completion, issues with clock to be reviewed with client on 04/01 prior to re-discussing timeline. _x000d__x000a_ _x000d__x000a_03/22/16: At Risk for project Completion, Client logging additional issues.  To resolve issues then process payroll. _x000d__x000a_ _x000d__x000a_03/15/16: At Risk For Project Completion, client reporting persistent issue for scheduling in regards to display issues.  Clients have also made additional requests to be implemented in regards to schedules and authorisations. _x000d__x000a_ _x000d__x000a_03/08/16: On Track for Project Completion. Awaiting instance upgrade to 7.48 on 03/10 for issues being faced on 7.47 to be closed. _x000d__x000a_ _x000d__x000a_02/29/16: On Track for Project Completion, Update to 7.48 requested.  To work on custom adhoc report and send out to client for review on 03/04. _x000d__x000a_ _x000d__x000a_02/22/16:  Project Completion delayed from 3/1 to 4/22.  Product,  scheduling issue when copying schedule from one employee to another. Upgrade to 7.48 will fix the issue. Request send for upgrade no ECD provided yet. Working on ad-hoc reports as well as Entitlements for first time capture period in March. _x000d__x000a_ _x000d__x000a_02/16/16:  At Risk for Project Completion, Project just came off hold.  Previous issues resolved, client currently testing, new timeline to be discussed on scheduled call 02/18. _x000d__x000a_ _x000d__x000a_ _x000d__x000a_09/15/15:  On Track for First Time Capture,  Client awaiting badges.  Schedules to be loaded and verified.. _x000d__x000a_ _x000d__x000a_09/08/15:  On Track for First Time Capture,  Client awaiting badges.  No issues. _x000d__x000a_ _x000d__x000a_09/01/15: Delay First Time Capture  to 09/15.  People and Process, client purchasing badges due to fingerprint scanning issues. _x000d__x000a_ _x000d__x000a_08/20/15: On Track for First Live Time Capture. No issues. _x000d__x000a_ _x000d__x000a_08/10/15: On Track for First Live Time Capture. No issues. _x000d__x000a_ _x000d__x000a_08/04/2015:  First Live Time Capture delayed from 08/03 to 08/31.  People: Client unwilling to capture time on Dayforce as they will be on vacation between 08/14 to 08/31, and they do not wish to attend any meetings/wakthroughs for payroll processing during holidays.  To use current payroll provider for the pay period, to use Dayforce upon return of client. _x000d__x000a_ _x000d__x000a_08/04/15: At Risk for Live Time Capture, Client informed of vacation and unwillingness to use Dayforce.  To discuss tentative live time capture. _x000d__x000a_ _x000d__x000a_07/28/15:  On Track for Go-Live, client verifying employee data prior to giving go ahead to go live. No issues _x000d__x000a_ _x000d__x000a_07/20/2015: Go live delayed from 07/17/2015 to 07/31/2015. People:  Client came back with new issues, to resolve and review with client. _x000d__x000a_ _x000d__x000a_07/14/15: On Track for Go Live, to touch base with client on 07/16 no issues _x000d__x000a_ _x000d__x000a_6/30/15-On Track for Go Live, to touch base with client on 07/02 _x000d__x000a_ _x000d__x000a_6/23/15- At Risk for Go Live. Reworked configuration, client started external testing. _x000d__x000a_ _x000d__x000a_6/19/15- on track for go live, customer accepted work around for vacation balances. External testing no issues _x000d__x000a_ _x000d__x000a_06/16/2015- At Risk of cancellation, due to system limitation of converting vacation balances to dollar amount. Meeting with client on 6/19/15 to finalize whether to cancel or not."/>
    <s v="Deeshal Muthusamimudah"/>
    <s v="PP4S715"/>
    <s v="RED"/>
    <s v=""/>
    <d v="2015-02-13T00:00:00"/>
    <d v="2015-02-02T00:00:00"/>
    <n v="284"/>
    <s v="Red Project"/>
    <x v="2"/>
    <x v="1"/>
    <x v="0"/>
    <x v="0"/>
    <x v="2"/>
    <x v="1"/>
  </r>
  <r>
    <s v="9217-5231 Quebec Inc - Dayforce (Entitlements)"/>
    <s v="Diny Sunnasy"/>
    <s v="Duplicate"/>
    <n v="456"/>
    <s v="In Progress"/>
    <d v="2016-04-04T00:00:00"/>
    <d v="2016-04-04T00:00:00"/>
    <d v="2016-04-04T00:00:00"/>
    <s v=""/>
    <s v=""/>
    <s v=""/>
    <s v=""/>
    <d v="2016-06-20T00:00:00"/>
    <s v=""/>
    <s v=""/>
    <s v="4/12/16 - Awaiting sign-off from client. No issues."/>
    <s v="Deeshal Muthusamimudah"/>
    <s v="PP44513, PP4H303, PP1Q461, PP1Q475, PP1Q168, PP2H030, PP2B040"/>
    <s v=""/>
    <s v=""/>
    <d v="2016-02-02T00:00:00"/>
    <d v="2015-10-26T00:00:00"/>
    <n v="56"/>
    <s v=""/>
    <x v="0"/>
    <x v="1"/>
    <x v="0"/>
    <x v="0"/>
    <x v="3"/>
    <x v="1"/>
  </r>
  <r>
    <s v="9217-5231 Quebec Inc - Dayforce (T &amp; A)"/>
    <s v="Diny Sunnasy"/>
    <s v="Diny Sunnasy"/>
    <n v="3156"/>
    <s v="In Progress"/>
    <d v="2016-04-04T00:00:00"/>
    <d v="2016-04-04T00:00:00"/>
    <d v="2016-04-04T00:00:00"/>
    <s v=""/>
    <s v=""/>
    <s v=""/>
    <s v=""/>
    <s v=""/>
    <s v=""/>
    <s v="4/12/16 - On Track for go live. Awaiting sign-off from client. No issues."/>
    <s v="4/12/16 - On Track for go live. Awaiting sign-off from client. No issues. _x000d__x000a_4/5/16 - KOM Completed on 4/4/16. Awaiting sign-off.No issues. _x000d__x000a_03/24/2016-Prep Onboard: Disc.pkg sent to Dean.. 2nd Checkpt call done. Client sending disc.pakg COB. _x000d__x000a_03/21/2016- 2nd Chk pt call scheduled on 03/24 @ 10a.m 03/18/2016- Training accesses sent. _x000d__x000a_03/14/16 JA; On track for KOM. Welcome call completed, working with client to fill out the discovery workbook. _x000d__x000a_ _x000d__x000a_2/8/2016- Prep onboard. Sent1st Contact Email. Awaiting for Dean to advise KOM&amp; imp rep."/>
    <s v="Deeshal Muthusamimudah"/>
    <s v="PP44513, PP4H303, PP1Q461, PP1Q475, PP1Q168, PP2H030, PP2B040"/>
    <s v="GREEN"/>
    <s v=""/>
    <d v="2016-02-02T00:00:00"/>
    <d v="2015-10-26T00:00:00"/>
    <e v="#VALUE!"/>
    <e v="#VALUE!"/>
    <x v="0"/>
    <x v="1"/>
    <x v="0"/>
    <x v="0"/>
    <x v="0"/>
    <x v="0"/>
  </r>
  <r>
    <s v="A &amp; J HANNA CONSTRUCTION LTD - WFM"/>
    <s v=""/>
    <s v="Pascal Citta"/>
    <n v="2231.88"/>
    <s v="Not Started"/>
    <d v="2016-05-19T00:00:00"/>
    <s v=""/>
    <s v=""/>
    <s v=""/>
    <s v=""/>
    <s v=""/>
    <s v=""/>
    <s v=""/>
    <s v=""/>
    <s v=""/>
    <s v="NOT ON TRACK! 04/11/16- Call client &amp; sent email. Advised possible push back of KOM. _x000d__x000a_04/04/16: 1st contact email sent.Adv KOM date."/>
    <s v=""/>
    <s v="PP1P752"/>
    <s v="GREEN"/>
    <s v=""/>
    <d v="2016-03-03T00:00:00"/>
    <d v="2016-02-10T00:00:00"/>
    <e v="#VALUE!"/>
    <e v="#VALUE!"/>
    <x v="0"/>
    <x v="2"/>
    <x v="0"/>
    <x v="0"/>
    <x v="0"/>
    <x v="0"/>
  </r>
  <r>
    <s v="Able O Rings &amp; Seal Inc"/>
    <s v="Diny Sunnasy"/>
    <s v="Diny Sunnasy"/>
    <n v="1102"/>
    <s v="In Progress"/>
    <d v="2016-01-28T00:00:00"/>
    <d v="2016-01-28T00:00:00"/>
    <d v="2016-01-28T00:00:00"/>
    <d v="2016-03-08T00:00:00"/>
    <d v="2016-03-10T00:00:00"/>
    <s v=""/>
    <s v=""/>
    <d v="2016-04-22T00:00:00"/>
    <s v=""/>
    <s v="4/12/16 -On track for project completion. 2nd live run completed successfully. Preparing TTS docs. No Issues."/>
    <s v="4/12/16 -On track for project completion. 2nd live run completed successfully. Preparing TTS docs.  _x000d__x000a_ _x000d__x000a_04/05/2016 - On track for project completion. Preparing TTS docs. No issues _x000d__x000a_ _x000d__x000a_ _x000d__x000a_ _x000d__x000a_03/29/16 - Project completion delayed from 4/6/16 to 4/15/16. Client requested to have scheduling set up last minute. _x000d__x000a_ _x000d__x000a_03/15/16 - On track for project completion. First live time capture in progress. No issues. _x000d__x000a_03/08/16 - On track for GoLive. External testing in progress. No issues. _x000d__x000a_02/29/16 - On track for Go Live. DSS configuration and testing being done in parallel progress with No issues. _x000d__x000a_ _x000d__x000a_02/23/16 - At risk for GoLive. Client purchasing additonal modules. _x000d__x000a_02/16/16 - On track for GoLive.External Testing in progress. No issues. _x000d__x000a_ _x000d__x000a_02/08/2016 - On track for GoLive. Internal testing in progress. No issues. _x000d__x000a_ _x000d__x000a_02/02/2016 - On track for GoLive. KOM Completed on 1/28/16.Configuration in progress. No issues. _x000d__x000a_01/25/2016 - ONBOARDING process complete , Disc Pckg on sharepoint , email sent to PL , Final call with client . RO _x000d__x000a_01/22/2016- Client has not complete discovery , will be done Jan 25th -2nd chk pt call.RO _x000d__x000a_01/08/2016- Clock shipped to client.RO _x000d__x000a_12/29/2015 - 2nd check P Jan 21 -11am _x000d__x000a_12/07/2015 - 1st Check point complete , Discovery Pac sent to client. KOM scheduled for Jan 28th. _x000d__x000a_11/23/2015 - Welcome Call complete email sent. _x000d__x000a_11/17/2015- Prepping onboarding. Ricki slated Wel Call 11/23..  _x000d__x000a_10/06/2015- Prep onboard. Ricki sent 1st contact email. Await reply for Wel Call date from client. RO"/>
    <s v="Deeshal Muthusamimudah"/>
    <s v="PP1X397"/>
    <s v="GREEN"/>
    <s v=""/>
    <d v="2015-10-02T00:00:00"/>
    <d v="2015-09-30T00:00:00"/>
    <n v="62"/>
    <s v=""/>
    <x v="1"/>
    <x v="1"/>
    <x v="0"/>
    <x v="0"/>
    <x v="2"/>
    <x v="1"/>
  </r>
  <r>
    <s v="Able O Rings &amp; Seal Inc. Add on SSE"/>
    <s v="Diny Sunnasy"/>
    <s v=""/>
    <n v="300"/>
    <s v="In Progress"/>
    <s v=""/>
    <d v="2016-01-28T00:00:00"/>
    <d v="2016-03-28T00:00:00"/>
    <d v="2016-03-10T00:00:00"/>
    <d v="2016-03-10T00:00:00"/>
    <s v=""/>
    <s v=""/>
    <s v=""/>
    <s v=""/>
    <s v=""/>
    <s v=""/>
    <s v="Dean Bonsujet"/>
    <s v="PP1X397"/>
    <s v="GREEN"/>
    <s v=""/>
    <d v="2016-03-01T00:00:00"/>
    <d v="2016-02-25T00:00:00"/>
    <e v="#VALUE!"/>
    <e v="#VALUE!"/>
    <x v="1"/>
    <x v="1"/>
    <x v="0"/>
    <x v="0"/>
    <x v="0"/>
    <x v="0"/>
  </r>
  <r>
    <s v="Ackard Contractors Ltd."/>
    <s v="Doobmanee Bedadun"/>
    <s v="Doobmanee Bedadun"/>
    <n v="1620"/>
    <s v="On Hold"/>
    <d v="2016-01-26T00:00:00"/>
    <d v="2016-01-26T00:00:00"/>
    <d v="2016-01-26T00:00:00"/>
    <d v="2016-02-25T00:00:00"/>
    <s v=""/>
    <d v="2016-03-24T00:00:00"/>
    <s v=""/>
    <d v="2016-03-31T00:00:00"/>
    <s v=""/>
    <s v="2/22/16: Project on hold called customer and they are not ready to move forward with Implementation due to organizational changes. Next contact 3/30/16"/>
    <s v="2/09/2016: project on hold client organizational structure changing ETA 2/12/16 to confirm continuation of implementation. _x000d__x000a_ _x000d__x000a_02/01/2016: On Track for Go-Live. Waiting Discovery Workbook Sign-Off from client. No issues.  _x000d__x000a_ _x000d__x000a_1/20/2016- Prep onboard Onboard DONE! KOM 1/26 @10amEST. _x000d__x000a_ _x000d__x000a_1/15/2016 Prep onboard. BACK ON TRACK FOR NOW. Client still needs to return Disc Pack by next Wedneday. Await reply from client. _x000d__x000a_ _x000d__x000a_1/11/2016- Prep onboard. NOT ON TRACK! Resched KOM wk of Jan 25th. Await reply from client. _x000d__x000a_ _x000d__x000a_12/16/2015- Prep onboard. Client pacing on track given that they've pushed their KOM to Jan 11 2016. 2nd Chk Call Jan 6th. _x000d__x000a_11/23/2015- Prep onb oard. Client will not KOM 12/21. KOM will be 1/11. 2nd Chl Call 1/6@12pmEST. _x000d__x000a_ _x000d__x000a_11/17/2015 Prepping onboard. Resent 1st Chk Call invite for 11/23@12pm. _x000d__x000a_ _x000d__x000a_10/26/2015- Prep onboard. Wel Call DONE. 1st Chk Call 11/23@12noonEST. _x000d__x000a_9/30/2015- Prep onboard. Spoke w/ Angela. PP slated to setup for 10/13 RUN. WFM: Wel call 10/26, KOM 11/16, LIVE: 12/14. _x000d__x000a_9/25/2015- Prep onboard. Left vm&amp;email. Advised of tentative PP&amp;WFM dates. Aweaoit reply to confirm dates. _x000d__x000a_9/21/2015- Prep onboard. Escalated back to sales. Await reply. _x000d__x000a_9/18/2015- Prep onboard. Sent sales followup email. Await reply. _x000d__x000a_8/26/2015- Prep onboard. Emailed 1st contact email. KOM date pending Oct startAwait reply"/>
    <s v="Dean Bonsujet"/>
    <s v="PP4V861, PP4V862"/>
    <s v=""/>
    <s v=""/>
    <d v="2015-08-25T00:00:00"/>
    <d v="2015-08-19T00:00:00"/>
    <n v="48"/>
    <s v=""/>
    <x v="0"/>
    <x v="0"/>
    <x v="0"/>
    <x v="0"/>
    <x v="7"/>
    <x v="1"/>
  </r>
  <r>
    <s v="Acushnet Canada Inc - DSS"/>
    <s v=""/>
    <s v="Sehnaaz Bhuttoo"/>
    <n v="1236"/>
    <s v="On Hold"/>
    <d v="2016-04-15T00:00:00"/>
    <s v=""/>
    <s v=""/>
    <s v=""/>
    <s v=""/>
    <s v=""/>
    <s v=""/>
    <s v=""/>
    <s v=""/>
    <s v=""/>
    <s v="04/04/2016 - Client not yet setup on Powerpay Engine email sent to Tracey on Sales .RO _x000d__x000a_03/09/2016 - DELAYED Payroll PP IMP is delayed by client not sticking to milestones project plan. I have placed account on Hold Until April .RO  _x000d__x000a_3/7/2016 - Spoke to David Nemours PR IMP IC , client conversion from Insync to PP not yet complete client has not returned calls or confirmed data. RO _x000d__x000a_2/29/2016- Prep onboard. Client is now on PP. Emailed to see when KOM will be. Await reply. _x000d__x000a_ _x000d__x000a_1/13/2016- Prep onboard. Emailed client to advised what KOM date is in Feb. Await reply. _x000d__x000a_ _x000d__x000a_ 11/27/2015- Prep onboard. Client will start onboard 2nd wk of Feb and KOM 2nd wk of March. _x000d__x000a_11/26/2015- Prep onboard. Emailed client again. Await reply. Client expects to &quot;launch&quot; in Feb. _x000d__x000a_11/17/2015- Prepping onboard.  No reply from client. Sent another email CC Sales&amp;mgmnt. Await reply. _x000d__x000a_10/23/2015- Prep onboard. Still no reply. Sent another follow-up email advising 1/17/16 KOM. AWait reply _x000d__x000a_10/9/2015- Prep onboard. Still no reply from client. Set Cal Reminder to follow-up Oct 23. _x000d__x000a_10/7/2015- Prep onboard. Emailed client again advising Jan KOM. Await reply. _x000d__x000a_9/25/2015- Prep onboard. Left vm&amp;email client advising KOM in Jan 2016&amp; when to conv from Insync to PP. Await reply."/>
    <s v="Dean Bonsujet"/>
    <s v="PP4W272"/>
    <s v=""/>
    <s v=""/>
    <d v="2015-09-23T00:00:00"/>
    <d v="2015-09-08T00:00:00"/>
    <e v="#VALUE!"/>
    <e v="#VALUE!"/>
    <x v="0"/>
    <x v="2"/>
    <x v="0"/>
    <x v="0"/>
    <x v="0"/>
    <x v="0"/>
  </r>
  <r>
    <s v="Allergan Inc DSS"/>
    <s v="Natasha Manick"/>
    <s v="Darrin Read-Sweeting"/>
    <n v="4050"/>
    <s v="In Progress"/>
    <d v="2016-02-01T00:00:00"/>
    <d v="2016-02-10T00:00:00"/>
    <d v="2016-02-10T00:00:00"/>
    <d v="2016-04-28T00:00:00"/>
    <s v=""/>
    <s v=""/>
    <s v=""/>
    <s v=""/>
    <s v=""/>
    <s v="04/13/16: NM, Go live delayed from 4/15/16 to 4/28/16. Process: The Go-live date was scheduled as per KOM date set by Darrin RS. Due to re-assignment, timeline has been reviewed and Go-Live into Prod is now scheduled for 04/28/16"/>
    <s v="04/13/16: NM, Go live delayed from 4/15/16 to 4/28/16. Process: The Go-live date was scheduled as per KOM date set by Darrin RS. Due to re-assignment, timeline has been reviewed and Go-Live into Prod is now scheduled for 04/28/16 _x000d__x000a_ _x000d__x000a_ _x000d__x000a_04/06/2016: NM, On track for Go-Live. Internal testing in progress. No issues. _x000d__x000a_ _x000d__x000a_03/29/2016: NM, On track for Go-Live. Config in Progress. No issues. _x000d__x000a_ _x000d__x000a_02/23/2016 - DRS-on track for go live, config, no issues _x000d__x000a_ _x000d__x000a_ _x000d__x000a_02/16/2016 - DRS -On Track for Go Live, in config, no issues at this time  _x000d__x000a_ _x000d__x000a_2/10/2016- KOM to occur Feb 10  _x000d__x000a_ _x000d__x000a_2/2/2016- REASSIGNED TO DARRIN. KOM 2/20@10amEST _x000d__x000a_ _x000d__x000a_1/26/2016- Prep onboard. DONE! _x000d__x000a_KOM 2/20@10amEST _x000d__x000a_ _x000d__x000a_1/14/2016- Prep onboard. Left vm &amp;email client again. KOM 1st wk of Feb. Will send old wb as per AG. Also emailed sales to follow-up w/ client. Await reply. _x000d__x000a_ _x000d__x000a_1/8/2016- Prep onboard. Sent 1st  Contact email. AG still needs to advise KOM &amp; imp rep. Await reply."/>
    <s v="Deeshal Muthusamimudah"/>
    <s v="ETO0082"/>
    <s v="GREEN"/>
    <s v="Feb 23, 2016 - Green - config _x000d__x000a_Feb 16, 2016- Green - config _x000d__x000a_Feb 9, 2016 - Green - KOM to occur Feb 10"/>
    <d v="2015-12-08T00:00:00"/>
    <d v="2015-11-09T00:00:00"/>
    <e v="#VALUE!"/>
    <e v="#VALUE!"/>
    <x v="0"/>
    <x v="1"/>
    <x v="0"/>
    <x v="0"/>
    <x v="0"/>
    <x v="0"/>
  </r>
  <r>
    <s v="Alzheimer Society of B.C Add On Performance Mgmt"/>
    <s v=""/>
    <s v="3/2/16: Sean to contact client"/>
    <n v="2295"/>
    <s v="Not Started"/>
    <d v="2016-02-29T00:00:00"/>
    <s v=""/>
    <s v=""/>
    <s v=""/>
    <s v=""/>
    <s v=""/>
    <s v=""/>
    <s v=""/>
    <s v=""/>
    <s v=""/>
    <s v="1/15/2016- Prep onboard. Emailed client advising KOM bumped to wk of 2/8. Wel call will need to be next wk. Await reply. _x000d__x000a_ _x000d__x000a_ 1/14/2016- Prep onboard. Email client advising KOM. Await reply. _x000d__x000a_ _x000d__x000a_1/8/2016- Prep onboard. Sent 1st  Contact email. AG still needs to advise KOM &amp; imp rep. Await reply."/>
    <s v=""/>
    <s v="VAN3730"/>
    <s v=""/>
    <s v=""/>
    <d v="2015-11-25T00:00:00"/>
    <d v="2015-11-20T00:00:00"/>
    <e v="#VALUE!"/>
    <e v="#VALUE!"/>
    <x v="0"/>
    <x v="2"/>
    <x v="0"/>
    <x v="0"/>
    <x v="0"/>
    <x v="0"/>
  </r>
  <r>
    <s v="Amel Group Inc"/>
    <s v="Tej Suroowan"/>
    <s v="Tej Suroowan"/>
    <n v="888"/>
    <s v="Complete"/>
    <d v="2015-10-31T00:00:00"/>
    <d v="2015-10-28T00:00:00"/>
    <d v="2015-10-28T00:00:00"/>
    <d v="2016-01-05T00:00:00"/>
    <d v="2015-12-18T00:00:00"/>
    <d v="2016-01-29T00:00:00"/>
    <d v="2016-02-03T00:00:00"/>
    <d v="2016-02-12T00:00:00"/>
    <d v="2016-02-09T00:00:00"/>
    <s v="02/08/16 : TS, On track for project completion.  _x000d__x000a_Waiting for response from service team, transfer to service case owner is Anna Puppi.  No Issues."/>
    <s v="02/08/16 : TS, On track for project completion.  _x000d__x000a_Waiting for response from service team, transfer to service case owner is Anna Puppi.  No Issues. _x000d__x000a_ _x000d__x000a_ _x000d__x000a_ _x000d__x000a_02/03/16 : TS : On Track for transfer to service.  Account already sent to service on 02/03/16. _x000d__x000a_ _x000d__x000a_ _x000d__x000a_02/01/16 : TS : On track for transfer to service.  No Issues. _x000d__x000a_ _x000d__x000a_ _x000d__x000a_01/25/16: TS: On track for project completion, waiting for paystubs to appear on Dayforce on the 27th of Jan and prepping transfer to service documents.  No Issues. _x000d__x000a_ _x000d__x000a_ _x000d__x000a_01/19/16 :TS : On track for project completion.  working on Paystubs setup on Dayforce.  No Issues. _x000d__x000a_ _x000d__x000a_01/11/15 - On Track for project completion. TTS prepping in progress ECD 1/15/16. No Issues. _x000d__x000a_ _x000d__x000a_ _x000d__x000a_01/06/15 - On Track for project completion.  No Issues. _x000d__x000a_ _x000d__x000a_ _x000d__x000a_01/05/15 - At risk for project completion.  Client started using the live system yesterday since they were away on vacation during December 2015. _x000d__x000a_ _x000d__x000a_ _x000d__x000a_12/22/15 - On track for project completion.  No Issues. _x000d__x000a_ _x000d__x000a_ _x000d__x000a_12/18/15 - On Track for Go-Live.  Sign off received, no issues. _x000d__x000a_ _x000d__x000a_ _x000d__x000a_12/15/15 - At risk for Go-Live. Client has a request which needs to be checked for feasibility. Call scheduled with client on 12/16/15 and will confirm whether they will GO-LIVE in December or Next year. _x000d__x000a_ _x000d__x000a_ _x000d__x000a_12/08/15 - At risk for Go-Live. Call scheduled with client on 12/09/15 and will confirm for GO-LIVE date. _x000d__x000a_12/01/15 - At risk for GO-Live.  Project will be put on hold due to client readiness. Call scheduled with Client 12/4/15. _x000d__x000a_ _x000d__x000a_11/24/15 - At Risk for GO-Live.  sandbox released but client will not have time to test the system since their business is closing down for this year. Project will be put On Hold post call with client ECD 11/25/15 _x000d__x000a_ _x000d__x000a_11/18/15 - On Track for Go-Live.  Sandbox will be available on Monday.  No Issues. _x000d__x000a_ _x000d__x000a_11/17/15 - At Risk for Go-Live.  Client not willing to go live this year due to T4s in december. _x000d__x000a_ _x000d__x000a_11/10/15 - At Risk for Go-Live, potential issue, client might not consider going live this year due to year ends. _x000d__x000a_ _x000d__x000a_10/23/2015- Prep onboard. Onboard DONE. KOM 10/28@2-4pmEST w/ Tej _x000d__x000a_10/19/2015- Prep onboard. Client postpone 2nd Chk Call to 10/23. KOM will happen wk 10/26. _x000d__x000a_10/9/2015- Prep onboard. 1st Chk Call done. 2nd Chk call 10/21@2:30pmEST. _x000d__x000a_9/21/2015- Prep Onboard. Wel Call completed. 1st Chk Call 10/6 @11:30amEST. _x000d__x000a_9/16/2015- Prep onboard. Wel call sched 9/21@11amEST _x000d__x000a_9/1/2015- Prep onboard. Client didnt show for Wel Call. Left vm&amp;email if to resched. Await reply. _x000d__x000a_7/20/2015- Prep onboard. Welcome call 9/1 @11:00amEST _x000d__x000a_7/10/2015- Preppin onboarding. Emailed 1st contact email&amp; emailed client to call me about Aug 31 onboarding call."/>
    <s v="Deeshal Muthusamimudah"/>
    <s v="PP4L146"/>
    <s v=""/>
    <s v=""/>
    <d v="2015-06-04T00:00:00"/>
    <d v="2015-06-03T00:00:00"/>
    <s v=""/>
    <s v=""/>
    <x v="1"/>
    <x v="1"/>
    <x v="2"/>
    <x v="1"/>
    <x v="5"/>
    <x v="1"/>
  </r>
  <r>
    <s v="ANACONDA MINING INC"/>
    <s v="Staline Lamarque"/>
    <s v="Dylen Citta"/>
    <n v="2142"/>
    <s v="In Progress"/>
    <d v="2015-07-30T00:00:00"/>
    <d v="2015-06-11T00:00:00"/>
    <d v="2015-06-11T00:00:00"/>
    <d v="2015-08-27T00:00:00"/>
    <d v="2015-08-31T00:00:00"/>
    <s v=""/>
    <s v=""/>
    <d v="2016-05-16T00:00:00"/>
    <s v=""/>
    <s v="04/13/16 DA:  Account escalated and has been reassigned to Ayyoob M, all outstanding issues to be fixed by 4/15/16.  Client has advised pay transmit to be done close to 4/29/16.  Project completion date changed to 5/16/2016"/>
    <s v="04/13/16 DA:  Account escalated and has been reassigned to Ayyoob M, all outstanding issues to be fixed by 4/15/16.  Client has advised pay transmit to be done close to 4/29/16.  Project completion date changed to 5/16/2016 _x000d__x000a_ _x000d__x000a_04/06/16: SL, At risk for project completion. All config issues fixed on test environment and currently being copied on production. _x000d__x000a_ _x000d__x000a_03/29/16: Project completion delayed from 03/25/16 to 04/22/16, people:Ceridian, shift rotation, overtime, banked hours currently being refined. ETA: 04/04/16. _x000d__x000a_ _x000d__x000a_03/08/16: DM, At Risk for project completion. Client requesting multiple out of scope changes. TL engaged, call scheduled on 03/10/16 with client to discuss change request. _x000d__x000a_ _x000d__x000a_02/29/2016: On Track for Project Completion, client capturing time, vacation reviewed and confirmed, no issue. _x000d__x000a_ _x000d__x000a_ _x000d__x000a_02/22/2016: At Risk for Project Completion, client needs to confirm vacation balances on Dayforce. _x000d__x000a_ _x000d__x000a_ _x000d__x000a_ _x000d__x000a_02/16/2016: At Risk for Project Completion, client manually entered time on Powerpay. Working on new entitlement policy, client needs to review and confirm. _x000d__x000a_ _x000d__x000a_ _x000d__x000a_02/09/2016: At Risk for Project Completion, client requested for new entitlement changes that i need to work on. _x000d__x000a_ _x000d__x000a_ _x000d__x000a_02/01/2016: At Risk for Project Completion, client requesting for entitlement setup changes. _x000d__x000a_ _x000d__x000a_ _x000d__x000a_ _x000d__x000a_01/26/2016: At Risk for Project Completion, client requested for another vacation import. _x000d__x000a_ _x000d__x000a_ _x000d__x000a_ _x000d__x000a_01/11/2016: At Risk for Project Closure, client unresponsive to email and calls. To follow up 1/12/16. _x000d__x000a_ _x000d__x000a_ _x000d__x000a_01/04/2016: At Risk for First Pay, client having multiple issues. _x000d__x000a_ _x000d__x000a_ _x000d__x000a_12/23/2015: At Risk for project closure, client is still pointing out multiple issues. _x000d__x000a_ _x000d__x000a_12/15/2015: At Risk for Project Closure, reworking on client's entitlement requirements. ETA: 12/17/2015 _x000d__x000a_ _x000d__x000a_11/30/15: On Track for Project Completion. Project reassigned working on work assignment changes _x000d__x000a_ _x000d__x000a_10/27/15:  At Risk for Project Completion, client internal schedule exceeds Ceridian timeline.  To engage with client to negotiate shortening of Timeline on 10/30 due to client being unable to make it to weekly meeting on 10/23 _x000d__x000a_ _x000d__x000a_10/20/15:  At Risk for Project Completion, client internal schedule exceeds Ceridian timeline.  To engage with client to negotiate shortening of Timeline. _x000d__x000a_ _x000d__x000a_10/13/15:  Delay project completion from 10/21 to 11/16.  People, client providing training to employees for the next pay period and a half. _x000d__x000a_ _x000d__x000a_10/06/15:  On Track for First Pay, Client to give feedback on first week of live time capture on 10/09/15 _x000d__x000a_ _x000d__x000a_09/15/15:  At Risk for first Live Time Capture, issues with clock.  Escalated to clocks team for resolution. _x000d__x000a_ _x000d__x000a_09/08/15:  Delay First Live time Capture from 09/04 to 09/11.  Tools &amp; People, Client not having access to internet therefore unable to connect clocks. _x000d__x000a_ _x000d__x000a_09/01/15:  On Track For First Live Time Capture.  No issues. _x000d__x000a_ _x000d__x000a_08/20/15:  Delay Go-Live from 08/17 to 08/27. Tools &amp; People, client unable to access Dayforce due to upgrade to 7.47.  Issue resolved. _x000d__x000a_ _x000d__x000a_08/10/15:  Delay Go-Live from 08/10 to 08/17.  People, client to finish testing on 08/17 due to vacation. _x000d__x000a_ _x000d__x000a_08/04/15: On Track For Go-Live, to check in with client to verify status of testing. _x000d__x000a_ _x000d__x000a_07/28/15:  Delay Go-Live from 07/27/15 to 08/10/15.  People, client currently on vacation. _x000d__x000a_ _x000d__x000a_07/21/15: On Track for Go Live,  to improve configuration as per client's remarks in walk through call. No issues _x000d__x000a_ _x000d__x000a_07/14/15: On track for Go-Live, Currently configuring. No issues _x000d__x000a_ _x000d__x000a_06/29/15: At Risk for Go Live, client delaying sign-off.  To remind client on 06/30 _x000d__x000a_ _x000d__x000a_06/23/15: At Risk For Go Live,  Client delaying sign off of workbook. Dean &amp; Dylen to call client 06/24. _x000d__x000a_ _x000d__x000a_06/15/15: On Track for Go Live, Kick Off Meeting Completed. Client to use five days to update workbook and returned signed completed workbook on 06/18 _x000d__x000a_ _x000d__x000a_06/09/15: On track for Kick Off Meeting, client confirmed availability for 06/11."/>
    <s v="Deeshal Muthusamimudah"/>
    <s v="PP22071"/>
    <s v="RED"/>
    <s v="3/28/16: DM, Issues with scheduling of shift rotation and alerts- reviewed with client on a call dated 3/28. Client not satisfied with how long its taking to complete the project. Proposed a full validation of workbook versus configuration to assess gap due to numerous issues being raised."/>
    <d v="2015-01-23T00:00:00"/>
    <d v="2015-01-12T00:00:00"/>
    <n v="243"/>
    <s v="Red Project"/>
    <x v="3"/>
    <x v="1"/>
    <x v="0"/>
    <x v="0"/>
    <x v="1"/>
    <x v="1"/>
  </r>
  <r>
    <s v="Andersen Pacific Forest Products Ltd"/>
    <s v=""/>
    <s v="Staline Lamarque"/>
    <n v="6192"/>
    <s v="On Hold"/>
    <s v=""/>
    <d v="2015-05-27T00:00:00"/>
    <d v="2014-05-21T00:00:00"/>
    <d v="2015-08-19T00:00:00"/>
    <d v="2015-08-19T00:00:00"/>
    <d v="2015-11-06T00:00:00"/>
    <s v=""/>
    <d v="2015-11-13T00:00:00"/>
    <s v=""/>
    <s v="11/23/15: At risk for project closure, client going on sick leave indefinitely. Project on hold"/>
    <s v="11/17/15: At risk for project completion. Complications with client's health, account on hold for 2 months. _x000d__x000a_ _x000d__x000a_10/26/15: At risk for project closure, client was on 2 weeks vacation and is currently capturing time. _x000d__x000a_ _x000d__x000a_10/13/15: At risk for project closure, capturing time for the first transmit. _x000d__x000a_ _x000d__x000a_10/6/15: At risk for project completion. Picture validation disabled, client will test and feedback. _x000d__x000a_ _x000d__x000a_9/30/15; At Risk for Project completion. A lot of punches are not showing up on timesheets. Working with client to investigate root cause. _x000d__x000a_ _x000d__x000a_9/21/15: At risk for project completion, clock issue resolved but not enough data to transmit payroll. _x000d__x000a_ _x000d__x000a_9/15/15: On track for transfer to service, issue with second clock fixed. First Time Capture in progress. _x000d__x000a_ _x000d__x000a_9/8/15: At risk for transfer to service, client's second clock is still not working, working with clock support to resolve. _x000d__x000a_ _x000d__x000a_9/1/15: On track for transfer to service, first time capture in progress, call scheduled with client on Thursday for review. Issue with client's second clock. Clock support engaged. _x000d__x000a_ _x000d__x000a_8/24/15: On track for first time capture, live environment available and client is currently enrolling all employees on clock. _x000d__x000a_ _x000d__x000a_8/18/15: On track for go live, ticket has been logged on Parature, awaiting response to plug in the clocks. _x000d__x000a_ _x000d__x000a_8/11/15: On track for go live, awaiting client's return and start of pay period to begin capturing time, no issues _x000d__x000a_ _x000d__x000a_8/4/15: On track for go live, awaiting client's return and starting of next pay period to begin first time capture. _x000d__x000a_ _x000d__x000a_8/4/15: On track for go live, client is currently away, working on importing new employees from Powerpay _x000d__x000a_ _x000d__x000a_7/27/15: On track for go live, some issues around pay policies after the test environment was upgraded to 7.47 which has now been resolved. Awaiting client's authorization to front fill existing production environment. _x000d__x000a_ _x000d__x000a_7/21/15: On Track for Go Live, External testing and product refinements in progress. To reconfirm go live with client on weekly call Thursday 7/23/2015."/>
    <s v="Dean Bonsujet"/>
    <s v="PP4F952 &amp; PP4F725"/>
    <s v=""/>
    <s v=""/>
    <d v="2014-06-13T00:00:00"/>
    <d v="2014-06-11T00:00:00"/>
    <n v="123"/>
    <s v=""/>
    <x v="4"/>
    <x v="2"/>
    <x v="0"/>
    <x v="0"/>
    <x v="6"/>
    <x v="3"/>
  </r>
  <r>
    <s v="Asus Computer International - DAYFORCE HCM (T&amp;A)"/>
    <s v=""/>
    <s v="Deensha Bunhejee"/>
    <n v="3360"/>
    <s v="Not Started"/>
    <d v="2016-06-13T00:00:00"/>
    <s v=""/>
    <s v=""/>
    <s v=""/>
    <s v=""/>
    <s v=""/>
    <s v=""/>
    <s v=""/>
    <s v=""/>
    <s v=""/>
    <s v="03/29/2016 - Client PR US office is saying to hold project , I changed WFM KOM date from May to June.RO  _x000d__x000a_03/28/2016- Will call client again today.RO _x000d__x000a_03/07/2016- Left VM with client Alex to get started on WFM . _x000d__x000a_02/01/2016 - Prepping for Pre-admin, sent email to client about scheduling WC Early March .RO"/>
    <s v="Dean Bonsujet"/>
    <s v="PP4Y564"/>
    <s v=""/>
    <s v=""/>
    <d v="2016-01-29T00:00:00"/>
    <d v="2016-01-12T00:00:00"/>
    <e v="#VALUE!"/>
    <e v="#VALUE!"/>
    <x v="0"/>
    <x v="2"/>
    <x v="0"/>
    <x v="0"/>
    <x v="0"/>
    <x v="0"/>
  </r>
  <r>
    <s v="Atlantic Tube &amp; Steel Inc ; Atlantic Steel Processing Inc"/>
    <s v="Nishna Issory"/>
    <s v="Nishna Issory"/>
    <n v="2016"/>
    <s v="In Progress"/>
    <d v="2015-12-31T00:00:00"/>
    <d v="2015-12-07T00:00:00"/>
    <d v="2015-12-04T00:00:00"/>
    <d v="2016-01-18T00:00:00"/>
    <d v="2016-01-08T00:00:00"/>
    <s v=""/>
    <s v=""/>
    <d v="2016-04-28T00:00:00"/>
    <s v=""/>
    <s v="04/11//16: At Risk for completion. Client still having issues with clock. Clock team still working on the issues."/>
    <s v="04/11//16: At Risk for completion. Client still having issues with clock. Clock team still working on the issues. _x000d__x000a_ _x000d__x000a_04/05/16: On Track for Project Completion. Clock team and sales rep working closely with client on clock issues.  _x000d__x000a_ _x000d__x000a_03/22/16: On Track for Project Completion. Clock support working closely with client to resolve issue.  _x000d__x000a_ _x000d__x000a_ _x000d__x000a_03/15/16: On Track for Project Completion. Client received the clock.Arun working directly with the client.  _x000d__x000a_03/08/16: On Track for Project Completion. Sales working with warehouse team to ship out the rental clock. _x000d__x000a_ _x000d__x000a_03/01/16: On Track for Project Completion. Approval has been obtained to ship out a clock. Sales is waiting for the amended agreement to be signed by the Deal Management.  _x000d__x000a_ _x000d__x000a_02/16/16: On Track for Project Completion. No issues.  _x000d__x000a_ _x000d__x000a_02/09/16: At Risk for Project Completion. Product. Client having issues with biometric clock. Clock team is working on fixing issues. Awaiting confirmation from client.  _x000d__x000a_  _x000d__x000a_02/02/16: At Risk for Project Completion. Product. Client having issues with biometric clock. Provided client with various options. Waiting for confirmation.  _x000d__x000a_ _x000d__x000a_01/26/16: On Track for Project Completion. Client capturing time. No issues.  _x000d__x000a_ _x000d__x000a_01/19/16: On Track for Project completion. Client doing biometric enrollment. No issues. _x000d__x000a_ _x000d__x000a_01/11/16: On Track for Project completion. Clock set up to be completed by 1/12/16. No issues.  _x000d__x000a_ _x000d__x000a_01/05/16: On Track for Go Live. External Testing in Progress. No Issues. _x000d__x000a_ _x000d__x000a_12/29/15: On Track for Go Live. External Testing in Progress. No Issues. _x000d__x000a_ _x000d__x000a_12/23/15: On Track for Go-live. Client currently doing external testing. No issues.  _x000d__x000a_12/08/15 On track for Go-Live. Configuration in progress. No issues. _x000d__x000a_11/30/2015- Prep onboard. Onboard DONE. KOM 12/7@10amEST _x000d__x000a_11/12/2015- Prep onboard. 1st Chk Call DONE. 2nd Chk Call 11/30@11amEST.  _x000d__x000a_10/20/2015- Prep onboard. Wel call done. 1st chk call Nov 12@11amEST. _x000d__x000a_10/2/2015- Prep onboard. wel call 10/20@11EST _x000d__x000a_9/24/2015- Prep onboard. Emailed client again to advise Dec KOM. Await reply. _x000d__x000a_8/31/2015- Prep onboard- Emailed client 1st ciontact email&amp;advised Dec KOM. Await reply."/>
    <s v="Dean Bonsujet"/>
    <s v="PP4V889, PP4V890"/>
    <s v="RED"/>
    <s v="3/29/16: clock had to be replaced testing new clock for 2 pay periods"/>
    <d v="2015-08-31T00:00:00"/>
    <d v="2015-08-25T00:00:00"/>
    <n v="104"/>
    <s v="Red Project"/>
    <x v="5"/>
    <x v="0"/>
    <x v="0"/>
    <x v="0"/>
    <x v="2"/>
    <x v="1"/>
  </r>
  <r>
    <s v="Atlas Polar Company Limited T&amp;A"/>
    <s v=""/>
    <s v="Yashvin Gokhool"/>
    <n v="1764"/>
    <s v="Not Started"/>
    <d v="2016-05-18T00:00:00"/>
    <s v=""/>
    <s v=""/>
    <s v=""/>
    <s v=""/>
    <s v=""/>
    <s v=""/>
    <s v=""/>
    <s v=""/>
    <s v=""/>
    <s v="ON TRACK! Wel.call completed.1st chk pt call scheduled 04/20 @ 10am EST. _x000d__x000a_04/04/16-Prep Onboard: Wel call shceduled 07/04/16 @ 9am. 1st contact email sent.Adv KOM date."/>
    <s v=""/>
    <s v="PP2L101"/>
    <s v="GREEN"/>
    <s v=""/>
    <d v="2016-02-29T00:00:00"/>
    <d v="2016-02-23T00:00:00"/>
    <e v="#VALUE!"/>
    <e v="#VALUE!"/>
    <x v="0"/>
    <x v="2"/>
    <x v="0"/>
    <x v="0"/>
    <x v="0"/>
    <x v="0"/>
  </r>
  <r>
    <s v="Autocar Preference Ltee and 2423-9378 Quebec Inc"/>
    <s v=""/>
    <s v="Diny Sunnasy"/>
    <n v="2814"/>
    <s v="Not Started"/>
    <s v=""/>
    <s v=""/>
    <s v=""/>
    <s v=""/>
    <s v=""/>
    <s v=""/>
    <s v=""/>
    <d v="2000-01-01T00:00:00"/>
    <s v=""/>
    <s v=""/>
    <s v="2/29/2016- Prep onboard. Emailed Sales to advise if we should cancel or not. _x000d__x000a_ _x000d__x000a_UPDATE _x000d__x000a_ _x000d__x000a_1/13/2016- Prep onboard. Emailed Sales to advise if we should cancel or not. _x000d__x000a_ _x000d__x000a_12/16/2015- Prep onboard. Still waiting for reply from sales. Sent sales anopther email. Await reply. _x000d__x000a_12/1/2015- Prep onboard. Sales failed at contacting client. He'll try again and let us know. Await reply. _x000d__x000a_10/20/2015- Prep onboard. Client has not replied. Emailed sales&amp;sales manager. Await reply. CC Dean&amp;Deeshal. Await reply. _x000d__x000a_10/9/2015- Prep onboard. Emailed sales to follow-up w/ client as client hasnt replied. Await reply. _x000d__x000a_10/2/2015- Prep onboard. Email client advise pushed to Dec KOM. Await reply.9 _x000d__x000a_/25/2015- Prep onboard. Email client advise pushed to Dec KOM. Await reply. _x000d__x000a_9/19/2015- Prep onboard. Email client advise pushed to Dec KOM. Await reply. _x000d__x000a_9/16/2015- Prep preadmin. Left another vm&amp;email. gave client till end of day today to give an answer if they will KOM 9/28. Await reply. _x000d__x000a_9/8/2015- Pre preadmin. Left detailed vm&amp;email again. Gave advance copy of WB. Reminded client KOM 9.14. Await reply. Sales/managers CC on emails _x000d__x000a_8/31/2015- Prep onobard. Still no word from client. Sent Urgent email. CC managers/sales. Await reply. _x000d__x000a_7/22/2015- Prepping onboarding. Sent another email to sched Welcome Call. Awaiting reply. _x000d__x000a_7/10/2015- Prepping onboarding. Sent 1st contact email and sent email advising that onboarding preadmin will need to be done in July. Awaiting reply. _x000d__x000a_05/19/2015- Prepping preadmin. Emailed clinet again to sched preadmin _x000d__x000a_05/06/2015- Prepping preadmin. Emailed client to confirm preadmin date _x000d__x000a_04/22/2015- Prepping for preadmin. Sent Roxanne another email to see when she can have preadmin in Sept./ _x000d__x000a_4/10/2015- Prepping for preadmin. Clients wants to be live for Dec. I advised we'll have a preadmin beginning of Sept and KOM by mid-Sept. Still waiting for Rxanne to confirm preadmin date. Left vm&amp;email Roxanne. J.O'Connel said the imp will needs a French rep assigned."/>
    <s v="Deeshal Muthusamimudah"/>
    <s v="PP1S140, PP4S465, PP1S139, PP4N268"/>
    <s v="GREEN"/>
    <s v=""/>
    <d v="2015-04-02T00:00:00"/>
    <d v="2015-03-31T00:00:00"/>
    <e v="#VALUE!"/>
    <e v="#VALUE!"/>
    <x v="0"/>
    <x v="2"/>
    <x v="0"/>
    <x v="0"/>
    <x v="4"/>
    <x v="4"/>
  </r>
  <r>
    <s v="Automotive Data Solutions Inc."/>
    <s v="Deeraj Toolsie"/>
    <s v=""/>
    <n v="3780"/>
    <s v="In Progress"/>
    <d v="2014-08-01T00:00:00"/>
    <d v="2016-03-22T00:00:00"/>
    <d v="2014-09-01T00:00:00"/>
    <d v="2016-05-05T00:00:00"/>
    <s v=""/>
    <s v=""/>
    <s v=""/>
    <d v="2016-06-06T00:00:00"/>
    <s v=""/>
    <s v="04/11/2016: At Risk for Go live, client contacted us today after multiple follow ups and calls client advised she is in Asia on business trip until 2nd May."/>
    <s v="04/05/2016: On Track for Go-Live, testing in progress, no issues. _x000d__x000a_ _x000d__x000a_03/29/2016: On Track for Go-Live, Configuration in progress, no issues. _x000d__x000a_ _x000d__x000a_03/22/2016: On track for go live. KOM done again due to length of time project was on hold. No Issues. _x000d__x000a_ _x000d__x000a_03/14/2016: On Track for KOM,  _x000d__x000a_scheduled for the 22nd of March 2016. _x000d__x000a_ _x000d__x000a_03/08/2016: DM, Project came off hold. Meeting with client on 03/14/16 to review workbook and timeline. _x000d__x000a_ _x000d__x000a_ _x000d__x000a_02/24/2015: Pinky to follow up with customer/ sales to understand way forward. _x000d__x000a_ _x000d__x000a_1/27/2015: At Risk for go live, no response from client. Dean following up. _x000d__x000a_ _x000d__x000a_1/19/15: not on track for go live, client cancelled walk through. Dean following up _x000d__x000a_ _x000d__x000a_01/12/2015:On Track for Go-Live, test call scheduled for January 13, no issues. _x000d__x000a_ _x000d__x000a_01/05/2015: On Track for Go-Live, test call scheduled for January 13, no issues. _x000d__x000a_ _x000d__x000a_12/02/2014-On track for Go live on 12/17/2014, instance has been made available to client for testing, weekly call will be done on Thursday to ask client for sign-off, working on refining potential client problems such as assigning managers and handling balances. No issues at this point. _x000d__x000a_11/24/2014-On track for go live, testing walk through to be done with client on Thursday _x000d__x000a_11/27/2014.No issues currently. _x000d__x000a_11/10/2014- On track for go live, config and internal testing completed. Client did not attend training, will schedule a fixed reocurring meeting and confirm next steps. _x000d__x000a_ _x000d__x000a_10/30/2014-At risk for go live, configuration was stopped due to missing information, configuration is now complete, doing internal testing. _x000d__x000a_10/23/2014-On track for Go live on 11/06/2014, doing config, no issues. _x000d__x000a_ _x000d__x000a_10/16/2014: At risk for go live, workbook received late, crucial information was missing, workbook received today configuration resumed. _x000d__x000a_ _x000d__x000a_10/10/14: At risk for go live, client still not responding despite call, voicemail and email left. _x000d__x000a_10/8/14: at risk for go live client not responding to emails or calls. Manager to follow up after 3rd attempt. _x000d__x000a_ _x000d__x000a_10/03/2014- AT risk for actual go-live, call scheduled with Director on the 10/08/2014 to redefine timeline and sign off on workbook. _x000d__x000a_ _x000d__x000a_09/09/2014- At risk for actual go live, sign-off not received, information missing to carry on with configuration. Awaiting Director to return from vacation to validate"/>
    <s v="Deeshal Muthusamimudah"/>
    <s v="PP4A086"/>
    <s v="GREEN"/>
    <s v=""/>
    <d v="2014-08-05T00:00:00"/>
    <d v="2014-07-21T00:00:00"/>
    <n v="55"/>
    <s v=""/>
    <x v="0"/>
    <x v="1"/>
    <x v="0"/>
    <x v="0"/>
    <x v="3"/>
    <x v="1"/>
  </r>
  <r>
    <s v="Ayuda Media Systems Inc  ENTITLEMENTS"/>
    <s v="Kannegee Subramanyan"/>
    <s v="Duplicate"/>
    <n v="180"/>
    <s v="Not Started"/>
    <s v=""/>
    <d v="2016-04-20T00:00:00"/>
    <s v=""/>
    <d v="2016-06-02T00:00:00"/>
    <s v=""/>
    <s v=""/>
    <s v=""/>
    <s v=""/>
    <s v=""/>
    <s v=""/>
    <s v=""/>
    <s v=""/>
    <s v="PP2K955"/>
    <s v="GREEN"/>
    <s v=""/>
    <d v="2016-02-26T00:00:00"/>
    <d v="2016-02-17T00:00:00"/>
    <e v="#VALUE!"/>
    <e v="#VALUE!"/>
    <x v="0"/>
    <x v="1"/>
    <x v="0"/>
    <x v="0"/>
    <x v="0"/>
    <x v="0"/>
  </r>
  <r>
    <s v="Ayuda Media Systems Inc T&amp;A"/>
    <s v="Kannegee Subramanyan"/>
    <s v="Kannegee Subramanyan"/>
    <n v="1260"/>
    <s v="Not Started"/>
    <d v="2016-04-20T00:00:00"/>
    <s v=""/>
    <s v=""/>
    <s v=""/>
    <s v=""/>
    <s v=""/>
    <s v=""/>
    <s v=""/>
    <s v=""/>
    <s v="4/11/16 - Sent discovery pkg to client, she will send it back asap and will indicate her availability for the 20th"/>
    <s v="Prep onboard: 4/11/16 - Sent discovery pkg to client, she will send it back asap and will indicate her availability for the 20th. 3/29/16 - Wel. call completed - Edu Credentials created and sent to client.  1st checkpoint scheduled for April 5, 2016.  3/28/16 - Wel. call scheduled for 3/29/16 - Client would like project to start as early as possible. 3/22/16 - 1st contact email sent"/>
    <s v=""/>
    <s v="PP2K955"/>
    <s v="GREEN"/>
    <s v=""/>
    <d v="2016-02-26T00:00:00"/>
    <d v="2016-02-17T00:00:00"/>
    <e v="#VALUE!"/>
    <e v="#VALUE!"/>
    <x v="0"/>
    <x v="1"/>
    <x v="0"/>
    <x v="0"/>
    <x v="0"/>
    <x v="0"/>
  </r>
  <r>
    <s v="Balzac's Coffee Ltd  WFM Only"/>
    <s v=""/>
    <s v="Sehnaaz Bhuttoo"/>
    <n v="4200"/>
    <s v="On Hold"/>
    <d v="2016-05-02T00:00:00"/>
    <s v=""/>
    <s v=""/>
    <s v=""/>
    <s v=""/>
    <s v=""/>
    <s v=""/>
    <s v=""/>
    <s v=""/>
    <s v=""/>
    <s v="03/31/2016 - DELAYED - WFM Project on HOLD .RO _x000d__x000a_03/29/2016 - ONB WC rechd to March 31st , client request.RO _x000d__x000a_03/24/2016- OB WCall schd. for March29. RO _x000d__x000a_03/09/2016 - Will contact client next week follow up to welcome email.RO _x000d__x000a_03/04/2016 - OB Prep-admin Welc Email sent to client. RO"/>
    <s v="Dean Bonsujet"/>
    <s v="PP4X629"/>
    <s v="GREEN"/>
    <s v=""/>
    <d v="2016-02-18T00:00:00"/>
    <d v="2016-02-11T00:00:00"/>
    <e v="#VALUE!"/>
    <e v="#VALUE!"/>
    <x v="0"/>
    <x v="2"/>
    <x v="0"/>
    <x v="0"/>
    <x v="0"/>
    <x v="0"/>
  </r>
  <r>
    <s v="Beacon Lite Ottawa Ltd."/>
    <s v="Deensha Bunhejee"/>
    <s v="Deensha Bunhejee"/>
    <n v="3360"/>
    <s v="Complete"/>
    <d v="2016-01-13T00:00:00"/>
    <d v="2016-01-13T00:00:00"/>
    <d v="2016-01-13T00:00:00"/>
    <d v="2016-02-29T00:00:00"/>
    <d v="2016-02-05T00:00:00"/>
    <s v=""/>
    <s v=""/>
    <d v="2016-04-04T00:00:00"/>
    <d v="2016-03-28T00:00:00"/>
    <s v="03/21/2016: On Track for Project Completion, client available next Monday for service call, no issues."/>
    <s v="03/28/2016: On Track for Project Closure, no issues. _x000d__x000a_ _x000d__x000a_ _x000d__x000a_03/21/2016: On Track for Project Completion, client available next Monday for service call, no issues. _x000d__x000a_ _x000d__x000a_ _x000d__x000a_03/14/2016: On Track for Project Closure, sending documents to service for review. No issues. _x000d__x000a_ _x000d__x000a_ _x000d__x000a_03/08/2016: On Track for Project Completion, sending document to service for review, no issues. _x000d__x000a_ _x000d__x000a_ _x000d__x000a_02/29/2016: On Track for Project Completion, Preparing service documents, no issues. _x000d__x000a_ _x000d__x000a_ _x000d__x000a_ _x000d__x000a_02/22/2016: On Track for Project Completion, client tracking time, no issues. _x000d__x000a_ _x000d__x000a_ _x000d__x000a_02/16/2016: On Track for Project Completion, client registering fingerprints, no issues. _x000d__x000a_ _x000d__x000a_ _x000d__x000a_02/01/2016: On Track for Go-Live, client testing, no issues. _x000d__x000a_ _x000d__x000a_ _x000d__x000a_01/26/2016: On Track for Go-Live, client testing, no issues. _x000d__x000a_ _x000d__x000a_ _x000d__x000a_01/19/2016: On Track for Go-Live, waiting for instance, no issues. _x000d__x000a_ _x000d__x000a_ _x000d__x000a_ _x000d__x000a_01/11/2016: On Track for KOM. no issues. _x000d__x000a_ _x000d__x000a_ _x000d__x000a_1/7/2016- Prep onboard. Onboard DONE! KOM 1/13@11EST _x000d__x000a_1/4/2016- Prep onboard. Client promised to return Disc Pack before wnd of wk. KOM wk 1/11.Pacing on track. _x000d__x000a_12/4/2015- Prep onboard. Client is ready to commence with the project. Waiting for Dean to advise how to move forward and what the KOM will be. _x000d__x000a_10/20/2015- Prep onboard. Not on track. Emailed sales again to follow-up with client to see if they are moving forward. Await reply _x000d__x000a_10/9/2015- Prep onboard. Still no reply from sales about if client is moving forward w/ DWFM. Await reply. _x000d__x000a_10/2/2015- Prep onboard. Emailed sales again to advise when client is starting DWFM. Await reply. _x000d__x000a_9/25/2015- Prep onboard. Emailed sales again to advise when client is starting DWFM. Await reply. _x000d__x000a_9/19/2015- Prep onboard. Emailed client advising KOM pushed to Dec. _x000d__x000a_9/17/2015- Prep onboard. Sales said to push KOM to Dec.  _x000d__x000a_9/2/2015- Prep onboard. DELAYED. Client is exploring other options as WFM is too time consuming and robust of a product for their needs. I've asked client to email me the pain points and to reconnect in a month time. Follow-up call 9/28 _x000d__x000a_8/26/2015- Prep onboard.  1st Checkpoint completed. 2nd Checkpoint 9/16. Client already completed WB/Pack, but not training. Andre registered for training. Will update 9/16. _x000d__x000a_8/14/2015- Prep onboard. 1st Checkpoinjt TDB. Emailed Disc Pack to client. _x000d__x000a_7/31/2015- Prep Onboard. Welcome call completed. 1st Checkpoint 8/14 @2pmEST _x000d__x000a_7/28/2015- Prep onboarding. Sched Onboarding 7/31. _x000d__x000a_7/22/2015- Prepping onboarding. Sent another email to confirm Welcome call date. Awaiting reply. _x000d__x000a_7/10/2015- Prepping onboarding. Sent 1st contact email and advised email&amp;called to push up onboarding call to this month. Awaiting reply _x000d__x000a_4/23/2015- Prepping for preadmin. Preadmin 9/9 @11EST"/>
    <s v="Dean Bonsujet"/>
    <s v="PP4K280"/>
    <s v=""/>
    <s v=""/>
    <d v="2015-04-16T00:00:00"/>
    <d v="2015-04-14T00:00:00"/>
    <s v=""/>
    <s v=""/>
    <x v="1"/>
    <x v="0"/>
    <x v="3"/>
    <x v="1"/>
    <x v="2"/>
    <x v="1"/>
  </r>
  <r>
    <s v="Bernhausen Specialty Automotive Ltd. WFM Only"/>
    <s v=""/>
    <s v="Mahesh Baboolall"/>
    <n v="420"/>
    <s v="Not Started"/>
    <d v="2016-05-24T00:00:00"/>
    <s v=""/>
    <s v=""/>
    <s v=""/>
    <s v=""/>
    <s v=""/>
    <s v=""/>
    <s v=""/>
    <s v=""/>
    <s v=""/>
    <s v="03/24/2016 - On Target for April . _x000d__x000a_03/17/2016- 1st chk pt today client no show left VM . I have resch for  21st. RO _x000d__x000a_02/25/2016 : WC complete Feb25 , 1chk March1, 2nd March 31 if complete client wants earlier KOM. RO _x000d__x000a_02/18/2016 - Client WC Feb 19 .cancelled by client .RO _x000d__x000a_01/20/2016 -Pre-Admin Welcome email sent proposing Feb 19 at 1.00pm EST.RO"/>
    <s v="Dean Bonsujet"/>
    <s v="PP4D514"/>
    <s v=""/>
    <s v=""/>
    <d v="2016-01-07T00:00:00"/>
    <d v="2015-12-23T00:00:00"/>
    <e v="#VALUE!"/>
    <e v="#VALUE!"/>
    <x v="0"/>
    <x v="2"/>
    <x v="0"/>
    <x v="0"/>
    <x v="0"/>
    <x v="0"/>
  </r>
  <r>
    <s v="Best Friends Daycare SS"/>
    <s v=""/>
    <s v="Mahesh Baboolall"/>
    <n v="3180"/>
    <s v="Not Started"/>
    <d v="2016-06-13T00:00:00"/>
    <s v=""/>
    <s v=""/>
    <s v=""/>
    <s v=""/>
    <s v=""/>
    <s v=""/>
    <s v=""/>
    <s v=""/>
    <s v=""/>
    <s v="Prep Onboard: 4/04/16- client advised KOM pushed to mid-may. _x000d__x000a_04/01/16-Prep Onboard: client happy to push KOM date to early May. _x000d__x000a_3/15/2016 - Prep aboard: Wel Call done. 1st checkpoint call scheduled 3/29. _x000d__x000a_ _x000d__x000a_1/19/2016- Prep onboard. ON TRACK! Client will process 31 Inbound PP+ by Anna M from Service. DWFM will KOM 4/11. Wel Call 3/15 @2:30pmEST. _x000d__x000a_ _x000d__x000a_1/4/2016- Prep onboard. Client will not start 1/28. Client wants to start wk of 2/22. Scheduled Wel Call 1/21 @10:30amEST. _x000d__x000a_12/24/2015- Prep onboard. Emailed client again. Await reply. _x000d__x000a_12/16/2015- Prep onboard. Emailed 1st Contact Email. Also emailed client to advise 128 KOM. Await reply."/>
    <s v="Dean Bonsujet"/>
    <s v="PP9T695, PP4H981 PP2N919, PP2N920, PP9T696 , PP9T697, PP9T698, PP9T699, PP9T700, PP9T701, PP9T702, PP9T703, PP9T704, PP9T705, PP9T706, PP9T707, PP9T708, PP9T709, PP9T710, PP9T711, PP2H118, PP2H119, PP2H120, PP9U234, PP28453, PP2N874, PP9A041, PP28451, PP9"/>
    <s v=""/>
    <s v=""/>
    <d v="2015-12-08T00:00:00"/>
    <d v="2015-11-30T00:00:00"/>
    <e v="#VALUE!"/>
    <e v="#VALUE!"/>
    <x v="0"/>
    <x v="2"/>
    <x v="0"/>
    <x v="0"/>
    <x v="0"/>
    <x v="0"/>
  </r>
  <r>
    <s v="Best Way Stone Limited"/>
    <s v="Dylen Citta"/>
    <s v="Dylen Citta"/>
    <n v="6768"/>
    <s v="In Progress"/>
    <d v="2015-08-31T00:00:00"/>
    <d v="2015-08-31T00:00:00"/>
    <d v="2015-08-31T00:00:00"/>
    <d v="2016-01-22T00:00:00"/>
    <d v="2016-01-22T00:00:00"/>
    <d v="2016-02-10T00:00:00"/>
    <s v=""/>
    <d v="2016-05-30T00:00:00"/>
    <s v=""/>
    <s v="04/12/16: On Track for Project Completion, Test payroll on Live.  No issues."/>
    <s v="04/12/16: On Track for Project Completion, Test payroll on Live.  No issues. _x000d__x000a_ _x000d__x000a_04/06/16: On Track For Project Completion, Live Time capture currently in progress. No Issues. _x000d__x000a_ _x000d__x000a_03/29/16: On Track For Project Completion, Live Time capture currently in progress. No Issues. _x000d__x000a_ _x000d__x000a_03/22/16:  On Track for Project Completion, Received Testing Sign off. To set up clock and begin Time Capture on 03/30. _x000d__x000a_ _x000d__x000a_03/15/16:  On Track For Project Completion, Client currently testing and verifying HR Data. _x000d__x000a_ _x000d__x000a_03/08/16: On Track for Project Completion, Re-Configuration completion.  Client currently testing.  Expected time of completion: 03/11. _x000d__x000a_ _x000d__x000a_02/29/16: On Track For Project Completion, preparation for re-implementation currently underway.  No issues. _x000d__x000a_ _x000d__x000a_02/22/16:  Project Completion  delayed from 02/19 to 05/31.  Process, account to re-start implementation as agreed with Yogesh and client. _x000d__x000a_ _x000d__x000a_02/16/16:  At Risk For Project Completion,  Client raise concern in regards to not being able to use schedules, org strtucture, view managers and direct reports on Dayforce.  Team reviewed client concerns, everything on system working correctly, client to be called on 02/17 to demonstrate and review timeline with client. _x000d__x000a_ _x000d__x000a_02/08/16: At Risk for Project Completion, Time capture starting on 02/08 _x000d__x000a_ _x000d__x000a_02/02/2016: At Risk For Project Completion, People  Clocks to be installed on 02/03 due toclient unavailability. _x000d__x000a_ _x000d__x000a_01/25/2015: On Track for Project Completion, Clients to have clocks go live on Wednesday with clock team. _x000d__x000a_ _x000d__x000a_1/19/16: Delayed Go Live from 01/18 to 01/22.  Process, Production environment requested ECD 1/22. _x000d__x000a_1/12/16: Delayed Go Live, 01/12 to 1/18.  People: HR Import completed, client vaildating data ECD 1/15/16.  _x000d__x000a_ _x000d__x000a_12/15/15:  On Track for Go-Live, External testing in progress. No issues. _x000d__x000a_ _x000d__x000a_10/27/15: On Track for Go-Live, External testing in progress. Review with client planned on 10/28 _x000d__x000a_ _x000d__x000a_10/20/15: On Track For Go-Live, Client currently in training. No Issues _x000d__x000a_ _x000d__x000a_10/13/15: On Track For Go-Live, Client currently in training. No Issues _x000d__x000a_ _x000d__x000a_10/06/15: At Risk for go live, training unavailable during Client's normal office hours. _x000d__x000a_ _x000d__x000a_09/22/15:  Delay Testing from 09/17 to 10/9.  Process, Training currently booked for two weeks.  Attempting to squeeze client in waitlisted training. _x000d__x000a_ _x000d__x000a_09/15/15:  On Track for go live, Config Done, client in training.  No issues. _x000d__x000a_ _x000d__x000a_09/8/15:  On Track for go live, KOM Done, Awaiting Sign Off.  No issues. _x000d__x000a_ _x000d__x000a_09/1/15:  On Track for Configuration, KOM Done.  No issues. _x000d__x000a_ _x000d__x000a_8/20/2015- Prep onboard. Onboard Complete. KOM 8/25 @ 1-3pmEST _x000d__x000a_7/20/2015- Prepping onboarding. Welcome call completed. !st CheckPoint Call 8/10@11amEST _x000d__x000a_05/19/2015- Prepping preadmin. Predamin 7/16 @11:30amEST _x000d__x000a_05/11/2015- Prepping preadmin. Sent Dean email to push up KOM to earlier date. _x000d__x000a_05/06/2015- Prepping preadmin. Emailed Dean for starting KOm sooner. _x000d__x000a_4/10/2015- Prepping for preadmin. Spoke w/ Mary &amp; advised tentative 8/18 KOM, but will see if we can start sooner. No promises made. Advised to contact Veronika for sales matters. No preadmin call set yet as im waiting for Dean to confirm KOM date"/>
    <s v="Deeshal Muthusamimudah"/>
    <s v="PP15883"/>
    <s v="GREEN"/>
    <s v=""/>
    <d v="2015-04-02T00:00:00"/>
    <d v="2015-03-31T00:00:00"/>
    <n v="196"/>
    <s v="Red Project"/>
    <x v="6"/>
    <x v="1"/>
    <x v="0"/>
    <x v="0"/>
    <x v="1"/>
    <x v="1"/>
  </r>
  <r>
    <s v="Biggar and District Credit Union; and 101197519 Saskatchewan Ltd o/a Biggar Insuran"/>
    <s v="Staline Lamarque"/>
    <s v="Drove Seeburn"/>
    <n v="2220"/>
    <s v="In Progress"/>
    <d v="2015-09-30T00:00:00"/>
    <d v="2015-09-10T00:00:00"/>
    <d v="2015-09-10T00:00:00"/>
    <d v="2015-10-20T00:00:00"/>
    <d v="2015-11-17T00:00:00"/>
    <d v="2016-05-22T00:00:00"/>
    <s v=""/>
    <d v="2016-05-30T00:00:00"/>
    <s v=""/>
    <s v="04/12/16-DM, Project completion delayed from 04/22/16 to 05/30/2016. People: Account reassigned and new plan reviewed with client on 4/12/2016, Entitlement will need to be reconfigured due to incorrect set up. ECD 22nd April."/>
    <s v="04/12/16-DM, Project completion delayed from 04/22/16 to 05/30/2016. People: Account reassigned and new plan reviewed with client on 4/12/2016, Entitlement will need to be reconfigured due to incorrect set up. ECD 22nd April. _x000d__x000a_ _x000d__x000a_03/29/16-SL, Project completion delayed from 04/08/16 to 04/22/16, people:ceridian, entitlement balances reviewed with Drove and discrepancies were found on client's last review. Balance import being done again. ETA: 04/01/16 1st transmit on april 12th. _x000d__x000a_ _x000d__x000a_03/22/16-SL, project completion delayed from 03/25/16 to 04/8/2016, People: Ceridian, customer provided update balance import. Payroll transmit on the 03/29/16. _x000d__x000a_ _x000d__x000a_03/08/16- SL, Project completion delayed from 03/11/16 to 03/25/16, ceridian, product, PCR script error out, new script have to be created and resubmitted. Customer still have to do a live transmit to confirm dayforce is communicating with powerpay. _x000d__x000a_ _x000d__x000a_03/01/16- SL, At Risk for project completion, entitlement setup reviewed and being applied to prod. awaiting customer approval to run PCR. _x000d__x000a_ _x000d__x000a_02/22/16-SL, At risk for project completion, entitlement changes completed, awaiting customer's response to setup a meeting. _x000d__x000a_ _x000d__x000a_02/16/16- SL, Project completion delayed from 02/29/16 to 03/11/16, Client processed payroll without transmitting from dayforce. Adjustments requested from customer under MY HR wasn't completed. will review with customer on the 17th of FEB. _x000d__x000a_ _x000d__x000a_02/08/16- SL, On track for project completion, part timers entitlement being applied to production no issues(already reviewed and confirmed with customer). _x000d__x000a_ _x000d__x000a_02/02/16-SL, On Track for project completion. client  is training employees no issues. _x000d__x000a_ _x000d__x000a_01/26/2016- SL, On Track for project completion, customer reviewing sick entitlement. _x000d__x000a_ _x000d__x000a_01/19/2016- SL, Project completion delayed from 2/5/2016 to 2/29/2016, People: customer needs sick entitlement to be amended for part time employees. _x000d__x000a_ _x000d__x000a_ _x000d__x000a_01/12/16: SL, On Track for project Time capturing in progress, no issues. _x000d__x000a_ _x000d__x000a_12/29/15: On Track for Project completion, capturing time, no issues. _x000d__x000a_12/22/15: On Track for Project completion, capturing time, no issues. _x000d__x000a_12/08/15: On Track for project completion, awaiting 1st time live capture, due date 12/12/15. No issues. _x000d__x000a_11/24/2015- On Track for project completion, awaiting 1st time live capture, no issues. _x000d__x000a_ _x000d__x000a_11/17/2015- On track for project completion, awaiting 1st time live capture. _x000d__x000a_ _x000d__x000a_10/19/2015 - On Track for go live, External Testing, no issues. _x000d__x000a_ _x000d__x000a_10/14/2015 - On track for Go live,External testing, no issues. _x000d__x000a_ _x000d__x000a_10/06/2015- On Track for Go live, Internal Testing in progress, no issues. _x000d__x000a_ _x000d__x000a_09/28/2015- On track for Go live, Internal Testing, no issues. _x000d__x000a_ _x000d__x000a_09/21/2015- on Track for Go live, working on config, no issues. _x000d__x000a_ _x000d__x000a_09/15/2015- on Track for Go live, working on config, no issues. _x000d__x000a_ _x000d__x000a_09/09/2015-On Track for KOM, no issues. _x000d__x000a_8/24/2015- Prep preadmin. Preadmin completed. KOM 9/10@10:30amEST _x000d__x000a_6/15/2015- Prepping preadmin. Preadmin 8/24 @3:30pmEST. Sent wb in advance."/>
    <s v="Deeshal Muthusamimudah"/>
    <s v="PP1P596, PP48171, PP2J535"/>
    <s v="GREEN"/>
    <s v=""/>
    <d v="2015-06-01T00:00:00"/>
    <d v="2015-05-26T00:00:00"/>
    <n v="188"/>
    <s v="Red Project"/>
    <x v="7"/>
    <x v="1"/>
    <x v="0"/>
    <x v="0"/>
    <x v="1"/>
    <x v="1"/>
  </r>
  <r>
    <s v="Biovision Seed Research Limited Entitlement"/>
    <s v="Kannegee Subramanyan"/>
    <s v="Duplicate"/>
    <n v="126"/>
    <s v="Not Started"/>
    <s v=""/>
    <s v=""/>
    <s v=""/>
    <s v=""/>
    <s v=""/>
    <s v=""/>
    <s v=""/>
    <s v=""/>
    <s v=""/>
    <s v=""/>
    <s v=""/>
    <s v="Deeshal Muthusamimudah"/>
    <s v="PP15094"/>
    <s v="GREEN"/>
    <s v=""/>
    <d v="2016-02-15T00:00:00"/>
    <d v="2016-02-08T00:00:00"/>
    <e v="#VALUE!"/>
    <e v="#VALUE!"/>
    <x v="0"/>
    <x v="1"/>
    <x v="0"/>
    <x v="0"/>
    <x v="0"/>
    <x v="0"/>
  </r>
  <r>
    <s v="Boutique Inc. Migration Dayforce Self Service"/>
    <s v=""/>
    <s v="Diny Sunassy"/>
    <n v="1200"/>
    <s v="Not Started"/>
    <d v="2016-05-17T00:00:00"/>
    <s v=""/>
    <s v=""/>
    <s v=""/>
    <s v=""/>
    <s v=""/>
    <s v=""/>
    <s v=""/>
    <s v=""/>
    <s v=""/>
    <s v="PS - Prep onboard - 04/06/16 - Wel. call completed. Edu credentials created and sent to client.  1st checkpoint scheduled for 04/18/16.  Client requested for disc. pkg to be sent now.  3/31/16 - Client responded, Wel. call scheduled for 4/6/16 @ 11 a.m.  - 03/31/16 - First contact and on-boarding emails sent.  Awaiting client's response for availability to book Wel. call"/>
    <s v=""/>
    <s v="PP1U889"/>
    <s v="GREEN"/>
    <s v=""/>
    <d v="2016-03-16T00:00:00"/>
    <d v="2016-03-10T00:00:00"/>
    <e v="#VALUE!"/>
    <e v="#VALUE!"/>
    <x v="0"/>
    <x v="2"/>
    <x v="0"/>
    <x v="0"/>
    <x v="0"/>
    <x v="0"/>
  </r>
  <r>
    <s v="BOW PLUMBING GROUP INC - WFM"/>
    <s v="Natasha Manick"/>
    <s v="Natasha Mannick"/>
    <n v="6638"/>
    <s v="In Progress"/>
    <d v="2015-08-31T00:00:00"/>
    <d v="2015-08-19T00:00:00"/>
    <d v="2015-08-18T00:00:00"/>
    <d v="2013-03-18T00:00:00"/>
    <d v="2013-03-18T00:00:00"/>
    <d v="2016-01-14T00:00:00"/>
    <s v=""/>
    <d v="2016-04-30T00:00:00"/>
    <s v=""/>
    <s v="04/13/2016: NM, At risk for Project Completion. Assisting client with time capture and reviewing policies. Account is already with support team, Deeshal M to check status on the account with CDN management."/>
    <s v="04/13/2016: NM, At risk for Project Completion. Assisting client with time capture and reviewing policies. Account is already with support team, Deeshal M to check status on the account with CDN management. _x000d__x000a_ _x000d__x000a_04/06/2016: NM, At risk for Project Completion. Prepping for first pay. Client ordered clock badges, not yet delivered. _x000d__x000a_ _x000d__x000a_03/29/2016: NM, At risk for Project Completion. Time Capture in progress. HR export from Insync in progress. _x000d__x000a_ _x000d__x000a_03/23/2016: NM, At risk for Project Completion. Time Capture in progress. Prepping parallel run for Insync. [Pay policies still under review] _x000d__x000a_ _x000d__x000a_03/15/2016: NM, At risk for Project Completion. Time Capture in progress. Pay policies under review by the client. _x000d__x000a_ _x000d__x000a_03/09/2016: NM, At risk for Project Completion. Time Capture in progress. New employee profiles to imported on Dayforce.  _x000d__x000a_ _x000d__x000a_03/01/2016: NM, At Risk for Project Completion. Clock issue resolved. Time capture in progress, manager and IC to discuss with client for next steps. _x000d__x000a_ _x000d__x000a_02/22/2016: NM, At Risk for Project Completion. Clock connectivity issue still ongoing - clock team engaged. _x000d__x000a_ _x000d__x000a_*ACCOUNT OFF HOLD* _x000d__x000a_02/16/2016: NM, Delayed Project Completion from  01/18/16 to 03/31/16. People,Product,Process: Clock is not connecting to server and clock support is currently struggling to get a hold of the IT contact. This account was already implemented back in 2013. [No workbook or written documents is available for this account ] Deeshal to engage with client and discuss about the current conflicting pay policy rules. _x000d__x000a_ _x000d__x000a_10/27/2015 - Account on Hold. _x000d__x000a_ _x000d__x000a_10/6/15 - Project at Risk. Awaiting documentation from client and Renato. _x000d__x000a_ _x000d__x000a_9/29/15 - Project at Risk. No documentation from prev implementation found and client participation very limited. Renato to contact Sales to re-establish the terms. _x000d__x000a_ _x000d__x000a_9/23/15 - On track for First Time Capture. Client training in progress. Timeline date being reviewed for first live run. Potential issues: Part of the organization already using the DF live environment since 2013 - there is a disconnect between the two sites of the client - service team, sales and owner of the company to be engaged. _x000d__x000a_ _x000d__x000a_9/15/15 - On track for First Time Capture. Account already implemented in 2013/14. Config validation review and Client training and in progress. _x000d__x000a_ _x000d__x000a_7/29/2015- Prepping preadmin. J.Azie will do preadmin and assign to Natasha Manick for Aug 17 KOM. _x000d__x000a_ _x000d__x000a_11/12: Not our client anymore due to language issues (need french speaker) _x000d__x000a_ _x000d__x000a_11/28: VP at Bow Plumbing mentioned that they want to put the project on hold until Jan 2013 because of Insync go-live and are too busy. _x000d__x000a_ _x000d__x000a_12/9: client wants to re-engage."/>
    <s v="Deeshal Muthusamimudah"/>
    <s v="MON3401"/>
    <s v="RED"/>
    <s v=""/>
    <d v="2012-10-12T00:00:00"/>
    <d v="2012-09-27T00:00:00"/>
    <n v="183"/>
    <s v="Red Project"/>
    <x v="8"/>
    <x v="1"/>
    <x v="0"/>
    <x v="0"/>
    <x v="2"/>
    <x v="1"/>
  </r>
  <r>
    <s v="Boys &amp; Girls Club Of Durham - SSE"/>
    <s v=""/>
    <s v="Nishna Issory"/>
    <n v="4416"/>
    <s v="Not Started"/>
    <d v="2016-05-19T00:00:00"/>
    <s v=""/>
    <s v=""/>
    <s v=""/>
    <s v=""/>
    <s v=""/>
    <s v=""/>
    <s v=""/>
    <s v=""/>
    <s v=""/>
    <s v="04/11/16- Wel.call scheduled on 04/19 @ 11am EST. 1st &amp; 2nd contact email sent. Adv KOM. Waiting for reply."/>
    <s v=""/>
    <s v="PP2L851"/>
    <s v="GREEN"/>
    <s v=""/>
    <d v="2016-04-01T00:00:00"/>
    <d v="2016-03-29T00:00:00"/>
    <e v="#VALUE!"/>
    <e v="#VALUE!"/>
    <x v="0"/>
    <x v="2"/>
    <x v="0"/>
    <x v="0"/>
    <x v="0"/>
    <x v="0"/>
  </r>
  <r>
    <s v="Burlington Merchandising &amp; Fixtures Inc"/>
    <s v="Dylen Citta"/>
    <s v=""/>
    <n v="1920"/>
    <s v="On Hold"/>
    <d v="2015-06-30T00:00:00"/>
    <d v="2015-06-18T00:00:00"/>
    <d v="2015-06-18T00:00:00"/>
    <d v="2015-09-14T00:00:00"/>
    <s v=""/>
    <d v="2015-10-23T00:00:00"/>
    <s v=""/>
    <d v="2015-10-30T00:00:00"/>
    <s v=""/>
    <s v="9/3/15: Project on hold. Client in peak season and does not have time to dedicate to implementation. Will follow up end November"/>
    <s v="09/01/15: At Risk For Go-Live, To contact client with Dean to work client difficulties. _x000d__x000a_ _x000d__x000a_08/20/15: Delay Go-Live from 08/14 to 08/28.  Tools, Client unable to access Dayforce due to technical difficulties on client side, as well as due to upgrade to 7.47. _x000d__x000a_ _x000d__x000a_08/10/15:  On track for Go-Live, No issues.   _x000d__x000a_ _x000d__x000a_08/4/15:At Risk For Go Live. Client doing month end to receive update on client progress on testing. No issues _x000d__x000a_ _x000d__x000a_07/28/15:At Risk For Go Live. Client doing month end to receive update on client progress on testing. No issues _x000d__x000a_ _x000d__x000a_07/20/15: Delay Go-Live from 07/17 to 07/31. People, Client doing month end and was unable to test. Agreed on new date _x000d__x000a_ _x000d__x000a_07/14/15: On Track for Go-Live, to touch base with client on 07/14. no issues _x000d__x000a_ _x000d__x000a_06/30/15: On Track for Go Live,  HR Import to be done on 06/30.  Testing call to be done on 07/02 _x000d__x000a_ _x000d__x000a_06/23/15: On Track for Go-Live, Configuration Complete. HR Import In progress. No issues. _x000d__x000a_ _x000d__x000a_06/19/15: On Track for Go-Live, KOM Done. Awaiting Sign-off. _x000d__x000a_ _x000d__x000a_06/15/15: Delay KOM from 06/12/15 to 6/18/15. People, client unable to make meeting due to other commitments.  _x000d__x000a_ _x000d__x000a_05/28/2015- Preadmin cimpleted. _x000d__x000a_01/28/2015- Prepping for preadmin. Preadmin May 26 @2pmEST _x000d__x000a_01/28/2015- Prepping for preadmin. Left vm&amp;email Melanie to advise KOM 6/8."/>
    <s v="Deeshal Muthusamimudah"/>
    <s v="PP4S279"/>
    <s v=""/>
    <s v=""/>
    <d v="2015-01-15T00:00:00"/>
    <d v="2015-01-13T00:00:00"/>
    <n v="97"/>
    <s v=""/>
    <x v="0"/>
    <x v="1"/>
    <x v="0"/>
    <x v="0"/>
    <x v="8"/>
    <x v="3"/>
  </r>
  <r>
    <s v="Caldic Canada Inc"/>
    <s v="Deensha Bunhejee"/>
    <s v="Deensha Bunhejee"/>
    <n v="10374"/>
    <s v="Complete"/>
    <d v="2015-10-31T00:00:00"/>
    <d v="2015-10-14T00:00:00"/>
    <d v="2015-10-13T00:00:00"/>
    <d v="2015-12-03T00:00:00"/>
    <d v="2015-12-03T00:00:00"/>
    <d v="2015-12-21T00:00:00"/>
    <s v=""/>
    <d v="2016-03-04T00:00:00"/>
    <d v="2016-03-03T00:00:00"/>
    <s v="02/29/2016:  on track for Project Completion, service team still reviewing."/>
    <s v="02/29/2016:  on track for Project Completion, service team still reviewing. _x000d__x000a_ _x000d__x000a_ _x000d__x000a_02/22/2016: on track for Project Completion, service reviewing account. _x000d__x000a_ _x000d__x000a_ _x000d__x000a_02/16/2016: On Track for Project Completion, working on Service documents, no issues. _x000d__x000a_ _x000d__x000a_ _x000d__x000a_02/09/2016: On Track for Project Completion, client capturing vacation hours, no issues. _x000d__x000a_ _x000d__x000a_ _x000d__x000a_02/01/2016: At Risk for Project Completion, Client submitted vacation hours  to MHR Team again. _x000d__x000a_ _x000d__x000a_ _x000d__x000a_ _x000d__x000a_01/26/2016: On Track for Project Completion, client capturing time, no issues. _x000d__x000a_ _x000d__x000a_ _x000d__x000a_ _x000d__x000a_01/19/2016: Delay Project Completion from 01/29/2016 to 02/13/2016, People: client mistakenly entered vacation hours manually on Powerpay, EDT: 02/01/2016  _x000d__x000a_ _x000d__x000a_. _x000d__x000a_ _x000d__x000a_ _x000d__x000a_ _x000d__x000a_ _x000d__x000a_01/11/2016: On Track for Project Completion, employee training in progress. no issues. _x000d__x000a_ _x000d__x000a_ _x000d__x000a_01/04/2016: On Track for completion, doing First Pay client reviewing employees information, no issues. _x000d__x000a_ _x000d__x000a_ _x000d__x000a_12/29/2015: On track for project completion, time capturing in progress. No Issues. _x000d__x000a_ _x000d__x000a_12/15/2015: On Track for First Pay, no issues. _x000d__x000a_ _x000d__x000a_ _x000d__x000a_ _x000d__x000a_12/15/2015: On Track for First Punch, no issues. _x000d__x000a_ _x000d__x000a_ _x000d__x000a_12/08/2015: On Track for First Punch, no issues. _x000d__x000a_ _x000d__x000a_ _x000d__x000a_11/30/2015: On Track for go-live, external testing, no issues. _x000d__x000a_  _x000d__x000a_ _x000d__x000a_11/23/2015: On Track for Go-Live, external testing, no issues. _x000d__x000a_ _x000d__x000a_ _x000d__x000a_11/16/2015: On Track for Go-Live, external testing, no issues. _x000d__x000a_ _x000d__x000a_ _x000d__x000a_11/09/2015: On Track for Go-Live, client testing, no issues. _x000d__x000a_ _x000d__x000a_11/03/2015: On Track for Go-Live, External testing no issues. _x000d__x000a_ _x000d__x000a_ _x000d__x000a_10/19/2015: On Track for Go-Live, Working on Configuration, no issues. _x000d__x000a_ _x000d__x000a_10/13/2015: On Track for Go live, no issues. _x000d__x000a_ _x000d__x000a_10/5/2015- Prep onboard. Onboard done. KOM 10/13. _x000d__x000a_ _x000d__x000a_10/05/2015: On Track for KOM, no issues. _x000d__x000a_ _x000d__x000a_09/29/2015: On Track for KOM, no issues. _x000d__x000a_ _x000d__x000a_9/23/2015- Prep onboard. 2nd Chk Call completed. Client is working on the disc pack and promised to return it by Oct 7. Assigned to Deensha KOM Oct 9. _x000d__x000a_9/18/2015- Prep onbard. Sent email to see how Disc Pack was progressing. Advised Disc pack due 10/7. Await reply _x000d__x000a_9/4/2015- Prep onboard. 1st Chk Call complete. 2nd Chk Call 9/23@10amEST. Emailed 2 Disc Pack _x000d__x000a_8/12/2015- Prep onboard. Welcome call completed. 1st Checkpoint 9/4 @ 2pmEST _x000d__x000a_7/20/2015- Prepping onboarding. Sent back to Sales/Admin team bc of confliucting info in contract. Awaiting response. APPEARS TO BE DUPLICATE-SAME COMP."/>
    <s v="Dean Bonsujet"/>
    <s v="PP4U845"/>
    <s v=""/>
    <s v=""/>
    <d v="2015-06-10T00:00:00"/>
    <d v="2015-06-10T00:00:00"/>
    <s v=""/>
    <s v=""/>
    <x v="1"/>
    <x v="0"/>
    <x v="3"/>
    <x v="1"/>
    <x v="7"/>
    <x v="1"/>
  </r>
  <r>
    <s v="Calgary West Central Primary Care Network (T &amp; A)"/>
    <s v=""/>
    <s v="Deensha Bunhejee"/>
    <n v="5250"/>
    <s v="Not Started"/>
    <d v="2016-05-19T00:00:00"/>
    <s v=""/>
    <s v=""/>
    <s v=""/>
    <s v=""/>
    <s v=""/>
    <s v=""/>
    <s v=""/>
    <s v=""/>
    <s v=""/>
    <s v="04/05/2016- OB WC Complete , Summary email sent . Client req additional Live Memb-power user , KOM changed from May 20th to 19th due to vacation. RO  _x000d__x000a_04/04/2016- RESUME April 5th OB WC .RO _x000d__x000a_03/01/2016 : Project is on Hold due to new MNGD PP Payroll setup , follow up end of April , KOM In May -tentative. RO _x000d__x000a_29/02/2016 - Prep-Admin email sent to client , call to see if client is ready for KOM in March."/>
    <s v="Dean Bonsujet"/>
    <s v="PP4Y678"/>
    <s v="GREEN"/>
    <s v=""/>
    <d v="2016-02-12T00:00:00"/>
    <d v="2016-01-22T00:00:00"/>
    <e v="#VALUE!"/>
    <e v="#VALUE!"/>
    <x v="0"/>
    <x v="2"/>
    <x v="0"/>
    <x v="0"/>
    <x v="0"/>
    <x v="0"/>
  </r>
  <r>
    <s v="Calibre Sales Inc"/>
    <s v="Sehnaaz Bhuttoo"/>
    <s v="Sehnaaz Bhuttoo"/>
    <n v="1200"/>
    <s v="Complete"/>
    <d v="2015-07-27T00:00:00"/>
    <d v="2015-07-30T00:00:00"/>
    <d v="2015-07-30T00:00:00"/>
    <d v="2015-09-29T00:00:00"/>
    <d v="2015-09-29T00:00:00"/>
    <d v="2015-10-16T00:00:00"/>
    <d v="2016-02-12T00:00:00"/>
    <d v="2016-02-05T00:00:00"/>
    <d v="2016-02-12T00:00:00"/>
    <s v="2/9/16: On track for project closure, all outstanding issues resolved. Service has requested another test transmit with client before 2nd TTS call."/>
    <s v="2/9/16: On track for project closure, all outstanding issues resolved. Service has requested another test transmit with client before 2nd TTS call. _x000d__x000a_ _x000d__x000a_2/2/16: At risk for project closure, client not responding to emails about alerts issue. Call with service to be rescheduled. Referred to manager _x000d__x000a_ _x000d__x000a_1/26/16: On track for project closure, Service account complete - call scheduled for Thursday 1/28/16 _x000d__x000a_ _x000d__x000a_01/19/16: On track for project completion, account with service for review. Client is away for the month, call to be scheduled on his return. _x000d__x000a_ _x000d__x000a_05/01/16: 01/12/16: On track for project completion. Second live run completed. Currently working on OT policy based on additional information provided by client. No issues _x000d__x000a_05/01/16: On track for project completion. Service is reviewing account. No issues. _x000d__x000a_12/18/15: On track for project completion. Transfer to Service initiated on 12/18/15. _x000d__x000a_12/15/15: On track for transfer to service, client still hasn't sent Live Run signoff. _x000d__x000a_ _x000d__x000a_12/8/15: Transfer to service on track. Documents complete, awaiting live run signoff to send over. _x000d__x000a_ _x000d__x000a_12/1/15: On track for project completion. Working on transfer to service Docs. _x000d__x000a_ _x000d__x000a_11/17/15: On track for project completion. First transmit completed successfully with no errors. _x000d__x000a_ _x000d__x000a_10/26/15: On track for project closure, client currently away for one month. To process first transmit on client's return. _x000d__x000a_ _x000d__x000a_10/13/15: On track for project closure, client is live and capturing time for first transmit. _x000d__x000a_ _x000d__x000a_10/6/15: On track for go live, client has signed off. DSS client will begin capturing data at the end of October as client will be away. _x000d__x000a_ _x000d__x000a_9/30/15: At risk for go live. Client not responding to emails and is not ready to go live, more time required for testing. _x000d__x000a_ _x000d__x000a_9/21/15: At Risk for Go live, Client has requested more time for testing. Dean to touchbase with client this week regarding end of testing and go live _x000d__x000a_ _x000d__x000a_9/15/15: On track for Go live, to touch base with client this week regarding end of testing and go live, no issues. _x000d__x000a_ _x000d__x000a_9/8/15: At Risk for go live, client is testing, working on refining workflows and policies. _x000d__x000a_ _x000d__x000a_9/1/15: On track for go live, First walk through scheduled with client on 9/3/15 _x000d__x000a_ _x000d__x000a_8/24/15: On track for go live, config complete, working on HR import and internal testing. _x000d__x000a_ _x000d__x000a_8/18/15: On track for go live, sing off received, working on Config. No Issues. _x000d__x000a_ _x000d__x000a_8/11/15: at risk for go live, client currently away, awaiting workbook sign off to begin config, should we have no response by 8/14/15 project will go on hold _x000d__x000a_ _x000d__x000a_8/4/15: At for go live, client is away and has not signed off on workbook. _x000d__x000a_ _x000d__x000a_7/27/15: On track for KOM, welcome call completed and workbook has been received. Working on KOM Deck and updating workbook information from PP _x000d__x000a_ _x000d__x000a_7/21/15: On track for KOM on 7/29/2015, workbook received back, welcome call scheduled for Monday 7/27/2015. _x000d__x000a_ _x000d__x000a_03/04/2015- Prepping for preadmin. Confirmed withAlex Li&amp; Colette that this is WFM, NOT HCM. Preadmin still sched for 7/9 @10sm _x000d__x000a_2015/03/02 Colette McNeil:  Contacted client and sent 1sb Intro email. _x000d__x000a_2/25/2015- Prepping for preadmin. Payrol set up 3/10. WFM preadmin 7/9 @10amEST"/>
    <s v="Dean Bonsujet"/>
    <s v="PP4S898"/>
    <s v=""/>
    <s v=""/>
    <d v="2015-02-24T00:00:00"/>
    <d v="2015-02-20T00:00:00"/>
    <s v=""/>
    <s v=""/>
    <x v="1"/>
    <x v="0"/>
    <x v="2"/>
    <x v="1"/>
    <x v="5"/>
    <x v="1"/>
  </r>
  <r>
    <s v="Canaccede Financial Group Ltd. DSS"/>
    <s v="Sehnaaz Bhuttoo"/>
    <s v="Duplicate"/>
    <n v="3135"/>
    <s v="Not Started"/>
    <d v="2016-04-04T00:00:00"/>
    <s v=""/>
    <s v=""/>
    <s v=""/>
    <s v=""/>
    <s v=""/>
    <s v=""/>
    <s v=""/>
    <s v=""/>
    <s v=""/>
    <s v="10/29/2015- Prep onboard. Wel Call 12/7 @3pmEST. _x000d__x000a_10/27/2015- Prep onboard. Sent 1st contact email&amp; emailed client advising late jan KOM. Await reply"/>
    <s v="Dean Bonsujet"/>
    <s v="PP4W787"/>
    <s v=""/>
    <s v=""/>
    <d v="2015-11-13T00:00:00"/>
    <d v="2015-10-16T00:00:00"/>
    <e v="#VALUE!"/>
    <e v="#VALUE!"/>
    <x v="0"/>
    <x v="0"/>
    <x v="0"/>
    <x v="0"/>
    <x v="0"/>
    <x v="0"/>
  </r>
  <r>
    <s v="Canaccede International Management Ltd. Canaccede Financial Group Ltd"/>
    <s v="Sehnaaz Bhuttoo"/>
    <s v="Sehnaaz Bhuttoo"/>
    <n v="3135"/>
    <s v="In Progress"/>
    <d v="2016-03-21T00:00:00"/>
    <d v="2016-03-21T00:00:00"/>
    <d v="2016-03-30T00:00:00"/>
    <d v="2016-05-12T00:00:00"/>
    <s v=""/>
    <s v=""/>
    <s v=""/>
    <d v="2016-05-30T00:00:00"/>
    <s v=""/>
    <s v="4/12/16: At risk for go live. Security compliance information sent to client. Workbook sign off still not received to begin config _x000d__x000a_ _x000d__x000a_4/5/16: At risk for go live, client hasn't sent signoff due to CTO's request for information on Ceridian's Security compliance and Governance"/>
    <s v="4/12/16: At risk for go live. Security compliance information sent to client. Workbook sign off still not received to begin config _x000d__x000a_ _x000d__x000a_4/5/16: At risk for go live, client hasn't sent signoff due to CTO's request for information on Ceridian's Security compliance and Governance _x000d__x000a_ _x000d__x000a_3/22/16: At risk for KOM, Workbook not received back, client chased multiple times by phone and email. Referred to manager, sales engaged _x000d__x000a_  _x000d__x000a_3/1/16: On track for KOM  Monday 3/7/16. Workbook not received back, client chased multiple times. _x000d__x000a_ _x000d__x000a_2/23/18: On track for KOM scheduled for 2/29/16. _x000d__x000a_ _x000d__x000a_2/19/2016- Prep onboard. Assigned to Sehnaaz as per Dean. KOM TBD by Sehnaaz _x000d__x000a_ _x000d__x000a_2/17/2016- Prep onboard. Emailed client &amp;advised KOM is now 2/22  _x000d__x000a_ _x000d__x000a_2/12/2016- Prep onboard. Emailed client &amp;advised KOM is now 2/22 and they need to return Disc Pack by 2/16. _x000d__x000a_ _x000d__x000a_2/4/2016- Prep onboard. ON TRACK! Client did not join meeting. Already did Wel Call &amp;gave Disc Pack Emailsed client advising 2/15 KOM and instructions what to do before then. Await reply. _x000d__x000a_ _x000d__x000a_1/13/2016- Prep onboard. Resched Chk Call to review pres material, training etc 2/4 11amEST. _x000d__x000a_ _x000d__x000a_12/22/2015- Prep onboard. Client wants to be live April 1st. KOM Feb 15th. Will redo presentation/Welcome&amp;Disc pack. _x000d__x000a_ _x000d__x000a_12/18/2015- Prep onboard. Client didnt show up to 1st Chk Call. Emailed to resched. Await reply. _x000d__x000a_12/7/2015- Prep onboard. Wel Call DONE. 1st Chk Call 12/18 @11amEST. _x000d__x000a_10/29/2015- Prep onboard. Wel Call sched 12/7. _x000d__x000a_10/27/2015- Prep onboard. Sent 1st contact email&amp; emailed client advising late jan KOM. Await reply12/7/2015- Prep onboard. Wel call DONE! 1st Chk 12/18@11amEST"/>
    <s v="Dean Bonsujet"/>
    <s v="PP4W787"/>
    <s v=""/>
    <s v=""/>
    <d v="2015-10-26T00:00:00"/>
    <d v="2015-10-16T00:00:00"/>
    <n v="51"/>
    <s v=""/>
    <x v="0"/>
    <x v="0"/>
    <x v="0"/>
    <x v="0"/>
    <x v="1"/>
    <x v="1"/>
  </r>
  <r>
    <s v="Canada Green Building Council WFM Only"/>
    <s v="Doobmanee Bedadun"/>
    <s v="Doobmanee Bedadun"/>
    <n v="1764"/>
    <s v="Not Started"/>
    <d v="2016-04-29T00:00:00"/>
    <s v=""/>
    <s v=""/>
    <s v=""/>
    <s v=""/>
    <s v=""/>
    <s v=""/>
    <s v=""/>
    <s v=""/>
    <s v="04/13/16 DA:  2nd checkpoint scheduled for 4/22/16, Coordinator to confirm if On Track for KOM"/>
    <s v="PS - 4/4/16 - 1st checkpoint call completed.  Disc pkg sent - 2nd checkpoint scheduled for 4/22/16.  3/22/16 - Edu. credentials created and sent to client.  3/18/16 - Wel. call completed and pkg sent. 1st checkpoint on 3/30/16 _x000d__x000a_3/16/16 - Wel. call rescheduled for 3/18/2016 @ 10:30 a.m. _x000d__x000a_3/16/16 - Client couldn't be reached for scheduled Wel call today.  Emailed client to reschedule. PS _x000d__x000a_1/26/2016- Prep onboard. ON TRACK! Wel Call 3/16@2:30pmEST. _x000d__x000a_ _x000d__x000a_1/20/2016- Prep onboard. ON TRACK. Emailed client 4/20 KOM. Await reply. _x000d__x000a_ _x000d__x000a_ _x000d__x000a_1/15/2016- Prep onboard. ON TRACK. Emailed client 4/20 KOM. Await reply. _x000d__x000a_ _x000d__x000a_1/6/2016- Prep onboard. Emailed client 1st Contact Email and advised KOM 4/20. Await reply."/>
    <s v="Dean Bonsujet"/>
    <s v="PP4N587"/>
    <s v=""/>
    <s v=""/>
    <d v="2015-12-30T00:00:00"/>
    <d v="2015-12-18T00:00:00"/>
    <e v="#VALUE!"/>
    <e v="#VALUE!"/>
    <x v="0"/>
    <x v="0"/>
    <x v="0"/>
    <x v="0"/>
    <x v="0"/>
    <x v="0"/>
  </r>
  <r>
    <s v="Canadian Canola Growers Association"/>
    <s v="Dylen Citta"/>
    <s v="Samantha LamYeeMan"/>
    <n v="1440"/>
    <s v="In Progress"/>
    <d v="2015-04-30T00:00:00"/>
    <d v="2015-04-21T00:00:00"/>
    <d v="2015-04-20T00:00:00"/>
    <d v="2016-01-21T00:00:00"/>
    <d v="2016-01-21T00:00:00"/>
    <d v="2016-01-15T00:00:00"/>
    <s v=""/>
    <d v="2016-04-15T00:00:00"/>
    <s v=""/>
    <s v="04/12/16:  On Track For Project Completion, Client has provided sign-off. Awaiting Service email."/>
    <s v="04/12/16:  On Track For Project Completion, Client has provided sign-off. Awaiting Service email. _x000d__x000a_ _x000d__x000a_04/06/16: Project Completion Delayed from 04/01 to 04/15.  Call scheduled on 04/06 to close remaining outstanding issues prior to handing over to service. _x000d__x000a_ _x000d__x000a_03/29/16: At Risk for Project Completion, Awaiting client sign off. _x000d__x000a_ _x000d__x000a_ _x000d__x000a_03/22/16: At Risk for Project Completion, Awaiting client sign off. _x000d__x000a_ _x000d__x000a_03/15/16: At Risk for Project Completion, Outstanding Issues to be discussed with client prior to closing project.  Date of call: 03/18. _x000d__x000a_ _x000d__x000a_03/08/16:  On Track for Project Completion, Final Queries and Issues from client to be completed by 03/11 before transfer of account over to service team. _x000d__x000a_02/29/16: At Risk for project completion. Client requires too much hand holding. Issues raised are related to client not knowing how to use the system. Manager and Sales engaged.  _x000d__x000a_ _x000d__x000a_02/22/16: On track for Project Completion, Prepping for TTS, account to be to service sent on 02/26. _x000d__x000a_ _x000d__x000a_02/16/16:  Delay Project Completion from 02/03 to 04/01.  People, Client delayed due to testing issues. Issues resolved, time capture date to be confirmed on 02/17.  _x000d__x000a_ _x000d__x000a_02/08/16:At Risk for Project Completion, Client, to discuss Project Time with client on 02/08. _x000d__x000a_02/02/16:On track for Project Completion.  Final amendments to be completed on 02/02/16. _x000d__x000a_ _x000d__x000a_01/25/16: On Track for Project Completion, client still hasn't approved data deletion on test prior to copy to production. Manager engaged and contacted client. awaiting response. _x000d__x000a_ _x000d__x000a_ _x000d__x000a_01/19/16: On Track for Project Completion,  Client went live.  Issues with testing data not being erased, to raise PCR script ECD 01/20 _x000d__x000a_ _x000d__x000a_ _x000d__x000a_1/12/16: On Track for Go Live, making final adjustments to testing environment as per client request prior to go live. ECD 01/15/16 _x000d__x000a_ _x000d__x000a_ _x000d__x000a_10/30/15: On Track for Go Live, client verifying changes. Awaiting sign Off. _x000d__x000a_ _x000d__x000a_10/20/15: At Risk for Go Live, client submitted new departments and jobs.  To discuss with client to better understand requirement on 10/21. _x000d__x000a_ _x000d__x000a_10/13/15: On Track for go live, client currently doing testing and training. No issues _x000d__x000a_ _x000d__x000a_10/06/15: On Track for go live, client currently doing testing and training. _x000d__x000a_ _x000d__x000a_9/25/15: On Track for go live, client currently doing testing and training. _x000d__x000a_ _x000d__x000a_9/16/15- on track for go live, client has agreed to virtual implementation, internal testing underway. No issues _x000d__x000a_ _x000d__x000a_7/21/15: go live delayed from 7/23/15 to 7/30/15. Process: issues with organizational structure and configuration[roles &amp; users] client handed testing 7/22/15 _x000d__x000a_ _x000d__x000a_07/14/15:On Track for Go Live.  Tools, issues with reporting line. _x000d__x000a_ _x000d__x000a_6/25/15: go live delayed from 6/29/15 to 7/15/15. Process: entitlements module not included in contract. Setting module up and client to test. _x000d__x000a_ _x000d__x000a_6/19/15: on track for go live, external testing, no issues _x000d__x000a_ _x000d__x000a_06/09/15: On track for Go Live, client doing external testing. sandbox review. No issues _x000d__x000a_ _x000d__x000a_06/02/15: On track for Go Live. External testing working on issues that client sent to Samantha _x000d__x000a_ _x000d__x000a_06/01/15: On track for Go Live. Introductory Call scheduled for tomorrow. No issues _x000d__x000a_ _x000d__x000a_05/26/15: On track for Go Live. External testing. No issues. _x000d__x000a_ _x000d__x000a_05/11/15: On track for go live. Internal testing. No issues _x000d__x000a_05/04/15: On track for go live. Working on config. No issues _x000d__x000a_04/27/15: On track for go live. No issues _x000d__x000a_04/20/15: On track for go live. No issues _x000d__x000a_04/13/15: KOM scheduled for 4/20 11am EST _x000d__x000a_04/06/15: KOM scheduled for 4/20 11am EST _x000d__x000a_03/25/2015- Preadmin completed. KOM 4/20 11am EST _x000d__x000a_2/25/2015- Prepping for preadmin. Preadmin 3/25@12pmEST"/>
    <s v="Deeshal Muthusamimudah"/>
    <s v="PP2B060,PP2C763"/>
    <s v="RED"/>
    <s v=""/>
    <d v="2015-02-25T00:00:00"/>
    <d v="2015-02-24T00:00:00"/>
    <n v="259"/>
    <s v="Red Project"/>
    <x v="9"/>
    <x v="1"/>
    <x v="0"/>
    <x v="0"/>
    <x v="2"/>
    <x v="1"/>
  </r>
  <r>
    <s v="Capilano Students' Union Association"/>
    <s v="Nishna Issory"/>
    <s v="Deensha Bunhejee"/>
    <n v="594"/>
    <s v="On Hold"/>
    <d v="2015-04-30T00:00:00"/>
    <d v="2015-04-16T00:00:00"/>
    <d v="2015-04-15T00:00:00"/>
    <d v="2015-06-12T00:00:00"/>
    <s v=""/>
    <d v="2015-06-23T00:00:00"/>
    <s v=""/>
    <d v="2015-06-30T00:00:00"/>
    <s v=""/>
    <s v="06/01/2015: At risk for actual Go-Live. no response regrading the new timeline from the client yet. Primary contact on vacation. Meeting on 6/3/15"/>
    <s v="06/10/2015: Project on hold as per client request due to unavailability. Client going on vacation until  _x000d__x000a_08/17/2015. Proposed Go-Live date from client is 09/18. To follow up with Lori upon her return _x000d__x000a_ _x000d__x000a_06/05/2015: At risk for actual Go-Live, client advised that they will confirm the new timeline on 6/10/2015 as manager, decision maker, is on Sick leave. _x000d__x000a_ _x000d__x000a_06/01/2015: At risk for actual Go-Live. Employee training not started and client requesting to postpone Go-Live. Primary contact on vacation. Meeting on 6/3/15 _x000d__x000a_ _x000d__x000a_05/26/2015: On track for re scheduled Go-Live. Working on the solutions refinement. No issues _x000d__x000a_ _x000d__x000a_05/19/2015: On track for Go-Live. No issues _x000d__x000a_ _x000d__x000a_05/12/2015: On track for Go-Live. No issues _x000d__x000a_ _x000d__x000a_05/07/2015: On track for Go-Live. sent credential and invitation for 1st walk through. client on vacation, will return on the 14th May. No issues _x000d__x000a_ _x000d__x000a_04/28/2015: On track for Go-Live. Internal testing, No issues _x000d__x000a_ _x000d__x000a_04/14/2015: On Track for KOM, no issues. _x000d__x000a_ _x000d__x000a_04/10/2015- Preadmin completed. KOM 4/16@12noon EST. Assigned to Deensha _x000d__x000a_04/08/2015- Prepping for preadmin.Left vm&amp;emailed client advising KOm can start next week instead of Apr 27. Awaiting reply from client. _x000d__x000a_01/09/2015- Prepping for preadmin. Preadmin sched 4/14 @12pm. _x000d__x000a_12/29/2014- Prepping for preadmin. Left vm&amp;email for Lori. Advised no resource and will follow-up in January to review TBD start date."/>
    <s v="Dean Bonsujet"/>
    <s v="PP4Q972"/>
    <s v=""/>
    <s v=""/>
    <d v="2014-12-17T00:00:00"/>
    <d v="2014-12-04T00:00:00"/>
    <n v="54"/>
    <s v=""/>
    <x v="0"/>
    <x v="0"/>
    <x v="0"/>
    <x v="0"/>
    <x v="3"/>
    <x v="3"/>
  </r>
  <r>
    <s v="Casera Credit Union Ltd. Add On My Dashboard"/>
    <s v=""/>
    <s v="Bachira Allybocus"/>
    <n v="1080"/>
    <s v="Not Started"/>
    <d v="2016-05-24T00:00:00"/>
    <s v=""/>
    <s v=""/>
    <s v=""/>
    <s v=""/>
    <s v=""/>
    <s v=""/>
    <s v=""/>
    <s v=""/>
    <s v=""/>
    <s v="04/08/2016- Client working on Discovery package.RO _x000d__x000a_03/23/2016- Back on track  WC done March 23 , client confirmed KOM May 24 is good .RO _x000d__x000a_01/07/2016 - Client on Hold until March 23 not ready. RO _x000d__x000a_01/05/2016 : Welc. Email sent to client to scheduled WC.RO"/>
    <s v="Dean Bonsujet"/>
    <s v="PP21554"/>
    <s v=""/>
    <s v=""/>
    <d v="2015-12-30T00:00:00"/>
    <d v="2015-12-22T00:00:00"/>
    <e v="#VALUE!"/>
    <e v="#VALUE!"/>
    <x v="0"/>
    <x v="2"/>
    <x v="0"/>
    <x v="0"/>
    <x v="0"/>
    <x v="0"/>
  </r>
  <r>
    <s v="Caseware International Inc. and Caseware Idea Inc"/>
    <s v="Tej Suroowan"/>
    <s v="Tej Suroowan"/>
    <n v="8970"/>
    <s v="In Progress"/>
    <d v="2015-08-31T00:00:00"/>
    <d v="2015-08-11T00:00:00"/>
    <d v="2015-08-07T00:00:00"/>
    <d v="2015-09-18T00:00:00"/>
    <d v="2015-09-17T00:00:00"/>
    <d v="2016-01-29T00:00:00"/>
    <s v=""/>
    <d v="2016-04-25T00:00:00"/>
    <s v=""/>
    <s v="04/12/16 : TS, On track for project completion.  Working on transfer to service documents and validation of hire dates."/>
    <s v="04/12/16 : TS, On track for project completion.  Working on transfer to service documents and validation of hire dates. _x000d__x000a_ _x000d__x000a_ _x000d__x000a_04/05/16 : TS, On track for project completion.  Transfer to service documents in progress.  Hire dates validation in progress.  _x000d__x000a_ _x000d__x000a_ _x000d__x000a_03/30/16 : TS, On track for project completion.  Hire dates are being reworked, transfer to service documents in progress. _x000d__x000a_ _x000d__x000a_ _x000d__x000a_03/14/16 : TS, At Risk for project completion.  Custom reports taking too much time to be build.  Also working on issues with hire dates and rehire dates. _x000d__x000a_ _x000d__x000a_03/08/16 : TS, At Risk for project completion.  Client experiencing compatibility issue. Working with client to resolve issue. Manager Engaged as client is very frustrated. _x000d__x000a_ _x000d__x000a_ _x000d__x000a_02/29/16 : TS, At Risk for project completion.  Custom reports still in progress.  No ECD provided yet. _x000d__x000a_ _x000d__x000a_ _x000d__x000a_02/22/16 : TS, At Risk for project completion.  Potential delay  customized reports required by client still in progress no ECD provided yet. _x000d__x000a_ _x000d__x000a_ _x000d__x000a_02/16/16 : TS, On track for project completion.  Awaiting for customized reports to be prepared and working on HR Export.  No Issues at this time. _x000d__x000a_ _x000d__x000a_ _x000d__x000a_02/08/16 : TS, On track for project completion.  Reports are being handled by management.  HR Exports will be reconfigured this week.  No Issues. _x000d__x000a_ _x000d__x000a_ _x000d__x000a_ _x000d__x000a_02/01/16 : TS : At risk for project completion.  High probability that customized reports requested by client are not feasible. _x000d__x000a_ _x000d__x000a_ _x000d__x000a_01/25/16 : TS: At risk for project completion.  Manual adjustment of balances required due to misunderstanding on entitlement set up. ECD 1/27/16. _x000d__x000a_ _x000d__x000a_ _x000d__x000a_ _x000d__x000a_01/19/16 :TS: At risk for project completion. Issue with salary calculation. TFS Logged. awaiting response. _x000d__x000a_ _x000d__x000a_ _x000d__x000a_01/11/15 - At risk for project completion.  Development Manager, Nick Falzone is investigating the incorrect pay calculation issue. No ECD provided yet. _x000d__x000a_ _x000d__x000a_ _x000d__x000a_01/05/15 - At risk for project completion.  Issues still being investigated. _x000d__x000a_ _x000d__x000a_ _x000d__x000a_12/22/15 -At risk for project completion.  No resolutions for issues raised. _x000d__x000a_ _x000d__x000a_ _x000d__x000a_12/15/15 - At risk for project completion.  Resolutions not found for issues escalated.  Still awaiting response from management. _x000d__x000a_ _x000d__x000a_12/08/15 - At Risk for project completion. Product: Issues with TAFW request, employee pay information not calculating correctly and hire dates issue from DF to powerpay. Feedback received, issue in the backend R&amp;D engaged. _x000d__x000a_12/01/15 - At Risk for project completion. Product: Issues with TAFW request, employee pay information not calculating correctly and hire dates issue from DF to powerpay. Feedback received, issue in the backend R&amp;D engaged. _x000d__x000a_ _x000d__x000a_11/24/15 - At Risk for project completion.  Product: Issues with TAFW request, employee pay information not calculating correctly and hire dates issue from DF to powerpay. No updates from app support.  ECD 11/23/15. _x000d__x000a_ _x000d__x000a_ _x000d__x000a_11/17/15 - At Risk for project completion.  No resolution found for product issues.  App support is still working on this request. No ECD provided. _x000d__x000a_ _x000d__x000a_ _x000d__x000a_11/10/15 - At Risk for project completion.  Product issues still under investigation by App Support. _x000d__x000a_ _x000d__x000a_10/27/15 - At Risk for project completion.  Product issues encountered with system incorrectly calculating vacation days and hire dates getting messed up on Powerpay. _x000d__x000a_ _x000d__x000a_10/19/15 - On track for project completion.  Preparing for first transmit.  No Issues. _x000d__x000a_ _x000d__x000a_10/12/15 - At Risk for project completion, will need to wait for client to submit one pay which is for the 10/27/15 after employee numbers have been changed. _x000d__x000a_ _x000d__x000a_ _x000d__x000a_10/05/15 - On track for project completion.  Working on employee number changes.  No Issues. _x000d__x000a_ _x000d__x000a_09/28/15 - On track for project completion.  Working assigning shift rotations to employees.  No Issues. _x000d__x000a_ _x000d__x000a_09/21/15 - On Track for project completion.  No Issues. _x000d__x000a_ _x000d__x000a_09/15/16 -On Track for Go Live.  Go Live sign off received.  No Issues. _x000d__x000a_ _x000d__x000a_09/09/2015 - On Track for Go Live.  No Issues. _x000d__x000a_ _x000d__x000a_09/01/2015 - On Track for Go Live.  No Issues. _x000d__x000a_ _x000d__x000a_08/24/2015 - On Track for Go Live.  No Issues. _x000d__x000a_ _x000d__x000a_08/19/2015 - On Track for Go Live.  No Issues. _x000d__x000a_ _x000d__x000a_08/10/2015 - On Track for Go Live.  No Issues. _x000d__x000a_ _x000d__x000a_8/4/2015- Preadmin completed. KOM 8/7 @10amEST. _x000d__x000a_5/15/2015- Prepping preadmin. Preadmin 7/29 @11:30amEST _x000d__x000a_5/15/2015- Prepping preadmin. Left vm&amp; emailed Barbra Moy. Advised KOM will remain 8/3 and that i can send the WB in advance. _x000d__x000a_5/11/2015- Prepping preadmin. Left vm&amp;email advising KOM 8/3. Awaiting response."/>
    <s v="Deeshal Muthusamimudah"/>
    <s v="PP1Q697 PP1J689"/>
    <s v="GREEN"/>
    <s v=""/>
    <d v="2015-05-01T00:00:00"/>
    <d v="2015-05-29T00:00:00"/>
    <n v="185"/>
    <s v="Red Project"/>
    <x v="10"/>
    <x v="1"/>
    <x v="0"/>
    <x v="0"/>
    <x v="2"/>
    <x v="1"/>
  </r>
  <r>
    <s v="CCCoppex Inc."/>
    <s v="Staline Lamarque"/>
    <s v="Staline Lamarque"/>
    <n v="546"/>
    <s v="In Progress"/>
    <s v=""/>
    <d v="2014-10-15T00:00:00"/>
    <d v="2014-10-15T00:00:00"/>
    <d v="2015-03-03T00:00:00"/>
    <d v="2015-03-03T00:00:00"/>
    <d v="2015-07-21T00:00:00"/>
    <d v="2015-07-21T00:00:00"/>
    <d v="2016-04-25T00:00:00"/>
    <s v=""/>
    <s v="04/12/16 DA:  All issues resolved, client not responsive, TTS documents sent to Service on 4/5/16, Feedback received from Service on 4/8/16, update will be provided to Service on 4/12"/>
    <s v="04/12/16 DA:  All issues resolved, client not responsive, TTS documents sent to Service on 4/5/16, Feedback received from Service on 4/8/16, update will be provided to Service on 4/12 _x000d__x000a_ _x000d__x000a_04/06/16 DA:  All issues resolved, client not responsive, TTS documents sent to Service on 4/5/16 _x000d__x000a_ _x000d__x000a_03/29/16: SL, At risk for project completion, all adjustment completed on pay policies, awaiting customer's feedback. _x000d__x000a_ _x000d__x000a_09/01/15: Project on hold due to client readiness. _x000d__x000a_ _x000d__x000a_08/27/15: At risk for project closure, client contacted - informed us that because of the way he uses the system, he might never do any transmit. Final meeting scheduled will all contacts on customer side and Deeshal to review. _x000d__x000a_ _x000d__x000a_08/25/15: At risk for Project Closure, Will contact client with Manager to setup TTS call. _x000d__x000a_ _x000d__x000a_08/20/15: At risk for Project Closure, awaiting client respond to confirm TTS meeting. _x000d__x000a_ _x000d__x000a_08/17/15:On Track for Project Closure, awaiting TTS meeting, no issues. _x000d__x000a_ _x000d__x000a_08/11/15: At Risk for Project Closure, Client processed payroll without transmitting, will call client with manager to set expectations today 08/11/15. _x000d__x000a_ _x000d__x000a_08/07/15: On Track for Project Closure, client want to do one last transmit before moving to service. _x000d__x000a_ _x000d__x000a_08/06/15: ON Track for Project completion, TFS meeting Scheduled, no issues. _x000d__x000a_ _x000d__x000a_07/28/15: At risk for project completion, Awaiting service acceptance. _x000d__x000a_ _x000d__x000a_07/22/15: On track for project completion, awaiting service acceptance. _x000d__x000a_ _x000d__x000a_07/21/15: On Track for transition to support, prepping TFS docs, no issues. _x000d__x000a_ _x000d__x000a_07/14/15: On Track for Transition to support, client back from vacation, will provide live sign off this week, no issues. _x000d__x000a_ _x000d__x000a_07/08/15: On track for Transition to support, client on Vacation, no issues. _x000d__x000a_ _x000d__x000a_07/03/15: At Risk for Transition to support, client want to have more time to review the system before moving to service, manager will call customer today to review. _x000d__x000a_ _x000d__x000a_06/29/15: At Risk for Transition to support, Clients informed us about some discrepancies for employees hire date, vacation bucker not working and have questions in regards to stat calculcation. Working on the issues internally. ECD : 06/29/15 _x000d__x000a_ _x000d__x000a_06/25/15: At Risk for Transition to support, Due to HR import being done in december 2014 client have concerns data on dayforce is outdated. Reports provided to client to compare."/>
    <s v="Deeshal Muthusamimudah"/>
    <s v="PP2K644"/>
    <s v="YELLOW"/>
    <s v=""/>
    <d v="2014-08-06T00:00:00"/>
    <d v="2014-07-29T00:00:00"/>
    <n v="399"/>
    <s v="Red Project"/>
    <x v="11"/>
    <x v="1"/>
    <x v="0"/>
    <x v="0"/>
    <x v="2"/>
    <x v="1"/>
  </r>
  <r>
    <s v="Chip and Dale Homes Inc"/>
    <s v="Tej Suroowan"/>
    <s v="Tej Suroowan"/>
    <n v="9360"/>
    <s v="In Progress"/>
    <d v="2015-07-31T00:00:00"/>
    <d v="2015-07-10T00:00:00"/>
    <d v="2015-07-08T00:00:00"/>
    <d v="2016-03-30T00:00:00"/>
    <d v="2016-03-24T00:00:00"/>
    <d v="2015-12-04T00:00:00"/>
    <s v=""/>
    <d v="2016-04-29T00:00:00"/>
    <s v=""/>
    <s v="04/12/16 : TS, On track for project completion.  First live run completed, transfer to service documents in progress."/>
    <s v="04/12/16 : TS, On track for project completion.  First live run completed, transfer to service documents in progress. _x000d__x000a_ _x000d__x000a_ _x000d__x000a_04/05/16 : TS, On track for project completion.  Working on first time capture.  No Issues. _x000d__x000a_ _x000d__x000a_ _x000d__x000a_03/30/16 : TS, On Track for project completion.  Client already live.  Working on first time capture.  No Issues. _x000d__x000a_ _x000d__x000a_ _x000d__x000a_03/14/16 : TS, At risk for Go Live.  Client brought in many changes, entitlement rules, shift rotations and so on. _x000d__x000a_ _x000d__x000a_ _x000d__x000a_03/08/16 : TS, At Risk for GO-Live.  Client requested a full rework of entitlement set up. Manager and Sales engaged to discuss change request ECD 3/11/16 _x000d__x000a_ _x000d__x000a_ _x000d__x000a_02/29/16 : TS, At Risk for GO-Live.  Entitlement setup in progress.  additional testing required. _x000d__x000a_ _x000d__x000a_ _x000d__x000a_02/22/16 : TS, At Risk for Go LIve. Client changed entitlement requirements and pay policies again.  Client not sure of desired setup.  Also, client installed Win 10 on all the computers despite having browser requirements. Manager engaged, call scheduled with client to reset expectation and discuss about change request. _x000d__x000a_ _x000d__x000a_ _x000d__x000a_02/16/16 : TS, On track for GO Live.  Sandbox review in progress.  No issues at this point. _x000d__x000a_ _x000d__x000a_ _x000d__x000a_02/08/16 : TS, On Track for Go Live.  Working on new HR Import and assignments.  No Issues. _x000d__x000a_ _x000d__x000a_ _x000d__x000a_02/01/16 : TS: At risk for Go Live.  Changes not yet effected on Powerpay and client is unsure of desired setup required. _x000d__x000a_ _x000d__x000a_ _x000d__x000a_01/25/16 : TS: At risk for Go Live, changes on Powerpay not yet effected by client. _x000d__x000a_ _x000d__x000a_ _x000d__x000a_01/19/16 :TS: At risk for GO Live.  Client not sure about the desired setup. TL to call client and set expectation. Potential Hold. _x000d__x000a_ _x000d__x000a_ _x000d__x000a_1/12/16: TS: Delayed Go Live 01/28/16 to 02/17/16. People: Client is in the process of changing salaried TLs employees to Hourly on Powerpay requiring new HR import. Awaiting client confirmation. _x000d__x000a_ _x000d__x000a_ _x000d__x000a_12/22/15 - At risk for Go-Live, client not available.  Still waiting for stat rules to be implemented. _x000d__x000a_ _x000d__x000a_ _x000d__x000a_12/15/15 - At Risk for Go-Live.  Client still waiting for a response from the Saskatchewan labour office in regards to stat pay and stat work for 24 hour shift employees. TL to follow up again with client. _x000d__x000a_ _x000d__x000a_ _x000d__x000a_ _x000d__x000a_12/08/15 - At Risk for Go-Live.  Client still waiting for a response from the Saskatchewan labour office in regards to stat pay and stat work for 24 hour shift employees. _x000d__x000a_12/01/15 - At Risk for Go-Live.  Client still waiting for a response from the Saskatchewan labour office in regards to stat pay and stat work for 24 hour shift employees. _x000d__x000a_ _x000d__x000a_ _x000d__x000a_11/24/15 - At risk for Go-Live.  client checking with the labour office on 24 hour shift rules for STAT pay &amp; work rule. Awaiting client response to complete set up. ECD 11/25/15. _x000d__x000a_ _x000d__x000a_11/10/15 : At Risk for GO-Live.  Client sent stat pay calculations which are still in implementation phase.  Client also had new hires with multiple job assignements that need to be imported on Dayforce. _x000d__x000a_ _x000d__x000a_10/27/15 : On track for GO Live.  working on new client requests.  No Issues. _x000d__x000a_ _x000d__x000a_10/13/15 : At risk for Go Live.  Client disagreed to proposed timeline due to their business and payroll schedules. New timeline sent. Deeshal To call client to discuss _x000d__x000a_ _x000d__x000a_09/28/15 : At risk for Go Live.  Client sent more job assignments to upload and other policies to upload, this came up during their testing. _x000d__x000a_ _x000d__x000a_09/21/15 : On track for Go Live.  External Testing in progress. No Issues. _x000d__x000a_ _x000d__x000a_09/15/15 : On track for Go Live.  No Issues. _x000d__x000a_ _x000d__x000a_09/09/15 : At Risk for Go live, client mentioned that the proposed schedule might change due to business peak season. Deeshal to Call client 9/9/15 _x000d__x000a_ _x000d__x000a_08/24/15 : At Risk for Go Live, client asked for 3 weeks testing time, current timelines will need to be reviewed. _x000d__x000a_ _x000d__x000a_08/19/15 : At Risk for Go Live, the whole timeline needs to be reviewed.  Delayed due to client hesistant to give sign off. _x000d__x000a_ _x000d__x000a_08/10/15 : At Risk for Go-Live.  New timeline will be reviewed with client on 08/17/15.  Delay was due to complexity of implementing Vacation Entitlement in dollars &amp; vacation credits for 24hrs shift. Client agreed to manually input hrs in Powerpay. _x000d__x000a_ _x000d__x000a_08/03/15 : At Risk for Go-Live.  Sick entitlement might not be implementable.  Client will not give workbook sign off if it is not implementable. _x000d__x000a_ _x000d__x000a_07/28/15 : At Risk for Go-Live.  All solutions that couldn't be implemented have been cleared out with client yesterday.  Project will resume once client sends the workbook sign off. _x000d__x000a_ _x000d__x000a_07/21/15 : At Risk for Go-Live.  Waiting to hear back from client to decide future steps on non implementable solution (vacation in dollar amounts).  Might be a potential cancellation."/>
    <s v="Deeshal Muthusamimudah"/>
    <s v="PP4T192"/>
    <s v="GREEN"/>
    <s v=""/>
    <d v="2015-05-23T00:00:00"/>
    <d v="2015-05-20T00:00:00"/>
    <n v="211"/>
    <s v="Red Project"/>
    <x v="1"/>
    <x v="1"/>
    <x v="0"/>
    <x v="0"/>
    <x v="2"/>
    <x v="1"/>
  </r>
  <r>
    <s v="CHURCH OF ST. THOMAS CHILDREN'S DAY CARE CENTRE OF ST. CATHARINES"/>
    <s v="Staline Lamarque"/>
    <s v="Staline Lamarque"/>
    <n v="1104"/>
    <s v="On Hold"/>
    <d v="2015-11-30T00:00:00"/>
    <d v="2015-11-25T00:00:00"/>
    <d v="2015-11-25T00:00:00"/>
    <d v="2016-01-21T00:00:00"/>
    <s v=""/>
    <s v=""/>
    <s v=""/>
    <d v="2016-02-29T00:00:00"/>
    <s v=""/>
    <s v="01/26/2016- SL - Client went on an unplanned business trip and will resume implementation upon return. Account put on hold."/>
    <s v="01/19/2016- SL, On track for go live, external testing, no issues. _x000d__x000a_ _x000d__x000a_01/12/2016: SL, On Track for go live, client testing, no issues. _x000d__x000a_ _x000d__x000a_01/05/16-On Track for go live, external testing, no issues. _x000d__x000a_12/29/15:On Track for Go live, external testing, no issues. _x000d__x000a_12/22/15:On Track for Go live, external testing, no issues. _x000d__x000a_12/15/15:On Track for Go live, external testing, no issues. _x000d__x000a_12/08/15: On track for Go-Live. Internal testing. No issues. _x000d__x000a_12/01/2015-On Track for Go live, no issues. _x000d__x000a_11/24/2015-On Track for KOM, no issues. _x000d__x000a_11/16/2015- Prep onboard. Client delayed Chk Call to 11/20@2:30pm,EST. _x000d__x000a_10/22/2015- Prep onboard. Pacing on track. 1st Chk Call DONE. 2nd Chk Call 11/16@4pmEST. Emailed Disc Pack. _x000d__x000a_9/24/2015- Prep onboard. Wel call COMPLETED. 1st Chk call 10/20 2pmEST. _x000d__x000a_9/18/2015- Prep onobard. haven't heard back from client. Emailed client again advising 11/23 KOM. Await reply _x000d__x000a_7/29/2015- Prep onboarding. Email client KOM 11/23. Emailed 1st contact email."/>
    <s v="Deeshal Muthusamimudah"/>
    <s v="PP17880"/>
    <s v=""/>
    <s v=""/>
    <d v="2015-07-21T00:00:00"/>
    <d v="2015-07-18T00:00:00"/>
    <n v="69"/>
    <s v=""/>
    <x v="0"/>
    <x v="1"/>
    <x v="0"/>
    <x v="0"/>
    <x v="5"/>
    <x v="1"/>
  </r>
  <r>
    <s v="Citta John Street Inc. Add On WFM Only"/>
    <s v=""/>
    <s v="Yashvin Gokhool"/>
    <n v="2310"/>
    <s v="On Hold"/>
    <d v="2016-04-21T00:00:00"/>
    <s v=""/>
    <s v=""/>
    <s v=""/>
    <s v=""/>
    <s v=""/>
    <s v=""/>
    <s v=""/>
    <s v=""/>
    <s v=""/>
    <s v="03/24/2016 - Contract sent back to sales due to client refusing virtual commitment.RO  _x000d__x000a_03/17/2016 - OB WCall - cancelled again.Client would like to have Onsite Visit or meet at Ceridian office to get project going as they don't have an onsite office. Email sent to Dean &amp; Deeshal. RO _x000d__x000a_03/07/2016- OB WC changed to March 17 client is sick. RO _x000d__x000a_03/02/2016 - Spoke to client OB WC sched for March 7th , KOM end of March tentative. TBD , RO _x000d__x000a_02/29/2016- Prep-welcome email sent to client ,follow up with call . Client to advise if early KOM is acceptable.. RO"/>
    <s v="Dean Bonsujet"/>
    <s v=""/>
    <s v=""/>
    <s v=""/>
    <d v="2016-02-02T00:00:00"/>
    <d v="2016-01-12T00:00:00"/>
    <e v="#VALUE!"/>
    <e v="#VALUE!"/>
    <x v="0"/>
    <x v="2"/>
    <x v="0"/>
    <x v="0"/>
    <x v="0"/>
    <x v="0"/>
  </r>
  <r>
    <s v="Clare Parker Homes Inc. Add On WFM Only"/>
    <s v="Gowree Jeewon"/>
    <s v="Gowree Jeewon"/>
    <n v="1440"/>
    <s v="In Progress"/>
    <d v="2016-04-11T00:00:00"/>
    <d v="2016-04-11T00:00:00"/>
    <d v="2016-04-11T00:00:00"/>
    <s v=""/>
    <s v=""/>
    <s v=""/>
    <s v=""/>
    <s v=""/>
    <s v=""/>
    <s v="04/11/2016: G.J:On Track for go live. awaiting sign off. No issues."/>
    <s v="04/11/2016: G.J:On Track for go live. awaiting sign off. No issues.  _x000d__x000a_ _x000d__x000a_ON TRACK! Prep Onboard: 04/04/16- instance sent to ic. _x000d__x000a_04/01/16- Prep Onboard:Dis.pkg completed and sent to IC. _x000d__x000a_03/24/16 Prep Onboard: Disc. Pkg sent.2nd chk pt call scheduled on 4/01 @ 12am EST. _x000d__x000a_3/16/2016 - Prep onboard: Wel Call done. 1st Checkpoint Call scheduled 3/24. _x000d__x000a_ _x000d__x000a_2/9/2016- Prep onboard. Wel Call 3/16@11:30amEST. _x000d__x000a_ _x000d__x000a_2/8/2016- Prep onboard. Sent1st Contact Email. Advised KOM. Await reply"/>
    <s v="Deeshal Muthusamimudah"/>
    <s v="PP4U104"/>
    <s v=""/>
    <s v=""/>
    <d v="2016-02-03T00:00:00"/>
    <d v="2016-01-27T00:00:00"/>
    <e v="#VALUE!"/>
    <e v="#VALUE!"/>
    <x v="0"/>
    <x v="1"/>
    <x v="0"/>
    <x v="0"/>
    <x v="0"/>
    <x v="0"/>
  </r>
  <r>
    <s v="Clarion Medical Technologies Ltd DSS"/>
    <s v="Doobmanee Bedadun"/>
    <s v="Doobmanee Bedadun"/>
    <n v="3150"/>
    <s v="In Progress"/>
    <d v="2016-03-22T00:00:00"/>
    <d v="2016-03-22T00:00:00"/>
    <d v="2016-03-22T00:00:00"/>
    <d v="2016-05-03T00:00:00"/>
    <s v=""/>
    <s v=""/>
    <s v=""/>
    <d v="2016-05-26T00:00:00"/>
    <s v=""/>
    <s v="04/05/2016: On Track for Go-Live. Configuration in progress. No issues."/>
    <s v="04/05/2016: On Track for Go-Live. Configuration in progress. No issues.  _x000d__x000a_ _x000d__x000a_03/28/2016: On Track for Go-Live. Currently doing configuration. No issues.  _x000d__x000a_ _x000d__x000a_03/22/2016: On Track for Go-Live. Waiting for Discovery Sign Off from client. No issues.  _x000d__x000a_ _x000d__x000a_03/18/2016 - IC changed KOM for March 22. RO _x000d__x000a_03/15/2016- To assigned IC for March instead of April.RO _x000d__x000a_03/14/2016- Client Discovery Package ready for March KOM if IC is ready.RO _x000d__x000a_03/01/2016- Onboard WC , Summ email , EDUC regist, 1 and 2 check pt, scheduled, Discovery packg delivered earlier, KOM April 22 accepted by client. RO _x000d__x000a_02/01/2016 - Client is working on getting PR setup 1st Live Feb22 . WC scheduled for March 1 and KOM April 22. RO _x000d__x000a_01/29/2016- Email/call pre-admin Comm , waiting on client to schedule WC. RO"/>
    <s v="Dean Bonsujet"/>
    <s v="PP4Y460"/>
    <s v="GREEN"/>
    <s v=""/>
    <d v="2016-01-22T00:00:00"/>
    <d v="2016-01-11T00:00:00"/>
    <n v="48"/>
    <s v=""/>
    <x v="0"/>
    <x v="0"/>
    <x v="0"/>
    <x v="0"/>
    <x v="1"/>
    <x v="1"/>
  </r>
  <r>
    <s v="Columbia Truck Repair Inc. WFM Only"/>
    <s v="Doobmanee Bedadun"/>
    <s v="Doobmanee Bedadun"/>
    <n v="1974"/>
    <s v="Not Started"/>
    <d v="2016-06-10T00:00:00"/>
    <s v=""/>
    <s v=""/>
    <s v=""/>
    <s v=""/>
    <s v=""/>
    <s v=""/>
    <s v=""/>
    <s v=""/>
    <s v=""/>
    <s v="04/04/2016 - Email sent to Trevor to confirm if we are good to Start ONB WC in May . RO _x000d__x000a_03/07/2016 - Acct On HOLD ,Delayed until June .RO _x000d__x000a_02/16/2016 - Client has requested Project to be placed on hold until May .RO _x000d__x000a_2/12/2016- Prep onboard. As per Dean, emailed client to advise 2/19 KOM and to retrun Disc Pack by end of day 2/16. Assigned to Doobmanee- SS _x000d__x000a_ _x000d__x000a_02/03/2016- On Track Feb 16- 2nd chk point , KOM Feb 19th at 1PM EST. RO _x000d__x000a_01/21/2016 - Welc Call complete, email summary &amp; live memb credentials emailed to client. RO _x000d__x000a_01/14/2016- WC. Resch for Jan 21. KOM changed to  Feb 19. RO _x000d__x000a_01/07/2016 - Welcome Call sch Jan 12. .RO    _x000d__x000a_12/29/2015- No reply from Client , resent message. RO _x000d__x000a_12/18/2015- Prepping preadmin. email sent to client.RO"/>
    <s v="Dean Bonsujet"/>
    <s v="PP1G354"/>
    <s v=""/>
    <s v=""/>
    <d v="2015-12-15T00:00:00"/>
    <d v="2015-12-03T00:00:00"/>
    <e v="#VALUE!"/>
    <e v="#VALUE!"/>
    <x v="0"/>
    <x v="0"/>
    <x v="0"/>
    <x v="0"/>
    <x v="0"/>
    <x v="0"/>
  </r>
  <r>
    <s v="Comfort Systems Solutions Inc.; and Glomar Technologies Inc"/>
    <s v="Deensha Bunhejee"/>
    <s v="Deensha Bunhejee"/>
    <n v="4620"/>
    <s v="Complete"/>
    <d v="2015-11-18T00:00:00"/>
    <d v="2015-11-18T00:00:00"/>
    <d v="2015-11-18T00:00:00"/>
    <d v="2015-12-11T00:00:00"/>
    <d v="2015-12-17T00:00:00"/>
    <s v=""/>
    <d v="2016-03-04T00:00:00"/>
    <d v="2016-03-04T00:00:00"/>
    <d v="2016-03-04T00:00:00"/>
    <s v="02/29/2016: On Track for Project Completion, required client availability to schedule the service call, no issues."/>
    <s v="02/29/2016: On Track for Project Completion, required client availability to schedule the service call, no issues. _x000d__x000a_ _x000d__x000a_ _x000d__x000a_02/22/2016: At Risk for Project Completion, service reviewing account. _x000d__x000a_ _x000d__x000a_ _x000d__x000a_ _x000d__x000a_02/9/2016: On Track for Project Completion, client capturing time, no issues. _x000d__x000a_ _x000d__x000a_ _x000d__x000a_02/02/2016: At Risk for Project Completion, Client wrongly entered hours on Time sheet thus OT calculation was wrong. _x000d__x000a_ _x000d__x000a_ _x000d__x000a_ _x000d__x000a_ _x000d__x000a_02/01/2016: On Track for Project Completion, First transmit completed, no issues. _x000d__x000a_ _x000d__x000a_ _x000d__x000a_ _x000d__x000a_01/26/2016: On Track for Project Completion, client capturing time, no issues. _x000d__x000a_ _x000d__x000a_ _x000d__x000a_ _x000d__x000a_01/19/2016: Delayed Project Completion from 01/29/2016 to 02/19/2016, Products: client had clock issues, Shailendra from clock support team already fixed issues _x000d__x000a_ _x000d__x000a_ _x000d__x000a_ _x000d__x000a_ _x000d__x000a_01/11/2016: On Track for Project Completion, time capturing in progress, no issues. _x000d__x000a_ _x000d__x000a_ _x000d__x000a_01/04/2016: On Track for project Completion, First Punch, client registering employees' fingerprints. No issues. _x000d__x000a_ _x000d__x000a_ _x000d__x000a_ _x000d__x000a_12/29/2015: On Track for project completion, Clock set up in progress. No issues. _x000d__x000a_ _x000d__x000a_12/23/2015: On Track for First Punch, doing clock setup, no issues. _x000d__x000a_ _x000d__x000a_ _x000d__x000a_12/15/2015: On Track for First Punch, client confirming employee details on Dayforce. _x000d__x000a_ _x000d__x000a_ _x000d__x000a_12/08/2015: On Track for Go-Live, external Testing, no issues. _x000d__x000a_ _x000d__x000a_ _x000d__x000a_11/30/2015: On Track for go-live, internal testing, no issues. _x000d__x000a_ _x000d__x000a_ _x000d__x000a_11/23/2015: On Track for Go-Live, start config, no issues. _x000d__x000a_ _x000d__x000a_11/16/2015: On Track for KOM, no issues. _x000d__x000a_11/12/2015- prep onboard. Onboard DONE! _x000d__x000a_11/10/2015- Prep onboard. 2nd Chk resched for 11/12@ 3pmEST. _x000d__x000a_10/21/2015- Prep onobard.1st Chk Call done. Emailed Disc pack. 2nd Chk Call 11/9@11amEST. _x000d__x000a_10/7/2015-Prep onboard.Wel Call done. 1st Chk Call 10/19@2pmEST _x000d__x000a_10/6/2015- Prep onboard. Spoek w/ client. Wel Call 10/7@2pmEST."/>
    <s v="Dean Bonsujet"/>
    <s v="PP9J079, PP9S500, PP2K216"/>
    <s v=""/>
    <s v=""/>
    <d v="2015-09-30T00:00:00"/>
    <d v="2015-09-29T00:00:00"/>
    <s v=""/>
    <s v=""/>
    <x v="1"/>
    <x v="0"/>
    <x v="3"/>
    <x v="1"/>
    <x v="7"/>
    <x v="1"/>
  </r>
  <r>
    <s v="Comfortable Image Inc. o/a Watch It WFM Only"/>
    <s v="Dylen Citta"/>
    <s v="Dylen Citta"/>
    <n v="4200"/>
    <s v="Not Started"/>
    <d v="2016-04-25T00:00:00"/>
    <s v=""/>
    <s v=""/>
    <s v=""/>
    <s v=""/>
    <s v=""/>
    <s v=""/>
    <s v=""/>
    <s v=""/>
    <s v="04/13/16 DA:  On Track for KOM"/>
    <s v="4/12/16 - Sending discovery workbook to client, she will return it back by April 19.  4/8/16 - Dean requested that client's KOM be moved from May 9 to April 25.  Contacted client and she ok'ed.  4/7/16 - Welcome call completed.  Edu. Credentials created and sent to client.  1st checkpoint call scheduled for 4/20/16.  03/31/16 - First contact and on-boarding emails sent.  Awaiting client's response for availability to book Wel. call"/>
    <s v=""/>
    <s v="PP1K805"/>
    <s v="GREEN"/>
    <s v=""/>
    <d v="2016-03-15T00:00:00"/>
    <d v="2016-03-09T00:00:00"/>
    <e v="#VALUE!"/>
    <e v="#VALUE!"/>
    <x v="0"/>
    <x v="1"/>
    <x v="0"/>
    <x v="0"/>
    <x v="0"/>
    <x v="0"/>
  </r>
  <r>
    <s v="Community Legal Assistance Society Add On DSS"/>
    <s v=""/>
    <s v="Poornima Ramburuth"/>
    <n v="912"/>
    <s v="Not Started"/>
    <d v="2016-06-06T00:00:00"/>
    <s v=""/>
    <s v=""/>
    <s v=""/>
    <s v=""/>
    <s v=""/>
    <s v=""/>
    <s v=""/>
    <s v=""/>
    <s v=""/>
    <s v="3/7/16: DB- no response from client pushed from March to June _x000d__x000a_ _x000d__x000a_3/2/2016- Prep onboard. Sent email to client to advise KOM is in march. Await reply frpom client to arrange Wel Call&amp;confirm KOM date. _x000d__x000a_ _x000d__x000a_2/1/2016- Prep onboard. . Sent back to sales to re-review contract w/ client. Reserve 3/29 KOM. Await reply from sales so I can move forward. Wel Call delayed TBD. _x000d__x000a_ _x000d__x000a_1/26/2016- Prep onboard. Client didnt attend Wl Call. Emailed &amp;left VM. Await reply. _x000d__x000a_ _x000d__x000a_11/27/2015- Prep onboard. Wel Call sched 1/26@2:30pmEST. _x000d__x000a_11/26/2015- Prep onboard. Sent 1st contact email &amp; email advising 3/29 KOM. Await reply."/>
    <s v="Dean Bonsujet"/>
    <s v="PP2F442,PP9G543,PP9G789"/>
    <s v=""/>
    <s v=""/>
    <d v="2015-11-13T00:00:00"/>
    <d v="2015-10-29T00:00:00"/>
    <e v="#VALUE!"/>
    <e v="#VALUE!"/>
    <x v="0"/>
    <x v="2"/>
    <x v="0"/>
    <x v="0"/>
    <x v="0"/>
    <x v="0"/>
  </r>
  <r>
    <s v="COMMUNITY OF MAPLE CHILD CARE SERVICES"/>
    <s v="Deensha Bunhejee"/>
    <s v="Deensha Bunhejee"/>
    <n v="3840"/>
    <s v="In Progress"/>
    <d v="2015-12-31T00:00:00"/>
    <d v="2015-12-17T00:00:00"/>
    <d v="2015-12-17T00:00:00"/>
    <d v="2016-03-11T00:00:00"/>
    <d v="2016-02-22T00:00:00"/>
    <s v=""/>
    <s v=""/>
    <d v="2016-04-29T00:00:00"/>
    <s v=""/>
    <s v="04/11/2016: On Track for Project Closure, _x000d__x000a_Client reviewing balances, no issues."/>
    <s v="04/11/2016: On Track for Project Closure, _x000d__x000a_Client reviewing balances, no issues. _x000d__x000a_ _x000d__x000a_ _x000d__x000a_04/04/2016: On Track for project Completion, working on balances, no issues. _x000d__x000a_ _x000d__x000a_ _x000d__x000a_03/28/2016: On Track for Project Completion, service reviewing documents, no issues. _x000d__x000a_ _x000d__x000a_ _x000d__x000a_03/21/2016: On Track for Project Completion, client transmitting, no issues. _x000d__x000a_ _x000d__x000a_ _x000d__x000a_03/14/2016: On Track for Project Completion, client capturing time, no issues. _x000d__x000a_ _x000d__x000a_ _x000d__x000a_ _x000d__x000a_03/08/2016: On Track for Project Completion, client capturing time, no issues. _x000d__x000a_ _x000d__x000a_ _x000d__x000a_02/29/2016: On Track for Project Completion, client reviewing employees information, no issues. _x000d__x000a_ _x000d__x000a_ _x000d__x000a_01/26/2016: On Hold, client wants to change pay frequency from Semi-Monthly to Bi-Weekly, EDT: 03/11/2016 _x000d__x000a_ _x000d__x000a_ _x000d__x000a_ _x000d__x000a_01/19/2016: On Track for Go-Live, client testing, no issues. _x000d__x000a_ _x000d__x000a_ _x000d__x000a_ _x000d__x000a_01/11/2016: On Track for Go-Live, External testing in progress. no issues. _x000d__x000a_ _x000d__x000a_01/04/2016: On Track for Go-Live, doing internal testing, no issues. _x000d__x000a_ _x000d__x000a_ _x000d__x000a_12/29/2015: On Track for Go-Live, Internal testing in progress. No issues. _x000d__x000a_ _x000d__x000a_12/23/2015: On Track for Go-Live, doing configuration. _x000d__x000a_ _x000d__x000a_ _x000d__x000a_12/17/2015: On Track for KOM, no issues. _x000d__x000a_ _x000d__x000a_12/10/2015- Prep onboard. Disc Pack DONE&amp; Returned. Assigned to Deensha. _x000d__x000a_12/10/2015- Prep onboard. Left vm. Client didnt attend 2nd Chk Call. Asked Deensha to follow-up to collect Disc Pack&amp;sched KOM for 11/26/2015- Prep onboard. 1st Chk Call DONEE! 2nd Chk Call 12/10@ 10:30amEST. 11/19/2015- Prep onboard. Wel Call DONE! 1st Chk Call 11/26@3:15pmEST.  _x000d__x000a_11/12/2015- Prepping onboard. Wel call 11/19@3pmEST. _x000d__x000a_10/9/2015- Prep Onboard. Resch Wel Call 10/27 @3:30pm EST. Emailed couple times &amp;left vm _x000d__x000a_9/14/2015- Prep onboard. Wel call 10/13@3:30pmEST. _x000d__x000a_8/31/2015- Prep onboard- Emailed client 1st ciontact email&amp;advised Dec KOM. Await reply."/>
    <s v="Dean Bonsujet"/>
    <s v="PP10710"/>
    <s v="GREEN"/>
    <s v=""/>
    <d v="2015-08-28T00:00:00"/>
    <d v="2015-08-27T00:00:00"/>
    <n v="97"/>
    <s v="Red Project"/>
    <x v="1"/>
    <x v="0"/>
    <x v="0"/>
    <x v="0"/>
    <x v="2"/>
    <x v="1"/>
  </r>
  <r>
    <s v="Comtek Advanced Structures Ltd."/>
    <s v="Natasha Manick"/>
    <s v="Natasha Manick"/>
    <n v="3744"/>
    <s v="In Progress"/>
    <s v=""/>
    <d v="2014-11-28T00:00:00"/>
    <d v="2014-11-28T00:00:00"/>
    <d v="2015-04-27T00:00:00"/>
    <d v="2015-04-29T00:00:00"/>
    <d v="2015-07-02T00:00:00"/>
    <s v=""/>
    <d v="2016-05-31T00:00:00"/>
    <s v=""/>
    <s v="04/12/2016: DM, On Track for project completion. working on resolving issues. Decimal place issue when converting hours to dollars between powerpay and DF is being investigated by R&amp;D team. All blocking issues will be resolved by 04/22."/>
    <s v="04/12/2016: DM, On Track for project completion. working on resolving issues. Decimal place issue when converting hours to dollars between powerpay and DF is being investigated by R&amp;D team. All blocking issues will be resolved by 04/22. _x000d__x000a_ _x000d__x000a_04/06/2016: NM, At risk for Project Completion. Client raised an issue about the discrepancy in decimal place calculation between Dayforce and Powerpay. R&amp;D advised that the 5 dp calculation on DF cannot be changed as it's part of the system design. Client has been advised and managers have been engaged. _x000d__x000a_ _x000d__x000a_03/29/2016: NM, At risk for project Completion. Client wants Dayforce rounding to be reduced to 2 decimal places, to match Powerpay figures. Current reports flag a discrepancy of up to 40 cents. R&amp;D team engaged. _x000d__x000a_ _x000d__x000a_03/23/2016: NM, Project Completion from 4/8/16 to 5/31/16, People: Client request for an timeline extension of 1 month as main payroll contact will be on vacation during the month of April. _x000d__x000a_ _x000d__x000a_3/15/2016: NM, At risk for Project Completion. Client communicated upcoming vacation of main contacts, causing potential delay of 1 month. _x000d__x000a_ _x000d__x000a_ _x000d__x000a_3/9/2016: NM, On track for Project Completion. Client is working on parallel pay run. Deeshal working with client to evaluate recent test register issue.  _x000d__x000a_ _x000d__x000a_2/29/2016: DM, On track for project completion. Account is off hold, timeline reviewed and agreed with client. Test transmit in progress. No issues. _x000d__x000a_ _x000d__x000a_7/22/15: Account on Hold. Customer Readiness, account resuming in October. _x000d__x000a_ _x000d__x000a_7/14/15: At risk for Project Completion. Account on hold due to non-commitment on behalf of client.  _x000d__x000a_ _x000d__x000a_7/3/15: At Risk for project completion. client going on vacation for 4 weeks. Awaiting client confirmation to put project on Hold _x000d__x000a_ _x000d__x000a_6/29/15 - At Risk for project completion. Client going on holiday for 3 weeks. Client advised that project will be put on Hold. Awaiting confirmation on dates to put Account on hold. ECD 06/30 _x000d__x000a_ _x000d__x000a_6/26/15 - At risk for Project Completion. Payroll admins not willing to commit to First Pay date. Deeshal to review revamped timeline with project sponsor. _x000d__x000a_ _x000d__x000a_6/23/15 - At Risk for project completion. Client reluctant to move to powerpay for payroll. Call scheduled with client 24/06 to review timeline and discuss concerns. _x000d__x000a_ _x000d__x000a_ _x000d__x000a_6/15/2015: First Pay delayed from 6/29/15 to TBD, People: Payroll admin not committing to first transmit date, Deeshal to call client sponsor (Brett) to set timeline. _x000d__x000a_ _x000d__x000a_6/1/2015 - On track for rescheduled First Pay. Training review in progress. Assisting client with time sheet review. No issues _x000d__x000a_ _x000d__x000a_5/26/2015 - On track for rescheduled First Pay. On-site training with Harry Weide in progress. _x000d__x000a_ _x000d__x000a_5/19/2015 - On track for rescheduled First Pay. Prepping for Test transmit on 5/21. No issues. _x000d__x000a_ _x000d__x000a_5/12/2015 - On track for rescheduled First Pay. Time Capture in progress. Assisting client with timesheet review."/>
    <s v="Deeshal Muthusamimudah"/>
    <s v="PP4Q907"/>
    <s v="RED"/>
    <s v=""/>
    <d v="2014-11-05T00:00:00"/>
    <d v="2014-11-30T00:00:00"/>
    <n v="393"/>
    <s v="Red Project"/>
    <x v="12"/>
    <x v="1"/>
    <x v="0"/>
    <x v="0"/>
    <x v="1"/>
    <x v="1"/>
  </r>
  <r>
    <s v="Corporate Benefit Analysts Insurance Agency (1986) Inc"/>
    <s v="Nishna Issory"/>
    <s v="Nishna Issory"/>
    <n v="720"/>
    <s v="Complete"/>
    <d v="2015-10-31T00:00:00"/>
    <d v="2015-10-27T00:00:00"/>
    <d v="2015-10-26T00:00:00"/>
    <d v="2015-12-18T00:00:00"/>
    <d v="2015-12-18T00:00:00"/>
    <d v="2016-02-15T00:00:00"/>
    <d v="2016-02-22T00:00:00"/>
    <d v="2016-02-19T00:00:00"/>
    <d v="2016-02-22T00:00:00"/>
    <s v="02/16/16: On Track for Project Completion. Service team is reviewing the documents. No issues."/>
    <s v="02/16/16: On Track for Project Completion. Service team is reviewing the documents. No issues.  _x000d__x000a_ _x000d__x000a_02/09/16: On Track for Project Completion. Client is updating balances for employees. Transfer to service 2/10/16. No issues _x000d__x000a_ _x000d__x000a_02/02/16: On Track for Project Completion. Client is updating balances for employees.  _x000d__x000a_ _x000d__x000a_01/19/16: Project Completion delayed from 01/25/16 to 01/28/16. Internal delay in changing client's namespace. Support team advised that it would be completed tomorrow.  _x000d__x000a_ _x000d__x000a_01/11/16: Project Completion delayed from 01/15/16 to 01/25/16. People: Client requested to direct assigned managers and import year's opening balances for 30 employees. ECD 1/15/16 _x000d__x000a_ _x000d__x000a_01/05/16- At Risk for Project Completion. PSID change in progress ECD 01/08.  _x000d__x000a_ _x000d__x000a_12/29/15- On Track for Project Completion. Namespace change in progress. No issues. _x000d__x000a_ _x000d__x000a_12/23/15- On Track for Project Completion. Live environment credential provided to client. No issues.  _x000d__x000a_ _x000d__x000a_12/15/15 - On track for Go-Live. External testing still on with client. No issues. _x000d__x000a_ _x000d__x000a_12/08/15 - On track for Go-Live. External testing still on with client. No issues. _x000d__x000a_12/01/15: On Track for Go-Live. Client doing external testing. No issues. _x000d__x000a_ _x000d__x000a_11/17/15: On Track for Go-Live. Client doing external testing. No issues.  _x000d__x000a_ _x000d__x000a_11/10/15: On Track for Go-Live. Test Walk through scheduled for 11/10/15. No issues. _x000d__x000a_ _x000d__x000a_10/28/15: On Track for Go Live. KOM completed awaiting sign off. No Issues _x000d__x000a_ _x000d__x000a_10/22/2015- Prep onboard. Onboard DONE. KOM 10/27@2pmEST. _x000d__x000a_10/7/2015- Prep onboard. 1st Chk Call done. 2nd Chk Call 10/22@11amEST. _x000d__x000a_9/24/2015- Prep onboard. Wel Call done. 1st Chk Call 10/7@10:30amEST. _x000d__x000a_9/18/2015- Prep onboard. Client never replied. _x000d__x000a_Emailed client again to see ehwn they want to be live w/ DF. Await reply. _x000d__x000a_8/26/2015- Prep onboard. Client will decide Dec 1 or Jan 1 Live Date and advise week of Aug 31st. Await reply. _x000d__x000a_8/24/2015- Prep onboard. Sent client another email advising KOM Oct 30th. Awasiting reply. _x000d__x000a_7/29/2015- Prep onboarding. Advised 10/30 KOM, client may want to push out. Awaiting reply next wk. Sent 1st contact email"/>
    <s v="Dean Bonsujet"/>
    <s v="PP4V147"/>
    <s v=""/>
    <s v=""/>
    <d v="2015-07-06T00:00:00"/>
    <d v="2015-06-29T00:00:00"/>
    <s v=""/>
    <s v=""/>
    <x v="1"/>
    <x v="0"/>
    <x v="2"/>
    <x v="1"/>
    <x v="5"/>
    <x v="1"/>
  </r>
  <r>
    <s v="Cousins Concrete and Construction Inc"/>
    <s v="Deensha Bunhejee"/>
    <s v="Sehnaaz Bhuttoo"/>
    <n v="1932"/>
    <s v="On Hold"/>
    <d v="2016-01-26T00:00:00"/>
    <d v="2016-01-27T00:00:00"/>
    <d v="2016-01-27T00:00:00"/>
    <d v="2016-04-29T00:00:00"/>
    <s v=""/>
    <s v=""/>
    <s v=""/>
    <d v="2016-04-29T00:00:00"/>
    <s v=""/>
    <s v="03/28/2016: At Risk for Go-Live, waiting for client to response back in regards to continuation with project."/>
    <s v="03/28/2016: At Risk for Go-Live, waiting for client to response back in regards to continuation with project. _x000d__x000a_ _x000d__x000a_ _x000d__x000a_3/8/16: Go Live delayed from 3/14/16 to 3/21/16, People: client does not plan to begin time capture until September 2016 _x000d__x000a_ _x000d__x000a_3/1/16: On track for go live, client is testing. Weekly updates to be scheduled, pending client's availability. Workbook sign off still not received _x000d__x000a_ _x000d__x000a_2/23/16: At risk for Go Live, configuration complete and OT issue resolved. Cleaning up test data and working on a clean employee data load before progressing to test. Workbook sign off not received. No issues _x000d__x000a_ _x000d__x000a_2/16/16: At risk for go live, account configured and demoed, client still refusing to signoff on workbook. Potential escalation. Client also refused to send back employee data load file. Very complex stat pay requirements, locating resources to progress. _x000d__x000a_ _x000d__x000a_ _x000d__x000a_2/9/16: At risk for go live. Client raised concerns about how projects module would work for their business, sales engaged and to set expectations 2/12/16 _x000d__x000a_ _x000d__x000a_2/2/16: At risk for go live, client's SOW does not reflect requirements captured during KOM. Solutions Consultant engaged to clarify _x000d__x000a_ _x000d__x000a_1/26/16: On track for KOM, workbook received. Working on documents review _x000d__x000a_ _x000d__x000a_1/20/2016- Prep onboard. Onboard DONE! KOM 1/27 @10:30am-12:30pmEST. _x000d__x000a_ _x000d__x000a_ _x000d__x000a_1/5/2016- Prep onboard. 2nd Chk Call 1/22 @11:30amEST. ON TRACK! _x000d__x000a_ _x000d__x000a_2/22/2015- Prep onboard. Wel call DONE. 1st Chk Call 1/5 @10:30amEST. _x000d__x000a_12/14/2015- Prep onboard. Resched Wel Call 12/15@11:30amEST. Await reoly. _x000d__x000a_11/17/2015- Prep onboard. Wel call sched for 12/10@2:30pmEST. _x000d__x000a_10/22/2015- Prep onboard. Sent 1st contact email&amp; emailed client advising 1/27/2016 KOM."/>
    <s v="Dean Bonsujet"/>
    <s v="PP1L189"/>
    <s v="RED"/>
    <s v="client contemplating on cancelling due to employees not being able to use the system; to complex for construction workers"/>
    <d v="2015-10-20T00:00:00"/>
    <d v="2015-10-15T00:00:00"/>
    <n v="68"/>
    <s v=""/>
    <x v="0"/>
    <x v="0"/>
    <x v="0"/>
    <x v="0"/>
    <x v="2"/>
    <x v="1"/>
  </r>
  <r>
    <s v="Craftsman Collision (1981) Ltd, Craftsman Collision Ltd, Craftsman Ventures Ltd, Al"/>
    <s v=""/>
    <s v="Darrin Read-Sweeting"/>
    <n v="0"/>
    <s v="Not Started"/>
    <d v="2015-06-30T00:00:00"/>
    <s v=""/>
    <s v=""/>
    <s v=""/>
    <s v=""/>
    <s v=""/>
    <s v=""/>
    <d v="1999-12-31T00:00:00"/>
    <s v=""/>
    <s v=""/>
    <s v="2/2/2016- Prep onboard. Reassigned to Darrin. _x000d__x000a_ _x000d__x000a_4/29/2015- Prepping preadmin. Left vm&amp;email. Awaiting response."/>
    <s v=""/>
    <s v="VAN3039, VAN3035, VAN2614, VAN1209"/>
    <s v=""/>
    <s v=""/>
    <d v="2015-04-15T00:00:00"/>
    <d v="2015-04-14T00:00:00"/>
    <e v="#VALUE!"/>
    <e v="#VALUE!"/>
    <x v="0"/>
    <x v="2"/>
    <x v="0"/>
    <x v="0"/>
    <x v="9"/>
    <x v="5"/>
  </r>
  <r>
    <s v="Crane Worldwide Logistics Canada Inc"/>
    <s v="Natasha Manick"/>
    <s v="Staline Lamarque"/>
    <n v="672"/>
    <s v="In Progress"/>
    <d v="2015-10-30T00:00:00"/>
    <d v="2015-09-16T00:00:00"/>
    <d v="2015-09-16T00:00:00"/>
    <d v="2016-01-22T00:00:00"/>
    <d v="2016-01-25T00:00:00"/>
    <d v="2016-04-25T00:00:00"/>
    <s v=""/>
    <d v="2016-05-06T00:00:00"/>
    <s v=""/>
    <s v="04/12/2016: DM, Project completion delayed from 4/15/2016 to 5/6/2016. People: Account reassigned, .p2 file issues resolved and payroll transmit completed 4/12/16 with issue with .p2 file. issue resolved and earning statements and balances to be checked at next payroll."/>
    <s v="04/13/16: NM, On track for Project completion. Assisted client with payrun. Review meeting scheduled with client to outline outstanding items, Prepping TTS documents.  _x000d__x000a_ _x000d__x000a_04/12/2016: DM, Project completion delayed from 4/15/2016 to 5/6/2016. People: Account reassigned, .p2 file issues resolved and payroll transmit completed 4/12/16 with issue with .p2 file. issue resolved and earning statements and balances to be checked at next payroll. _x000d__x000a_ _x000d__x000a_04/06/16-SL, Project completion delayed from 04/08/16 to 04/15/16, ceridian, still working on TTS documents and personal days balances needs to be imported on production. _x000d__x000a_ _x000d__x000a_03/29/16- SL, On Track for project completion, client processed payroll with no issues, awaiting live run signoff. _x000d__x000a_ _x000d__x000a_03/08/16-SL, Project completion delayed from 03/08/16 to 03/27/16. Transmit issues resolved with the help of Cindy Corriveau - awaiting next transmit to confirm the two systems communicates properly. _x000d__x000a_ _x000d__x000a_03/01/16-SL On Track for project completion, _x000d__x000a_Process 2nd live run, no issues. _x000d__x000a_ _x000d__x000a_02/22/16-SL, At risk for Projection completion, awaiting client sign-off for TTS. _x000d__x000a_ _x000d__x000a_02/16/16- SL, At risk for Project completion, Live payroll transmission performed, some decimal discrepancies and OT calculation. Will review with customer on 02/17/16. _x000d__x000a_ _x000d__x000a_02/08/16- SL, on Track for project completion. PCR logged for namespace change,  no issues. _x000d__x000a_ _x000d__x000a_02/02/16-SL, On track for project completion. capturing time no issues. Doing parallel tesing on the 02/05/16. _x000d__x000a_ _x000d__x000a_01/26/2016-SL, On track for project completion. capturing time no issues. _x000d__x000a_ _x000d__x000a_01/19/2016- SL, On Track for Go live, refinements tested by customer and confirm everything is work. Parallel run pushed to 2/2/16 due to client availability, no issues _x000d__x000a_ _x000d__x000a_01/12/2016: SL, Go live delayed from 01/08/16 to 01/22/16, People, client requested refinements to TAFW, STAT pay, pay group due to powerpay account Notch. Changes completed, customer currently testing. ECD 01/15/16 _x000d__x000a_11/24/2015 - On Track  for Go live no issues. _x000d__x000a_ _x000d__x000a_11/17/2015 - On Track  for GO live no issues. _x000d__x000a_ _x000d__x000a_10/19/15 -On Track for Go live, Test Walkthrough Schedule for 10/20/15. No Issues. _x000d__x000a_ _x000d__x000a_10/13/2015: On Track for Go live, Test Walkthrough, no issues. _x000d__x000a_ _x000d__x000a_10/06/2015: On Track for Go live, no issues. _x000d__x000a_ _x000d__x000a_09/28/2015: ON Track for Go live, Completing internal testing, no issues. _x000d__x000a_ _x000d__x000a_09/21/2015: ON Track for Go Live, Config in progress, no issues. _x000d__x000a_ _x000d__x000a_09/15/2015: On Track for KOm, no issues. _x000d__x000a_ _x000d__x000a_09/09/2015-On Track for KOm, no issues. _x000d__x000a_ _x000d__x000a_ _x000d__x000a_9/3/2015- Prep onboard. Onboard complete. KOM 9 _x000d__x000a_09/01/2015-On Track for KOm, no issues. _x000d__x000a_ _x000d__x000a_7/28/2015- !st Checkpoint Call completed. Client still needs to look at their sched and take Org Struct/Setup training. Emailed Discovery Package. 2nd Checkpoint Call 9/3@3pmEST _x000d__x000a_7/16/2015- Prepping onboarding. 1st Checkpoint 7/28. _x000d__x000a_5/11/2015- Prepping onboarding. Emailed 1st contact email. Spoke w/ client and sched onboarding call 7/16@2pmEST"/>
    <s v="Deeshal Muthusamimudah"/>
    <s v="PP42494"/>
    <s v="GREEN"/>
    <s v=""/>
    <d v="2015-05-07T00:00:00"/>
    <d v="2015-05-06T00:00:00"/>
    <n v="168"/>
    <s v="Red Project"/>
    <x v="13"/>
    <x v="1"/>
    <x v="0"/>
    <x v="0"/>
    <x v="1"/>
    <x v="1"/>
  </r>
  <r>
    <s v="Creemore Springs Brewery Limited O/A Batch WFM Only"/>
    <s v="Nishna Issory"/>
    <s v="Nishna Issory"/>
    <n v="2100"/>
    <s v="Not Started"/>
    <d v="2016-04-20T00:00:00"/>
    <s v=""/>
    <s v=""/>
    <s v=""/>
    <s v=""/>
    <s v=""/>
    <s v=""/>
    <s v=""/>
    <s v=""/>
    <s v="04/13/16:  On Track for KOM"/>
    <s v="04/08/2016 - ON TRACK : 1st Check pt - client is behind but will catch for KOM APRIL 20 . RO _x000d__x000a_03/15/2016 : OB Welcome call complete.RO _x000d__x000a_03/04/25016- Prep-admin OB Wlc Email sent to client .RO"/>
    <s v=""/>
    <s v="PP2K874"/>
    <s v="GREEN"/>
    <s v=""/>
    <d v="2016-02-19T00:00:00"/>
    <d v="2016-02-05T00:00:00"/>
    <e v="#VALUE!"/>
    <e v="#VALUE!"/>
    <x v="0"/>
    <x v="0"/>
    <x v="0"/>
    <x v="0"/>
    <x v="0"/>
    <x v="0"/>
  </r>
  <r>
    <s v="Daiya Foods Inc"/>
    <s v="Dylen Citta"/>
    <s v="Natasha Manick"/>
    <n v="7200"/>
    <s v="In Progress"/>
    <s v=""/>
    <d v="2014-12-12T00:00:00"/>
    <d v="2014-12-12T00:00:00"/>
    <d v="2015-04-14T00:00:00"/>
    <d v="2015-04-13T00:00:00"/>
    <d v="2016-04-01T00:00:00"/>
    <s v=""/>
    <d v="2016-05-02T00:00:00"/>
    <s v=""/>
    <s v="03/29/2016: _x000d__x000a_Project Completion delayed from 03/31 to 05/02.  People, client requires one payroll run to test refinements. Monthly payroll."/>
    <s v="04/12/16:  At Risk For Project Completion, client currently needing refinements for pay policies and entitlements. _x000d__x000a_ _x000d__x000a_04/06/16: On Track for Project, Client currently using time capture.  Issues with Pay Policy and Entitlements. To review and return on 04/08. _x000d__x000a_ _x000d__x000a_03/29/2016: _x000d__x000a_Project Completion delayed from 03/31 to 05/02.  People, client requires one payroll run to test refinements. Monthly payroll. _x000d__x000a_ _x000d__x000a_3/24/2015 - Project completion delayed from 03/19 to 03/31. People : Testing Refinements to be reviewed by 03/26. _x000d__x000a_ _x000d__x000a_03/22/16: At Risk for Project Completion, Parallel run delayed to 03/24 due to issues. _x000d__x000a_ _x000d__x000a_03/15/16: At Risk For Project Completion,  Client to process paralell run on 03/22. _x000d__x000a_ _x000d__x000a_03/08/16: At Risk For Project Completion, PCR script run to delete balances and history due to client testing on production. Balances to be updated and returned by 03/09. _x000d__x000a_ _x000d__x000a_02/29/16: At Risk For Project Completion, Client requested two mock payroll runs prior to using Dayforce for actual Payroll Run due to previous issues encountered. _x000d__x000a_ _x000d__x000a_02/22/16:  On Track for Project Completion, working configuration updates due to previous requirement not meeting BC provincial law for entitlements ECD 2/26/16. _x000d__x000a_ _x000d__x000a_02/16/16:  Project Completion Delayed from 02/16 to 04/01.  People, Pay information incorrect for all employees due to previous information provided by previous primary contact. _x000d__x000a_ _x000d__x000a_02/08/16: At Risk for Project Completion, Client to process pay on 09/02. To Transfer to service _x000d__x000a_ _x000d__x000a_02/02/16: At Risk For Project Completion, Client having updates done to HR information by 02/05.  Time capture starting on 02/08. _x000d__x000a_ _x000d__x000a_01/25/16:At Risk for Project Completion, client requested out of scope changes. Change request. TL to call client 1/27/16 and push for pay transmit and get commitment to transfer to service. CR to be dealt with by Support. _x000d__x000a_ _x000d__x000a_01/19/16: At Risk for Project Completion, username issues cleared. Balances still outstanding ECD 01/20. _x000d__x000a_ _x000d__x000a_01/12/15: : At Risk for project completion. Issues with balances and username, PCR script required to clear balances. Parachure ticket raised ECD 1/18/16.  _x000d__x000a_ _x000d__x000a_01/06/15: On Track for project completion, client currently auditing HR records in preparation for First Time Capture. Minor refinements required to badge IDs and that won't affect the timeline.  _x000d__x000a_ _x000d__x000a_12/15/15: On Track for project completion, client currently training employees. No Issues. _x000d__x000a_ _x000d__x000a_07/27/15: On hold, employees and new payroll admin in training, to touch base 1st week October _x000d__x000a_ _x000d__x000a_07/21/15: Pending hold, primary contact leaving company and employees to be trained over two months. _x000d__x000a_ _x000d__x000a_07/14/15: On Track for Live Time Capture. To touch base with client on 07/15 no issues _x000d__x000a_ _x000d__x000a_06/29/15:  At Risk For Live Time capture.  To touch base with client concerning timeline on 07/03 _x000d__x000a_ _x000d__x000a_06/05/15: At Risk for Live Time Capture, client to proceed with implementation, client currently doing US Payroll certification until 06/14.  To check back in with client on 06/15 _x000d__x000a_ _x000d__x000a_06/01/15: At Risk for Live Time Capture, client currently in talks with sales over Dayforce system limitations as well as Powerpay CBI limitations and how to proceed.  To check back in with client on 06/16 _x000d__x000a_ _x000d__x000a_05/28/15: At Risk for Live Time Capture. Possible client cancellation due to system limitations (lack of a mass approve Overtime Banking manually) Dean called client 5/28/15 left VM  _x000d__x000a_ _x000d__x000a_05/13/15: On track for Live Time Capture. To schedule call with client for 05/14 to get update on Sales Visit on 5/11. _x000d__x000a_ _x000d__x000a_05/05/15: On track for Live Time Capture. To hold call with client for new issues on 05/06.  Client currently testing. _x000d__x000a_ _x000d__x000a_04/28/15: On track for Live Time Capture. To review issues brought up in last minutes and resolve.  Client currently testing. _x000d__x000a_ _x000d__x000a_04/21/15: On track for Transfer to Service. Client training and testing with employees. _x000d__x000a_ _x000d__x000a_04/7/15: On track for Go-Live date. Testing Refinements in Progress on 4/7. _x000d__x000a_ _x000d__x000a_03/30/15: On track for Go-Live date. Testing Refinements in Progress to discuss with client on 03/31, no issues _x000d__x000a_ _x000d__x000a_03/23/15: On track for Go-Live date. Testing Refinements in Progress, no issues"/>
    <s v="Deeshal Muthusamimudah"/>
    <s v="PP4Q542"/>
    <s v="RED"/>
    <s v=""/>
    <d v="2014-10-29T00:00:00"/>
    <d v="2014-10-27T00:00:00"/>
    <n v="362"/>
    <s v="Red Project"/>
    <x v="14"/>
    <x v="1"/>
    <x v="0"/>
    <x v="0"/>
    <x v="1"/>
    <x v="1"/>
  </r>
  <r>
    <s v="Dallan Forestry LP"/>
    <s v="Deensha Bunhejee"/>
    <s v="Deensha Bunhejee"/>
    <n v="5280"/>
    <s v="Complete"/>
    <d v="2015-09-30T00:00:00"/>
    <d v="2015-09-29T00:00:00"/>
    <d v="2015-09-29T00:00:00"/>
    <d v="2015-10-29T00:00:00"/>
    <d v="2015-10-29T00:00:00"/>
    <d v="2015-12-04T00:00:00"/>
    <s v=""/>
    <d v="2016-01-26T00:00:00"/>
    <d v="2016-01-26T00:00:00"/>
    <s v="01/26/2016: On Track for Project Closure, service call scheduled, no issues."/>
    <s v="01/26/2016: On Track for Project Closure, service call scheduled, no issues. _x000d__x000a_ _x000d__x000a_ _x000d__x000a_ _x000d__x000a_01/19/2016: On Track for Project Closure, entitlement fixes completed. Need to schedule service call, no issues. _x000d__x000a_ _x000d__x000a_ _x000d__x000a_ _x000d__x000a_01/11/2016: At Risk for Project Completion, client requested adjustments to entitlement from days to hours. ETA: 01/13/2016. _x000d__x000a_ _x000d__x000a_ _x000d__x000a_01/04/2016: On Track for Project Closure. Need client availability for service call, no issues. _x000d__x000a_ _x000d__x000a_ _x000d__x000a_12/23/2015: On Track for project completion, service reviewing account, no issues. _x000d__x000a_ _x000d__x000a_ _x000d__x000a_12/15/2015: On Track for project closure, service reviewing account, no issues. _x000d__x000a_ _x000d__x000a_12/08/2015: At Risk for Project Completion, Service reviewing account. _x000d__x000a_ _x000d__x000a_ _x000d__x000a_ _x000d__x000a_11/30/2015: On Track for Project completion, working on transfer documents, no issues. _x000d__x000a_ _x000d__x000a_ _x000d__x000a_11/23/2015: On Track for Second Pay, Client noticed some discrepancies on the first pay. Fixing the Pay policies for Second Pay.  _x000d__x000a_ _x000d__x000a_ _x000d__x000a_11/16/2015: On Track for First Pay. Client capturing time, no issues. _x000d__x000a_ _x000d__x000a_ _x000d__x000a_11/09/2015: On Track for First Pay, client capturing time, no issues. _x000d__x000a_ _x000d__x000a_ _x000d__x000a_11/03/2015: On Track for First Time Capture, no issues. _x000d__x000a_ _x000d__x000a_10/19/2015: On Track for Go-Live, client testing, no issues. _x000d__x000a_ _x000d__x000a_10/14/2015: On Track for Go-Live, client testing, no issues. _x000d__x000a_ _x000d__x000a_10/05/2015: On Track for Go-Live, doing configuration, no issues. _x000d__x000a_ _x000d__x000a_09/29/2015: On Track for Go-Live, waiting for Workbook sign-off, no issues. _x000d__x000a_ _x000d__x000a_09/22/2015: On Track for KOM, no issues. _x000d__x000a_ _x000d__x000a_9/15/2015- Prep onboard. 2nd Chk Call completed. Client will reply w/ KOM date/time. _x000d__x000a_8/19/2015- Prep onboard. 1st Check point Call completed. 2nd Checkpoint call 9/15 @12noonEST. _x000d__x000a_7/21/2015- Prepping onboarding. Welcome call completed. 1st Checkpoint call 8/19@12pmEST. Ordered clocks/badges. _x000d__x000a_7/10/2015- Prepping onboarding. Sched 7/21 @12-1pmEST. Sent 1st contact email _x000d__x000a_5/5/2015- Prepping preadmin. Client wants to start end of June/July. Emailed Dean. Still tentatively sched preadmin 9/2 @11:30amEST"/>
    <s v="Dean Bonsujet"/>
    <s v="PP4T783, PP4T784, PP4T785, PP4T786"/>
    <s v=""/>
    <s v=""/>
    <d v="2015-04-15T00:00:00"/>
    <d v="2015-03-26T00:00:00"/>
    <s v=""/>
    <s v=""/>
    <x v="1"/>
    <x v="0"/>
    <x v="1"/>
    <x v="1"/>
    <x v="4"/>
    <x v="1"/>
  </r>
  <r>
    <s v="Decor Innovations / Distinctive Rail Inc."/>
    <s v="Diny Sunnasy"/>
    <s v="Dinny Sunnasy"/>
    <n v="1188"/>
    <s v="Complete"/>
    <d v="2015-12-31T00:00:00"/>
    <d v="2015-09-28T00:00:00"/>
    <d v="2015-09-28T00:00:00"/>
    <d v="2015-11-24T00:00:00"/>
    <d v="2015-11-20T00:00:00"/>
    <d v="2015-12-29T00:00:00"/>
    <d v="2016-01-28T00:00:00"/>
    <d v="2016-01-28T00:00:00"/>
    <d v="2016-01-30T00:00:00"/>
    <s v="01/26/16: Project completion delayed from 01/28/16 to 02/02/16. People:Client  requested changed in punch policy.Error in new hire on DF affecting pay transmission. One CRM Case created. Product: Client having issues with bell. Ticket raised with clock team."/>
    <s v="01/26/16- At risk for project completion. ECD 2/2/16. _x000d__x000a_01/18/16: On Track for project completion. TTS documents submitted. . No issues. _x000d__x000a_01/11/16: Project Completion delayed from 1/13/16 to 1/28/16. People: Client requested changes to the pay policy, and changes to 2 employees record on DF. ECD 1/15/16. _x000d__x000a_ _x000d__x000a_01/12/16 - On track for project completion.  _x000d__x000a_ _x000d__x000a_01/05/16 - At Risk for project completion. Client requested last minute adjustment to pay policy ECD 01/07/16. TTS already prepared and ready to be sent to service as soon as sign off is received. _x000d__x000a_ _x000d__x000a_12/29/15 -  On track for project completion. Client still on leave. Awaiting sign-off. No issues.  _x000d__x000a_ _x000d__x000a_12/22/2015: On track for project completion. Awaiting signoff. 2nd transmit successful. Client going away until Jan 3rd. On track for project completion. _x000d__x000a_ _x000d__x000a_12/15/2015: On Track for Project Closure. Preparing Transfer to Service Document. No issues. _x000d__x000a_ _x000d__x000a_12/08/2015 - First pay successfully transmitted. On track for project completion. _x000d__x000a_ _x000d__x000a_12/01/2015 - First Time Capture in progress. No issues _x000d__x000a_ _x000d__x000a_11/24/2015 - On track for  First time capture. No issues _x000d__x000a_ _x000d__x000a_10/23/2015 - On track for Go-Live, External Testing in progress. No issues. _x000d__x000a_ _x000d__x000a_10/19/2015 - On track for Go-Live, Test walkthrough scheduled 10/20/15. No issues. _x000d__x000a_ _x000d__x000a_10/13/2015 - On track for Go-Live. Configuration completed.  Internal testing in progress. No issues. _x000d__x000a_ _x000d__x000a_10/06/2015 - On track for Go-Live. Configuration in progress. Client to start training this week. No issues. _x000d__x000a_09/30/2015 - On track for Go-Live. Sign-Off received. Starting Configuration. No issues.  _x000d__x000a_9/21/2015- Prep preadmin. Preadmin completed. KOM 9/28 @10:30-12:30pmEST. Clock ordered _x000d__x000a_9/18/2015- Prep onboard. Left vm&amp;email client advising to clarify whether she wants to KOM or be Live In Nov? Await reply. _x000d__x000a_9/9/2015- Prep onboard. Client wants live or KOm date of Nov _x000d__x000a_8/31/2015- Prep onboard- Emailed client 1st ciontact email&amp;advised Dec KOM. Await reply."/>
    <s v="Deeshal Muthusamimudah"/>
    <s v="PP4A229, PP4A251"/>
    <s v=""/>
    <s v=""/>
    <d v="2015-08-27T00:00:00"/>
    <d v="2015-08-25T00:00:00"/>
    <s v=""/>
    <s v=""/>
    <x v="1"/>
    <x v="1"/>
    <x v="1"/>
    <x v="1"/>
    <x v="4"/>
    <x v="1"/>
  </r>
  <r>
    <s v="Dixie X-Ray Associates Limited WFM Only"/>
    <s v=""/>
    <s v="Nishna Issory"/>
    <n v="8400"/>
    <s v="Not Started"/>
    <d v="2016-05-09T00:00:00"/>
    <s v=""/>
    <s v=""/>
    <s v=""/>
    <s v=""/>
    <s v=""/>
    <s v=""/>
    <s v=""/>
    <s v=""/>
    <s v=""/>
    <s v="04/11/16- 1st &amp; 2nd contact email sent. Adv KOM. Waiting for reply."/>
    <s v=""/>
    <s v="PP2B584"/>
    <s v="GREEN"/>
    <s v=""/>
    <d v="2016-04-06T00:00:00"/>
    <d v="2016-03-29T00:00:00"/>
    <e v="#VALUE!"/>
    <e v="#VALUE!"/>
    <x v="0"/>
    <x v="2"/>
    <x v="0"/>
    <x v="0"/>
    <x v="0"/>
    <x v="0"/>
  </r>
  <r>
    <s v="Dorothea Knitting Mills Limited"/>
    <s v="Dylen Citta"/>
    <s v="Dylen Citta"/>
    <n v="6720"/>
    <s v="In Progress"/>
    <d v="2015-08-31T00:00:00"/>
    <d v="2015-09-04T00:00:00"/>
    <d v="2015-09-03T00:00:00"/>
    <d v="2016-04-15T00:00:00"/>
    <s v=""/>
    <d v="2016-01-26T00:00:00"/>
    <s v=""/>
    <d v="2016-05-20T00:00:00"/>
    <s v=""/>
    <s v="04/12/16: Go Live delayed from 04/08 to 04/15.  Data verification completed by client on 04/11.  To clear transactional data and import balances."/>
    <s v="04/12/16: Go Live delayed from 04/08 to 04/15.  Data verification completed by client on 04/11.  To clear transactional data and import balances. _x000d__x000a_ _x000d__x000a_04/06/16:  Go Live Delayed from 04/01 to 04/08.  Process, client has not completed validation of data. _x000d__x000a_ _x000d__x000a_03/29/16:  Delay Go Live from 03/22 to 04/01.  Process, Client currently validating and updating HR information on Dayforce prior to Go Live. _x000d__x000a_ _x000d__x000a_03/22/16:  On Track For Go Live, Call scheduled for 3pm EST on 03/22 to receive sign off. _x000d__x000a_ _x000d__x000a_03/15/16: On Track for Go Live, Client curently testing.  No issues. _x000d__x000a_ _x000d__x000a_03/08/16: Go Live Delayed from 03/07 to 03/22.  People, client did not fill out HR import needed for External Testing.  Client committed to return file by 03/09.  Import to be done by 03/10, client to begin external testing on 03/11.  _x000d__x000a_02/29/16:  Go Live delayed from 03/04 to 03/07 due to client being unable to attend call on 02/23, call was rescheduled to 02/26. _x000d__x000a_ _x000d__x000a_02/22/16: Go Live delayed from 02/23 to 04/03.  People, client to complete training on 02/22. Test Walkthrough scheduled for 02/23. 7 business days given for testing and refinement. _x000d__x000a_02/16/16: At risk for Go Live, client not responding to invitations for testing as well as touchpoint calls. _x000d__x000a_ _x000d__x000a_02/08/16: Delay go-Live from 2/5 to 02/23.  To have walkthrough with client on 02/10. _x000d__x000a_ _x000d__x000a_02/02/2015: On Track For Go Live, training in progress. No issues _x000d__x000a_ _x000d__x000a_01/25/2015: On Track For Go Live, training in progress. No issues _x000d__x000a_ _x000d__x000a_01/19/16: At Risk For Go Live, Live Membership email resent to client as they can't access the training link to complete their training. To follow up on 20/01. _x000d__x000a_ _x000d__x000a_01/12/16: DC, Delay Go live from 1/11 to 1/25.  Issues with Live Membership access. DF Training engaged awaiting response. ECD 1/14/16 _x000d__x000a_ _x000d__x000a_ _x000d__x000a_12/22/15: At Risk for Go live. Testing in progress. Client will provide sign off on 28th of Dec. Process: Due to high volumes of Prod requests it may take up to 5 days to receive Prod environment. _x000d__x000a_ _x000d__x000a_12/15/15: On Track for Go-Live, external testing. No issues. _x000d__x000a_ _x000d__x000a_10/27/15: At Risk for Go-Live, Client not providing Sign-off due to requirements confirmation not complete.  To be complete on 10/28/15 due to time limitations on previous meeting. _x000d__x000a_ _x000d__x000a_10/20/15: At Risk for Go-Live, Client not providing Sign-off due to requirements confirmation not complete.  To be complete on 10/21/15. _x000d__x000a_ _x000d__x000a_10/13/15:  At Risk For Go-Live, Client not providing Sign-off as was unable to attend update call on 10/05 due to illness. Call scheduled for 10/16/15. _x000d__x000a_ _x000d__x000a_10/06/15:  At Risk For Go-Live, Client not providing Sign-off as was unable to attend update call on 10/05 due to illness. _x000d__x000a_ _x000d__x000a_09/22/15:  At Risk For Go Live, Client not providing sign-off as they have to confirm details with their Vice president. _x000d__x000a_ _x000d__x000a_09/08/15:  On Track For Go Live,  KOM Done, Awaiting workbook Sign-off. No issues _x000d__x000a_ _x000d__x000a_09/01/15:  On Track for KOM, No issues. _x000d__x000a_ _x000d__x000a_8/21/2014- Preadmin completed. KOM 8/28 @ 12:30pmEST _x000d__x000a_7/7/2015- Prepping preadmin. Conf Call w/ D.Convery&amp; client Ram. Conversion will happen 7/21 by Adil. If Adil is able to convert the account the client will have a end of Aug WFM KOM as per Dean."/>
    <s v="Deeshal Muthusamimudah"/>
    <s v="PP4U586"/>
    <s v="GREEN"/>
    <s v=""/>
    <d v="2015-05-28T00:00:00"/>
    <d v="2015-05-29T00:00:00"/>
    <n v="186"/>
    <s v="Red Project"/>
    <x v="0"/>
    <x v="1"/>
    <x v="0"/>
    <x v="0"/>
    <x v="1"/>
    <x v="1"/>
  </r>
  <r>
    <s v="Dr. Alexander Fu Dentistry Professional Corporation"/>
    <s v="Natasha Manick"/>
    <s v="Natasha Manick"/>
    <n v="720"/>
    <s v="On Hold"/>
    <d v="2015-05-31T00:00:00"/>
    <d v="2015-05-26T00:00:00"/>
    <d v="2015-05-26T00:00:00"/>
    <d v="2015-07-06T00:00:00"/>
    <d v="2015-07-06T00:00:00"/>
    <d v="2015-11-30T00:00:00"/>
    <s v=""/>
    <d v="2016-01-08T00:00:00"/>
    <s v=""/>
    <s v="12/22/15: Project put on Hold. Client does not have enough fund to  process payroll."/>
    <s v="12/22/15: Project completion delayed from 12/08/15 to 01/08/16. Client. Client having financial issues which should be resolved by early next year. _x000d__x000a_ _x000d__x000a_12/15/15: At risk for project completion. Client does not have sufficient funds to process payroll. Internal discussions in progress. _x000d__x000a_ _x000d__x000a_12/01/15: On track for project completion. First Pay submitted, awaiting live run sign off and prepping TTS docs. No issues. _x000d__x000a_ _x000d__x000a_11/24/15: On track for project completion. Payroll transmit completed on 11/18 awaiting payroll processing 11/30 to transfer to service. No issues. _x000d__x000a_ _x000d__x000a_ _x000d__x000a_11/17/15 Project Completion delayed from 11/02/15 to 11/30/15. Implementation: Clock issue - client experiencing biometric template loss issues. Andreas H assisting client. Prepping for 1st Pay. _x000d__x000a_ _x000d__x000a_10/27/15 - On track for Project Completion. Timesheet review in progress. No issues. _x000d__x000a_ _x000d__x000a_10/19/2015 - Project Completion delayed from 7/25/2015 to November 2nd. **ACCOUNT OFF HOLD** People: Client readiness, no resources to handle Dayforce implementation. Time capture restarting Monday 19, timeline reviewed. _x000d__x000a_ _x000d__x000a_9/1/2015 - Account still on hold. Clock setup in progress. _x000d__x000a_ _x000d__x000a_8/21/15 - On Hold due to peak season/client readiness _x000d__x000a_ _x000d__x000a_8/19/15 - At risk for First Pay. No response from client following several e-mails and voicemails. Deeshal and sales rep to reach out to client. _x000d__x000a_ _x000d__x000a_8/10/15: At risk for First Pay. Client not responsive to e-mails, meetings and calls. Sales engaged.  _x000d__x000a_ _x000d__x000a_28/15: On track for First Pay. Time capture in progress. No issues. _x000d__x000a_ _x000d__x000a_7/14/15: On track for First Time Capture. Clock setup and bio enrollment in progress. No issues. _x000d__x000a_ _x000d__x000a_7/3/15: On Track for go live. No issues. _x000d__x000a_ _x000d__x000a_06/29/15- On track for Go Live. Prepping go live. No issues. _x000d__x000a_ _x000d__x000a_06/23/15 - On track for Go Live. Assisting client with parallel run. No issues. _x000d__x000a_ _x000d__x000a_06/15/15 - On track for Go Live. Client testing in progress, solution refinement call on 6/18. No issues. _x000d__x000a_ _x000d__x000a_06/9/15 - On track for Go Live. Internal testing. No issues. _x000d__x000a_ _x000d__x000a_6/3/15 - On track for Go Live. System configuration complete and internal testing in progress. No issues. _x000d__x000a_ _x000d__x000a_05/25/15 - On track for Go Live. Kick Off meeting completed, awaiting client sign off. No issues. _x000d__x000a_ _x000d__x000a_05/11/2015- Preadmin completed. _x000d__x000a_2/25/2015- Prepping for preadmin. Preadmin 5/11@12noonEST. Payroll set-up for 3/23. Client refused train."/>
    <s v="Deeshal Muthusamimudah"/>
    <s v="PP4S824"/>
    <s v=""/>
    <s v=""/>
    <d v="2015-02-19T00:00:00"/>
    <d v="2015-02-17T00:00:00"/>
    <n v="164"/>
    <s v=""/>
    <x v="15"/>
    <x v="1"/>
    <x v="0"/>
    <x v="0"/>
    <x v="4"/>
    <x v="1"/>
  </r>
  <r>
    <s v="Dr. J. R. Benham Inc: HCM"/>
    <s v=""/>
    <s v="Mevina Veerasoo"/>
    <n v="294"/>
    <s v="Not Started"/>
    <d v="2016-06-13T00:00:00"/>
    <s v=""/>
    <s v=""/>
    <s v=""/>
    <s v=""/>
    <s v=""/>
    <s v=""/>
    <s v=""/>
    <s v=""/>
    <s v=""/>
    <s v="04/11/16- emailed client new KOM date. waiting for reply. _x000d__x000a_04/04/16- Email client.adv KOM pushed to mid-june. 03/21/2016 - Prep onboard: On hold as per client's request.looking for clarifications from sales. _x000d__x000a_ _x000d__x000a_1/20/2016- Prep onboard. Client hasn't responded. Emailed client again. Await reply. _x000d__x000a_ _x000d__x000a_1/13/2016- Prep onboard. Emailed client again to arrange Wel Call. Still awaiting reply. _x000d__x000a_ _x000d__x000a_11/27/2015- Prep onboard. Emailed 1st contact email &amp; advised client KOM. Await reply. _x000d__x000a_11/26/2016- Prep onboard. Ask Dean if we're taking this on as it says HCM. Await reply.3/4/2016- Prep onboard. Wel Call DONE! 1st Chk Call 3/11@12pmEST."/>
    <s v="Dean Bonsujet"/>
    <s v=""/>
    <s v=""/>
    <s v=""/>
    <d v="2015-11-11T00:00:00"/>
    <d v="2015-11-05T00:00:00"/>
    <e v="#VALUE!"/>
    <e v="#VALUE!"/>
    <x v="0"/>
    <x v="2"/>
    <x v="0"/>
    <x v="0"/>
    <x v="0"/>
    <x v="0"/>
  </r>
  <r>
    <s v="Drake Meat Processors Inc"/>
    <s v="Deensha Bunhejee"/>
    <s v="Deensha Bunhejee"/>
    <n v="2362"/>
    <s v="Complete"/>
    <d v="2015-05-31T00:00:00"/>
    <d v="2015-06-02T00:00:00"/>
    <d v="2015-06-01T00:00:00"/>
    <d v="2015-07-13T00:00:00"/>
    <d v="2015-07-17T00:00:00"/>
    <d v="2015-12-25T00:00:00"/>
    <d v="2016-01-14T00:00:00"/>
    <d v="2016-01-22T00:00:00"/>
    <d v="2016-01-14T00:00:00"/>
    <s v="01/11/2016: At Risk for Project Closure, client not available for Service Call. Email sent awaiting response to reschedule."/>
    <s v="01/11/2016: At Risk for Project Closure, client not available for Service Call. Email sent awaiting response to reschedule. _x000d__x000a_ _x000d__x000a_ _x000d__x000a_01/04/2016: On Track for Project Closure. Client available on 1/11/15 for the Service Call, no issues. _x000d__x000a_ _x000d__x000a_ _x000d__x000a_ _x000d__x000a_12/15/2015: On Track for project closure, service reviewing account, no issues. _x000d__x000a_ _x000d__x000a_12/08/2015: On Track for Completion, service reviewing Documents, no issues. _x000d__x000a_ _x000d__x000a_ _x000d__x000a_11/30/2015: On Track for Project completion, working on Transfer documents, no issues. _x000d__x000a_ _x000d__x000a_ _x000d__x000a_11/23/2015: On Track for First Pay, Client Capturing Time, no issues. _x000d__x000a_ _x000d__x000a_ _x000d__x000a_11/16/2015: On Track for First Pay. Client Capturing Time, no issues. _x000d__x000a_ _x000d__x000a_11/09/2015: On Track for First Pay, client capturing time, no issues. _x000d__x000a_ _x000d__x000a_ _x000d__x000a_11/03/2015: On Track for First Transmit, no issues. _x000d__x000a_ _x000d__x000a_10/19/2015: On Track for project completion, Client capturing time, no issues. _x000d__x000a_ _x000d__x000a_10/14/2015: On Track for project completion, Client capturing time, no issues. _x000d__x000a_ _x000d__x000a_10/05/2015: On Track for First Pay. client capturing time, no issues. _x000d__x000a_ _x000d__x000a_09/29/2015: On Track for First Pay, client capturing time, no issues. _x000d__x000a_ _x000d__x000a_09/25/2015: On Track for First Pay, client capturing time, no issues. _x000d__x000a_ _x000d__x000a_09/22/2015: On Track for First Pay, client capturing time, no issues. _x000d__x000a_ _x000d__x000a_09/14/2015: At Risk for First Pay, client NEMA Clocks are not functional, they had to resend the clock back to Ceridian. _x000d__x000a_ _x000d__x000a_09/08/2015: On Track for First Pay, client NEMA Clocks are not functional, Andreas from Clock Support is helping. _x000d__x000a_ _x000d__x000a_08/31/2015: At Risk for First Pay, client still having issues with NEMA clock, Andreas from Clock Support is helping client. _x000d__x000a_ _x000d__x000a_08/25/2015: On Track for First Pay, client NEMA Clocks are having communication issues. Parature ticket logged and clock support is looking into this issue. _x000d__x000a_ _x000d__x000a_08/18/2015: On Track for First Pay, client capturing time, no issues. _x000d__x000a_ _x000d__x000a_08/11/2015: On Track for First Pay, client capturing time, no issues. _x000d__x000a_ _x000d__x000a_08/04/2015: On Track for First Pay, client capturing time, no issues. _x000d__x000a_ _x000d__x000a_07/27/2015: On Track for First Pay, client capturing time, no issues. _x000d__x000a_ _x000d__x000a_07/22/2015: On Track for Time Capture, client training the employees, no issues. _x000d__x000a_ _x000d__x000a_07/14/2015: At Risk for Time Capture, client has not received clocks yet. Gary Capello working on expedite _x000d__x000a_ _x000d__x000a_07/07/2015: On Track for Go-Live, external testing complete, need to upload employees. no issues. _x000d__x000a_ _x000d__x000a_07/03/2015: On Track for Go-Live, Adil needs to complete Prism conversion to PP, no issues. _x000d__x000a_ _x000d__x000a_06/29/2015: On Track for Go-Live, client testing, no issues. _x000d__x000a_ _x000d__x000a_06/24/2015: On Track for Go-Live, client testing, no issues. _x000d__x000a_ _x000d__x000a_06/16/2015: On Track for Go-Live, internal testing in progress, no issues. _x000d__x000a_ _x000d__x000a_06/09/2015: On Track for Go-Live, doing configuration, no issues. _x000d__x000a_ _x000d__x000a_06/01/2015: On Track for Go-Live, waiting for Workbook Sign-Off, no issues."/>
    <s v="Dean Bonsujet"/>
    <s v="PP4U148"/>
    <s v=""/>
    <s v=""/>
    <d v="2015-05-07T00:00:00"/>
    <d v="2015-05-29T00:00:00"/>
    <s v=""/>
    <s v=""/>
    <x v="1"/>
    <x v="0"/>
    <x v="1"/>
    <x v="1"/>
    <x v="4"/>
    <x v="1"/>
  </r>
  <r>
    <s v="Dynamic Team Sports Canada Co. Migration WFM Only"/>
    <s v=""/>
    <s v="Deensha Bunhejee"/>
    <n v="5880"/>
    <s v="Not Started"/>
    <d v="2016-05-02T00:00:00"/>
    <s v=""/>
    <s v=""/>
    <s v=""/>
    <s v=""/>
    <s v=""/>
    <s v=""/>
    <s v=""/>
    <s v=""/>
    <s v=""/>
    <s v="PS - 4/8/16 Welcome call scheduled for 4/19/16 @ 11:00 a.m. - First contact and on-boarding emails sent.  Awaiting client's response for availability to book Wel. call"/>
    <s v=""/>
    <s v="PP2K937"/>
    <s v="GREEN"/>
    <s v=""/>
    <d v="2016-04-01T00:00:00"/>
    <d v="2016-02-12T00:00:00"/>
    <e v="#VALUE!"/>
    <e v="#VALUE!"/>
    <x v="0"/>
    <x v="2"/>
    <x v="0"/>
    <x v="0"/>
    <x v="0"/>
    <x v="0"/>
  </r>
  <r>
    <s v="Edward Village Markham Inc  WFM Only"/>
    <s v="Sehnaaz Bhuttoo"/>
    <s v="Sehnaaz Bhuttoo"/>
    <n v="7992"/>
    <s v="Not Started"/>
    <d v="2016-04-28T00:00:00"/>
    <s v=""/>
    <s v=""/>
    <s v=""/>
    <s v=""/>
    <s v=""/>
    <s v=""/>
    <s v=""/>
    <s v=""/>
    <s v="04/11/16 - wel.call scheduled for 04/13/16 @ 11am EST.04/08/16- Client wants to start asap. Advised available spot end of April. Waiting for reply."/>
    <s v="04/11/16- wel.call scheduled for 04/13/16 @ 11am EST.04/08/16- Client wants to start asap. Advised available spot end of April. Waiting for reply."/>
    <s v=""/>
    <s v="PP2L659"/>
    <s v="GREEN"/>
    <s v=""/>
    <d v="2016-03-30T00:00:00"/>
    <d v="2016-03-09T00:00:00"/>
    <e v="#VALUE!"/>
    <e v="#VALUE!"/>
    <x v="0"/>
    <x v="0"/>
    <x v="0"/>
    <x v="0"/>
    <x v="0"/>
    <x v="0"/>
  </r>
  <r>
    <s v="Eitz Chaim Schools"/>
    <s v="Dylen Citta"/>
    <s v="Staline Lamarque"/>
    <n v="1680"/>
    <s v="In Progress"/>
    <d v="2015-12-31T00:00:00"/>
    <d v="2015-12-02T00:00:00"/>
    <d v="2015-12-02T00:00:00"/>
    <d v="2016-05-02T00:00:00"/>
    <s v=""/>
    <s v=""/>
    <s v=""/>
    <d v="2016-05-30T00:00:00"/>
    <s v=""/>
    <s v="04/12/2016: DM, At risk for go live, account reassigned due to IC having left the company. New IC to review set up and reschedule test walkthrough."/>
    <s v="04/12/2016: DM, At risk for go live, account reassigned due to IC having left the company. New IC to review set up and reschedule test walkthrough. _x000d__x000a_ _x000d__x000a_04/06/16-SL, GO live delayed from 04/12/16 to 05/02/16, customer, business will be closed for the next 2 weeks. _x000d__x000a_ _x000d__x000a_03/29/16- SL, At risk for Go live, Configuration review in progress to match new requirements, Test walkthrough scheduled with customer on the 03/30/16 for review. _x000d__x000a_ _x000d__x000a_03/08/16- SL, At risk for Go-Live, potential cancellation after discussion with sales rep, solution consultant, implementation and client. Product: system limitation for tracking and management of replacement employees. client review internally with management and will confirm by end of week. _x000d__x000a_ _x000d__x000a_03/01/16- SL, At risk for Go live, Dayforce isn't meeting customer's business needs, Dayforce trainer and SMEs engaged to resolve. _x000d__x000a_ _x000d__x000a_02/23/16- SL, On Track for Go live, awaiting client sign off ECD 2/24/16. No Issues. _x000d__x000a_ _x000d__x000a_02/16/16-On track for Go live, external testing, call with customer on 02/07/16 to review. _x000d__x000a_ _x000d__x000a_02/08/16-SL, Go Live delayed from 02/15/16 to 02/18/16, due to Test walkthrough moved to 02/09/16. _x000d__x000a_ _x000d__x000a_02/02/16 - SL, On Track for Go live, Test walkthrough scheduled for 03/02/16 no issues. _x000d__x000a_ _x000d__x000a_01/26/2016-SL, On Track for Go live, Org structure re-adjustment, no issues. _x000d__x000a_ _x000d__x000a_ _x000d__x000a_01/19/2016-SL, GO live delayed from 01/22/16 to 02/15/16, client: Business closure for week starting 25th of Jan. Testing will resume on 02/01. _x000d__x000a_ _x000d__x000a_01/12/16: SL, At risk for Go live, amendment to current org structure set up required as initial requirement is not working as expected. Set up in progress ECD 1/19/16. _x000d__x000a_ _x000d__x000a_12/29/15- On Track for Go live, Scheduling test walkthrough, no issues. _x000d__x000a_12/22/15- On Track for Go live, Scheduling test walkthrough, no issues. _x000d__x000a_ _x000d__x000a_12/15/15: On track for Go-Live. Configuration in progress. No issues. _x000d__x000a_12/08/15: On track for Go-Live. Configuration in progress. No issues. _x000d__x000a_12/1/2015-On Track for KOm no issues. _x000d__x000a_11/26/2015- Prep onboard. Onboard DONE. KOM 12/2 @1pmEST. _x000d__x000a_11/17/2015- Prep onboard. 1Chk call DONE. 2md Chk Call 11/26@11:30amEST. _x000d__x000a_11/2/2015- Prep onboard.Wel Call done. 1st Chk Call 11/17@11:30amEST. _x000d__x000a_9/8/2015- prep onboard. advised cleint Wel Call 11/2@11:30amest _x000d__x000a_8/20/2015- Prep onboard. DELAYED. Restart onboard Nov 2 @11:30amEST. Resent Wel Call invite. _x000d__x000a_8/18/2015- Prep onboard. Welcome call completed. 1st Checkpint Call 9/1 @1:30pmEST _x000d__x000a_8/13/2015- Prep onboard. Client didnt show up for Welcome Call. Sent 2 emails &amp;left vm. Awaiting reply. _x000d__x000a_7/20/2015- Prepping onboarding. Sent 1st contact email. Onboarding sched 8/13 @11amESt"/>
    <s v="Deeshal Muthusamimudah"/>
    <s v="PP1B328,PP4P508,PP41489"/>
    <s v="YELLOW"/>
    <s v=""/>
    <d v="2015-06-17T00:00:00"/>
    <d v="2015-06-17T00:00:00"/>
    <n v="129"/>
    <s v="Red Project"/>
    <x v="0"/>
    <x v="1"/>
    <x v="0"/>
    <x v="0"/>
    <x v="1"/>
    <x v="1"/>
  </r>
  <r>
    <s v="Ellard Enterprises Limited O/A Perth Home Building Centre; 399328 Ontario Limited O"/>
    <s v="Deensha Bunhejee"/>
    <s v="Deensha Bunhejee"/>
    <n v="9379"/>
    <s v="In Progress"/>
    <s v=""/>
    <d v="2015-01-13T00:00:00"/>
    <d v="2015-01-13T00:00:00"/>
    <d v="2015-02-06T00:00:00"/>
    <d v="2015-02-06T00:00:00"/>
    <d v="2015-09-07T00:00:00"/>
    <s v=""/>
    <d v="2016-04-28T00:00:00"/>
    <s v=""/>
    <s v="04/11/2016: On Track for Project Completion, client capturing time for the second location, no issues."/>
    <s v="04/11/2016: On Track for Project Completion, client capturing time for the second location, no issues. _x000d__x000a_ _x000d__x000a_ _x000d__x000a_04/04/2016: On Track for project Completion, client capturing time for second account, no issues. _x000d__x000a_ _x000d__x000a_ _x000d__x000a_03/28/2016: At Risk for Project Completion, client capturing time, still having some issues for finger enrollment for some employee, clock support team is working on fixing the issues. _x000d__x000a_ _x000d__x000a_ _x000d__x000a_ _x000d__x000a_03/21/2016: On Track for Project Completion, clock support team working on clock issue. _x000d__x000a_ _x000d__x000a_ _x000d__x000a_03/14/2016: On Track for Project Completion,awaiting client availability for service call, ETD: 03/16/2016 _x000d__x000a_ _x000d__x000a_ _x000d__x000a_03/08/2016: On Track for Project Closure, need to schedule service call, no issues. _x000d__x000a_ _x000d__x000a_ _x000d__x000a_02/29/2016: On Track Project Completion, Client confirmed punch policy is working as required, no issues. _x000d__x000a_ _x000d__x000a_ _x000d__x000a_02/22/2016: At Risk for Project Completion, client having clock issue, working with Shailendrasing to fix issues. _x000d__x000a_ _x000d__x000a_ _x000d__x000a_02/16/2016: At Risk for Project Completion, reviewing Overtime policy to fix issue. _x000d__x000a_ _x000d__x000a_ _x000d__x000a_02/09/2016: At Risk for Project Completion, client having time capturing issues again, log a ticket to clock support team. _x000d__x000a_ _x000d__x000a_ _x000d__x000a_02/01/2016: On Track for Project Completion, client capturing time no issues. _x000d__x000a_ _x000d__x000a_ _x000d__x000a_ _x000d__x000a_01/26/2016: On Track for Project Completion, client capturing time, no issues. _x000d__x000a_ _x000d__x000a_ _x000d__x000a_ _x000d__x000a_01/19/2015: Delayed Project Completion 01/27/2016 to 02/26/2016, people: client was on hold due to internet issues.  _x000d__x000a_ _x000d__x000a_ _x000d__x000a_07/29/2015: On Track for first punch, working on KPI import for client, no issues. _x000d__x000a_ _x000d__x000a_06/16/2015: At Risk for First Punch, client is not responding back on internet connection fixes. Dean to call Client ECD 06/18/15. _x000d__x000a_ _x000d__x000a_06/09/2015: On Track for First Punch, client would provide update on internet issue by 06/12/2015, working on schedule report.  _x000d__x000a_ _x000d__x000a_06/01/2015: At Risk for First Punch, Reported internet fix for client on 6/11/15. Working on budget scheduling import. _x000d__x000a_ _x000d__x000a_05/26/2015: At Risk for First Punch, client will have internet connection 6/3/15. Support team assisting for KPI setup. _x000d__x000a_ _x000d__x000a_05/19/2015: At Risk for First Punch, Awaiting for client response in regards to their internet connection issue. Working on KPI setup currently with the help of Anna. _x000d__x000a_ _x000d__x000a_05/14/2015: At Risk for first Punch, Dean called the client, awaiting for client updates on time frame to move forward with the implementation and fix their clock issues. _x000d__x000a_ _x000d__x000a_05/05/2015: At Risk for First Punch, client still having internet issues on their end. Waiting on Dharma to escalate the scheduling budgeting configuration part. _x000d__x000a_ _x000d__x000a_04/28/2015: At Risk for First Punch, client having internet issues on their end, waiting for client to fix it so that we can start capturing time. _x000d__x000a_ _x000d__x000a_04/20/2015: On Track for First Punch, client started punches for one location and having issues with the second location's clock. Already log a ticket and Gary is looking into this. _x000d__x000a_ _x000d__x000a_04/14/2015: On track for First Punch, still waiting for sale response in regards to their expectation from the clock. _x000d__x000a_ _x000d__x000a_03/31/2015: At Risk for first Punch, sales got a call scheduled with the client on April 7, no issues. _x000d__x000a_ _x000d__x000a_03/31/2015: At Risk for first Punch, client is sick sales to talk about her requirements in regards to Dayforce Touch. No issues"/>
    <s v="Dean Bonsujet"/>
    <s v="PP1G820,PP4F032,PP4L705"/>
    <s v="YELLOW"/>
    <s v=""/>
    <d v="2014-11-05T00:00:00"/>
    <d v="2014-10-30T00:00:00"/>
    <n v="338"/>
    <s v="Red Project"/>
    <x v="16"/>
    <x v="0"/>
    <x v="0"/>
    <x v="0"/>
    <x v="2"/>
    <x v="1"/>
  </r>
  <r>
    <s v="Elliott Turbomachinery Canada Inc."/>
    <s v="Dylen Citta"/>
    <s v="Dylen Citta"/>
    <n v="4080"/>
    <s v="On Hold"/>
    <s v=""/>
    <d v="2014-10-21T00:00:00"/>
    <s v=""/>
    <d v="2014-12-01T00:00:00"/>
    <s v=""/>
    <d v="2014-12-26T00:00:00"/>
    <s v=""/>
    <d v="2015-01-02T00:00:00"/>
    <s v=""/>
    <s v="6/5/15: to follow up with sales on 6/9/15 to determine action on project"/>
    <s v="6/5/15: to follow up with sales on 6/9/15 to determine action on project"/>
    <s v="Dean Bonsujet"/>
    <s v="PP4H939 &amp; PP4J341"/>
    <s v=""/>
    <s v=""/>
    <d v="2013-09-11T00:00:00"/>
    <d v="2013-08-23T00:00:00"/>
    <n v="54"/>
    <s v=""/>
    <x v="0"/>
    <x v="1"/>
    <x v="0"/>
    <x v="0"/>
    <x v="4"/>
    <x v="3"/>
  </r>
  <r>
    <s v="Enkon Information Systems Inc - Dayforce (Self Service Extended)"/>
    <s v="Mevina Veerasoo"/>
    <s v="Mevina Veerasoo"/>
    <n v="750"/>
    <s v="In Progress"/>
    <d v="2016-03-07T00:00:00"/>
    <d v="2016-03-10T00:00:00"/>
    <d v="2016-03-08T00:00:00"/>
    <d v="2016-05-12T00:00:00"/>
    <s v=""/>
    <s v=""/>
    <s v=""/>
    <d v="2016-05-23T00:00:00"/>
    <s v=""/>
    <s v="03/29/2016: On track for Go-Live. External testing- no issues."/>
    <s v="04/11/2016: On track for Go-Live. No issues. _x000d__x000a_ _x000d__x000a_ _x000d__x000a_ _x000d__x000a_ _x000d__x000a_ _x000d__x000a_04/06/2016: MV, On track for Go Live. Solution refinement in progress. No issues. _x000d__x000a_ _x000d__x000a_03/29/2016: On track for Go-Live. External testing- no issues. _x000d__x000a_ _x000d__x000a_03/22/2016: On track for Go-Live. External testing- no issues. _x000d__x000a_ _x000d__x000a_03/18/2016: On track for Go-Live. Internal Testing in progress. No issues. _x000d__x000a_ _x000d__x000a_03/04/2016 : Onboarding Process Complete , transferred to IC. _x000d__x000a_03/02/2016 - Discovery Packgae returned from client , KOM scheduled for March 8th as per client request. RO _x000d__x000a_02/19/2016 - Prep- admin welcome email sent to client Feb 19 requesting WC to be scheduled for MOND Feb 22. KOM March 18th confirmed by client .RO _x000d__x000a_2/8/2016- Prep onboard. Sent1st Contact Email. Advised KOM. Await reply."/>
    <s v="Dean Bonsujet"/>
    <s v="PP12102"/>
    <s v="GREEN"/>
    <s v=""/>
    <d v="2016-02-04T00:00:00"/>
    <d v="2016-01-28T00:00:00"/>
    <n v="53"/>
    <s v=""/>
    <x v="0"/>
    <x v="0"/>
    <x v="0"/>
    <x v="0"/>
    <x v="1"/>
    <x v="1"/>
  </r>
  <r>
    <s v="Enlyn Corp WFM Only"/>
    <s v="Mevina Veerasoo"/>
    <s v="Mevina Veerasoo"/>
    <n v="504"/>
    <s v="Complete"/>
    <d v="2016-02-16T00:00:00"/>
    <d v="2016-02-12T00:00:00"/>
    <d v="2016-02-12T00:00:00"/>
    <d v="2016-03-28T00:00:00"/>
    <d v="2016-03-18T00:00:00"/>
    <d v="2016-04-21T00:00:00"/>
    <d v="2016-04-11T00:00:00"/>
    <d v="2016-04-29T00:00:00"/>
    <d v="2016-04-13T00:00:00"/>
    <s v="04/13/2016 DA: Transfer to Service Call completed on 04/11/16 and there are no issues."/>
    <s v="04/11/2016: Transfer to Service Call done today.  No issues. _x000d__x000a_ _x000d__x000a_ _x000d__x000a_ _x000d__x000a_04/06/2016: MV, On track for Project Completion. Transfer to Service review in progress, No issues. _x000d__x000a_ _x000d__x000a_03/29/2016: On track for project completion. First Pay Transmit done yesterday. No issues. _x000d__x000a_ _x000d__x000a_03/22/2016: On track for project completion. Client is currently capturing time. No issues. _x000d__x000a_03/08/2016: On track for Go-Live. Client doing testing. No issues. _x000d__x000a_ _x000d__x000a_03/01/2016: On track for Go-Live. Client doing testing. No issues. _x000d__x000a_02/23/2016: On track for Go-Live. Internal Testing in progress. No issues. _x000d__x000a_ _x000d__x000a_02/16/2016: On track for Go-Live. Waiting for Discovery sign-off from client. No issues _x000d__x000a_ _x000d__x000a_1/27/2016- Prep onboard. DELAY!  _x000d__x000a_KOM pushed to 2/16. 1st Chk Call2/4@12:30pmEST &amp; 2/12@12:30pmEST.SENT ADVANCE DISC PACK. _x000d__x000a_ _x000d__x000a_ _x000d__x000a_1/21/2016- Prep onboard. Wel Call sched 1/27 @12noonEST. _x000d__x000a_ _x000d__x000a_ _x000d__x000a_1/20/2016- Prep onboard. Still awaiting reply regarding Wel Call from Mark/Kaya. Emailed again. Await reply. _x000d__x000a_ _x000d__x000a_1/15/2016- Prep onboard. Spoke w/ mark &amp;advised mid Feb KOM. He'll call me next wk to arrange Wel Call. Await reply. _x000d__x000a_ _x000d__x000a_12/10/2015- Prep onboard. 1st Contact email sent &amp; Emailed client advising April 2016 KOM. Await reply."/>
    <s v="Dean Bonsujet"/>
    <s v="PP48495"/>
    <s v="GREEN"/>
    <s v=""/>
    <d v="2015-12-08T00:00:00"/>
    <d v="2015-11-30T00:00:00"/>
    <s v=""/>
    <s v=""/>
    <x v="1"/>
    <x v="0"/>
    <x v="4"/>
    <x v="1"/>
    <x v="2"/>
    <x v="1"/>
  </r>
  <r>
    <s v="Entreprises Transkid Inc"/>
    <s v="Staline Lamarque"/>
    <s v="Staline Lamarque"/>
    <n v="1584"/>
    <s v="In Progress"/>
    <d v="2016-01-25T00:00:00"/>
    <d v="2016-01-26T00:00:00"/>
    <d v="2016-01-26T00:00:00"/>
    <d v="2016-04-25T00:00:00"/>
    <s v=""/>
    <s v=""/>
    <s v=""/>
    <d v="2016-05-25T00:00:00"/>
    <s v=""/>
    <s v="04/06/16, SL- Go live delayed from 04/06/16 to 04/24/16. Test walkthrough scheduled for 04/11/16."/>
    <s v="04/06/16, SL- Go live delayed from 04/06/16 to 04/24/16. Test walkthrough scheduled for 04/11/16. _x000d__x000a_ _x000d__x000a_03/29/15, SL- at risk for go live, test walkthrough haven't been confirmed yet. Manager engaged. _x000d__x000a_ _x000d__x000a_03/08/16- SL, At risk for Go-live, Test walkthrough had to be reschedule to 03/09/16. _x000d__x000a_ _x000d__x000a_03/01/16- SL, Go live delayed from 03/08/16 to 03/21/16, client, requested to schedule the test-walk through for the 03/07/2016. _x000d__x000a_ _x000d__x000a_02/22/16-SL, On Track for GO live, internal testing, no issues. _x000d__x000a_ _x000d__x000a_02/16/16- SL, On Track for Go Live, config completed, awaiting customer's HR import validation, no issues. _x000d__x000a_ _x000d__x000a_02/02/16- SL, On Track for go live, no issues, working on config. _x000d__x000a_ _x000d__x000a_01/26/2016-SL, On Track for GO live, Awaiting config sign off. _x000d__x000a_ _x000d__x000a_ _x000d__x000a_ _x000d__x000a_12/16/2015- Prep onboard. Onboard DONE!. Assigned to Staline. KOM Jan 25, 2016. _x000d__x000a_ _x000d__x000a_12/14/2015- Prep onboard. Emailed JAzie again. _x000d__x000a_12/2/2015- JAzie said client is away and back tomorrow. JAzie will call tomorrow to do preadmin.. _x000d__x000a_9/28/2015- Prep preadmin. JAzie confirmed client accepeted Dec KOM. JAzie will call client 3 weeks prior to do preadmin. _x000d__x000a_9/25/2015- Prep onboard. Advised JAzie to contact client again to tell Dec KOM. Await reply. _x000d__x000a_8/31/2015- Prep onboard- Emailed client 1st ciontact email&amp;advised Dec KOM. Await reply."/>
    <s v="Deeshal Muthusamimudah"/>
    <s v="PP40037"/>
    <s v="YELLOW"/>
    <s v=""/>
    <d v="2015-08-28T00:00:00"/>
    <d v="2015-08-23T00:00:00"/>
    <n v="87"/>
    <s v="Red Project"/>
    <x v="0"/>
    <x v="1"/>
    <x v="0"/>
    <x v="0"/>
    <x v="1"/>
    <x v="1"/>
  </r>
  <r>
    <s v="Fast-Sexing Technologies ULC"/>
    <s v="Deensha Bunhejee"/>
    <s v="Deensha Bunhejee"/>
    <n v="7440"/>
    <s v="On Hold"/>
    <d v="2015-08-31T00:00:00"/>
    <d v="2015-08-14T00:00:00"/>
    <d v="2015-08-13T00:00:00"/>
    <d v="2015-09-23T00:00:00"/>
    <d v="2015-09-10T00:00:00"/>
    <d v="2015-11-02T00:00:00"/>
    <s v=""/>
    <d v="2015-12-15T00:00:00"/>
    <s v=""/>
    <s v="11/30/15: project on hold client in peak period. To meet with client in February to discuss continuation"/>
    <s v="10/14/2015: At Risk for project completion, client training her employees. _x000d__x000a_ _x000d__x000a_10/05/2015: On Track for First Pay, client capturing time, no issues. _x000d__x000a_ _x000d__x000a_09/29/2015: On Track for First Pay, client capturing time, no issues. _x000d__x000a_ _x000d__x000a_09/22/2015: On Track for First Pay, client capturing time, no issues. _x000d__x000a_ _x000d__x000a_09/16/2015: On Track for First Punch, no issues. _x000d__x000a_ _x000d__x000a_09/14/2015: On Track for Go-Live, client testing, no issues. _x000d__x000a_ _x000d__x000a_09/08/2015: On Track for Go-Live, waiting for Powerpay setup to be completed to upload employees to Dayforce. _x000d__x000a_ _x000d__x000a_08/31/2015: On Track for Go-Live, Client Testing, the main point of contact changed. _x000d__x000a_ _x000d__x000a_08/25/2015: On Track for Go-Live, client testing, no issues. _x000d__x000a_ _x000d__x000a_08/18/2015: On Track for Go-Live, doing configuration, no issues. _x000d__x000a_ _x000d__x000a_08/11/2015: On Track for KOM, no issues. _x000d__x000a_ _x000d__x000a_7/31/2015- Preadmin completed. KOM TBD by client. Advised Deensha _x000d__x000a_7/29/2015- Prep onboarding. Email client KOM 11/2. Emailed 1st contact email."/>
    <s v="Dean Bonsujet"/>
    <s v="PP4V361, PP4V615"/>
    <s v="RED"/>
    <s v=""/>
    <d v="2015-07-24T00:00:00"/>
    <d v="2015-07-09T00:00:00"/>
    <n v="88"/>
    <s v=""/>
    <x v="17"/>
    <x v="0"/>
    <x v="0"/>
    <x v="0"/>
    <x v="9"/>
    <x v="3"/>
  </r>
  <r>
    <s v="Flavorcan International Inc"/>
    <s v="Sehnaaz Bhuttoo"/>
    <s v="Sehnaaz Bhuttoo"/>
    <n v="4680"/>
    <s v="In Progress"/>
    <d v="2015-08-31T00:00:00"/>
    <d v="2015-08-26T00:00:00"/>
    <d v="2015-08-26T00:00:00"/>
    <d v="2016-01-11T00:00:00"/>
    <d v="2015-11-25T00:00:00"/>
    <d v="2015-11-02T00:00:00"/>
    <s v=""/>
    <d v="2016-04-22T00:00:00"/>
    <s v=""/>
    <s v="4/12/16: On track for project completion. Awaiting service review _x000d__x000a_ _x000d__x000a_4/5/16: On track for project completion, documents to be sent to service by COB 4/6/16"/>
    <s v="4/12/16: On track for project completion. Awaiting service review _x000d__x000a_ _x000d__x000a_4/5/16: On track for project completion, documents to be sent to service by COB 4/6/16 _x000d__x000a_ _x000d__x000a_3/28/16: On track for project closure, first transmit completed, client still requires hand holding after 2 pay periods of time capture. Stat pay issue resolved _x000d__x000a_ _x000d__x000a_3/22/16: On track for project closure. First transmit scheduled for 3/24/16 _x000d__x000a_ _x000d__x000a_3/15/16: At risk for project closure, client refused to transmit during first transmit call. To assist client on next PP. _x000d__x000a_ _x000d__x000a_3/8/16: On track for project closure, working with client to answer queries during first time capture. First transmit scheduled for 3/10/16 _x000d__x000a_ _x000d__x000a_2/23/2016: On track for Project closure, First time capture in progress. First transmit scheduled for 3/9/16. _x000d__x000a_ _x000d__x000a_2/16/16: At risk for project completion, client will be running a parallel with PP this pay period First time capture will begin on 3/1/2016. _x000d__x000a_ _x000d__x000a_2/9/16: On track for project completion. Working with client to setup clocks for parallel run _x000d__x000a_ _x000d__x000a_2/2/16: On track for go live. Parature ticket logged, awaiting prod to begin first time capture _x000d__x000a_ _x000d__x000a_1/26/16: At risk for go live, client has requested more time for testing, referred to manager. _x000d__x000a_ _x000d__x000a_1/19/25: Go live on track, script has been run to clear down all balances. All client's queries has been resolved. Account to be promoted to production today 1/19/16 _x000d__x000a_ _x000d__x000a_01/12/16: At risk for Go-Live. Client still testing. A call has been schedule for 13/01/16 with client. _x000d__x000a_05/01/15: At risk for Go live. Client is still testing. Referred to manager to contact client regarding go live date. _x000d__x000a_ _x000d__x000a_12/18/15: At risk for Go live. Client is still testing. _x000d__x000a_ _x000d__x000a_12/8/15: At risk for go live. Client still testing and has additional configuration requests. _x000d__x000a_ _x000d__x000a_11/24/15: At risk for go live. Client has requested more time for testing. Calls scheduled with client to facilitate. _x000d__x000a_ _x000d__x000a_10/26/15: At risk for go live, client not responding to go live email. Dean to contact client again. _x000d__x000a_ _x000d__x000a_10/13/15: On track for go live, external testing in progress. No issues _x000d__x000a_ _x000d__x000a_10/6/15: On track for go live, external testing in progress. No issues _x000d__x000a_ _x000d__x000a_9/30/15: At risk for go live. Config complete, internal testing and review in progress. Walk through scheduled for 9/30/15 _x000d__x000a_ _x000d__x000a_9/21/15: At risk for go live, due to multiple changes on org structure. internal testing in progress.  _x000d__x000a_ _x000d__x000a_9/15/15: At risk for Go Live, change in org structure in progress according client's latest requirements. Employee data load file received back today. _x000d__x000a_ _x000d__x000a_9/8/15: On track for Go Live, Employee Data Load to be completed this week, awaiting return of employee details file from client to progress _x000d__x000a_ _x000d__x000a_9/1/15: On track for go live, KOM complete and signoff received. Config in progress _x000d__x000a_ _x000d__x000a_8/24/15: On track for KOM. No issues _x000d__x000a_ _x000d__x000a_8/18/2015- Prep onboard. 1st Checkpoint Call completed. 2nd Checkpoint Call completed on 8/20. Assigned to Sehnaaz for KOM next wk. _x000d__x000a_7/21/2015- Prepping onboarding. Welcome call completed. 1st Checkpoint call 8/18.  _x000d__x000a_7/10/2015- Prepping onboarding. Called, no answer. Emailed client to advise onboarding preadmin needs to be done this month. Sent First contact email. Awaiting response. _x000d__x000a_5/25/2015- Prepping preadmin. Preadmin 8/27 @11amEST. Conversion is 6/10. _x000d__x000a_5/11/2015- Prepping preadmin. Spoke w/ Al, &amp;wants me to call back to discuss WFM KOM etc."/>
    <s v="Dean Bonsujet"/>
    <s v="PP4U051"/>
    <s v="GREEN"/>
    <s v=""/>
    <d v="2015-04-23T00:00:00"/>
    <d v="2015-04-29T00:00:00"/>
    <n v="173"/>
    <s v="Red Project"/>
    <x v="18"/>
    <x v="0"/>
    <x v="0"/>
    <x v="0"/>
    <x v="2"/>
    <x v="1"/>
  </r>
  <r>
    <s v="Fort Mac All-Day Restaurant Inc"/>
    <s v="Deensha Bunhejee"/>
    <s v="Deensha Bunhejee"/>
    <n v="3150"/>
    <s v="In Progress"/>
    <d v="2015-10-31T00:00:00"/>
    <d v="2015-10-08T00:00:00"/>
    <d v="2015-10-07T00:00:00"/>
    <d v="2015-10-08T00:00:00"/>
    <d v="2015-11-03T00:00:00"/>
    <d v="2015-12-15T00:00:00"/>
    <s v=""/>
    <d v="2016-04-22T00:00:00"/>
    <s v=""/>
    <s v="04/11/2016: On Track for Project Completion, client capturing time, no issues."/>
    <s v="04/11/2016: On Track for Project Completion, client capturing time, no issues. _x000d__x000a_ _x000d__x000a_04/04/2016: On Track for Project Completion, client capturing time, no issues _x000d__x000a_ _x000d__x000a_ _x000d__x000a_03/28/2016: On Track for Project Completion, client capturing time, no issues. _x000d__x000a_ _x000d__x000a_ _x000d__x000a_03/21/2016: At Risk for project completion, client just got internet issue fixed, they are capturing time. _x000d__x000a_ _x000d__x000a_ _x000d__x000a_03/14/2016: At Risk for Project Completion, client having internet connection issue on their end thus not able to capture time, ETD: 03/18/2016 _x000d__x000a_ _x000d__x000a_ _x000d__x000a_03/08/2016: At Risk for Project Closure, client having issues with clock, working with clock support team to resolve issues. _x000d__x000a_ _x000d__x000a_ _x000d__x000a_02/29/2016: On Track for Project Completion, client capturing time, no issues. _x000d__x000a_ _x000d__x000a_ _x000d__x000a_02/22/2016: At Risk for Project Completion, client did not send the employee details for HRImport yet. _x000d__x000a_ _x000d__x000a_ _x000d__x000a_02/16/2016: At Risk for Project Completion, client did not send employees' details yet. _x000d__x000a_ _x000d__x000a_ _x000d__x000a_11/09/2015: At Risk for First Transmit, client Powerpay Go-Live is scheduled for 01/01/2016. _x000d__x000a_ _x000d__x000a_11/03/2015: On Track for First Punch, no issues.  _x000d__x000a_ _x000d__x000a_ _x000d__x000a_10/19/2015: On Track for Go-Live, external testing, no issues. _x000d__x000a_ _x000d__x000a_10/14/2015: On Track for Go-Live, configuration in progress, no issues. _x000d__x000a_ _x000d__x000a_10/01/2015- Prep onboard. Switched to Deensha. _x000d__x000a_9/30/2015- Prep onboard. Onboard done. KOM 10/7@1pmEST. _x000d__x000a_9/18/2015- Prep onboard. 1st Chk Call completed. 2nd Chk Call 9/30@3pmEST. Advised client that all Wel&amp;Disc Pack must be done along w/ training. _x000d__x000a_9/10/2015- Prep onboard. Client delayed 1st Chk Call. Resched 1st Chk Call to 9/17 @3pmEST. _x000d__x000a_8/13/2015- Prep onboard. Walked client thru DF Edu site. Client wanted me to reg Jaspreet Cheema for LM. 1st Chekcpoint Call 9/9@12noonEST _x000d__x000a_8/6/2015- Pre onbaord. Welcome call completed. DF Edu Tour 8/13@9:30amEST _x000d__x000a_7/13/2015- Prepping onboarding sched 8/6 11am. 1st contact email sent."/>
    <s v="Dean Bonsujet"/>
    <s v="PP4U471"/>
    <s v="GREEN"/>
    <s v=""/>
    <d v="2015-05-26T00:00:00"/>
    <d v="2015-05-27T00:00:00"/>
    <n v="142"/>
    <s v="Red Project"/>
    <x v="19"/>
    <x v="0"/>
    <x v="0"/>
    <x v="0"/>
    <x v="2"/>
    <x v="1"/>
  </r>
  <r>
    <s v="Fredericton International Airport Authority Inc - (T &amp; A)"/>
    <s v="Pascal  Citta"/>
    <s v="Pascal Citta"/>
    <n v="1260"/>
    <s v="In Progress"/>
    <d v="2016-03-30T00:00:00"/>
    <d v="2016-03-30T00:00:00"/>
    <d v="2016-03-30T00:00:00"/>
    <d v="2016-05-12T00:00:00"/>
    <s v=""/>
    <d v="2016-06-14T00:00:00"/>
    <s v=""/>
    <d v="2016-06-20T00:00:00"/>
    <s v=""/>
    <s v="03/29/2016 PC, On track for KOM, No issues"/>
    <s v="04/06/2016 PC, On track for Go-Live, External testing in progress, No issues _x000d__x000a_ _x000d__x000a_04/05/2016 PC, On track for Go-Live, No issues _x000d__x000a_ _x000d__x000a_03/30/2016 PC, On track for Go-Live, No issues _x000d__x000a_ _x000d__x000a_03/29/2016 PC, On track for KOM, No issues _x000d__x000a_ _x000d__x000a_03/23/2016 On Track recvd Disc Pckg , C/lock Req , Instance DB Assigned project to IC KOM 03/30. _x000d__x000a_03/18/2016: On track KOM March 30th, disc Doc's back March 24th. _x000d__x000a_03/09/2016 : Request Instance DB trying to have KOM March24 or 30th  .RO _x000d__x000a_03/01/2016 ISSUE with Clock Badges , email to internal team.RO _x000d__x000a_03/01/2016- Live Memb credentials sent to client.RO _x000d__x000a_02/29/2016 - OB Welcome call complete, Summary email sent , Discovery Pckg sent early client request, 02/25/2016 - OB pre-admin emails sent to client . WC scheduled for Feb 29 .RO"/>
    <s v="Dean Bonsujet"/>
    <s v="PP10741"/>
    <s v="GREEN"/>
    <s v=""/>
    <d v="2016-02-12T00:00:00"/>
    <d v="2016-01-26T00:00:00"/>
    <n v="59"/>
    <s v=""/>
    <x v="0"/>
    <x v="2"/>
    <x v="0"/>
    <x v="0"/>
    <x v="3"/>
    <x v="1"/>
  </r>
  <r>
    <s v="Galderma Canada Inc. Migration DSS"/>
    <s v="Deensha Bunhejee"/>
    <s v="Deensha Bunhejee"/>
    <n v="5520"/>
    <s v="Not Started"/>
    <d v="2016-06-13T00:00:00"/>
    <s v=""/>
    <s v=""/>
    <s v=""/>
    <s v=""/>
    <s v=""/>
    <s v=""/>
    <s v=""/>
    <s v=""/>
    <s v=""/>
    <s v="3/30/16 - Sent email Caroline advising her that her project was moved to June 2016 and to get in touch with us.  3/23/16 - Emailed Veronika (sales rep) to see if she can get a hold of client.  3/22/16 - Left voicemail for client to touch base with us.  3/21/16 - Email sent asking client for disc. pkg.  3/2/2016- Prep onboard. Emailed client req. for Disc Pack back by EOD. Await reply. _x000d__x000a_ _x000d__x000a_2/8/2016- Prep onboard. Client finally replied to email &amp;advised they'll try to complete Disc Pack&amp;training in 2 weeks. KOM was supposed to happen today, but will push out 1 month to March 8th. Await reply back from client. _x000d__x000a_ _x000d__x000a_2/2/2016- Prep onboard. NOT ON TRACK! Left vm&amp;emailed client. Await reply. _x000d__x000a_ _x000d__x000a_1/27/2016- Prep onboard. Emailed client again to ask when to do Chk Call. Await reply. _x000d__x000a_ _x000d__x000a_  _x000d__x000a_1/26/2016- Prep onboard. Client missed 1st Chk Call. Sent email. Await reply. _x000d__x000a_ _x000d__x000a_ _x000d__x000a_ _x000d__x000a_1/12/2016- Prep onboard. Wel Call DONE! 1st Chk Call 1/26 @11:30amEST. _x000d__x000a_ _x000d__x000a_12/16/2015- Prep onboard. Emailed 1st Contact Email. Also emailed client to advise 2/8 KOM. Await reply."/>
    <s v="Dean Bonsujet"/>
    <s v="PP16546"/>
    <s v=""/>
    <s v=""/>
    <d v="2015-12-08T00:00:00"/>
    <d v="2015-11-25T00:00:00"/>
    <e v="#VALUE!"/>
    <e v="#VALUE!"/>
    <x v="0"/>
    <x v="0"/>
    <x v="0"/>
    <x v="0"/>
    <x v="0"/>
    <x v="0"/>
  </r>
  <r>
    <s v="Gendon Polymer Services"/>
    <s v="Dylen Citta"/>
    <s v="Kavi Persand"/>
    <n v="1722"/>
    <s v="In Progress"/>
    <d v="2016-01-28T00:00:00"/>
    <d v="2016-02-03T00:00:00"/>
    <d v="2016-02-03T00:00:00"/>
    <d v="2016-03-28T00:00:00"/>
    <d v="2016-03-25T00:00:00"/>
    <s v=""/>
    <s v=""/>
    <d v="2016-05-06T00:00:00"/>
    <s v=""/>
    <s v="04/12/16:  At Risk For Project Completion.  Issue with type of clock sold to client.  Client sold Dayforce Clock without Fingerprint scanner, Client requires Dayforce Clock with Fingerprint scanner.  Jack Gowen(Sales) contacted to resolve issue."/>
    <s v="04/12/16:  At Risk For Project Completion.  Issue with type of clock sold to client.  Client sold Dayforce Clock without Fingerprint scanner, Client requires Dayforce Clock with Fingerprint scanner.  Jack Gowen(Sales) contacted to resolve issue. _x000d__x000a_ _x000d__x000a_03/29/16:  Go Live Delayed from 03/28 to 04/04.  Call scheduled with client on 04/01 to review refinements. _x000d__x000a_ _x000d__x000a_3/23/2016: DC, Delayed go live from 03/18/16 to 03/28/16. Client out of office on business trip. Sign off will be provided on her return on 03/24/16. _x000d__x000a_ _x000d__x000a_03/15/16: On Track for Go Live, Client currently testing.  No Issues. _x000d__x000a_ _x000d__x000a_3/3/2016: DM, Delayed Go live from 3/14/16 to 3/18/16. Process: Account reassigned delayed project by 1 week due to additional time required by new IC to review configuration and re-test. Test Walkthrough scheduled for 3/7/16. _x000d__x000a_ _x000d__x000a_03/01/2016: DM, On Track for go live, internal testing in progress. Test walkthrough scheduled for 03/04/2016. No Issues.  _x000d__x000a_ _x000d__x000a_02/23/2016: On track for go live. Internal testing in progress, no issues. _x000d__x000a_ _x000d__x000a_02/19/2016: On track for Go Live, Weekly call conducted, client has requested for job and positions name change. Next weekly call scheduled for Tuesday, February 23rd 2016. _x000d__x000a_ _x000d__x000a_ _x000d__x000a_02/16/2016: On track for Go Live, Weekly call conducted, client credentials requested for test environment. Next call scheduled for Friday, February 19th 2016 at 09:30 EST.  _x000d__x000a_ _x000d__x000a_ _x000d__x000a_02/11/2016: On track for Go Live, first Test Walkthrough conducted, client requested for the jobs and positions to be similar and Weekly call scheduled for 02/16/2016 at 09:30 EST. _x000d__x000a_ _x000d__x000a_ _x000d__x000a_02/08/2016: On track for Go Live. Workbook sign off received from client. No issues _x000d__x000a_ _x000d__x000a_ _x000d__x000a_01/28/2016: Kick Off Meeting Completed without covering Entitlements. Client has showed interest in Entitlements - awaiting confirmation from Sales Rep.  _x000d__x000a_ _x000d__x000a_ _x000d__x000a_01/22/2016- ONBOARDING process closed all doc's posted on SharePoint , email to PL to schedule KOM. RO _x000d__x000a_01/08/2016-2nd chk call sch Jan22. RO _x000d__x000a_12/04/2015- Discovery Pckg sent early as per CL Request.RO _x000d__x000a_11/20/2015- prep onboard. Wel call DONE. Chk Call 12/4@11am.RO _x000d__x000a_11/19/2015- Prep onboard. Welc Call DONE! RO _x000d__x000a_10/06/2015- Prep onboard. Ricki sent 1st contact email and sched Welc Call for .RO"/>
    <s v="Deeshal Muthusamimudah"/>
    <s v="PP2E227"/>
    <s v="GREEN"/>
    <s v=""/>
    <d v="2015-09-30T00:00:00"/>
    <d v="2015-09-29T00:00:00"/>
    <n v="68"/>
    <s v=""/>
    <x v="1"/>
    <x v="1"/>
    <x v="0"/>
    <x v="0"/>
    <x v="1"/>
    <x v="1"/>
  </r>
  <r>
    <s v="General Bank of Canada - Dayforce (T &amp; A)"/>
    <s v=""/>
    <s v="Juan Gordon Peter NEL"/>
    <n v="1722"/>
    <s v="Not Started"/>
    <d v="2016-06-29T00:00:00"/>
    <s v=""/>
    <s v=""/>
    <s v=""/>
    <s v=""/>
    <s v=""/>
    <s v=""/>
    <s v=""/>
    <s v=""/>
    <s v=""/>
    <s v="4/11/16 - Brian emailed and asked for a conference call to be set up on 4/22/16 when payroll provider will be in office with him.  I sent an email to Mallorie and asked her to get in contact with Brian.  Sent an email to Brian as well informing him that Mallorie is the best person to speak with him and the payroll provider.   04/01/16 - Brian (client) emailed and wants to cancel the project.  Sent an email trying to save project.  CCed sales rep Mallorie.  Awaiting reply.  3/22/16 - Called client to get live memberships credentials.  Shane (the original contact) no longer works for the org.  Spoke with Brian (CFO), he advised that he outsourced payroll and that he'd like the project to be on hold for now.  He will check with his new payroll provider and advise whether he will go forward with Dayforce or not. _x000d__x000a_3/17/16 - Wel. call completed - waiting on Shane to provide 2nd person to be set up for live membership 1st checkpoint call on March 24.  Wel pkg sent. _x000d__x000a_2/8/2016- Prep onboard. Wel Call 3/16 @11:30amEST. _x000d__x000a_ _x000d__x000a_ _x000d__x000a_2/8/2016- Prep onboard. Sent1st Contact Email. Advised KOM. Await reply."/>
    <s v=""/>
    <s v="PP2K010"/>
    <s v=""/>
    <s v=""/>
    <d v="2016-02-03T00:00:00"/>
    <d v="2016-01-15T00:00:00"/>
    <e v="#VALUE!"/>
    <e v="#VALUE!"/>
    <x v="0"/>
    <x v="2"/>
    <x v="0"/>
    <x v="0"/>
    <x v="0"/>
    <x v="0"/>
  </r>
  <r>
    <s v="Gestion Sinomonde Inc O/A Holiday Inn Select Montreal Centre-Ville"/>
    <s v="Natasha Manick"/>
    <s v="Maria Calabrese"/>
    <n v="5460"/>
    <s v="In Progress"/>
    <s v=""/>
    <d v="2014-12-10T00:00:00"/>
    <d v="2014-12-10T00:00:00"/>
    <d v="2015-06-10T00:00:00"/>
    <d v="2015-06-12T00:00:00"/>
    <d v="2016-01-18T00:00:00"/>
    <s v=""/>
    <d v="2016-04-30T00:00:00"/>
    <s v=""/>
    <s v="04/12/2016: DM, On Track for project completion. Awaiting service approval. No Issues"/>
    <s v="04/12/2016: DM, On Track for project completion. Awaiting service approval. No Issues _x000d__x000a_ _x000d__x000a_04/06/2016: NM, At risk for Project Completion. Account still under review by the Service team. Escalated to management. _x000d__x000a_ _x000d__x000a_03/29/2016: NM, Project Completion delayed from  03/30/16 to 04/15/16. Process: Parature ticket logged for TTS, Awaiting response from Service team _x000d__x000a_ _x000d__x000a_03/23/2016: NM, Project Completion delayed from  03/25/16 to 03/30/16. Process: TTS documents prepped and sent, awaiting reply from service team. No outstanding issues. _x000d__x000a_ _x000d__x000a_03/15/2016: NM, On track for Project Completion. Prepping Transfer to Service documents. Hand-holding client. _x000d__x000a_ _x000d__x000a_03/01/2016: NM, Delayed Project Completion from  03/0216 to 03/17/16. People, process: Client requested new DC department/site. Insync and DF IC away for the week. Resuming on 3/7. _x000d__x000a_ _x000d__x000a_02/22/2016: NM, At risk for Project Completion. Assisting client for 4th pay, meeting scheduled with all stakeholders on 24/02 to review project. _x000d__x000a_ _x000d__x000a_02/16/2016: NM, Delayed Project Completion from  02/24/16 to 03/02/16. People: Client raised few WFM/Insync issues and requested handholding an additional run. _x000d__x000a_ _x000d__x000a_02/08/2016: NM, Delayed Project Completion from  02/12/16 to 02/24/2016. Process, SFTP resolution provided today. Successful 3rd transmit to Insync, prepping TTS documents. _x000d__x000a_ _x000d__x000a_02/16/2016: NM, Delayed Project Completion from  02/24/16 to 03/02/16. People: Client raised few WFM/Insync issues and requested handholding an additional run. _x000d__x000a_ _x000d__x000a_ _x000d__x000a_02/01/2016: NM, At risk for Project Completion.   No resolution provided from CM team yet for the SFTP issue. Assisting the client for 3rd run. _x000d__x000a_ _x000d__x000a_ _x000d__x000a_1/27/2016: NM, At risk for Project Completion. Second live run processed manually without issues. But no resolution provided from CM team yet for the SFTP issue. Assisting the client for 3rd run. _x000d__x000a_ _x000d__x000a_1/20/2016: NM, At Risk for Project Completion. SFTP issue still not resolved, parature ticket escalated. No ETA provided. _x000d__x000a_Second run live will be processed manually. _x000d__x000a_ _x000d__x000a_1/19/2016: On track for Second Pay. Assisting client with correction of HR records and import of previous balances. No issues. _x000d__x000a_ _x000d__x000a_1/11/2016: On track for Second Pay. First live run complete, via manual upload of WFM exports. SFTP issue encountered with Hosted Insync. (Parature #381799) _x000d__x000a_ _x000d__x000a_12/29/2015: On track for First Pay. Exports from Dayforce to Insync in progress  and prepping first pay. No issues. _x000d__x000a_ _x000d__x000a_12/22/2015: On track for First Pay. Direct deposit information under verification  and prepping first pay. No issues. _x000d__x000a_ _x000d__x000a_12/15/2015: On track for First Pay. Parallel test in progress. No issues. _x000d__x000a_ _x000d__x000a_12/1/2015: First Pay delayed from 11/9/15 to 9th Jan 2016. People: Client readiness. _x000d__x000a_ _x000d__x000a_10/27/15 - On track for First Pay. Timesheet review in progress. No issues. _x000d__x000a_ _x000d__x000a_10/19/2015: First Time Capture delayed form 6/15/15 to 10/12/15. People: Main contact changed, training of new resources added a new 55-day timeline to the project. Time Capture in progress, prepping for first pay Nov 16. Assisted by Valerie B and Thibaut E. _x000d__x000a_ _x000d__x000a_10/14/15: On track for First Pay on 2nd week of Nov. Time Capture in progress, insync training to be re-scheduled. Parallel transmit on insync in progress. _x000d__x000a_ _x000d__x000a_10/06/15: On track for First Pay on 2nd week of Nov. Time Capture in progress, insync training to be re-scheduled. _x000d__x000a_ _x000d__x000a_9/15/2015: At risk for First Pay. Client not ready to commit to first pay date as training still in progress.  _x000d__x000a_ _x000d__x000a_9/1/2015: On track for First Pay. Sandbox testing in progress. Client training for WFM/insync in progress. _x000d__x000a_ _x000d__x000a_8/19/2015: At risk for First Pay. Timeline to be reviewed afresh, starting from Sandbox phase. Client training in progress. _x000d__x000a_ _x000d__x000a_8/10/2015 - At risk for First Pay. New contact remains unavailable for training. _x000d__x000a_ _x000d__x000a_7/28/2015 - On track for First Pay. Assisting new client contact with UI training. _x000d__x000a_ _x000d__x000a_7/20/15 - On track for re-scheduled First Live Run. Timeline delayed due to main contact leaving the company. _x000d__x000a_ _x000d__x000a_06/23/15 - On track for First Live Run. Time capture in progress. No issues. (Account to be re-assigned to Renato's team) _x000d__x000a_ _x000d__x000a_06/15/15 - On track for First Time Capture. Clock setup in progress. No issues. _x000d__x000a_ _x000d__x000a_06/11/15 - On track for First Time Capture. Ticket logged for Production. No issues. _x000d__x000a_ _x000d__x000a_06/01/15-Go live delayed from 05/29/15 to 06/10/15 People:Config changes due to incorrect setup by previous IC _x000d__x000a_ _x000d__x000a_05/19/2015 - On track for Actual Go Live. Parallel run to Insync was successful. No issues. _x000d__x000a_ _x000d__x000a_05/11/15-On track for go live, reassigned to Natasha Manick, no issues"/>
    <s v="Deeshal Muthusamimudah"/>
    <s v="MON3786"/>
    <s v="YELLOW"/>
    <s v=""/>
    <d v="2014-10-15T00:00:00"/>
    <d v="2014-09-30T00:00:00"/>
    <n v="363"/>
    <s v="Red Project"/>
    <x v="20"/>
    <x v="1"/>
    <x v="0"/>
    <x v="0"/>
    <x v="2"/>
    <x v="1"/>
  </r>
  <r>
    <s v="GFI Systems Inc - Self service"/>
    <s v=""/>
    <s v="Bachira Allybocus"/>
    <n v="480"/>
    <s v="Not Started"/>
    <d v="2016-05-09T00:00:00"/>
    <s v=""/>
    <s v=""/>
    <s v=""/>
    <s v=""/>
    <s v=""/>
    <s v=""/>
    <s v=""/>
    <s v=""/>
    <s v=""/>
    <s v="ON TRACK! ON TRACK! 04/11/15- client adv already had a wel.call b4/ very busy person/specified he only needs workflows configured. disc.workbook sent.   _x000d__x000a_04/05/16: client rescheduled wel call 05/12 @ 12pm EST. _x000d__x000a_ 04/01/16- Prep Onboard:Wel.call scheduled on 04/05 @ 12pm EST.1st contact email sent.Adv KOM."/>
    <s v=""/>
    <s v="PP4Y219"/>
    <s v="GREEN"/>
    <s v=""/>
    <d v="2016-02-26T00:00:00"/>
    <d v="2016-12-31T00:00:00"/>
    <e v="#VALUE!"/>
    <e v="#VALUE!"/>
    <x v="0"/>
    <x v="2"/>
    <x v="0"/>
    <x v="0"/>
    <x v="0"/>
    <x v="0"/>
  </r>
  <r>
    <s v="Global Mountain Solutions Inc"/>
    <s v="Natasha Manick"/>
    <s v="Natasha Manick"/>
    <n v="2880"/>
    <s v="On Hold"/>
    <d v="2015-10-31T00:00:00"/>
    <d v="2015-10-16T00:00:00"/>
    <d v="2015-10-16T00:00:00"/>
    <d v="2016-04-20T00:00:00"/>
    <s v=""/>
    <d v="2016-03-29T00:00:00"/>
    <s v=""/>
    <d v="2016-05-13T00:00:00"/>
    <s v=""/>
    <s v="04/13/16 DA:  Account needs to be cancelled as per feedback from Shawn Roth on 04/06/16 - Client has mentioned that the solution will not work for the structure of her business, and also that it has turned out to be not what she was sold, awaiting cancellation email confirmation from client to cancel project"/>
    <s v="04/13/16 DA:  Account needs to be cancelled as per feedback from Shawn Roth on 04/06/16 - Client has mentioned that the solution will not work for the structure of her business, and also that it has turned out to be not what she was sold, awaiting cancellation email confirmation from client to cancel project _x000d__x000a_ _x000d__x000a_04/06/2016: NM, At risk for Go-live. Due to work assignment issue, meeting has been scheduled with the sales rep, solutions consultant, IC, client and manager to review. _x000d__x000a_ _x000d__x000a_03/29/16: DM. Go live delayed from 3/8/16 to 4/20/16. Product: Client employees can have multiple pay rates in one pay period hence causing issues with payroll. Client doesn't want to manually having to change the rates for 60+ employees every pay period. Solutions consultant and sales rep in talks with the client. _x000d__x000a_ _x000d__x000a_03/23/2016: NM, Project Completion delayed from 04/05to 05/13. People, Product: The client is currently questioning the payroll processing from DF to PP since her employees have varying rates each pay period. She believes, having to change HR rates every pay is time consuming and defeats the purpose of automation. Sales and Solutions consultant engaged. Project completion at risk. _x000d__x000a_ _x000d__x000a_03/15/2016: NM, On track for Project Completion. Ticket logged for Production environment. No issues. _x000d__x000a_ _x000d__x000a_03/09/2016: NM, Go Live delayed from 03/08 to 03/11. People: Client requested for sales quote for additional module and currently testing dockets. No issues. _x000d__x000a_ _x000d__x000a_03/01/2016: NM, On track for go live, project came off hold on 2/26/16, new timeline reviewed with client and agreed with client, external testing in progress. No issues _x000d__x000a_ _x000d__x000a_12/15/15: On track for Go-Live. Client updating pay rates for multiple work assignments. No issues. _x000d__x000a_ _x000d__x000a_12/1/2015: Go Live delayed from 11/25/15 to 12/18/15. People, Process: After configuring and testing, client realized that she would have to input about 20 work assignments per employee, with 20 individual rates - which change on a pay period basis. (200 employees on Dayforce) The permutations and combinations being too vast, client opted to simplify her org structure and job titles. New config in progress. _x000d__x000a_ _x000d__x000a_ _x000d__x000a_11/24/15: On track for Go Live. Sandbox testing and solution refinement in progress. No issues. _x000d__x000a_ _x000d__x000a_11/17/2015: On track for Go Live. Sandbox review and solution refinement in progress. No issues. _x000d__x000a_ _x000d__x000a_10/27/15: On track for Go-live. Config in progress. No issues.  _x000d__x000a_ _x000d__x000a_10/19/15: On Track for Go live. Awaiting client sign off. No issues _x000d__x000a_ _x000d__x000a_10/5/2015- Prep onboard. Onboard done. KOM 10/9@12pmEST _x000d__x000a_9/18/2015- Prep onboard. 1st chk Call completed. 2nd Chk Call 10/5@3pmEST. KOM 10/9@12pmEST _x000d__x000a_9/15/2015- Prep onboard. Client resched 1st Chk Call 9/18@12 _x000d__x000a_9/11/2015- Prep onboard. Client postpone 1st Chk Call to 9/17@12pmEST. _x000d__x000a_8/27/.2015- Prep onboard. Welcome call complete. 1st Checkpoint 9/11@12pmEST _x000d__x000a_8/20/2015- Prep onboard. Emailed client new KOM 10/6. Welcome call 8/27 @12pmEST _x000d__x000a_7/29/2015- Prep onboarding. Email client KOM 10/30. Emailed 1st contact email. _x000d__x000a_03/08/2015-email 3 sent-darshynee _x000d__x000a_24/08/2015-email 4 sent-darshynee _x000d__x000a_21/09/2015-email 5 sent-darshynee"/>
    <s v="Deeshal Muthusamimudah"/>
    <s v="PP21030, PP4M121"/>
    <s v="YELLOW"/>
    <s v=""/>
    <d v="2015-07-14T00:00:00"/>
    <d v="2015-07-08T00:00:00"/>
    <n v="151"/>
    <s v=""/>
    <x v="0"/>
    <x v="1"/>
    <x v="0"/>
    <x v="0"/>
    <x v="1"/>
    <x v="1"/>
  </r>
  <r>
    <s v="Grand River Hardware Company Limited WFM Only"/>
    <s v="Sehnaaz Bhuttoo"/>
    <s v="Sehnaaz Bhuttoo"/>
    <n v="1344"/>
    <s v="In Progress"/>
    <d v="2016-03-14T00:00:00"/>
    <d v="2016-03-15T00:00:00"/>
    <d v="2016-03-15T00:00:00"/>
    <d v="2016-04-19T00:00:00"/>
    <s v=""/>
    <s v=""/>
    <s v=""/>
    <d v="2016-05-13T00:00:00"/>
    <s v=""/>
    <s v="4/12/16: On track for go live, working on refinements. To finalize details with client by EOW for go live _x000d__x000a_ _x000d__x000a_4/5/16: On track for go live, Client currently testing. No issues"/>
    <s v="4/12/16: On track for go live, working on refinements. To finalize details with client by EOW for go live _x000d__x000a_ _x000d__x000a_4/5/16: On track for go live, Client currently testing. No issues _x000d__x000a_ _x000d__x000a_3/28/16: On track for go live, employee data load and internal testing in progress, no issues _x000d__x000a_ _x000d__x000a_3/22/16: On track for go live, Config in progress, no issues _x000d__x000a_ _x000d__x000a_3/15/16: On track for go live, KOM complete, awaiting workbook signoff to progress to config. _x000d__x000a_ _x000d__x000a_3/7/2016- Prep onboard. ONBOARD DONE!. KOM wk of 3/14th. Assigned to Sehnaaz. _x000d__x000a_1/26/2016- Prep onboard. Emailed 1st Contact Email and advised client KOM. Await reply."/>
    <s v="Dean Bonsujet"/>
    <s v="PP12643"/>
    <s v=""/>
    <s v=""/>
    <d v="2016-01-22T00:00:00"/>
    <d v="2016-01-14T00:00:00"/>
    <n v="44"/>
    <s v=""/>
    <x v="0"/>
    <x v="0"/>
    <x v="0"/>
    <x v="0"/>
    <x v="1"/>
    <x v="1"/>
  </r>
  <r>
    <s v="Groupe Ultima Inc"/>
    <s v="Natasha Manick"/>
    <s v="Natasha Manick"/>
    <n v="3600"/>
    <s v="Complete"/>
    <d v="2015-09-30T00:00:00"/>
    <d v="2015-09-16T00:00:00"/>
    <d v="2015-09-15T00:00:00"/>
    <d v="2016-01-06T00:00:00"/>
    <d v="2016-01-13T00:00:00"/>
    <d v="2016-02-25T00:00:00"/>
    <d v="2016-02-29T00:00:00"/>
    <d v="2016-03-25T00:00:00"/>
    <d v="2016-03-24T00:00:00"/>
    <s v="03/23/16: NM, On track for Project Completion. TTS call scheduled on 3/24. No issues."/>
    <s v="03/23/16: NM, On track for Project Completion. TTS call scheduled on 3/24. No issues. _x000d__x000a_ _x000d__x000a_03/15/16: NM, Delay Project completion 03/11/16 to 03/18/16. Process: IC out of office. TTS call not yet scheduled. No Outstanding issues. _x000d__x000a_ _x000d__x000a_03/09/16: NM, Delay Project completion 03/08/16 to 03/11/16. Process: Call re-scheduled for 03/11/16 due to IC/Service rep availability, No Outstanding issues. _x000d__x000a_ _x000d__x000a_02/29/16: NM, Delay Project completion 02/26/16 to 03/08/16. Process: Client not available for TTS call this week, call scheduled for 03/08/16, No Outstanding issues. _x000d__x000a_ _x000d__x000a_02/16/16: NM, Delay Project completion 02/18/16 to 02/26/16. People, process: Employee Xref code blank on blue core, causing pay stubs not to populate automatically on DF. Canada Projects fixed the issue, awaiting for pay date 18/02 to verify if the issue is resolved. _x000d__x000a_ _x000d__x000a_ _x000d__x000a_02/08/16: NM, Delay Project completion 02/15/16 to 02/19/16. People, process: Client made changes to pay policy rule - OT banking. Requires some testing. _x000d__x000a_ _x000d__x000a_02/01/2016: NM,  On track for Project Completion. Prepping TTS documents. No DF-related issues. _x000d__x000a_ _x000d__x000a_01/27/2016: NM, On track for Project Completion. Transfer to service in progress. Assisting client with final touch-ups. No Issues. _x000d__x000a_ _x000d__x000a_01/19/16: NM, On track for Project Completion. First Pay run without issues, prepping TTS documents. No issues. _x000d__x000a_ _x000d__x000a_01/13/16: NM, Delay Project completion 02/01/16 to 02/15/16. Process: Account came off hold on 01/08/16 and client sign off for go live. Account went live 01/12/16. Time capturing in progress. _x000d__x000a_ _x000d__x000a_ _x000d__x000a_12/1/15 - Go Live delayed from 11/06/15 to 01/06/16. People: Client readiness;  is processing first pay in 2016, requested to go on hold as from 1 week of December until 8th January for 1st payroll due to T4's in December. _x000d__x000a_ _x000d__x000a_ _x000d__x000a_ _x000d__x000a_10/27/15: Go-Live date delayed from 10/23/15 to 11/06/15. People, Process: No french training available in October, client requested to complete training scheduled on 3rd and 4th November before going live. _x000d__x000a_ _x000d__x000a_10/19/15: On track for Go Live. Client testing in progress, prepping for go live date. No issues. _x000d__x000a_ _x000d__x000a_10/14/15: On track for Go Live. Client testing in progress. No issues. _x000d__x000a_ _x000d__x000a_09/29/15: On track for Go Live. Config in progress. No issues. _x000d__x000a_ _x000d__x000a_09/15/15: On track for Go Live. KOM complete, awaiting sign off. No issues. _x000d__x000a_ _x000d__x000a_09/09/2015: On Track for KOM. Scheduled on 15th September. No issues _x000d__x000a_8/31/2015- Prep preadmin done by J.Azie. Preadmin completed by J.Azie&amp;Nisrine. Advised Natasha to arrange KOM _x000d__x000a_5/29/2015- Preadmin completed by J.Azie. _x000d__x000a_5/25/2015- Prepping preadmin. Emailed J.Azie again to contact client. _x000d__x000a_5/5/2015- Prepping preadmin. Payroll will be set up for 5/27. Emailed J.Azie to contact client to advise of KOM."/>
    <s v="Deeshal Muthusamimudah"/>
    <s v="PP4T970, PP4T971"/>
    <s v=""/>
    <s v=""/>
    <d v="2015-05-24T00:00:00"/>
    <d v="2015-05-13T00:00:00"/>
    <s v=""/>
    <s v=""/>
    <x v="1"/>
    <x v="1"/>
    <x v="3"/>
    <x v="1"/>
    <x v="7"/>
    <x v="1"/>
  </r>
  <r>
    <s v="Holiday Inn Express &amp; Suites St. John's Airport - WFM Only"/>
    <s v="Sehnaaz Bhuttoo"/>
    <s v="Sehnaaz Bhuttoo"/>
    <n v="1260"/>
    <s v="Complete"/>
    <d v="2016-01-19T00:00:00"/>
    <d v="2016-01-19T00:00:00"/>
    <d v="2016-01-19T00:00:00"/>
    <d v="2016-02-19T00:00:00"/>
    <d v="2016-02-22T00:00:00"/>
    <s v=""/>
    <s v=""/>
    <d v="2016-03-25T00:00:00"/>
    <d v="2016-04-01T00:00:00"/>
    <s v="3/28/16: On track for project closure, TTS scheduled for Thursday 3/30/16, no issues _x000d__x000a_ _x000d__x000a_3/22/16: On track for project closure, TTS scheduled for Thursday 3/24/16, no issues"/>
    <s v="3/28/16: On track for project closure, TTS scheduled for Thursday 3/30/16, no issues _x000d__x000a_ _x000d__x000a_3/22/16: On track for project closure, TTS scheduled for Thursday 3/24/16, no issues _x000d__x000a_ _x000d__x000a_3/15/16: On track for project closure, Sent to service, awaiting review. _x000d__x000a_ _x000d__x000a_3/8/16: On track for project closure. First transmit successful, signoff received. Reviewing TTS documents. To be sent to service by 3/10/16 _x000d__x000a_ _x000d__x000a_3/1/16: On track for project closure, client capturing time, first transmit scheduled for 3/7/16, no issues _x000d__x000a_ _x000d__x000a_2/23/16: On track for project closure, working on registering employees and first time capture. _x000d__x000a_ _x000d__x000a_2/16/16: On track for go live, client working on external testing. Stat holiday issue resolve. Call scheduled for 2/17/16 for go live. no issues _x000d__x000a_ _x000d__x000a_2/9/16: On track for go live. Client currently testing, call scheduled for review. _x000d__x000a_ _x000d__x000a_2/2/16: On track for go live, config and ee data load complete, walk through to be scheduled with client this week _x000d__x000a_ _x000d__x000a_1/26/16: On track for go live, configuration in progress, awaiting client to input all employees on PP to complete employee data load _x000d__x000a_ _x000d__x000a_1/19/16: On track for go live, KOM complete. Awaiting signoff to begin config. _x000d__x000a_ _x000d__x000a_1/5/2015- Preadmin DONE! KOM 1/19 11-1EST. Assigned to Sehnaaz _x000d__x000a_12/30/2015- Prep onboard. Emailed client KOM of 2/22. Await reply from client. _x000d__x000a_12/24/2015- Prep onboard. Emailed client 1st Contact Email. Sent email to get PP setup. _x000d__x000a_Await reply from Dean about when KOM."/>
    <s v="Dean Bonsujet"/>
    <s v="PP4X887"/>
    <s v=""/>
    <s v=""/>
    <d v="2015-12-23T00:00:00"/>
    <d v="2015-12-11T00:00:00"/>
    <s v=""/>
    <s v=""/>
    <x v="1"/>
    <x v="0"/>
    <x v="4"/>
    <x v="1"/>
    <x v="7"/>
    <x v="1"/>
  </r>
  <r>
    <s v="INDEPENDENT QUALITY HOME CARE LTD - Dayforce (T &amp; A)"/>
    <s v=""/>
    <s v="Mahesh Baboolall"/>
    <n v="1974"/>
    <s v="Not Started"/>
    <d v="2016-05-18T00:00:00"/>
    <s v=""/>
    <s v=""/>
    <s v=""/>
    <s v=""/>
    <s v=""/>
    <s v=""/>
    <s v=""/>
    <s v=""/>
    <s v=""/>
    <s v="ON TRACK! 04/12/16- Wel.call completed. _x000d__x000a_04/05/16-Wel.call scheduled on 04/12 @ 1pm EST. _x000d__x000a_04/04/16-OM Prep Onboard: 1st contact email sent.Adv KOM date."/>
    <s v=""/>
    <s v="PP1C278"/>
    <s v="GREEN"/>
    <s v=""/>
    <d v="2016-03-04T00:00:00"/>
    <d v="2016-02-29T00:00:00"/>
    <e v="#VALUE!"/>
    <e v="#VALUE!"/>
    <x v="0"/>
    <x v="2"/>
    <x v="0"/>
    <x v="0"/>
    <x v="0"/>
    <x v="0"/>
  </r>
  <r>
    <s v="J. Jenkins &amp; Son Landscape Contractors Ltd"/>
    <s v="Juan Nel"/>
    <s v="Dylen Citta"/>
    <n v="1440"/>
    <s v="In Progress"/>
    <d v="2016-01-26T00:00:00"/>
    <d v="2016-01-26T00:00:00"/>
    <d v="2016-01-26T00:00:00"/>
    <d v="2016-03-18T00:00:00"/>
    <d v="2016-03-17T00:00:00"/>
    <s v=""/>
    <s v=""/>
    <d v="2016-04-22T00:00:00"/>
    <s v=""/>
    <s v="4/12/16: DM, On track for project completion. TTS in progress awaiting service response to schedule TTS call. Payroll successfully transmitted. No Issues."/>
    <s v="4/12/16: DM, On track for project completion. TTS in progress awaiting service response to schedule TTS call. Payroll successfully transmitted. _x000d__x000a_ _x000d__x000a_ _x000d__x000a_03/17/16:J.N. On Track for Completion. Client Capturing time.  Transfer document sent to serviceNo Issues _x000d__x000a_03/15/16: J.N On Track for Go Live 18/03/16, waiting for sign off from client. No Issues _x000d__x000a_03/08/16: J.N. Delayed Go Live 03/11/16 to 03/18/16. People; Client requested more time for testing due to business critical issues. _x000d__x000a_ _x000d__x000a_03/01/2016: J.N. On track for Go Live,Client doing testing. No issues. _x000d__x000a_ _x000d__x000a_02/22/16: J.N. Delayed Go Live 03/04/16 to 03/11/16. People; Client went on holiday till 02/15/16.  test scheduled 02/23/16. Client requires more time for testing _x000d__x000a_ _x000d__x000a_02/08/16: On Track for Go Live, Currently in internal testing. _x000d__x000a_02/02/16: On track for Go Live, KOM Done.  No issues. _x000d__x000a_ _x000d__x000a_1/4/2016- Preadmin completed. Sent Discovery Workbook and resched KOM 1/26 @11:30-1:30pmEST.Chk Call 1/15 @11:30amEST. _x000d__x000a_ _x000d__x000a_9/23/2015- Prep onboard. Spoke w/ Chad (m:647-802-9808). Confirmed Wel Call: 12/8@11:30amEST, KOM 01/12/16@11:30am EST, Live March at LATEST!!! _x000d__x000a_02/22/16: J.N. Delayed Go Live 03/04/16 to 03/11/16. People; Client went on holiday and test scheduled 02/23/16. Client requires more time for testing _x000d__x000a_9/18/2015- Prep onboard. Left vm&amp; email. Await reply. _x000d__x000a_9/11/2015- Prep onboard. Dean advised call and do new process. _x000d__x000a_8/20/2015- Pprep onboard.Escalated to Dean. Dean sent email advising client we'll touch base in Nov for a final attempt. _x000d__x000a_6/15/2015- Prepping preadmin. Left 2 vm&amp;1 email to Kathy to determine 7/13 KOM. Awaiting reply. _x000d__x000a_04/22/2015- Prepping for preadmin. Email Sales &amp;CCd Dean to find out what to do w/ acct. _x000d__x000a_04/17/2015- Prepping for preadmin. Emailed Sales/Dean/Mahadev again for guidance. _x000d__x000a_04/16/2015- Prepping for preadmin. Escalated to Sales, Mahadev &amp; Dean. Discrepancy of what the client bought. Shes not aware of WFM, she seems to just want to convert to PP+. Awaiting response from Sales/Dean/Mahadev. _x000d__x000a_02/25/2015- Prepping for preadmin. Preadmin 4/16@12noon. _x000d__x000a_02/23/2015- Prepping for preadmin. Left another vm for Brenda to pass along to Kathy. Also emailed kathy for the 4th time and CC Sales&amp;Dean. _x000d__x000a_02/12/2015-Prepping for preadmin. Left vm&amp;email for Kathy. Copied Sales person&amp;Dean. Brenda from accts rec'd called back advising client is away on vacay. Set calendar reminder to call Feb 23 to follow-up with Kathy _x000d__x000a_01/14/2015- Prepping for preadmin. Left detailed vm&amp;email Kathy.Awaiting reply"/>
    <s v="Deeshal Muthusamimudah"/>
    <s v="PP47534 PP47581 PP47535  PP47536"/>
    <s v="GREEN"/>
    <s v=""/>
    <d v="2015-01-09T00:00:00"/>
    <d v="2015-01-06T00:00:00"/>
    <n v="64"/>
    <s v=""/>
    <x v="1"/>
    <x v="1"/>
    <x v="0"/>
    <x v="0"/>
    <x v="2"/>
    <x v="1"/>
  </r>
  <r>
    <s v="J.B. Krusky &amp; O. Pilipowicz Professional Dental Corp"/>
    <s v="Tej Suroowan"/>
    <s v="Tej Suroowan"/>
    <n v="2880"/>
    <s v="In Progress"/>
    <d v="2015-11-30T00:00:00"/>
    <d v="2015-11-05T00:00:00"/>
    <d v="2015-11-05T00:00:00"/>
    <d v="2016-04-25T00:00:00"/>
    <s v=""/>
    <s v=""/>
    <s v=""/>
    <d v="2016-05-31T00:00:00"/>
    <s v=""/>
    <s v="04/12/16 : TS, At Risk for Go Live.  Pay periods not yet finalised, client moved employees to a new Powerpay account, will need to re-import employees."/>
    <s v="04/12/16 : TS, At Risk for Go Live.  Pay periods not yet finalised, client moved employees to a new Powerpay account, will need to re-import employees. _x000d__x000a_ _x000d__x000a_ _x000d__x000a_04/05/16 : TS, At risk for Go Live.  Pay period dates changes still remain an issue.  Manager engaged. _x000d__x000a_ _x000d__x000a_ _x000d__x000a_03/30/16 : TS, At Risk for Go Live.  Waiting for client to approve new pay calendars sent.  Potential delay due to client not approving new pay calendar. _x000d__x000a_ _x000d__x000a_ _x000d__x000a_03/14/16 : TS, At Risk for Go Live.  Employees will be given a notice period due to changes in their pay periods.  Also client will be having an additional PP number before going live.  Will need to reimport employees from the new PP number. _x000d__x000a_ _x000d__x000a_ _x000d__x000a_03/08/16 : TS, At Risk for Go-Live.  Potential cancellation due to system limitation on schedule costing. Alternative solution via a custom report has been proposed, estimate in progress. Sales engaged _x000d__x000a_ _x000d__x000a_ _x000d__x000a_02/29/16 : TS, At Risk for GO-Live.  Client  schedule costing for entire location is not feasible and out of scope. TL engaged, call scheduled 3/2/16. _x000d__x000a_ _x000d__x000a_ _x000d__x000a_02/22/16 : TS, At Risk for Go-Live.  Client still testing the system, sandbox might take additional time due to new requests. manager engaged to call client and set expectation. _x000d__x000a_ _x000d__x000a_ _x000d__x000a_02/16/16 : TS, At risk for Go Live.  Client currently testing the system.  Go-Live date to be confirmed with client. _x000d__x000a_ _x000d__x000a_ _x000d__x000a_ _x000d__x000a_ _x000d__x000a_02/08/16 : TS, At Risk for GO-Live.  Client mentioned that they will need to notify their employees for pay period changes.  High probability of account not going Live if employees do not agree. _x000d__x000a_ _x000d__x000a_ _x000d__x000a_ _x000d__x000a_02/01/16 : TS, At Risk for GO Live.  Client asked to change Pay Periods on powerpay.  Also need to discuss sick accumulator setup on Powerpay with client.   This was not never discussed before.   Weekly call scheduled for tomorrow 02/02/16. _x000d__x000a_ _x000d__x000a_ _x000d__x000a_01/25/16 :TS : At risk for Go-Live, web clock still not functional.  Expecting resolution by end of day today. _x000d__x000a_ _x000d__x000a_ _x000d__x000a_01/19/16 :TS: At risk for GO Live.  Potential issue, web clocks are not working.  Parature ticket #16035-386520 logged.  _x000d__x000a_ _x000d__x000a_ _x000d__x000a_01/12/16: TS: Go live delayed from 01/26/16 to 02/05/16. People: Client entitlement set up had to be reviewed and amended due to complexity to implement in dayforce. Reconfiguration in progress ECD 01/15/16. _x000d__x000a_ _x000d__x000a_ _x000d__x000a_ _x000d__x000a_ _x000d__x000a_01/06/15 - On track for Go-Live.  Configuration in progress.  No Issues. _x000d__x000a_ _x000d__x000a_ _x000d__x000a_11/24/15 - At risk for GO-Live.  Client mentioned on weekly call that live date will need to be in January since most of their employees are already on vacation. _x000d__x000a_ _x000d__x000a_ _x000d__x000a_11/1715 - On track for GO-Live.  working on config, no issues. _x000d__x000a_ _x000d__x000a_11/10/15 - At Risk for Go-Live.  Workbook signoff not sent since client wants to confirm entitlement setups. _x000d__x000a_ _x000d__x000a_9/29/2015- Prep onboard. 1st Chk call done. 2nd Chk call 10/29@12:30pmEST. Sent Disc Pack _x000d__x000a_9/10/2015- Prep onboard.Wel call complete. 1st Chk Call 9/29@12:30pmERST. _x000d__x000a_7/29/2015- Prep onboarding. Email client KOM 11/4. Emailed 1st contact email."/>
    <s v="Deeshal Muthusamimudah"/>
    <s v="PP1G735,PP4J754,PP4G055,PP4V443"/>
    <s v="YELLOW"/>
    <s v=""/>
    <d v="2015-07-28T00:00:00"/>
    <d v="2015-07-14T00:00:00"/>
    <n v="149"/>
    <s v="Red Project"/>
    <x v="0"/>
    <x v="1"/>
    <x v="0"/>
    <x v="0"/>
    <x v="1"/>
    <x v="1"/>
  </r>
  <r>
    <s v="JTB International (Silkway)"/>
    <s v="Nishna Issory"/>
    <s v=""/>
    <n v="4320"/>
    <s v="In Progress"/>
    <s v=""/>
    <d v="2014-05-14T00:00:00"/>
    <d v="2014-05-21T00:00:00"/>
    <d v="2016-04-21T00:00:00"/>
    <s v=""/>
    <d v="2015-07-27T00:00:00"/>
    <s v=""/>
    <d v="2016-05-24T00:00:00"/>
    <s v=""/>
    <s v="04/11/16: At Risk for Go-Live. Client has still not confirmed the final requirement. Waiting for client's availability to finalize. Meeting scheduled for tomorrow."/>
    <s v="04/11/16: At Risk for Go-Live. Client has still not confirmed the final requirement. Waiting for client's availability to finalize. Meeting scheduled for tomorrow.  _x000d__x000a_ _x000d__x000a_04/05/16: At Risk for Go-live. Client requested for more changes which she advised will be confirmed in next meeting scheduled on the 4/12/16.  _x000d__x000a_ _x000d__x000a_3/22/16: Go-Live delayed from 3/31/16 to 4/21/16. Had to gather all requirements from client again. Restarting configuration.Insync DB not available yet.  _x000d__x000a_ _x000d__x000a_ _x000d__x000a_02/16/2016- DRS - at risk for live, in testing, Client Sponsor mtg this week _x000d__x000a_ _x000d__x000a_02/09/2016 - DRS - further walk-thrus and testing being done; no one has a copy of SOW to determine Education purchased _x000d__x000a_ _x000d__x000a_02/02/16 - DRS - config updates being made and tested based on client walk-thrus; hoping to move to a live instance by Feb 29; still looking for copy of SOW so we can setup training01/28/16- DRS - several one/one walk-thrus with client reviewing Disc Wrkbk setup against current setup; client's comfort level still very low; looking for SOW/training info from contract; will be setting up mtg with Client Sponsor to review next steps for successful completion of project. _x000d__x000a_ _x000d__x000a_01/19/16: DRS -  At risk for live-- no response from Sales Rep; proceeding per schedule with project; doing walk thru of DF w/ client on Jan 20 _x000d__x000a_ _x000d__x000a_01/13/16: DRS - At risk for live-- no response from Sales Rep; proceeding per schedule with project _x000d__x000a_ _x000d__x000a_01/06/16: DRS, At Risk for live, customer not engaging, sales rep engaged. _x000d__x000a_ _x000d__x000a_12/29/15:AG, Restart: On Track for Go Live, configuring, on issues at this point. _x000d__x000a_ _x000d__x000a_07/20/15 - go live delayed due to up-sell of workflows from July 27-Aug 10, client has pushed out team training as well, escalated to Renato to have a meeting with client to put on hold or CR to be presented _x000d__x000a_ _x000d__x000a_07/13/15 - on track for 1st punch, mtg to rev. workflow, testing entitlements, client unavail for mtgs, training  _x000d__x000a_07/06/15-On track for first punch, testing being done with entitlements, client team training upcoming, no issues _x000d__x000a_ _x000d__x000a_06/29/15-On track for first punch, mtg held with client to advise no more delays or the client will be charged CR or placed on hold _x000d__x000a_ _x000d__x000a_06/22/15- at risk for 1st punch, mtg held with client and confirming final dates this week. If client misses, CR will be charged or client will be placed on hold _x000d__x000a_ _x000d__x000a_06/15/15-At risk for first punch, mtg scheduled with client June 18 1pm to either proceed or place on hold till she has the time to dedicate _x000d__x000a_ _x000d__x000a_06/09/15- at risk for delay of go live; client still working with sales, group training still planned for this month, no issues. _x000d__x000a_ _x000d__x000a_06/02/15 - On track for Jun29, testing policies + planning group training for this month, client in talks with sales re: workflow options, no issues _x000d__x000a_05/15/15 - Go Live delayed from 05/29/15 to 06/29/15.  People: Client away for multiple dates on business, illness, and most recently a death in her immediate family.   New customized training set for May 25th. _x000d__x000a_05/12/15 - at risk for delay of 1st punch due to training staff, testing cont'd, no issues _x000d__x000a_05/05/15 - at risk for delay of 1st punch due to training staff, testing cont'd, training session resched for may 25 _x000d__x000a_4/27/15- At Risk for delay of 1st punch due to family death, client still training; session sched for business focals on May 1 _x000d__x000a_ _x000d__x000a_04/20/15 - on track for 1st punch, client still training, testing cont'd, no issues _x000d__x000a_ _x000d__x000a_4/14/15- on track for 1st punch; training, testing cont'd, client seminar set for May 1, no issues _x000d__x000a_ _x000d__x000a_4/7/15-on track for 1st punch, training cont'd, testing cont'd, no issues"/>
    <s v="Dean Bonsujet"/>
    <s v="PP44920, PP4D602, VAN1325, VAN3462"/>
    <s v="RED"/>
    <s v="3/29/16: Insync tools not setup  _x000d__x000a_ _x000d__x000a_Feb 16/2016- Yellow- SOW finally found, reviewing options for training class _x000d__x000a_Feb 9, 2016 - Yellow- DRS - while the client isn't displeased she is tired with the length of time this acct has been active tho much of that is due to her own availability"/>
    <d v="2013-01-24T00:00:00"/>
    <d v="2012-12-19T00:00:00"/>
    <n v="530"/>
    <s v="Red Project"/>
    <x v="0"/>
    <x v="0"/>
    <x v="0"/>
    <x v="0"/>
    <x v="1"/>
    <x v="1"/>
  </r>
  <r>
    <s v="Jumbleberry Interactive Group Ltd - Dayforce (Self Service Extended)"/>
    <s v="Deensha Bunhejee"/>
    <s v="Deensha Bunhejee"/>
    <n v="6000"/>
    <s v="In Progress"/>
    <d v="2016-03-07T00:00:00"/>
    <d v="2016-03-07T00:00:00"/>
    <d v="2016-03-07T00:00:00"/>
    <d v="2016-04-20T00:00:00"/>
    <s v=""/>
    <s v=""/>
    <s v=""/>
    <d v="2016-05-23T00:00:00"/>
    <s v=""/>
    <s v="04/11/2016: At Risk for Go-Live, client wants to track benefits, call scheduled with Sale Rep to review client requirements."/>
    <s v="04/11/2016: At Risk for Go-Live, client wants to track benefits, call scheduled with Sale Rep to review client requirements. _x000d__x000a_ _x000d__x000a_ _x000d__x000a_04/04/2016: At Risk for Go-Live, during weekly call client mentioned about benefit, scheduled call with sale rep to get client requirements. _x000d__x000a_ _x000d__x000a_ _x000d__x000a_ _x000d__x000a_03/28/2016: On Track for Go-Live, client testing, no issues. _x000d__x000a_ _x000d__x000a_ _x000d__x000a_03/21/2016: On Track for Go-Live, client testing, no issues. _x000d__x000a_ _x000d__x000a_ _x000d__x000a_03/14/2016: On Track for Go-Live, doing configuration, no issues. _x000d__x000a_ _x000d__x000a_ _x000d__x000a_3/3/2016- Prep onboard. Onboard DONE! KOM 3/7@11amEST. _x000d__x000a_ _x000d__x000a_3/1/2016- Prep onboard. ON TRACK! Sent advance Disc Pack. _x000d__x000a_ _x000d__x000a_2/4/2016- Prep onboard. Left vm&amp;emailed client. KOM 3/7. Await reply from Rosa."/>
    <s v="Dean Bonsujet"/>
    <s v="PP41252, PP4X483, PP4X486, PP4X488, PP4Y102"/>
    <s v="GREEN"/>
    <s v=""/>
    <d v="2016-02-02T00:00:00"/>
    <d v="2016-01-21T00:00:00"/>
    <n v="56"/>
    <s v=""/>
    <x v="0"/>
    <x v="0"/>
    <x v="0"/>
    <x v="0"/>
    <x v="1"/>
    <x v="1"/>
  </r>
  <r>
    <s v="Koch Fuel Products Inc."/>
    <s v="Sehnaaz Bhuttoo"/>
    <s v="Sehnaaz Bhuttoo"/>
    <n v="4800"/>
    <s v="Complete"/>
    <d v="2015-04-30T00:00:00"/>
    <d v="2015-04-30T00:00:00"/>
    <d v="2015-04-28T00:00:00"/>
    <d v="2015-09-15T00:00:00"/>
    <d v="2015-09-02T00:00:00"/>
    <d v="2015-09-04T00:00:00"/>
    <d v="2016-01-25T00:00:00"/>
    <d v="2016-01-26T00:00:00"/>
    <d v="2016-02-02T00:00:00"/>
    <s v="1/19/16: On track for project completion. Account has been sent to service. Awaiting review"/>
    <s v="1/19/16: On track for project completion. Account has been sent to service. Awaiting review _x000d__x000a_ _x000d__x000a_01/12/16: On track for project completion. Working of transfer to service documents. 05/01/15: On track for project completion. Account to be sent to service by next week. _x000d__x000a_ _x000d__x000a_12/29/15: On track for project completion. Working on Transfer to service documents. _x000d__x000a_ _x000d__x000a_12/15/15: At risk for project completion. No response from DF discussion. To communicate limitation to client. _x000d__x000a_ _x000d__x000a_12/1/15: At risk for  _x000d__x000a_project completion. Stat pay calculation issues. Client has requested additional complex pay policy rules. colleagues engaged _x000d__x000a_ _x000d__x000a_11/24/15: On track for transfer to service. Delay in transferring account due to stat pay issues. _x000d__x000a_ _x000d__x000a_11/17/15: On track for project completion. Third transmit completed successfully. Working on Trans to service documents. _x000d__x000a_ _x000d__x000a_10/27/15: On track for project completion, Third payroll successfully completed. No Issues _x000d__x000a_ _x000d__x000a_10/13/15: At risk for project closure, total number of hours for 2 employees incorrect during second transmit. To assist client with a third transmit before transferring to service _x000d__x000a_ _x000d__x000a_10/6/15: At risk for project completion. a number of issues during the first transmit, working on second transmit to reassure client _x000d__x000a_ _x000d__x000a_9/30/15: On track for project completion. First live run did not process smoothly. Working on second live run with client _x000d__x000a_ _x000d__x000a_9/21/15: On track for first live run, client capturing time. No Issues _x000d__x000a_ _x000d__x000a_9/15/15: On track for transfer to service, working on first transmit run scheduled for 9/23/2015 _x000d__x000a_ _x000d__x000a_9/8/15: On track for first time capture, clocks plugged in, no issues. _x000d__x000a_ _x000d__x000a_9/1/15: On track for go live, signoff received, awaiting confirmation from client that second payroll's calendar to replicate on dayforce and promote to production. _x000d__x000a_ _x000d__x000a_8/24/15: On track for go live, new modules config and testing complete, awaiting confirmation from client that calendar from second payroll has been aligned to first payroll on PP to replicate on Dayforce. _x000d__x000a_ _x000d__x000a_8/18/15: At risk for go live due new modules and change in calendar for second Payroll, awaiting response from sales and client to progress. _x000d__x000a_ _x000d__x000a_8/11/15: On track for go live, client has already provided requirements for new module, config to be completed this week. No issues _x000d__x000a_ _x000d__x000a_8/4/15: Go Live on track, client has returned new SOW and parameters available to begin new module config _x000d__x000a_ _x000d__x000a_7/27/15: At risk for Go live, updated paperwork not yet received from sales for new module entitlements and new payroll Jepca Inc. Awaiting client to progress _x000d__x000a_ _x000d__x000a_7/21/15: At risk for Go Live, client has requested for new Entitlements module and a change in payroll calendar for secondary payroll Jepca Inc. Awaiting change in power pay and change in contract to progress."/>
    <s v="Dean Bonsujet"/>
    <s v="PP4R207"/>
    <s v=""/>
    <s v=""/>
    <d v="2014-12-08T00:00:00"/>
    <d v="2014-11-10T00:00:00"/>
    <s v=""/>
    <s v=""/>
    <x v="1"/>
    <x v="0"/>
    <x v="2"/>
    <x v="1"/>
    <x v="4"/>
    <x v="1"/>
  </r>
  <r>
    <s v="Le Bon Dieu dans la Rue"/>
    <s v="Dylen Citta"/>
    <s v="Staline Lamarque"/>
    <n v="5040"/>
    <s v="On Hold"/>
    <d v="2015-04-30T00:00:00"/>
    <d v="2015-04-22T00:00:00"/>
    <d v="2015-04-22T00:00:00"/>
    <d v="2016-03-21T00:00:00"/>
    <s v=""/>
    <d v="2016-05-04T00:00:00"/>
    <s v=""/>
    <d v="2016-05-13T00:00:00"/>
    <s v=""/>
    <s v="03/29/16: Go Live Date TBD, Client unable to make call on 03/23 due to scheduling issues with stakeholders. Call with client on 4/1/16 to review Project put on hold until dates can be determined."/>
    <s v="03/29/16: Go Live Delayed from 03/21 to TBD, Client unable to make call on 03/23 due to scheduling issues with stakeholders. Awaiting client response on availability. _x000d__x000a_ _x000d__x000a_03/22/16: Go Live Delayed from 03/21 to TBD, client away for vacation.  Walkthrough and timeline review scheduled for 03/23. _x000d__x000a_ _x000d__x000a_03/15/16: At Risk For Go Live,  Internal testing in progress.  Go Live date to be discussed on call with the client on 03/23. _x000d__x000a_ _x000d__x000a_03/08/16: At Risk For Go Live, Walkthrough Rescheduled for 02/23 due to client going on vacation.  To discuss timeline upon return of client. _x000d__x000a_ _x000d__x000a_02/29/16:  On Track For Go Live, Currently working on refinements of solution proposed.  Test walkthrough scheduled for 7th of March. No Issues. _x000d__x000a_ _x000d__x000a_02/22/16: Delayed go live 03/01 to 03/21, Client  on vacation until 03/04.  Meeting schedule on 7th to walkthrough set up. Client require hand holding and 2 weeks of testing before going live.  _x000d__x000a_ _x000d__x000a_02/16/16:  AT Risk For Go Live, Powerpay portion completed.  To re-configure environment completely prior to presenting to client for test. _x000d__x000a_ _x000d__x000a_02/08/16: At Risk For Go Live, Powerpay portion to be completed. Issues with access to test environment. _x000d__x000a_02/02/16: On Track Go Live, Issues with Powerpay setup in regards to Departments.  Tanya Ohanessian engaged. _x000d__x000a_ _x000d__x000a_01/25/16:  On Track For Go Live, Testing Walk through scheduled for 01/28 _x000d__x000a_ _x000d__x000a_01/19/2016- SL, GO live delayed from 2/19/2016 to 03/1/2016, people: customer, will change the department from ID Y to ID dept on powerpay the HR import, ECD 1st week of February. _x000d__x000a_ _x000d__x000a_ _x000d__x000a_01/12/2016 - Go live delayed from 01/04/16 to 02/19/16, People:  account reassigned upon client's request, customer contacted to have a test walkthrough by 01/23/16.  Hr import and testing to be completed prior to handover to new IC. ECD 1/15/16. _x000d__x000a_ _x000d__x000a_ _x000d__x000a_01/05/2016- At risk for go live, still awaiting update from Tanya for the system limitation. _x000d__x000a_12/29/15: At risk for go live, sales and solution consultant engaged to review the Department mapping limitation. meeting scheduled with customer for the 5th of Jan 16 to review.12/22/15: At risk for Go live, completing testing. System limitation for department mapping to powepay (XYZ). will discuss with customer. _x000d__x000a_12/15/15:On Track for Go live, completing Internal testing and adjustments. no issues. _x000d__x000a_12/08/15: On Track for Go-Live, Internal testing. No issues. _x000d__x000a_12/1/2015-On Track for Go live, Internal testing no issues. _x000d__x000a_11/24/2015-On Track for Go live, Customer to be taken off hold and project plan update according to customers timeline. _x000d__x000a_ _x000d__x000a_7/21/15: On Track for go live, working on config, no issues. _x000d__x000a_ _x000d__x000a_07/14/15: On Track for Go live, Working on Config, no issues. _x000d__x000a_ _x000d__x000a_07/09/15:On Track for go live, Received workbook, working on config, no issues. _x000d__x000a_ _x000d__x000a_07/08/15: On Track for Go live, Client contacted, will send workbook on the 07/08/15. _x000d__x000a_ _x000d__x000a_07/03/15: On Track for Go live, Client deadline to send workbook back is today, will call customer to validate if review was completed. _x000d__x000a_ _x000d__x000a_06/29/15: On Track for Go live, Awaiting workbook from client, no issues. _x000d__x000a_ _x000d__x000a_06/23/15: Timeline reviewed with client, awaiting workbook review, will start config when workbook is sent back. no issues.  _x000d__x000a_ _x000d__x000a_6/9/15- Client requested meeting with manager to discuss timelines  _x000d__x000a_ _x000d__x000a_06/02/15: Completed information gathering with client, building workbook to send to client. _x000d__x000a_ _x000d__x000a_04/28/15: On Track for Go live, awaiting client to finish workbook _x000d__x000a_ _x000d__x000a_04/21/15:On Track for KOM, no issues. _x000d__x000a_ _x000d__x000a_04/14/15:On Track for KOM, no issues. _x000d__x000a_ _x000d__x000a_07/04/2015: On Track for KOM, no issues. _x000d__x000a_ _x000d__x000a_03/20/2015- Preadmin comleted by J.Azie &amp; S.Setiawan. KOM Apr 13 _x000d__x000a_03/17/2015- Prepping for preadmin. Confirmed that Adil will convert w/ client. J.Azie will have preadmin 4/6 with the client. _x000d__x000a_03/10/2015- Prepping fotr preadmin. advised J.Azie to call client and explain PP run will be 3/20 and WFM KOM will be 4/13. I told J.azie to sched preadmin wk of 3/30th _x000d__x000a_03/09/2015- Prepping for preadmin. Advised by Dean KOM is week of 03/23 and he wants preadmin to be done this wk. Emailed J.Azie to do preadmin this wk. _x000d__x000a_12/19/2014- Prepping for preadmin. JA sched preadmin March 20. _x000d__x000a_12/18/2014- Prepping fort preadmin. Asked JA to follow-up again. _x000d__x000a_12/9/2014- Prepping for preadmin. Sent to JA to do French preadmin call"/>
    <s v="Deeshal Muthusamimudah"/>
    <s v="PP4R434"/>
    <s v="YELLOW"/>
    <s v=""/>
    <d v="2014-12-04T00:00:00"/>
    <d v="2014-11-28T00:00:00"/>
    <n v="278"/>
    <s v=""/>
    <x v="0"/>
    <x v="1"/>
    <x v="0"/>
    <x v="0"/>
    <x v="1"/>
    <x v="1"/>
  </r>
  <r>
    <s v="Leland Industries Inc"/>
    <s v="Nishna Issory"/>
    <s v="Nishna Issory"/>
    <n v="8736"/>
    <s v="In Progress"/>
    <d v="2016-03-04T00:00:00"/>
    <d v="2016-03-04T00:00:00"/>
    <d v="2016-03-04T00:00:00"/>
    <d v="2016-04-22T00:00:00"/>
    <s v=""/>
    <s v=""/>
    <s v=""/>
    <d v="2016-06-15T00:00:00"/>
    <s v=""/>
    <s v="04/11/16: At Risk for Go-Live. Client is still unable to log in to the system. Client tentatively scheduled meeting for 04/12/16 so that we can talk to their IT person."/>
    <s v="04/11/16: At Risk for Go-Live. Client is still unable to log in to the system. Client tentatively scheduled meeting for 04/12/16 so that we can talk to their IT person. _x000d__x000a_ _x000d__x000a_  _x000d__x000a_ _x000d__x000a_04/05/16: At Risk for Go-Live. Client is having issues to log in to the system. She is working with her IT team to find a solution.  _x000d__x000a_ _x000d__x000a_03/22/16: Go-Live delayed from 3/23 to 4/12/16. Client was unable to complete the testing as she was on vacation. No issues. _x000d__x000a_ _x000d__x000a_03/15/16: At Risk for Go-Live. Client received the testing environment but advised that she would be on vacation and might not complete the testing by 03/23/16.  _x000d__x000a_ _x000d__x000a_03/08/16: On Track for Go-Live. Doing configuration. No issues.  _x000d__x000a_ _x000d__x000a_2/17/2016- Prep onboard. ONBOARD DONE! KOM 2/22. Assigned to Nishna. _x000d__x000a_ _x000d__x000a_2/11/2016- Prep onboard. Client cancelled 2nd Chk Call again. Client promised Disc Pack by 2/16. If they dont give back Disc Pack- push to the end of the line. KOM resched for end of the month. _x000d__x000a_ _x000d__x000a_1/27/2016- Prep onboard. DELAYED. KOM pushed to Feb 15/16. 2nd Chk Call resched for 2/11@10:30EST. _x000d__x000a_ _x000d__x000a_1/19/2016- Prep onboard. Client declined 2nd Chk Call Zaklina rescheduled for Jan 26th.  _x000d__x000a_ _x000d__x000a_12/11/2015- Prep onboard. 1st Chk Call DONE. 2nd Chk Call 1/19@11amEST.  _x000d__x000a_12/3/2015- Prep onboard. Wel Call DONE! 1st Chk 1/19. _x000d__x000a_ _x000d__x000a_11/23/2015- Prep onboard. Wel Call 12/3@11amEST. _x000d__x000a_11/10/2015- Prep onboard. Advised client new KOM date. They will reply once HR person is back. Await reply _x000d__x000a_10/27/2015- Prep onboard. Sent 1st contact email&amp; emailed client advising late jan KOM. Await reply"/>
    <s v="Dean Bonsujet"/>
    <s v="PP16538"/>
    <s v="GREEN"/>
    <s v=""/>
    <d v="2015-10-27T00:00:00"/>
    <d v="2015-10-23T00:00:00"/>
    <n v="74"/>
    <s v="Red Project"/>
    <x v="0"/>
    <x v="0"/>
    <x v="0"/>
    <x v="0"/>
    <x v="3"/>
    <x v="1"/>
  </r>
  <r>
    <s v="Les Agences Lisette Limoges Inc"/>
    <s v="Staline Lamarque"/>
    <s v="Staline Lamarque"/>
    <n v="4320"/>
    <s v="In Progress"/>
    <d v="2015-10-31T00:00:00"/>
    <d v="2015-10-15T00:00:00"/>
    <d v="2015-10-14T00:00:00"/>
    <d v="2016-03-04T00:00:00"/>
    <d v="2016-02-25T00:00:00"/>
    <d v="2015-12-22T00:00:00"/>
    <s v=""/>
    <d v="2016-04-28T00:00:00"/>
    <s v=""/>
    <s v="04/12/16 DA, Project completion delayed from the 04/13/16 to 04/28/16. Client, processed payroll without transmitting and customer mentioned that there are some critical issues on the timesheet.  Timesheet issues have been resolved.  Client requested change in Meal and break policy.  Test Transmit to be done on 4/18."/>
    <s v="04/12/16 DA, Project completion delayed from the 04/13/16 to 04/28/16. Client, processed payroll without transmitting and customer mentioned that there are some critical issues on the timesheet.  Timesheet issues have been resolved.  Client requested change in Meal and break policy.  Test Transmit to be done on 4/18. _x000d__x000a_ _x000d__x000a_04/06/16-SL, Project completion delayed from the 04/13/16 to 04/28/16. Client, processed payroll without transmitting and customer mentioned that there are some critical issues on the timesheet. _x000d__x000a_ _x000d__x000a_03/29/16- SL,On Track for project completion, live transmit, no issues. _x000d__x000a_ _x000d__x000a_03/22/16-SL, At risk for project completion, client want to have tardy rules implemented. possible change request. awaiting manager and sales update.  _x000d__x000a_ _x000d__x000a_08/03/16- SL, On Track for project completion, Meeting scheduled with clock team and customer to review punching issue. ETA for resolution 03/09/2016. _x000d__x000a_ _x000d__x000a_03/01/16- SL, On Track for project completion, Capturing time, no issues. _x000d__x000a_ _x000d__x000a_02/22/16- SL, GO live delayed from 02/19/16 to 03/04/16, People:ceridian, Refinements needed on Paypolicy, scheduling, vacation accrual, EE rates and punch policy. _x000d__x000a_ _x000d__x000a_02/19/16- SL, Meeting scheduled with customer for 02/22/16 to review project plan. _x000d__x000a_ _x000d__x000a_ _x000d__x000a_ _x000d__x000a_02/02/16- SL, At risk for go live, vacation average rate calculation will involve some manual adjustments to be done on customer's side yearly. Will schedule call to review by 02/05/16. _x000d__x000a_ _x000d__x000a_01/19/2016- SL, At risk for go live, amendments on paypolicy, punch policy, HR data being done as per customer's request. ECD 1/29/16 _x000d__x000a_01/12/2016- Go live delayed from 01/15/2016  to 01/29/2015, People: Client requested a full HR import to be completed in test to resume testing. HR import completed. UAT in progress. _x000d__x000a_ _x000d__x000a_ _x000d__x000a_01/05/16- At risk for Go live, customer came back from vacation, reviewing changes and asking for more refinement. meeting schedule with customer and manager on 01/06/16 11 am est to discuss. _x000d__x000a_12/22/2015- At risk for Go live, client still not responding back. To emails and phone call. Manager engaged. _x000d__x000a_12/01/2015-On Track for Go live, external Testing,no issues. _x000d__x000a_11/24/2015-On Track for go live, awaiting client sign off, no issues.  _x000d__x000a_11/17/2015- On Track for Go live, client doing testing, no issues. _x000d__x000a_ _x000d__x000a_10/28/2015- On Track for Go live, Working on Config, no issues. _x000d__x000a_ _x000d__x000a_10/19/2015 - On Track for Go live, Working on config, no issues. _x000d__x000a_ _x000d__x000a_10/13/2015- ON Track for KOm, no issues. _x000d__x000a_ _x000d__x000a_9/302015- Preadmin completed. Wel email sent to client w/ WB. _x000d__x000a_9/25/2015- Prep onboard. Advised JAzie to contact client again to tell Dec KOM. Await reply. _x000d__x000a_9/18/2015- Prep onboard. Emailed mgnt what tod o w/ French preadmin bc JAzie left team. Awaiit reply. _x000d__x000a_8/28/2015- Prep onboard. Asked to JAzie to contact  client to advise Dec KOM."/>
    <s v="Deeshal Muthusamimudah"/>
    <s v="PP4C448"/>
    <s v="GREEN"/>
    <s v=""/>
    <d v="2015-08-25T00:00:00"/>
    <d v="2015-08-21T00:00:00"/>
    <n v="141"/>
    <s v="Red Project"/>
    <x v="1"/>
    <x v="1"/>
    <x v="0"/>
    <x v="0"/>
    <x v="2"/>
    <x v="1"/>
  </r>
  <r>
    <s v="Les Soeurs Missionaires du Christ-Roi"/>
    <s v="Dylen Citta"/>
    <s v="Staline Lamarque"/>
    <n v="1920"/>
    <s v="In Progress"/>
    <d v="2015-09-30T00:00:00"/>
    <d v="2015-09-16T00:00:00"/>
    <d v="2015-09-15T00:00:00"/>
    <d v="2016-02-23T00:00:00"/>
    <d v="2016-02-23T00:00:00"/>
    <d v="2015-11-23T00:00:00"/>
    <s v=""/>
    <d v="2016-04-21T00:00:00"/>
    <s v=""/>
    <s v="04/12/16: On Track For Project Completion, Awaiting Service Acceptance."/>
    <s v="04/12/16: On Track For Project Completion, Awaiting Service Acceptance. _x000d__x000a_ _x000d__x000a_04/06/16: On Track for Project Completion, preparing Transfer to service documents.  No issues. _x000d__x000a_ _x000d__x000a_03/29/16- SL, Project completion delayed from 04/01/16, ceridian, live run moved to april 12th. _x000d__x000a_ _x000d__x000a_03/08/16- SL, At Risk for project completion, deleting un needed jobs from production environment, working with Dylen to fix sick entitlement issue. _x000d__x000a_ _x000d__x000a_03/01/16-SL, On Track for project completion, capturing time, no issues. _x000d__x000a_ _x000d__x000a_02/23/16- SL, On Track for project completion, awaiting first time live capture, no issues. _x000d__x000a_ _x000d__x000a_02/22/16 - SL, On Track for Go-Live, client reviewing test Register, awaiting client signoff."/>
    <s v="Deeshal Muthusamimudah"/>
    <s v="PP90704"/>
    <s v="GREEN"/>
    <s v=""/>
    <d v="2015-04-10T00:00:00"/>
    <d v="2015-04-10T00:00:00"/>
    <n v="157"/>
    <s v="Red Project"/>
    <x v="1"/>
    <x v="1"/>
    <x v="0"/>
    <x v="0"/>
    <x v="2"/>
    <x v="1"/>
  </r>
  <r>
    <s v="Little Guy Oilfield Rentals Inc"/>
    <s v="Nishna Issory"/>
    <s v="Nishna Issory"/>
    <n v="1008"/>
    <s v="Complete"/>
    <d v="2015-09-30T00:00:00"/>
    <d v="2015-09-14T00:00:00"/>
    <d v="2015-09-13T00:00:00"/>
    <d v="2015-10-23T00:00:00"/>
    <d v="2015-10-30T00:00:00"/>
    <d v="2015-12-24T00:00:00"/>
    <d v="2016-01-27T00:00:00"/>
    <d v="2016-01-28T00:00:00"/>
    <d v="2016-02-01T00:00:00"/>
    <s v="01/19/16: On Track for Project Completion. Submitted the TTS document. Dean is working on having the final sign off from client."/>
    <s v="01/26/16: On Track for Project Completion. TTS call scheduled for 01/27/2016. _x000d__x000a_ _x000d__x000a_01/19/16: On Track for Project Completion. Submitted the TTS document. Dean is working on having the final sign off from client.  _x000d__x000a_ _x000d__x000a_01/11/16: At Risk for Project Completion. People: Entitlement set up in days in DF causing confusion as powerpay is set up in hours. Requested clarifcation from client to change to hours.  Awaiting response.  _x000d__x000a_ _x000d__x000a_01/05/16: On track for Project Completion. Awaiting sign off. No issues. _x000d__x000a_ _x000d__x000a_ 12/29/15: Project Completion delayed from 12/31/15  to 01/28/16. People: Client wants to validate the awarded balance for salaried employees at next payrun 1/15/16. _x000d__x000a_ _x000d__x000a_12/22/15: At Risk for Project Completion. Client on vacation and will be back on the 12/28/15. _x000d__x000a_ _x000d__x000a_10/26/15: At Risk for Go-Live. Client. Client intially requested for more time for testing. Tried contacting client within the last days to review timeline. No response from client yet.  _x000d__x000a_ _x000d__x000a_10/19/15: On Track for Go-Live. Client working on external testing and doing solution refinements. No Issues _x000d__x000a_ _x000d__x000a_10/14/15: On Track for Go-Live. Client working on external testing. No Issues _x000d__x000a_ _x000d__x000a_10/5/15:On Track for Go-Live. No Issues. Requested for the Testing environment.  _x000d__x000a_ _x000d__x000a_09/25/15: On Track for Go-Live. Currently working on internal testing. No issues.  _x000d__x000a_ _x000d__x000a_09/21/15:  On Track for Go-Live. Config and employee load in progress. No issues. _x000d__x000a_ _x000d__x000a_09/15/15:  On Track for Go-Live. Currently working on config.  _x000d__x000a_ _x000d__x000a_09/14/15: On Track for Go-Live.KOM completed. awaiting for signed workbook. client requesting for more policies.advised that wi9ll contact sales person.  _x000d__x000a_ _x000d__x000a_9/9/15: On Track for KOM. No issues _x000d__x000a_ _x000d__x000a_9/2/2015- Prep onboard. 2nd Chk Call completed. KOM 9/14 @3-5pmEST. _x000d__x000a_7/22/2015- Prepping onboarding. Onboarding completed. 1st checkpoint 8/11@1pmEST _x000d__x000a_7/14/2015- Prepping onboarding.7/22@11:30EST Sent 1st Contact email _x000d__x000a_6/3/2015- Prepping onboarding. Email 1st contact email. Sched folow-up call 7/9"/>
    <s v="Deeshal Muthusamimudah"/>
    <s v="PP4P961,PP4P962"/>
    <s v=""/>
    <s v=""/>
    <d v="2015-05-29T00:00:00"/>
    <d v="2015-05-20T00:00:00"/>
    <s v=""/>
    <s v=""/>
    <x v="1"/>
    <x v="0"/>
    <x v="2"/>
    <x v="1"/>
    <x v="4"/>
    <x v="1"/>
  </r>
  <r>
    <s v="Lloyd All-Day Restaurant Inc"/>
    <s v="Deensha Bunhejee"/>
    <s v="Deensha Bunhejee"/>
    <n v="2730"/>
    <s v="On Hold"/>
    <d v="2016-01-18T00:00:00"/>
    <d v="2016-01-18T00:00:00"/>
    <d v="2016-01-18T00:00:00"/>
    <d v="2016-03-03T00:00:00"/>
    <s v=""/>
    <s v=""/>
    <s v=""/>
    <d v="2016-03-30T00:00:00"/>
    <s v=""/>
    <s v="02/09/2016: On Hold, restaurant not built yet, EDT: 04/01/2016"/>
    <s v="02/09/2016: On Hold, restaurant not built yet, EDT: 04/01/2016 _x000d__x000a_ _x000d__x000a_ _x000d__x000a_ _x000d__x000a_02/01/2016: On Track for Go-Live, client testing, no issuess. _x000d__x000a_ _x000d__x000a_ _x000d__x000a_01/26/2016: On Track for Go-Live, client testing, no issues. _x000d__x000a_ _x000d__x000a_ _x000d__x000a_ _x000d__x000a_01/11/2016: On Track for KOM, no issues. _x000d__x000a_ _x000d__x000a_ _x000d__x000a_12/16/2015- Prep onboard. No onboard required as its exact setup as Fort Mac. Client returned Disc Pack. Assigned to Deensha. KOM Jan 18th _x000d__x000a_12/14/2015- Prep onboard. Emailed client again for the Disc Pack back and to see if she made the adjustments yet. Await reply. _x000d__x000a_11/23/2015- Prep onboard. Client doesn’t want to redo Onboard process for sister company. Client advised its identical setup as Fort Mac. KOM Jan 18th. Await reply from Dean.  _x000d__x000a_9/30/2015- Prep onboard. Wel call 11/23@11amEST.Client cannot start eralier bc store isnt built yet. _x000d__x000a_9/21/2015- Prep onboard. Same client as Fort Mac. Emailed 1st contact email&amp; advised Dec KOM"/>
    <s v="Dean Bonsujet"/>
    <s v="PP4W201"/>
    <s v=""/>
    <s v=""/>
    <d v="2015-09-17T00:00:00"/>
    <d v="2015-06-25T00:00:00"/>
    <n v="53"/>
    <s v=""/>
    <x v="0"/>
    <x v="0"/>
    <x v="0"/>
    <x v="0"/>
    <x v="7"/>
    <x v="1"/>
  </r>
  <r>
    <s v="MARIGOLDS &amp; ONIONS LTD WFM Only"/>
    <s v="Doobmanee Bedadun"/>
    <s v=""/>
    <n v="2940"/>
    <s v="In Progress"/>
    <d v="2016-02-02T00:00:00"/>
    <d v="2016-02-02T00:00:00"/>
    <d v="2016-02-05T00:00:00"/>
    <d v="2016-03-03T00:00:00"/>
    <d v="2016-03-03T00:00:00"/>
    <d v="2015-12-31T00:00:00"/>
    <s v=""/>
    <d v="2016-04-28T00:00:00"/>
    <s v=""/>
    <s v="04/05/2016: On Track for Project Closure. Preparing TTS document. No issues."/>
    <s v="04/05/2016: On Track for Project Closure. Preparing TTS document. No issues.  _x000d__x000a_ _x000d__x000a_03/28/2016: On Track for Project Completion. Client will do first payroll transmit on 04/04/2016. No issues.  _x000d__x000a_ _x000d__x000a_03/22/2016: On Track for Project Completion. Client started Time Capture yesterday 03/22/2016 and will process payroll on 04/04/2016. No issues. _x000d__x000a_ _x000d__x000a_03/14/2016: On Track for Go-Live. Client will start capturing time on 03/21/2016. No issues. _x000d__x000a_ _x000d__x000a_03/08/2016: On Track for Project closure. Client is currently doing employees' fingerprints enrollment. No issues.  _x000d__x000a_ _x000d__x000a_03/01/2016: On Track for Go-Live. Client will start employees' fingerprints enrollment as from Thursday. No issues.  _x000d__x000a_ _x000d__x000a_02/22/2016: On Track for Go-Live. Client doing testing. No issues.  _x000d__x000a_ _x000d__x000a_02/16/2016: On Track for Go-Live. Client will start testing the system as from Wednesday 02/17/2016. No issues.  _x000d__x000a_ _x000d__x000a_02/08/2016: On Track for Go-Live. Waiting for Discovery Sign-Off from client. No issues.  _x000d__x000a_ _x000d__x000a_1/26/2016- Prep onboard. Onboard DONE! KOM 2/2 1pm-3pmEST. _x000d__x000a_ _x000d__x000a_ _x000d__x000a_1/14/2016- Prep onboard. 1st Chk Call DONE! 2nd Chk Call 1/26@12pmEST. ON TRACK! _x000d__x000a_ _x000d__x000a_1/7/2016- Prep onboard. Wel Call DONE. 1st Chk Call 1/14@11am. _x000d__x000a_ _x000d__x000a_12/27/2015- Prep onboard. Wel Call booked for 1/7@2pmEST. _x000d__x000a_12/16/2015- Prep onboard. Emailed 1st Contact Email. Also emailed client to advise 2/2 KOM. Await reply."/>
    <s v="Dean Bonsujet"/>
    <s v="PP16563"/>
    <s v="GREEN"/>
    <s v=""/>
    <d v="2015-12-09T00:00:00"/>
    <d v="2015-11-27T00:00:00"/>
    <n v="63"/>
    <s v=""/>
    <x v="1"/>
    <x v="0"/>
    <x v="0"/>
    <x v="0"/>
    <x v="2"/>
    <x v="1"/>
  </r>
  <r>
    <s v="Master Merchant Systems Software Limited"/>
    <s v="Diny Sunnasy"/>
    <s v="Diny Sunaasy"/>
    <n v="1560"/>
    <s v="In Progress"/>
    <d v="2016-03-14T00:00:00"/>
    <d v="2016-04-12T00:00:00"/>
    <d v="2016-04-12T00:00:00"/>
    <s v=""/>
    <s v=""/>
    <s v=""/>
    <s v=""/>
    <d v="2016-06-27T00:00:00"/>
    <s v=""/>
    <s v="4/12/16 - On Track for go live. Awaiting sign-off. No issues."/>
    <s v="4/12/16 - On Track for go live. Awaiting sign-off. No issues. _x000d__x000a_4/5/16 - Delayed KOM from 4/7 to 4/12. People: Client had death in the family and took time off. Client committed to 4/12 KOM. _x000d__x000a_ _x000d__x000a_3/29/16 - At Risk for KOM. Proposed date 4/7/16. Manager Called and followed up by email. Awaiting  confirmation. _x000d__x000a_ _x000d__x000a_ _x000d__x000a_ _x000d__x000a_ _x000d__x000a_ _x000d__x000a_ _x000d__x000a_ _x000d__x000a_ _x000d__x000a_ _x000d__x000a_3/22/16 - DS: At Risk for KOM. Welcome call completed on 3/15/16. Client remains undecided on KOM date. Manager engaged. _x000d__x000a_2/26/2016- Prep onboard. Onboard DONE! KOM 3/14. Gave Disc Pack. Assigned to Diny. _x000d__x000a_ _x000d__x000a_2/3/2016- Prep onboard. ON TRACK! Wel Call 2/18@9:30amEST. _x000d__x000a_ _x000d__x000a_1/14/2016- Prep onboard. emailed client to advise KOM 2nd wk of March. Await reply from client. _x000d__x000a_ _x000d__x000a_1/8/2016- Prep onboard. Awaiting reply from AG w/ when KOM and who Imp rep is. Await reply. _x000d__x000a_ _x000d__x000a_1/6/2016- Prep onboard. Client advised hired new HR director. Email Al Graham to advise when KOM will be. Need to redo entire onboarding process. Await reply from Al Graham. _x000d__x000a_ _x000d__x000a_12/14/2015- Prep onboard. Not assigned to Nancy anymore as per AG. Sent another email back to sales to follow-up w/ client. _x000d__x000a_11/27/2015- Prep onboard. Sharyn still has to show demo to client. Sharyn will ask client when they want to be live. Await reply. _x000d__x000a_ _x000d__x000a_10/27/2015- Prep onboard. Doug replied that new HR director needs a few wks and then can discuss KOM for DF. Will call Doug Nov 16th to follow up. _x000d__x000a_10/21/2015- Prep onboard. will call Doug Oct 26 to find out when they want to start. _x000d__x000a_9/23/2015- Prep onboard. Client delay. Wants to touch base end of Oct. Will need to resched 1st Chk call/redo Wel Call. Left msg w/ reception&amp;emailed client. Await reply. _x000d__x000a_9/23/15-Client advised that HR person has resigned and will not have a replacement till 4 weeks...follow up call scheduled for end of Oct _x000d__x000a_9/16/2015- Prep onboard. Client postponed 1st Chk Call to 9/25 @12noonEST. _x000d__x000a_8/28/2015- Prep onboard. Wel Call complete. 1st Checkpoint 9/18 @2:30pmEST. Advised KOM has been pushed to last week of Oct and imp rep is TBD. _x000d__x000a_8/25/2015- Prep onboard. Emailed client/ Awaiting reply. Set reminder to 8/28 to call &amp; follow-up. _x000d__x000a_8/21/2015- Prep onboard. Client is away till 8/25. Set cal. reminder to call him ti discuss possible onboard date/time. _x000d__x000a_8/7/2015- Prep onboard. Sent 1st contact email. Advised KOM 9/28. Awaiting reply _x000d__x000a_7/8/2015- Prepping for preadmin. Called client to advise of July 20 WFM KOM. Awaiting reply."/>
    <s v="Dean Bonsujet"/>
    <s v="OTT8527, OTT8639"/>
    <s v="GREEN"/>
    <s v=""/>
    <d v="2015-06-12T00:00:00"/>
    <d v="2015-06-10T00:00:00"/>
    <n v="55"/>
    <s v=""/>
    <x v="0"/>
    <x v="1"/>
    <x v="0"/>
    <x v="0"/>
    <x v="3"/>
    <x v="1"/>
  </r>
  <r>
    <s v="Melrose Drugs Ltd o/a Pharmasave"/>
    <s v="Bachira Allybocus"/>
    <s v="Dylen Citta"/>
    <n v="3840"/>
    <s v="On Hold"/>
    <d v="2016-03-31T00:00:00"/>
    <s v=""/>
    <s v=""/>
    <s v=""/>
    <s v=""/>
    <s v=""/>
    <s v=""/>
    <s v=""/>
    <s v=""/>
    <s v="03/08/16: DM, At Risk for KOM. Call schedule with Client 03/09/16 to discuss next step. Client was unresponsive for 3 weeks. _x000d__x000a_ _x000d__x000a_03/01/16: DM, At Risk for KOM, client still not available for welcome call. Follow up done and sales engaged, Awaiting response _x000d__x000a_ _x000d__x000a_2/23/16: DM, KOM Delayed from 2/29/16 to March due to client unavailability. Multiple follow ups done in the past 2 weeks and client responded on the 2/22/16. Client out of office until next week and will call back on his return."/>
    <s v="03/08/16: DM, At Risk for KOM. Call schedule with Client 03/09/16 to discuss next step. Client was unresponsive for 3 weeks. _x000d__x000a_ _x000d__x000a_10/20/15: DB- welcome call done with client but he said he is not ready to start now and will only be able to pick up in Jan'16 _x000d__x000a_ _x000d__x000a_10/2/2015- Prep onboard. Emailed Sehnaaz to follow-up w/Client&amp;do KOM. Await reply. _x000d__x000a_9/30/2015-Prep onboard. Emailed Sehnaaz to follow-up w/Client&amp;do KOM. Await reply _x000d__x000a_9/30/2015- Preadmin completed 6/16, but was advised to have the client return wb and that KOM is 1st wk of Oct. _x000d__x000a_7/7/2015-Client postponed and will not go to Darrin _x000d__x000a_7/7./2015- Prepping preadmin. Switching from Natasha to Darrin. _x000d__x000a_06/29/15 - On Track for KOM. No issues. _x000d__x000a_ _x000d__x000a_06/16/2015- Preadmin completed. KOM 7/6 3-5pmEST. Assigned to Natasha _x000d__x000a_2/25/2015-Prepping for preadin. Preadmin 6/16@12noon EST."/>
    <s v="Deeshal Muthusamimudah"/>
    <s v="PP1G378"/>
    <s v=""/>
    <s v=""/>
    <d v="2015-02-25T00:00:00"/>
    <d v="2015-02-23T00:00:00"/>
    <e v="#VALUE!"/>
    <e v="#VALUE!"/>
    <x v="0"/>
    <x v="1"/>
    <x v="0"/>
    <x v="0"/>
    <x v="0"/>
    <x v="0"/>
  </r>
  <r>
    <s v="Mennonite Mutual Insurance Co. (Alberta) Ltd Migration SS"/>
    <s v="Juan Nel"/>
    <s v="Juan Gordon Peter NEL"/>
    <n v="840"/>
    <s v="Not Started"/>
    <d v="2016-04-25T00:00:00"/>
    <s v=""/>
    <s v=""/>
    <s v=""/>
    <s v=""/>
    <s v=""/>
    <s v=""/>
    <s v=""/>
    <s v=""/>
    <s v="04/12/16 DA - On Track:  1st checkpoint completed. Disc pkg sent - 2nd checkpoint scheduled for April 18."/>
    <s v="04/01/16 - 1st checkpoint completed. Disc pkg sent - 2nd checkpoint scheduled for April 18.  Yogesh had asked if client would agree to move project but client does not to.  3/22/16 - Edu. Credentials created and sent to client.  Touched base with client 3.21.16.  Wel. Call completed by Sean but client was missing PDF to confirm PC requirements, sent welcome pkg back.  Clients were not provided with edu. Username and passwords, sent a request to Ricki to create them.  1st checkpoint call scheduled for April 1st, 2016 _x000d__x000a_ - PS1/20/2016- 1/15/2016- Prep onboard. KOM moved to 4/25. Wel Call sched 3/7 @12pmEST. _x000d__x000a_ _x000d__x000a_1/15/2016- Prep onboard. KOM moved to 4/25. Wel Call sched 3/7 @12pmEST. _x000d__x000a_ _x000d__x000a_1/6/2016- Prep onboard. Sent another email advising KOM. Await reply. _x000d__x000a_12/30/2015- Prep onboard. Emailed client 1st Contact Email and advised KOM 2/22. Await reply."/>
    <s v="Dean Bonsujet"/>
    <s v="PP47001"/>
    <s v=""/>
    <s v=""/>
    <d v="2015-12-28T00:00:00"/>
    <d v="2015-12-21T00:00:00"/>
    <e v="#VALUE!"/>
    <e v="#VALUE!"/>
    <x v="0"/>
    <x v="1"/>
    <x v="0"/>
    <x v="0"/>
    <x v="0"/>
    <x v="0"/>
  </r>
  <r>
    <s v="Mobis Parts Canada Corporation"/>
    <s v="Deensha Bunhejee"/>
    <s v="Samantha LamYeeMan"/>
    <n v="3600"/>
    <s v="In Progress"/>
    <s v=""/>
    <d v="2014-12-15T00:00:00"/>
    <d v="2014-12-14T00:00:00"/>
    <d v="2015-03-07T00:00:00"/>
    <d v="2015-02-04T00:00:00"/>
    <d v="2015-06-10T00:00:00"/>
    <s v=""/>
    <d v="2016-04-18T00:00:00"/>
    <s v=""/>
    <s v="4/12/16: on track for project completion, time capture in progress, will need to transmit pay on 4th pay period due to client not being able to authorize all timesheets"/>
    <s v="1/26/16: on track for project completion, time capture in progress, will need to transmit pay on 2nd pay period due to client not assigning employees to correct departments. _x000d__x000a_ _x000d__x000a_1/12/16: on track for project completion, time capture in progress, no issues _x000d__x000a_ _x000d__x000a_12/29/15: On track for project completion. Awaiting Sales to amend contract to include 2 additional PSIDs. _x000d__x000a_ _x000d__x000a_ _x000d__x000a_05/26/15:  At risk for first pay. Employees not punching yet. Dean called client 5/28/15 left VM to follow up 6/2/15- clocks not mounted _x000d__x000a_ _x000d__x000a_05/11/15:  At risk for first pay.Pay period missed.Employees not punching yet.manager to call client to set expectations. _x000d__x000a_05/04/15:  At risk for first pay. Employees not punching yet. manager to call client to set expectations _x000d__x000a_04/27/15:  At risk for first pay. Employees not punching yet. _x000d__x000a_04/20/15: At risk for first pay. Employees not punching yet. _x000d__x000a_04/13/15: On track for first pay, first capture for Wednesday. Client still enrolling employees fingerprints. _x000d__x000a_04/06/15: Account being put on hold. _x000d__x000a_03/30/15: On track for first pay, employees not punching this week though. Client still waiting to use clock to capture time. No issues _x000d__x000a_03/23/15: On track for first pay of next pay period, employees not punching yet. Client in peak period. No issues. _x000d__x000a_03/16/15: On track for first pay, employees not punching yet. Client in peak period will input time manually. No issues _x000d__x000a_03/09/15: At risk for first pay, employees not punching yet. Client in peak period. _x000d__x000a_03/02/15: On Track for first capture this week, waiting for client to begin punching.  _x000d__x000a_02/23/15: On track for first punch, client is hooking up 2nd clock, no issue at this time. _x000d__x000a_02/16/15: At risk for first punch, client is still hooking up the clocks, no issue at this time.   _x000d__x000a_02/11/15: On track for first punch, client is hooking up the clocks, no issues at this time _x000d__x000a_02/03/15- Actual Go Live delayed from 02/03/2015 to 02/10/2015: Entitlements not working properly, working with buddy to resolve and Client has not yet attempted her testing. _x000d__x000a_01/20/15- At Risk for actual GO-Live, still on testing. Have not schedule walk through meeting with client yet."/>
    <s v="Dean Bonsujet"/>
    <s v="PP4Q562"/>
    <s v="YELLOW"/>
    <s v=""/>
    <d v="2014-10-16T00:00:00"/>
    <d v="2014-10-08T00:00:00"/>
    <n v="351"/>
    <s v="Red Project"/>
    <x v="21"/>
    <x v="0"/>
    <x v="0"/>
    <x v="0"/>
    <x v="2"/>
    <x v="1"/>
  </r>
  <r>
    <s v="Möbius Benefit Administrators Inc WFM Only"/>
    <s v="Bachira Allybocus"/>
    <s v="Bachira Allybocus"/>
    <n v="588"/>
    <s v="Not Started"/>
    <d v="2016-06-30T00:00:00"/>
    <s v=""/>
    <s v=""/>
    <s v=""/>
    <s v=""/>
    <s v=""/>
    <s v=""/>
    <s v=""/>
    <s v=""/>
    <s v="04/12/16 DA - Push to June, client could not finish disc.pkg. would like to push for 1 or 2 weeks - next available slot in June"/>
    <s v="NOT ON TRACK! 04/12/16- adv client next available spot in June.waiting for reply. _x000d__x000a_ 04/11/16- client could not finish disc.pkg. would like to push for 1 or 2 weeks.email sent to Deeshal.waiting for reply.  _x000d__x000a_04/07/16- Disc.pkg sent to client. _x000d__x000a_04/01/16- Wel.Call completed/1st chck pt call scheduled on April 11th _x000d__x000a_03/29/16- Prep onboard: rescduled Wel.call 04/01 @ 3pm EST. _x000d__x000a_03/21/2016-Prep onboard: Wel.call scheduled on 03/24 @ 3.30pm. _x000d__x000a_2/29/2016- Prep onboard. DELAY KOM TO LATE APRIL. Contact client end of March to arrange KOM&amp;Wel Cal.l. _x000d__x000a_ _x000d__x000a_2/9/2016- Prep onboard. Client didnt come to Wel Call. Left vm&amp;emailed client. SAwait reply. _x000d__x000a_ _x000d__x000a_1/20/2016- 1/6/2016- Prep onboard. ON TRACK! Wel Call 2/9@2:30pmEST. _x000d__x000a_ _x000d__x000a_1/6/2016- Prep onboard. Wel Call 2/9@2:30pmEST. _x000d__x000a_ _x000d__x000a_12/30/2015- Prep onboard. Emailed client KOM of 3/28th. Await reply from client. _x000d__x000a_12/24/2015- Prep onboard. Emailed client 1st Contact Email. Sent email to get PP setup. _x000d__x000a_Await reply from Dean about when KOM."/>
    <s v="Deeshal Muthusamimudah"/>
    <s v="PP4X773"/>
    <s v=""/>
    <s v=""/>
    <d v="2015-12-18T00:00:00"/>
    <d v="2015-12-09T00:00:00"/>
    <e v="#VALUE!"/>
    <e v="#VALUE!"/>
    <x v="0"/>
    <x v="1"/>
    <x v="0"/>
    <x v="0"/>
    <x v="0"/>
    <x v="0"/>
  </r>
  <r>
    <s v="National Hearing Services Inc"/>
    <s v="Nishna Issory"/>
    <s v="Nishna Issory"/>
    <n v="17640"/>
    <s v="In Progress"/>
    <s v=""/>
    <s v=""/>
    <s v=""/>
    <s v=""/>
    <s v=""/>
    <s v=""/>
    <s v=""/>
    <d v="2000-01-01T00:00:00"/>
    <s v=""/>
    <s v="04/11/16: At Risk for Go-Live. Client has stillnot provided sign off and advised that she will get back later during the day."/>
    <s v="04/11/16: At Risk for Go-Live. Client has stillnot provided sign off and advised that she will get back later during the day.  _x000d__x000a_ _x000d__x000a_04/05/16: At Risk for Go-Live. Issues to pull required information from Insync. Working closely with Nancy to validate all data.  _x000d__x000a_ _x000d__x000a_2/26/2016- Prep onboard. Onboard DONE! Emailed client to advise Nishna will go through Disc Pack w/ client. Nishna will est. KOM date. Assigned to Nishna. _x000d__x000a_ _x000d__x000a_2/19/2016- Prep onboard. Cathy is not back yet. KOM has to push out. Yogesh/Deemah will have to resource this. 2nd Chk Call will have to be resched to later date. _x000d__x000a_ _x000d__x000a_1/15/2016- Prep onboard. Client wants to be live 4/1. Spoke w/ Cathy, soonest live will be mid-late April. Advised client &amp; Eva Tang mid-late April Live. Wel Call sched 1/25@4pm w/ client. Advised client of mid-late April live. Await reply. _x000d__x000a_ _x000d__x000a_ _x000d__x000a_01/08/15:AG, Sean to restart onboarding... contact customer to figure out KOM _x000d__x000a_ _x000d__x000a_12/14/2015- Prep onboard. Sent client email again to resched Wel Call. Await reply. _x000d__x000a_12/9/2015- Prep onboard. Need to resched bc i have the FLU. _x000d__x000a_10/8/2015- Prep onboard. Wel Call 12/9@11amEST. _x000d__x000a_10/8/2015- Prep onboard. Emailed 1st contact email&amp; advised client 1/25KOM. Await reply."/>
    <s v="Dean Bonsujet"/>
    <s v="WAT0166"/>
    <s v=""/>
    <s v=""/>
    <d v="2015-10-07T00:00:00"/>
    <d v="2015-10-02T00:00:00"/>
    <e v="#VALUE!"/>
    <e v="#VALUE!"/>
    <x v="0"/>
    <x v="0"/>
    <x v="0"/>
    <x v="0"/>
    <x v="4"/>
    <x v="4"/>
  </r>
  <r>
    <s v="Newcomer Centre of Peel"/>
    <s v="Natasha Manick"/>
    <s v="Staline Lamarque"/>
    <n v="3900"/>
    <s v="In Progress"/>
    <d v="2015-08-31T00:00:00"/>
    <d v="2015-08-25T00:00:00"/>
    <d v="2015-08-25T00:00:00"/>
    <d v="2015-10-02T00:00:00"/>
    <d v="2015-10-20T00:00:00"/>
    <d v="2015-12-14T00:00:00"/>
    <s v=""/>
    <d v="2016-04-30T00:00:00"/>
    <s v=""/>
    <s v="04/13/2016: NM. On track for Project Completion. Prepping for test transmit and first pay on 04/26. TTS documents sent to Support team. No issues."/>
    <s v="04/13/2016: NM. On track for Project Completion. Prepping for test transmit and first pay on 04/26. TTS documents sent to Support team. No issues. _x000d__x000a_ _x000d__x000a_04/06/2016: NM. On track for Project Completion. Prepping for test transmit and first pay. No issues. _x000d__x000a_ _x000d__x000a_03/29/2016: NM, On track for Project Completion. Prepping first pay. No issues.  _x000d__x000a_ _x000d__x000a_03/23/2016: NM, On track for Project Completion. Time capture in progress. No issues.  _x000d__x000a_ _x000d__x000a_03/15/2016: NM, On track for Project Completion. Employee training and further solution refinement in progress. No issues.  _x000d__x000a_ _x000d__x000a_03/09/2016: NM, On track for Project Completion. Time Capture and employee training in progress, No issues. 03/01/16- NM, Project completion delayed from 03/15/16 to 04/30/16. People: Client requested a 1 month extension due to 2-weeks time away and also to process first payroll as per the start of their fiscal year (1st April) _x000d__x000a_ _x000d__x000a_02/22/16: NM, On track for Project Completion. Prepping for first pay. No issues. _x000d__x000a_ _x000d__x000a_02/16/2016: NM, On track for project completion. Entitlement issue resolved on 02/16. Prepping for first pay. No issues. _x000d__x000a_ _x000d__x000a_02/08/16- SL, At risk for project completion, working on the entitlement balances. Script ran to clean the balances to apply new formula. testing in progress. _x000d__x000a_ _x000d__x000a_ _x000d__x000a_01/26/2016-SL, On Track for project completion, Live transmit February 2nd, no issues. _x000d__x000a_ _x000d__x000a_01/19/2016-SL, Project completion delayed from 1/29/2016 to 02/19/2016. People: Ceridian, entitlement issue fixed and tested by customer. To apply to production environment and process payroll. _x000d__x000a_ _x000d__x000a_01/12/2016: SL, At risk for project completion. Additional refinements to  Entitlement requested. Client to review and test. ECD 1/19/16 _x000d__x000a_ _x000d__x000a_12/29/15-At risk for go live, review still pending, customer are close for festivities. _x000d__x000a_12/22/15- At risk for go live, fixes completed, customer reviewing. _x000d__x000a_ _x000d__x000a_12/15/15- At Risk for Project completion, entitlement not awarding correctly for some employees, resolution in progress ECD 12/18/15. _x000d__x000a_12/1/2015-At Risk for Project completion, client want to do a parallel run. _x000d__x000a_11/25/2015- On Track for P.Completion,  capturing time and customer reviewing entitlement. _x000d__x000a_11/17/2015 - At risk for go live, entitlement refinement completed and tested, To apply changes to production environment. ECD 11/18/15. _x000d__x000a_ _x000d__x000a_11/09/2015 - At risk for Project completion, working on Entitlement Proration issues internally. _x000d__x000a_ _x000d__x000a_10/27/2015: On Track for project completion, client time capturing. No issues. _x000d__x000a_ _x000d__x000a_10/19/2015: On Track for Go live, will contact client today to get signoff. No issues. _x000d__x000a_ _x000d__x000a_10/13/2015: ON Track for Go live, External testing, no issues. _x000d__x000a_ _x000d__x000a_09/29/15: On Track for go live, Awaiting test walkthrough. no issues. _x000d__x000a_ _x000d__x000a_09/21/15: On Track for go live, Awaiting test walkthrough. no issues. _x000d__x000a_ _x000d__x000a_09/15/15: On Track for go live, Internal Testing, no issues. _x000d__x000a_09//09/15:OnTrack for go live. Config completed - internal testing in progress. No issues _x000d__x000a_ _x000d__x000a_09/01/15:On Track for go live, working on config, no issues. _x000d__x000a_ _x000d__x000a_08/25/15: On Track for Go live, Awaiting workbook signoff, no issues. _x000d__x000a_ _x000d__x000a_08/20/15- On Track for KOM, no issues. _x000d__x000a_ _x000d__x000a_7/21/2015- Prepping preadmin. Preadmin completed. WB sent in advance as per Dean. Advised client will not support until KOM. Client will need to set up payroll for 8/18. Advised to call ADP to cancel. NO ADP TAPE will be accepted! Will have someone send EE Import Grid. _x000d__x000a_7/20/2015- Prepping preadmin. Client wants preadmin 7/21 @1:30pm. Old process- not onboarding, not enough time. _x000d__x000a_7/17/2015- Prepping onboarding. Emailed Naveed 1st contact email&amp;left vm. Dean needs to clarify KOM is in Aug or Sept. _x000d__x000a_6/3/2015- Prepping onboarding. Sent first contact email. Sched follow-up call 7/9/2015"/>
    <s v="Deeshal Muthusamimudah"/>
    <s v="PP4U514"/>
    <s v="GREEN"/>
    <s v=""/>
    <d v="2015-05-29T00:00:00"/>
    <d v="2015-05-27T00:00:00"/>
    <n v="179"/>
    <s v="Red Project"/>
    <x v="22"/>
    <x v="1"/>
    <x v="0"/>
    <x v="0"/>
    <x v="2"/>
    <x v="1"/>
  </r>
  <r>
    <s v="Nordia Inc. WFM Only"/>
    <s v=""/>
    <s v="Sean to Talk to AL"/>
    <n v="16800"/>
    <s v="Not Started"/>
    <s v=""/>
    <s v=""/>
    <s v=""/>
    <s v=""/>
    <s v=""/>
    <s v=""/>
    <s v=""/>
    <s v=""/>
    <s v=""/>
    <s v=""/>
    <s v=""/>
    <s v=""/>
    <s v="MON2727,MON2728,MON2730,MON2733"/>
    <s v=""/>
    <s v=""/>
    <d v="2016-01-19T00:00:00"/>
    <d v="2015-10-02T00:00:00"/>
    <e v="#VALUE!"/>
    <e v="#VALUE!"/>
    <x v="0"/>
    <x v="2"/>
    <x v="0"/>
    <x v="0"/>
    <x v="0"/>
    <x v="0"/>
  </r>
  <r>
    <s v="North Star Pallets Inc"/>
    <s v=""/>
    <s v="Tanya Nundoosing"/>
    <n v="1680"/>
    <s v="Not Started"/>
    <d v="2016-06-06T00:00:00"/>
    <s v=""/>
    <s v=""/>
    <s v=""/>
    <s v=""/>
    <s v=""/>
    <s v=""/>
    <d v="1999-12-31T00:00:00"/>
    <s v=""/>
    <s v=""/>
    <s v="04/12/16- 1st contact email sent. Adv KOM date. _x000d__x000a_ _x000d__x000a_3/7/16: DB- no response from client pushed from March to June _x000d__x000a_2/2/20160 Prep onboard. NOT ON TRACK!. Escalated to Dean&amp;S.Mongrain. _x000d__x000a_1/20/2016- Prep onboard. NOT ON TRACK. Still have not heard back from client after several emails and calls. Client must do convert to PP before WFM. Emailed Dean/S.Mongrain. _x000d__x000a_1/15/2016- Prep onboard. STILL NOT ON TRACK. Client skipped Wel call. Sent email&amp;left vm. Advised client cannot start WFM w/o finishing PP w/ J.Wong. Copied sales person and sales manager. Await reply from client. and sales. _x000d__x000a_1/13/2016- Prep onboard. Sent client email advising suspension. Await reply. _x000d__x000a_12/2/2015- As per J.Wong the payroll has been suspended, thus WFM cannot move forward yet. _x000d__x000a_10/21/2015- Prep onboard. FYI: JWong informed me that client ishaving trouble contacting her.  _x000d__x000a_9/16/2015- Prep onboard. Spoke to J.wong about conversion. Conv. Advised jWong onboard Wel call date _x000d__x000a_9/2/2015- Prep onboard. Client called back and did not want to start project until they get their clock. I told her that they will not get their clock until we have onboard meeting. I outlined the onboard/imp timeline. Client agreed to Jan 4 2016 @11:30amEST Wel Call and live for Mid-Feb. _x000d__x000a_9/2/2015- Prep onboard. Emailed client to advise we pushed them back to Dec bc of lack of commitment. _x000d__x000a_8/31/2015- Prep onboard.URGENT vm&amp;email to Client again. Awaiting reply _x000d__x000a_8/27/2015- Prep onboard. Left another vm&amp;email. CC Dean&amp;Deeshal. Await reply. Set reminder tomorrow to follow-up. If still cannot reach client, will re-engage sales. _x000d__x000a_8/24/2015- Prep onboard. Client didnt show. Left vm&amp;email. Awaiting reply &amp;advised of 9/14 KOM. _x000d__x000a_8/20/2015- Prep preadmin. Preadmin call 8/24 @ 11:30amEST.. _x000d__x000a_7/9/2015- Prepping onboarding. Emailed client to advise that preadmin onboarding will need to be done between July 20-27&amp; client will keep Sept 14 KOM. Client is away from June 26-July 27. Awaiting reply. _x000d__x000a_5/20/2015- Prepping preadmin. Preadmin 1/4/2016- Prep onboard. NOT ON TRACK!!! Called client w/. J.Wong &amp; left vm advising client they need to convert to PP before they start WFM. Await reply. _x000d__x000a_8/20 @10amEST. C.McGowan is setting up payroll/MHR"/>
    <s v="Deeshal Muthusamimudah"/>
    <s v="PP4U251"/>
    <s v=""/>
    <s v=""/>
    <d v="2015-05-08T00:00:00"/>
    <d v="2015-05-08T00:00:00"/>
    <e v="#VALUE!"/>
    <e v="#VALUE!"/>
    <x v="0"/>
    <x v="2"/>
    <x v="0"/>
    <x v="0"/>
    <x v="9"/>
    <x v="5"/>
  </r>
  <r>
    <s v="Northern Metallic Sales"/>
    <s v="Deensha Bunhejee"/>
    <s v="Deensha Bunhejee"/>
    <n v="2592"/>
    <s v="Complete"/>
    <d v="2015-11-30T00:00:00"/>
    <d v="2015-11-04T00:00:00"/>
    <d v="2015-11-04T00:00:00"/>
    <d v="2015-12-17T00:00:00"/>
    <d v="2015-11-26T00:00:00"/>
    <s v=""/>
    <s v=""/>
    <d v="2016-01-23T00:00:00"/>
    <d v="2016-01-11T00:00:00"/>
    <s v="01/04/2016: On Track for Project Completion, service reviewing, no issues."/>
    <s v="01/04/2016: On Track for Project Completion, service reviewing, no issues. _x000d__x000a_ _x000d__x000a_12/23/2015: On Track for Project Closure, Service reviewing account, no issues. _x000d__x000a_ _x000d__x000a_ _x000d__x000a_ _x000d__x000a_12/15/2015: On Track for Project Closure, service reviewing documents, no issues. _x000d__x000a_ _x000d__x000a_ _x000d__x000a_12/08/2015: On Track for First Pay, client capturing time, no issues. _x000d__x000a_ _x000d__x000a_ _x000d__x000a_11/30/2015: On Track for first pay, client capturing time, no issues. _x000d__x000a_ _x000d__x000a_ _x000d__x000a_11/23/2015: On Track for First Punch, requesting Live environment, no issues. _x000d__x000a_ _x000d__x000a_ _x000d__x000a_11/16/2015: On Track for Go-Live, External Testing, No Issue. _x000d__x000a_ _x000d__x000a_ _x000d__x000a_11/09/2015: On Track for Go-Live, Doing Config, no issues. _x000d__x000a_ _x000d__x000a_10/21/2015- Prep onboard. Onboard COMPLETED. KOM 11/4@1pmEST _x000d__x000a_9/29/2015- Prep onboard. 1st Chk Call done. 2nd Chk call 10/21@3:30pmEST. Email Disc Pack _x000d__x000a_9/8/2015- Prep onboard. Wel Call complete., 1st Chk Call 9/29 @4:30pmEST _x000d__x000a_8/5/2015- Prep onboard. Welcome call 9/8 @2pmEST _x000d__x000a_7/29/2015- Prep onboarding. Email client KOM 10/30. Emailed 1st contact email."/>
    <s v="Dean Bonsujet"/>
    <s v="PP23848"/>
    <s v=""/>
    <s v=""/>
    <d v="2015-07-13T00:00:00"/>
    <d v="2015-07-08T00:00:00"/>
    <s v=""/>
    <s v=""/>
    <x v="1"/>
    <x v="0"/>
    <x v="1"/>
    <x v="1"/>
    <x v="4"/>
    <x v="1"/>
  </r>
  <r>
    <s v="Nu-Line Products Inc."/>
    <s v="Doobmanee Bedadun"/>
    <s v="Hussein Janally"/>
    <n v="174"/>
    <s v="Complete"/>
    <d v="2015-11-30T00:00:00"/>
    <d v="2015-11-17T00:00:00"/>
    <d v="2015-11-17T00:00:00"/>
    <d v="2015-12-04T00:00:00"/>
    <d v="2015-12-03T00:00:00"/>
    <d v="2015-12-31T00:00:00"/>
    <d v="2016-02-10T00:00:00"/>
    <d v="2016-02-02T00:00:00"/>
    <d v="2016-02-12T00:00:00"/>
    <s v="02/08/2016: Project completion delayed since client had a death in the family. Transfer Call scheduled for 2/10/16"/>
    <s v="02/08/2016: Project completion delayed since client had a death in the family. Will confirm Transfer to Service Call once client is back.  _x000d__x000a_ _x000d__x000a_02/03/2016: Could not have Transfer to Service Call on 02/02/2016 since MHR rep was not available. We will have the call today 02/03/2016. No issues.  _x000d__x000a_ _x000d__x000a_02/01/2016: Project completion delayed from 01/29/2016 to 02/02/2016. People: MHR representatives could not attend Transfer to Service call since they left early due to snow storm.  _x000d__x000a_ _x000d__x000a_01/26/2015: Project Completion delayed from 01/22/2016 to 01/29/2016. Service reviewing account.  _x000d__x000a_ _x000d__x000a_01/18/2016: On Track for Project Completion. Service Reviewing the account. No issues. _x000d__x000a_ _x000d__x000a_01/11/2016: Project Completion delayed from 01/11/2015 to 01/22/2015 due to  2016 Balances not updating. Issue has been resolved. Awaiting client sign off. _x000d__x000a_ _x000d__x000a_01/05/2015: On track for project completion. Service reviewing account. No issues. _x000d__x000a_ _x000d__x000a_12/29/2015: On Track for project completion. Waiting for first run sign off from client. No issues. _x000d__x000a_ _x000d__x000a_12/21/2015: On track for project completion. Client doing 1st Live Run. No issues.  _x000d__x000a_ _x000d__x000a_12/15/2015: On track for Project completion. Client capturing time. No issues. _x000d__x000a_ _x000d__x000a_12/08/15: On track for completion. Client capturing time. No issues. _x000d__x000a_12/01/2015: On track for Go-Live. Client doing testing. No issues _x000d__x000a_ _x000d__x000a_11/24/2015 - On Track for Go-Live. Client doing testing. No issues _x000d__x000a_ _x000d__x000a_11/17/15: On Track for Go Live. Config in Progress. No issues. _x000d__x000a_ _x000d__x000a_11/10/2015- Prep onboard. Onboard DONE. KOM 11/17@1:30pmEST.  _x000d__x000a_10/28/2015- Prep onboard. 1st Chk Call DONE. 2nd Chk Call 11/10@1:30pmEST _x000d__x000a_10/19/20154- Prep onboard. 1st chk call resched 10/22. _x000d__x000a_9/23/2015- Prep onboard. Wel call completed. 1st Chk call 10/19@11:30amEST. _x000d__x000a_7/30/2015- Prep onboard. Welcome call 9/23@11amEST _x000d__x000a_7/29/2015- Prep onboarding. Email client KOM 11/18. Emailed 1st contact email."/>
    <s v="Deeshal Muthusamimudah"/>
    <s v="PP4D495"/>
    <s v=""/>
    <s v=""/>
    <d v="2015-07-25T00:00:00"/>
    <d v="2015-07-10T00:00:00"/>
    <s v=""/>
    <s v=""/>
    <x v="1"/>
    <x v="0"/>
    <x v="2"/>
    <x v="1"/>
    <x v="5"/>
    <x v="1"/>
  </r>
  <r>
    <s v="NVR Construction Limited"/>
    <s v="Diny Sunnasy"/>
    <s v="Diny Sunnasy"/>
    <n v="1183"/>
    <s v="Complete"/>
    <d v="2015-11-30T00:00:00"/>
    <d v="2015-11-24T00:00:00"/>
    <d v="2015-11-24T00:00:00"/>
    <d v="2016-01-12T00:00:00"/>
    <d v="2016-01-13T00:00:00"/>
    <d v="2016-03-14T00:00:00"/>
    <d v="2016-03-17T00:00:00"/>
    <d v="2016-03-17T00:00:00"/>
    <d v="2016-03-31T00:00:00"/>
    <s v="03/15/16 - DS Project completion delayed from 3/11 to 3/17. Client unavailable earlier"/>
    <s v="03/15/16 - TTS call scheduled for 3/171/6. No issues. _x000d__x000a_03/08/16 - On Track for project completion. Awaiting TTS call date confirmation. _x000d__x000a_ _x000d__x000a_02/29/16 - At risk for project completion. Still awaiting sign-off from client and review of TTS doc from service _x000d__x000a_ _x000d__x000a_02/22/16 - On track for project completion. Awaiting sign-off. No issues. _x000d__x000a_02/16/2016 - At risk for project completion. _x000d__x000a_02/09/2016 - Ontrack for project completion. Sending sign-off document to client. No issues. _x000d__x000a_ _x000d__x000a_02/02/16 - On track for project completion. Post-live refinement in progress. No issues. _x000d__x000a_01/26/16 - On track for project completion. First live run on 1/26/16. No issues. _x000d__x000a_01/19/16 - DS, On track for project completion. First time capture in progress. No issues. _x000d__x000a_01/12/16 - On track for GoLive. UAT Testing completed and sign off received. Production environment requested. ECD 1/13/16 _x000d__x000a_No issues. _x000d__x000a_ _x000d__x000a_01/05/16: DS: Go live delayed from 01/05/16 to 01/12/16 as per agreement with client. People: Client requested additional testing time after festive season. _x000d__x000a_ _x000d__x000a_12/29/15 - On track for Go-Live. External testing in progress. Client on leave. No issues.  _x000d__x000a_ _x000d__x000a_12/22/15 -  On track for GoLive. External testing in progress. No issues. _x000d__x000a_ _x000d__x000a_12/14/15 - On track for GoLive. External testing in progress. No issues. _x000d__x000a_12/08/15 - On track for Go-Live. Internal testing. No issues. _x000d__x000a_12/01/2015 - Configuration in progress. On track for Go-Live. No issues. _x000d__x000a_11/24/2015 - KOM completed. On track for Go-Live. No issues. _x000d__x000a_11/19/2015 - Welcome call completed. No issues _x000d__x000a_ _x000d__x000a_11/19/2015- Onboard DONE!11/13/2015- Prep onboard. 1st Chk Call DONE. 2nd Chk Call 11/19@11:30amEST.  _x000d__x000a_10/29/2015- Prep onboard. Wel Call DONE! 1st Chk call 11/13@11 _x000d__x000a_10/8/2015- Prep onboard. Swapped KOM with Georgian. KOM 11/23.  Wel call 10/23@12pm EST. _x000d__x000a_10/2/2015- Prep onboard.  Emailed mgnt when KOM is&amp; if we can push up project sooner. _x000d__x000a_9/29/2015- Prep onboard. Spoke w/ client who wants to start earlier. Advised mgnmt, Await reply. _x000d__x000a_9/28/2015- Prep onboard. 1st contact email sent&amp; email advising Jan KOM."/>
    <s v="Deeshal Muthusamimudah"/>
    <s v="PP18114"/>
    <s v=""/>
    <s v=""/>
    <d v="2015-09-26T00:00:00"/>
    <d v="2015-09-22T00:00:00"/>
    <s v=""/>
    <s v=""/>
    <x v="1"/>
    <x v="1"/>
    <x v="3"/>
    <x v="1"/>
    <x v="7"/>
    <x v="1"/>
  </r>
  <r>
    <s v="One Arrow First Nation"/>
    <s v="Natasha Manick"/>
    <s v="Natasha Manick"/>
    <n v="9000"/>
    <s v="On Hold"/>
    <d v="2015-04-30T00:00:00"/>
    <d v="2015-04-09T00:00:00"/>
    <d v="2015-04-09T00:00:00"/>
    <d v="2015-07-03T00:00:00"/>
    <d v="2015-09-10T00:00:00"/>
    <d v="2015-12-01T00:00:00"/>
    <s v=""/>
    <d v="2016-03-31T00:00:00"/>
    <s v=""/>
    <s v="03/23/2016: NM, Account Hold. Client delayed by 1 month because payroll admin is on vacation."/>
    <s v="03/23/2016: NM, Account Hold. Client delayed by 1 month because payroll admin is on vacation. _x000d__x000a_ _x000d__x000a_03/15/2016: NM, At risk for Project Completion. Account to be put on hold. _x000d__x000a_ _x000d__x000a_03/09/2016: NM, At risk for Project Completion. Client did not show up for First Pay. Deeshal to contact client. _x000d__x000a_ _x000d__x000a_02/29/2016: DM, Delayed project completion 3/4/2016 to 3/17/2016. People: Client didn't update dayforce correctly for the salaried employees hence couldn't transmit. All adjustment made in dayforce. Client committed to payroll transmission on 3/8/2016 as per discussion with TL. _x000d__x000a_ _x000d__x000a_ _x000d__x000a_02/29/2016: DM, Delayed project completion 3/4/2016 to 3/17/2016. People: Client didn't update dayforce correctly for the salaried employees hence couldn't transmit. All adjustment made in dayforce. Client committed to payroll transmission on 3/8/2016 as per discussion with TL. _x000d__x000a_ _x000d__x000a_02/22/16: NM, At risk for Project Completion. Client postponed first pay again due to salary changes in HR profiles not made on DF. _x000d__x000a_ _x000d__x000a_02/16/16: NM, On track for Project Completion. Prepping for first pay, Deeshal M following up with client to make sure they commit to the date. _x000d__x000a_ _x000d__x000a_02/08/16: Project completion delayed from 02/18/16 to 03/04/16. People: Client readiness, payroll admin not responding to e-mails and calls for test transmit or live run. Deeshal M to contact the client and set expectations. _x000d__x000a_ _x000d__x000a_02/01/2016: NM, On track for First Pay. Test Transmit scheduled on 2/2/16. Timeline reviewed and agreed with client.  _x000d__x000a_ _x000d__x000a_01/27/16: Project completion delayed from 01/29/16 to 02/18/16. People: Client readiness, payroll admin refused to proceed with WFM transmit at the last minute as he had to process few ROEs and tax filing in previous pay. Transmit pushed for next week. _x000d__x000a_ _x000d__x000a_01/05/16: Project completion delayed from 01/29/16 to 02/18/16. People: Client readiness, payroll admin has to process few ROEs and tax filing in previous pay. Transmit pushed for next week. _x000d__x000a_ _x000d__x000a_ _x000d__x000a_ _x000d__x000a_01/19/16: NM, On track for Project completion. Prepping test transmit. No issues. _x000d__x000a_ _x000d__x000a_1/11/2016: On track for project completion. Test transmit scheduled 1/13/16. No issues. _x000d__x000a_ _x000d__x000a_01/05/16: Project completion delayed from 01/18/16 to 01/29/16. Implementation: Assisting payroll admin with timesheet fixes. ECD 01/15/16. _x000d__x000a_12/29/15: On track for project completion. Assisting client with timesheet review. No issues. _x000d__x000a_ _x000d__x000a_ _x000d__x000a_ _x000d__x000a_12/22/15: On track for First Pay. Assisting client with timesheet review. No issues. _x000d__x000a_ _x000d__x000a_12/09/15: Project completion delayed from 12/11/15 to 01/18/15. Client. New Payroll Admin assigned to the Project. Will only process payroll next year due to lack of training on DayForce. _x000d__x000a_11/24/15: Project completion Delayed from 12/4/15 to 12/11/15. People: New Payroll admin requested to process payroll on 1st of December limited training on system. _x000d__x000a_ _x000d__x000a_12/01/15: On track for Project Completion. Prepping for 1st pay. No issues. _x000d__x000a_ _x000d__x000a_11/17/2015: On track for Project Completion. Prepping for First Pay. No issues. _x000d__x000a_ _x000d__x000a_10/27/2015: On track for project completion. Time capture in progress. No issues. _x000d__x000a_ _x000d__x000a_10/19/2015: Project completion delayed from 7/27/2015 to 11/27/2015. **ACCOUNT OFF HOLD** People: Client readiness and change in Primary contact. Training of main contact and time capture in progress. _x000d__x000a_ _x000d__x000a_7/28/15 - Account on Hold. _x000d__x000a_ _x000d__x000a_7/14/15 - Account Hold. Client on leave for 3 weeks (not communicated to IC) _x000d__x000a_ _x000d__x000a_7/3/15: On Track for project completion. No issues. _x000d__x000a_ _x000d__x000a_6/29/15: On track for Go-Live. Solution refinement in progress. No issues.  _x000d__x000a_ _x000d__x000a_6/23/15 - On track for Go-Live. Client testing in progress. No issues. _x000d__x000a_5 minutes _x000d__x000a_02/29/2016: DM, Delayed project completion 3/4/2016 to 3/17/2016. People: Client didn't update dayforce correctly for the salaried employees hence couldn't transmit. All adjustment made in dayforce. Client committed to payroll transmission on 3/8/2016 as per discussion with TL. _x000d__x000a_ _x000d__x000a_5/26/15 - Project On Hold, client requested 3 weeks delay to project timeline due to exam period. Client agreed to resume project on 06/10/2015. _x000d__x000a_ _x000d__x000a_5/25/15 - At Risk for Go Live. Client requested 3 weeks delay due to peak season and also requesting more flexibility in terms of project timelines. Awaiting client confirmation to put project On Hold. Deeshal to contact client to review timeline 05/26/15. _x000d__x000a_ _x000d__x000a_5/19/2015 - At Risk for Go Live. Client testing in progress. Client responsiveness can be a potential issue. _x000d__x000a_ _x000d__x000a_5/12/2015 - On track for Go Live. Client testing in progress. No issues. _x000d__x000a_ _x000d__x000a_5/5/2015 - On track for Go Live. Internal testing in progress. Client testing scheduled on 5/7. _x000d__x000a_ _x000d__x000a_4/29/2015 - On track for Go Live. KOM completed and Internal testing in progress. Potential issue: Client responsiveness to e-mails and calls. _x000d__x000a_ _x000d__x000a_4/21/2015 - On track for Go Live. KOM has been partially completed and rescheduled several times due to client responsiveness/availability. Meeting set on Friday 24 Apr to complete KOM."/>
    <s v="Deeshal Muthusamimudah"/>
    <s v="PP95130"/>
    <s v=""/>
    <s v=""/>
    <d v="2014-12-08T00:00:00"/>
    <d v="2014-12-04T00:00:00"/>
    <n v="256"/>
    <s v=""/>
    <x v="17"/>
    <x v="1"/>
    <x v="0"/>
    <x v="0"/>
    <x v="7"/>
    <x v="1"/>
  </r>
  <r>
    <s v="One Chocolate Corporation o/a Fraktals"/>
    <s v=""/>
    <s v="Doobmanee Bedadun"/>
    <n v="1200"/>
    <s v="Not Started"/>
    <d v="2016-06-06T00:00:00"/>
    <s v=""/>
    <s v=""/>
    <s v=""/>
    <s v=""/>
    <s v=""/>
    <s v=""/>
    <d v="1999-12-31T00:00:00"/>
    <s v=""/>
    <s v=""/>
    <s v="04/11/16- Adv new KOM date. Waiting reply. _x000d__x000a_3/7/16: DB- no response from client pushed from March to June _x000d__x000a_3/2/2016- Prep onboard. NOT ON TRACK! Emailed client again to advise 3/14KOM. Await reply. _x000d__x000a_2/2/2016- Prep onboard. NOT ON TRACK! KOM pushed to 3/14. Emailed client again.  _x000d__x000a_1/20/2016- Prep onboard. Emailed client again and advised of last wk Feb KOM &amp;if its feasible given that they are starting PP in Feb. Await reply. _x000d__x000a_1/19/2016- Prep onboard. Emailed client about KOM. Await reply. _x000d__x000a_1/15/2016- Prep onboard. NOT ON TRACK. Reverted to sales. Await reply from sales still. _x000d__x000a_1/13/2016- Prep onboard. Emailed Sales again for update. Await reply. _x000d__x000a_1/5/2016- Prep onboard. as per Dean, KOM has been pushed out 1 month. KOM will now be Feb 2016. _x000d__x000a_12/30/2015- Prep onboard. Emailed sales again to find contact info. Emails keep bouncing back and client not returning calls. Await reply. _x000d__x000a_12/14/2015- Prep onboard. Emailed client again. Await reply. _x000d__x000a_12/01/2015- Prep onobard. returned Anna's call but cannot leave vm. Sent email advising late jan KOM. Await reply. _x000d__x000a_11/26/2015- Prep onboard. Sent another email CC Sales. Await reply. _x000d__x000a_11/17/2015- Prep onboard. Follow-up w/ client. Left vm&amp;emailed client. Await reply _x000d__x000a_10/14/2015 - Aleksandra - intro call with client in Sean's absence, sent the intro emails, client will respond with availability for onboarding presentation via email"/>
    <s v="Dean Bonsujet"/>
    <s v="PP4W554"/>
    <s v=""/>
    <s v=""/>
    <d v="2015-10-09T00:00:00"/>
    <d v="2015-10-08T00:00:00"/>
    <e v="#VALUE!"/>
    <e v="#VALUE!"/>
    <x v="0"/>
    <x v="2"/>
    <x v="0"/>
    <x v="0"/>
    <x v="9"/>
    <x v="5"/>
  </r>
  <r>
    <s v="Ontario Orthotic Lab Inc"/>
    <s v="Sehnaaz Bhuttoo"/>
    <s v="Sehnaaz Bhuttoo"/>
    <n v="4200"/>
    <s v="In Progress"/>
    <d v="2014-09-01T00:00:00"/>
    <d v="2014-10-07T00:00:00"/>
    <d v="2014-10-07T00:00:00"/>
    <d v="2015-12-09T00:00:00"/>
    <d v="2015-12-02T00:00:00"/>
    <d v="2016-03-29T00:00:00"/>
    <s v=""/>
    <d v="2016-04-22T00:00:00"/>
    <s v=""/>
    <s v="4/12/16: At risk for project closure, client hasn't responded to communications to schedule TTS call. Manager will follow up on Wed 4/13 _x000d__x000a_ _x000d__x000a_4/5/16: On track for project closure, awaiting service's response to schedule TTS call."/>
    <s v="4/12/16: At risk for project closure, client hasn't responded to communications to schedule TTS call. Manager will follow up on Wed 4/13 _x000d__x000a_ _x000d__x000a_4/5/16: On track for project closure, awaiting service's response to schedule TTS call. _x000d__x000a_ _x000d__x000a_3/28/16: On track for project closure, service reviewing, awaiting acceptance _x000d__x000a_ _x000d__x000a_3/22/16: On track for project closure, TTS doc complete to be sent to service by EOD _x000d__x000a_ _x000d__x000a_3/15/16: On track for project completion. Entitlements issue resolved and demo'ed to client. Documents to be sent to service _x000d__x000a_ _x000d__x000a_3/8/16: On track for project completion. Entitlements not awarding as expected, working with resource from DF Forum to resolve. Resolution ETA 3/11/16 _x000d__x000a_ _x000d__x000a_3/1/16: At risk for project completion, working on TTS documents, account to be sent to service by next week 3/11/16 _x000d__x000a_ _x000d__x000a_2/23/16: At risk for project closure, client not committing to transmit for remaining payrolls. To engage service team to transfer project without other PSID's being used. _x000d__x000a_ _x000d__x000a_2/16/16: At risk for go live, client has requested one month to complete transmission for all remaining PSIDs before service transition. _x000d__x000a_ _x000d__x000a_2/9/16: At risk for project closure, client has requested more time to test out the webclock and to complete transmission for all secondary PSIDs. _x000d__x000a_ _x000d__x000a_2/2/16: On track for project closure, TTS documents complete. Errors on last transmission, working with client to resolve _x000d__x000a_ _x000d__x000a_1/26/16: on track for project closure, new punch policy configured for clinic employees. Working on Transfer to service documents _x000d__x000a_ _x000d__x000a_01/19/16: On track for project completion. Second live run completed. Client has confirmed that OT is resolved. TTS ECD 1/29/16 _x000d__x000a_ _x000d__x000a_01/12/16: On track for project completion. Second live run completed. Currently working on OT policy based on additional information provided by client. No issues _x000d__x000a_ _x000d__x000a_ 05/01/16: On track with project completion. First live Run complete. To assist client with second live run before transferring to service. _x000d__x000a_ _x000d__x000a_12/29/15: On track for project completion. First time capture completed. To assist client with another live run to ensure that no issue is encountered. _x000d__x000a_12/18/15: On track for Project completion, working on First time capture. 12/15/15: On track for Project completion, working on First time capture. Clock support engaged to assist with proximity badges issue. _x000d__x000a_ _x000d__x000a_12/8/15: Go Live on track. Refinements complete. Awaiting client's response to promote to live _x000d__x000a_ _x000d__x000a_5/5/15: Go Live at risk. Client has advised that they will need 2 more weeks before coming off hold. Go live date postponed to third week of June 2015. _x000d__x000a_ _x000d__x000a_3/16/15: Client has requested to go on hold, referred to manager. On hold active from 3/12/15 to 4/9/15. To touch base with client on 4/14/15 and go live 4/28/15. _x000d__x000a_ _x000d__x000a_3/9/15 On track for Go Live, client has already given signoff for March 13th 2015. Working on Test register _x000d__x000a_ _x000d__x000a_3/2/15: Go Live at risk, client's parent has been admitted to hospital and has not been able to complete testing. Also awaiting approval from company level management on refinement details _x000d__x000a_ _x000d__x000a_2/24/15: Go Live at risk, working on test register, awaiting response from client to go live, no issues _x000d__x000a_ _x000d__x000a_2/16/15: Go Live on track, working with client to process parallel before moving into prod.  _x000d__x000a_ _x000d__x000a_2/3/15: Go Live on track, customer was not able to attend call today due to business deadlines, call has been re-scheduled for tomorrow. _x000d__x000a_ _x000d__x000a_1/26/15: Go Live on track, Test environment handed over to client for testing today, awaiting feedback to progress onto next milestone. _x000d__x000a_ _x000d__x000a_1/06/14: On track for Go Live, client will return this week on 1/09/14 to begin testing _x000d__x000a_ _x000d__x000a_12/30/14: Go Live on track, client will not be available for testing this week, call re-scheduled for 1/9/2015. no issues _x000d__x000a_ _x000d__x000a_12/23/14: On track for Go Live, working on internal testing, awaiting missing employee assignment information from client. _x000d__x000a_ _x000d__x000a_12/01/14: On track for Go Live, Client's time is taken up with month end and post vacation work. Client will touch base on Thursday. _x000d__x000a_ _x000d__x000a_11/24/14: On track for Go Live, config complete, awaiting return of list of employees sent to client to complete HR Import. _x000d__x000a_ _x000d__x000a_11/10/14: Go live on track, config in progress. Unable to schedule weekly updates since client is on vacation returning Nov 21. Awaiting client's return to follow up. _x000d__x000a_ _x000d__x000a_10/16/14: Actual go live on track. Environment not yet received to begin config. Escalated issue to manager and Project Cord. Awaiting response"/>
    <s v="Dean Bonsujet"/>
    <s v="PP1A490"/>
    <s v="GREEN"/>
    <s v=""/>
    <d v="2014-06-09T00:00:00"/>
    <d v="2014-05-27T00:00:00"/>
    <n v="404"/>
    <s v="Red Project"/>
    <x v="23"/>
    <x v="0"/>
    <x v="0"/>
    <x v="0"/>
    <x v="2"/>
    <x v="1"/>
  </r>
  <r>
    <s v="Orix Geoscience Inc."/>
    <s v=""/>
    <s v="Kavinsy Kheerodhur"/>
    <n v="1656"/>
    <s v="Not Started"/>
    <s v=""/>
    <s v=""/>
    <s v=""/>
    <s v=""/>
    <s v=""/>
    <s v=""/>
    <s v=""/>
    <d v="2014-10-08T00:00:00"/>
    <s v=""/>
    <s v="09/25/14: Prepping for KOM, PP Implementer contact client to continue with account. Client availability issue, delays on PP setup."/>
    <s v="04/13/16 - email client to know if ready to get project back on track. _x000d__x000a_ _x000d__x000a_ _x000d__x000a_09/25/14: Prepping for KOM, PP Implementer contact client to continue with account. Client availability issue, delays on PP setup. _x000d__x000a_ _x000d__x000a_08/21/14 - Prepping for KOM, contacted client to schedule KOM, client wants to put account on hold for 2 weeks &amp; will decide then if they would go forward with implementation, will contact Sales Rep on Monday to advise of situation. _x000d__x000a_ _x000d__x000a_08/14/14 - Prepping for KOM, contacted client to schedule KOM, no issues at this time. _x000d__x000a_ _x000d__x000a_08/07/14 - Prepping for go live client sent email to call them on 8/11/14 to schedule KOM, no issues at this time. _x000d__x000a_ _x000d__x000a_08/06/14 - Prepping for KOM, left voice mail to client to have KOM date agreed upon, no response yet at the time. _x000d__x000a_ _x000d__x000a_07/25/14 - Prepping for preadmin, welcome call completed, account passed to rep-AD _x000d__x000a_ _x000d__x000a_07/23/14 - Prepping for preadmin, the number on paperwork is incorrect and no other number provided, reached out to Christopher Dickenson for correct number, advised this is urgent as we're trying to position KOM asap, he'll get back to me"/>
    <s v="Dean Bonsujet"/>
    <s v="PP4P355"/>
    <s v=""/>
    <s v=""/>
    <d v="2014-07-23T00:00:00"/>
    <d v="2014-07-16T00:00:00"/>
    <e v="#VALUE!"/>
    <e v="#VALUE!"/>
    <x v="0"/>
    <x v="2"/>
    <x v="0"/>
    <x v="0"/>
    <x v="8"/>
    <x v="2"/>
  </r>
  <r>
    <s v="Overhead Door Co of Grande Prairie (1979) Ltd - Entitlement"/>
    <s v="Dylen Citta"/>
    <s v="Duplicate"/>
    <n v="216"/>
    <s v="In Progress"/>
    <s v=""/>
    <s v=""/>
    <s v=""/>
    <s v=""/>
    <s v=""/>
    <s v=""/>
    <s v=""/>
    <s v=""/>
    <s v=""/>
    <s v=""/>
    <s v=""/>
    <s v="Dean Bonsujet"/>
    <s v="PP4X651"/>
    <s v=""/>
    <s v=""/>
    <d v="2015-12-18T00:00:00"/>
    <d v="2015-12-07T00:00:00"/>
    <e v="#VALUE!"/>
    <e v="#VALUE!"/>
    <x v="0"/>
    <x v="1"/>
    <x v="0"/>
    <x v="0"/>
    <x v="0"/>
    <x v="0"/>
  </r>
  <r>
    <s v="Overhead Door Co of Grande Prairie (1979) Ltd WFM Only"/>
    <s v="Nishna Issory"/>
    <s v=""/>
    <n v="1512"/>
    <s v="In Progress"/>
    <d v="2016-03-31T00:00:00"/>
    <d v="2016-04-07T00:00:00"/>
    <d v="2016-04-07T00:00:00"/>
    <d v="2016-05-17T00:00:00"/>
    <s v=""/>
    <s v=""/>
    <s v=""/>
    <s v=""/>
    <s v=""/>
    <s v="04/11/16: On Track for Go-Live. Doing internal testing. No issues."/>
    <s v="04/11/16: On Track for Go-Live. Doing internal testing. No issues.  _x000d__x000a_ _x000d__x000a_3/29/16 -On Track for KOM.  No issues 3/24/16 - Client advised that he will send discovery workbook by the 29th at the latest.  Disc.  workbook was sent to client late and due to scheduled vacation was not able to complete the workbook.  3/24/14 - Test &amp; Config Instances created.  3/22/16 - 2nd checkpoint call scheduled for 3/24/16 3/14/2016: Prep onboard.  Client emailed advising that no Discovery Package.  Sent disc. pkg awaiting client's response 3/20216- Prep onboard. ON TRACK! Sent Disc Pack. _x000d__x000a_ _x000d__x000a_ _x000d__x000a_2/17/2016- Prep onboard. ON TRACK! Wel call DONE! 1st Chk Call 3/2. _x000d__x000a_ _x000d__x000a_1/20/2016- 1/15/2016- Prep onboard. ONTRACK. Wel Call 2/16@11amEST. _x000d__x000a_ _x000d__x000a_1/15/2016- Prep onboard. ONTRACK. Wel Call 2/16@11amEST. _x000d__x000a_ _x000d__x000a_1/6/2016- Prep onboard. Emailed KOMdate and await reply from client. _x000d__x000a_ _x000d__x000a_12/24/2015- Prep onboard. Emailed client 1st Contact Email. Sent RUSH PP Setup email to MAU. Await reply from Dean about when KOM."/>
    <s v="Dean Bonsujet"/>
    <s v="PP4X651"/>
    <s v="GREEN"/>
    <s v=""/>
    <d v="2015-12-18T00:00:00"/>
    <d v="2015-12-07T00:00:00"/>
    <e v="#VALUE!"/>
    <e v="#VALUE!"/>
    <x v="0"/>
    <x v="0"/>
    <x v="0"/>
    <x v="0"/>
    <x v="0"/>
    <x v="0"/>
  </r>
  <r>
    <s v="Panglobal Training Systems Ltd"/>
    <s v="Doobmanee Bedadun"/>
    <s v="Priyadarshini Chocalingon"/>
    <n v="614"/>
    <s v="Complete"/>
    <d v="2015-09-30T00:00:00"/>
    <d v="2015-09-14T00:00:00"/>
    <d v="2015-09-13T00:00:00"/>
    <d v="2015-10-23T00:00:00"/>
    <d v="2015-11-12T00:00:00"/>
    <d v="2015-11-19T00:00:00"/>
    <s v=""/>
    <d v="2016-02-19T00:00:00"/>
    <d v="2016-02-19T00:00:00"/>
    <s v="02/16/2016: On Track for Project closure. Scheduled Transfer to Service call for Wednesday 02/17/2016. No issues."/>
    <s v="02/16/2016: On Track for Project closure. Scheduled Transfer to Service call for Wednesday 02/17/2016. No issues.  _x000d__x000a_ _x000d__x000a_02/09/2016: On Track for Project closure. Scheduled Transfer to Service call for Friday 02/12/2016. No issues.  _x000d__x000a_ _x000d__x000a_02/01/2016: Project Closure delayed from 01/29/2016 to 02/12/2016. Service Team still reviewing account.  _x000d__x000a_ _x000d__x000a_01/26/2016: Project closure delayed from 01/25/2016 to 01/29/2016. Service reviewing account.  _x000d__x000a_ _x000d__x000a_01/18/2016: Project closure delayed from 01/15/2016 to 01/25/2016. People: Not yet received Sign Off from client.  _x000d__x000a_ _x000d__x000a_01/11/2015: On track for project completion. Service reviewing account. No issues. _x000d__x000a_ _x000d__x000a_01/05/2015: On track for Project completion. Client on vacation - TTS docs compiled and internal review completed - awaiting Sign Off to send to service. No issues. _x000d__x000a_ _x000d__x000a_ _x000d__x000a_12/29/2015:  On track for Project closure on 01/15/2016. Client on vacation. _x000d__x000a_ _x000d__x000a_12/15/2015: On track for Project Closure. TTS in Progress. No issues.  _x000d__x000a_ _x000d__x000a_12/01/2015: On track for Project Completion. Updating Balances. No issues.  _x000d__x000a_ _x000d__x000a_11/24/2015: On track for Project Completion. Client processed payroll today 11/24/2015. No issues.  _x000d__x000a_ _x000d__x000a_ _x000d__x000a_10/28/15: At Risk for Go Live. Client was off sick and returned to work today. Call scheduled 10/28 to discuss go live date. _x000d__x000a_ _x000d__x000a_10/21/15: At Risk for Go Live. Client is off sick until the 26th of October and will send sign off on her return to work.  _x000d__x000a_ _x000d__x000a_10/19/15: On track for Go Live. awaiting sign off. No issues. _x000d__x000a_ _x000d__x000a_10/13/15: On track for Go Live. External testing in progress. No issues. _x000d__x000a_ _x000d__x000a_10/05/15: On track for Go Live. External testing in progress. No issues. _x000d__x000a_ _x000d__x000a_9/29/15: On track for Go Live. Configuration &amp; Testing in progress. No issues. _x000d__x000a_ _x000d__x000a_9/17/15: On track for Go Live. Configuration in progress, sign off received. No issues. _x000d__x000a_ _x000d__x000a_9/15/15: On track for GoLive. Awaiting signoff. No issues. _x000d__x000a_ _x000d__x000a_9/9/2015: On Track for KOM. Scheduled on 14th September. No issues _x000d__x000a_9/4/2015- Prep onboard. Onboard completed. KOM 9/14 12-2pmEST _x000d__x000a_8/27/2015- Prep onboard. Wel Call complete. Checkpoint 9/4. Emailed Wel Pack&amp;Disc Pack together. Advised KOM 9/14 _x000d__x000a_8/26/2015- Prep onboard. Welcome call 8/27@3pmEST. _x000d__x000a_8/26/2015- Prep onboard.  Emailed client of new KOM 9/14. Awaiting reply _x000d__x000a_8/24/2015- Prep onboard. Sent email yto Dean/Deeshal/Yogesh regarding earlier KOM as client wats to start sooner than 11/24. _x000d__x000a_8/19/2015- Prep onboard. Emailed 1st Contact email &amp; also advised client of KOM. Awaiting reply."/>
    <s v="Dean Bonsujet"/>
    <s v="PP4V500"/>
    <s v=""/>
    <s v=""/>
    <d v="2015-07-29T00:00:00"/>
    <d v="2015-07-27T00:00:00"/>
    <s v=""/>
    <s v=""/>
    <x v="1"/>
    <x v="0"/>
    <x v="2"/>
    <x v="1"/>
    <x v="5"/>
    <x v="1"/>
  </r>
  <r>
    <s v="Party Expert Group Inc. WFM Only"/>
    <s v=""/>
    <s v="Diny Sunnasy"/>
    <n v="10608"/>
    <s v="Not Started"/>
    <d v="2016-06-06T00:00:00"/>
    <s v=""/>
    <s v=""/>
    <s v=""/>
    <s v=""/>
    <s v=""/>
    <s v=""/>
    <s v=""/>
    <s v=""/>
    <s v=""/>
    <s v="ON TRACK! 04/07/16- Wel.call scheduled on 04/20/16 @ 10am EST."/>
    <s v=""/>
    <s v="PP2L647;PP2L648;PP2L649"/>
    <s v="GREEN"/>
    <s v=""/>
    <d v="2016-03-25T00:00:00"/>
    <d v="2016-03-11T00:00:00"/>
    <e v="#VALUE!"/>
    <e v="#VALUE!"/>
    <x v="0"/>
    <x v="2"/>
    <x v="0"/>
    <x v="0"/>
    <x v="0"/>
    <x v="0"/>
  </r>
  <r>
    <s v="Pathways to Education Canada / Passeport Pour Ma Reussite Canada DSS"/>
    <s v="Nishna Issory"/>
    <s v="Nishna Issory"/>
    <n v="2565"/>
    <s v="Not Started"/>
    <d v="2016-05-12T00:00:00"/>
    <s v=""/>
    <s v=""/>
    <s v=""/>
    <s v=""/>
    <s v=""/>
    <s v=""/>
    <s v=""/>
    <s v=""/>
    <s v=""/>
    <s v="4/11/16 - Client wants KOM for 5/12/16 in the afternoon.  2nd checkpoint call scheduled for 05/05/16.   _x000d__x000a_4/7/16 - Client will not be ready for KOM on 4/30/16 due to vac and business travels.  Wants KOM moved to 3rd week of May.  4/7/16 - Call this afternoon with client to touch base and see how far they've reached with project prep.  Emailed client to see if they'd be available for quick call to move project forward.  3/28/16 - Christy emailed back and advised that Sean was working with Liz and that Liz would be contacting me next Wed. once she's back from vac.  3/24/16 - Emailed client .  Waiting on response.  3/23/16- Left voicemail for client.  2/29/2016- Prep onboard. ON TRACK!. Emailed Disc Pack. 2nd Chk Call 3/14@2pmEST. Advised maybe able to move KOM earlier to beginning of April. _x000d__x000a_ _x000d__x000a_1/25/2016- Prep onboard. ONTRACK! Wel call DONE! 1st Chk Call 2/22 @2pmEST. _x000d__x000a_ _x000d__x000a_1/5/2016- Prep onboard. Wel Call 1/11@3pmEST. _x000d__x000a_12/30/2015- Prep onboard. Emailed client 1st Contact Email and advised KOM 2/22. Await reply."/>
    <s v="Dean Bonsujet"/>
    <s v="PP4X698"/>
    <s v=""/>
    <s v=""/>
    <d v="2015-12-28T00:00:00"/>
    <d v="2015-12-17T00:00:00"/>
    <e v="#VALUE!"/>
    <e v="#VALUE!"/>
    <x v="0"/>
    <x v="0"/>
    <x v="0"/>
    <x v="0"/>
    <x v="0"/>
    <x v="0"/>
  </r>
  <r>
    <s v="Paytm Labs Inc- Self-Service"/>
    <s v="Doobmanee Bedadun"/>
    <s v=""/>
    <n v="1800"/>
    <s v="In Progress"/>
    <d v="2015-12-18T00:00:00"/>
    <d v="2015-12-18T00:00:00"/>
    <d v="2015-12-18T00:00:00"/>
    <d v="2016-02-05T00:00:00"/>
    <d v="2016-01-29T00:00:00"/>
    <s v=""/>
    <s v=""/>
    <d v="2016-04-15T00:00:00"/>
    <s v=""/>
    <s v="04/05/2016: On Track for Project Closure. Preparing TTS document. No issues."/>
    <s v="04/05/2016: On Track for Project Closure. Preparing TTS document. No issues.  _x000d__x000a_ _x000d__x000a_03/22/2016: On Track for Project Closure. Client will do second live run on 03/23/2016. No issues.  _x000d__x000a_ _x000d__x000a_03/14/2016: On Track for Project Closure. Client will do a second live run. No issues.  _x000d__x000a_ _x000d__x000a_03/08/2016: On Track for Project Closure. Client is using Live Environment and will transmit on 03/16/2016. No issues. _x000d__x000a_ _x000d__x000a_03/01/2016: Project Closure delayed from 03/11/2016 to 03/25/2016. Client will do a second live Run.  _x000d__x000a_ _x000d__x000a_ _x000d__x000a_02/22/2016: On Track for Project Completion of 03/11/2016. Client is capturing time. No issues.  _x000d__x000a_ _x000d__x000a_02/16/2016: On Track for Project Completion of 03/11/2016. Client will start capturing time on 02/16/2016. No issues.  _x000d__x000a_ _x000d__x000a_02/08/2016: On Track for Project Completion of 03/11/2016. Client will start capturing time on 02/16/2016. No issues.  _x000d__x000a_ _x000d__x000a_01/29/2016: Go-Live delayed from 01/27/2016 to 02/05/2016. People: Client could not complete testing and needs additional time.  _x000d__x000a_ _x000d__x000a_01/26/2016: On Track for Go-Live. Client has completed testing. Requested for Live Environment No issues.   _x000d__x000a_ _x000d__x000a_01/18/2016: On Track for Go-Live. Client will start Testing the system tomorrow. No issues.  _x000d__x000a_ _x000d__x000a_01/11/2015: On Track for Go-Live. Internal Testing in progress. No issues. _x000d__x000a_ _x000d__x000a_01/05/2015: On Track for Go-Live. Internal Testing in progress. Client on vacation. No issues. _x000d__x000a_ _x000d__x000a_ _x000d__x000a_12/29/2015: On Track for Go-Live. Waiting Sign Off from client. Client on vacation. No issues _x000d__x000a_ _x000d__x000a_12/21/2015: On Track for Go-Live. Waiting Sign Off from client.  _x000d__x000a_ _x000d__x000a_ _x000d__x000a_12/08/15- 1st check point complete _x000d__x000a_11/30/15 - Pre-Admin WC complete w/ follow up email incl Discovery Pkg ,rush KOM est Dec 18t. _x000d__x000a_ _x000d__x000a_11/26/2015 - Prepping for preadmin. Sent follow-up email to client about preadmin call.-SS"/>
    <s v="Dean Bonsujet"/>
    <s v="PP4R597"/>
    <s v="YELLOW"/>
    <s v="awaiting next transmit to send to service no issues just timeline delay"/>
    <d v="2015-11-23T00:00:00"/>
    <d v="2015-11-09T00:00:00"/>
    <n v="86"/>
    <s v="Red Project"/>
    <x v="24"/>
    <x v="0"/>
    <x v="0"/>
    <x v="0"/>
    <x v="2"/>
    <x v="1"/>
  </r>
  <r>
    <s v="Peoples Ministries Inc. o/a The Peoples Church"/>
    <s v="Sehnaaz Bhuttoo"/>
    <s v="Sehnaaz Bhuttoo"/>
    <n v="2400"/>
    <s v="Complete"/>
    <d v="2015-08-31T00:00:00"/>
    <d v="2015-09-01T00:00:00"/>
    <d v="2015-08-30T00:00:00"/>
    <d v="2015-10-09T00:00:00"/>
    <d v="2015-11-10T00:00:00"/>
    <d v="2015-12-02T00:00:00"/>
    <s v=""/>
    <d v="2016-02-12T00:00:00"/>
    <d v="2016-02-12T00:00:00"/>
    <s v="2/2/16: At risk for project closure, working on issue with earning statement, case logged on OneCRM"/>
    <s v="2/9/16: On track for project closure. TTS call scheduled for 2/11/16 _x000d__x000a_ _x000d__x000a_2/2/16: At risk for project closure, working on issue with earning statement, case logged on OneCRM _x000d__x000a_ _x000d__x000a_1/26/16: on track for project closure, second transmit complete, awaiting service acceptance _x000d__x000a_ _x000d__x000a_1/19/16: At risk for project completion. Working on PCR to update all dates to 1/1/1900. Service will be notified once complete _x000d__x000a_ _x000d__x000a_01/12/16: On track for project completion. Transfer to service prepping in progress. No issues. _x000d__x000a_ _x000d__x000a_05/01/16: First transmit completed with no issues. Working to send client to service by end of the week due to client going on Maternity Leave. _x000d__x000a_ _x000d__x000a_12/29/15: On track for project completion. First transmit completed with no issues on 12/23/15. Preparing Transfer to Service documents. No issues. _x000d__x000a_12/15/15: On track for project completion. Test transmit scheduled for 12/17/15. _x000d__x000a_ _x000d__x000a_12/8/15: On track for project completion. First transmit not completed successfully due to missing data on DF. Client processed payroll in PP. _x000d__x000a_ _x000d__x000a_11/24/15: On track for project completion. To complete first live run this week. _x000d__x000a_ _x000d__x000a_10/26/15: On track for go live, entitlements still not working. Liaising with colleague to fix ECD 10/30/15 _x000d__x000a_ _x000d__x000a_10/13/15: On track for go live, client still testing. Working with client to fix entitlement issue awarding twice to some employees. _x000d__x000a_ _x000d__x000a_10/6/15: On track for go live, external testing in progress, working with client on solution refinements. _x000d__x000a_ _x000d__x000a_9/30/15: On track for go live. External testing in progress, awaiting feedback from client to go live. _x000d__x000a_ _x000d__x000a_9/21/15: On track for go live, config and data load complete. Internal testing in progress. No issues. _x000d__x000a_ _x000d__x000a_9/15/15: Config and HR import complete, working on internal testing. no issues _x000d__x000a_ _x000d__x000a_9/8/15: On Track for go live, signoff received, config in progress _x000d__x000a_ _x000d__x000a_9/1/15: On track for go live, KOM complete, client to send signoff by 9/3/15 _x000d__x000a_ _x000d__x000a_8/11/2015- Prep preadmin. Preadmin Completed. _x000d__x000a_06/17/2015- Prepping preadmin. Fanata finally called back and sched preadmin for Aug 11 _x000d__x000a_06/12/2015- Prepping preadmin. Bev H will convert and gave proper contact info. _x000d__x000a_6/10/2015- Prepping for preadmin. Emailed S.Mongrain to advise what to do w/ conversion."/>
    <s v="Dean Bonsujet"/>
    <s v="PP4U508"/>
    <s v=""/>
    <s v=""/>
    <d v="2015-05-19T00:00:00"/>
    <d v="2015-05-28T00:00:00"/>
    <s v=""/>
    <s v=""/>
    <x v="1"/>
    <x v="0"/>
    <x v="2"/>
    <x v="1"/>
    <x v="5"/>
    <x v="1"/>
  </r>
  <r>
    <s v="Phil &amp; Sebastian Coffee Company Canada Ltd"/>
    <s v="Doobmanee Bedadun"/>
    <s v="Natasha manick"/>
    <n v="3600"/>
    <s v="Complete"/>
    <d v="2015-10-31T00:00:00"/>
    <d v="2015-10-28T00:00:00"/>
    <d v="2015-10-28T00:00:00"/>
    <d v="2015-01-29T00:00:00"/>
    <d v="2016-01-29T00:00:00"/>
    <d v="2016-01-29T00:00:00"/>
    <s v=""/>
    <d v="2016-03-29T00:00:00"/>
    <d v="2016-04-04T00:00:00"/>
    <s v="03/28/2016: On Track for Project completion. Transfer to Service Call schedule for 03/29/2016. No issues."/>
    <s v="03/28/2016: On Track for Project completion. Transfer to Service Call schedule for 03/29/2016. No issues.  _x000d__x000a_ _x000d__x000a_03/14/2016: On Track for Project Closure. Transfer to Service Documents sent to service team. No issues.  _x000d__x000a_ _x000d__x000a_03/08/2016: On Track for Project Closure. Working on Transfer to Service Documents. No issues.  _x000d__x000a_ _x000d__x000a_03/01/2016: On Track for Project Closure. Client is processing payroll today 03/01/2016. No issues.  _x000d__x000a_ _x000d__x000a_02/22/2016: On Track for Project Closure. Client is capturing time. No issues.  _x000d__x000a_ _x000d__x000a_02/16/2016: On Track for Project Closure. Client will start Capturing time on 02/16/2016. No issues. _x000d__x000a_ _x000d__x000a_ _x000d__x000a_02/08/2016: On Track for Project Closure. Client will start Capturing time on 02/16/2016. No issues. _x000d__x000a_ _x000d__x000a_01/26/2016: On Track for Go-Live. Last Solution refinement call scheduled for today. No issues _x000d__x000a_ _x000d__x000a_01/11/2015: Go-live Delayed from 01/08/2016 to 01/29/2016. People: Client is on Vacation until 01/25/2016. Client didn't notify implementation of upcoming holiday. Client is also changing pay frequency from bi weekly to semi monthly and this has not been updated on PowerPay yet ECD 1/22/2016. _x000d__x000a_ _x000d__x000a_01/05/2015: On track for Go-Live. Waiting for Sign Off from client. No issues.  _x000d__x000a_ _x000d__x000a_12/29/2015: Go-Live delayed from 12/28/2015 to 01/08/2016. Client changing pay frequency from bi weekly to semi monthly.  _x000d__x000a_ _x000d__x000a_12/22/2015: On track for Go-Live. Client testing / Solution Refinement. No issues. _x000d__x000a_ _x000d__x000a_12/15/2015: On track for Go-Live. Client testing. No issues. _x000d__x000a_ _x000d__x000a_12/08/2015: On track for Go-Live. Client testing. No issues. _x000d__x000a_12/01/2015: On track for Go-Live. Configuration in progress. No issues.  _x000d__x000a_ _x000d__x000a_11/24/2015 - On track for Go-Live Configuration in progress. No Issues.  _x000d__x000a_ _x000d__x000a_11/17/15 - On track for Go Live. System config complete, awaiting HR Import from client. No issues. _x000d__x000a_ _x000d__x000a_10/27/15 - On track for KOM. Welcome call completed. No issues. _x000d__x000a_ _x000d__x000a_10/21/2015- Prep onboard. Onboard completed. Assigned to natatsha KOM 10/28@11EST _x000d__x000a_10/19- Prep onboard. Pacing on track. 2nd Chk Call tomorrow. _x000d__x000a_10/6/2015- Prep onobard. 2nd Chk Call 10 20. _x000d__x000a_9/16/2016- Prep onboard. 1st Chk call completed. 2nd Chk call 10/8@12noon EST. _x000d__x000a_8/19/2015- Prep onboard. Welcome Call completed. 1st Checkpoint 9/16@3pmEST _x000d__x000a_7/14/2015- Prepping onboarding. Sched 8/18. Sent 1st contact email."/>
    <s v="Dean Bonsujet"/>
    <s v="PP4U639"/>
    <s v="GREEN"/>
    <s v=""/>
    <d v="2015-05-21T00:00:00"/>
    <d v="2015-06-04T00:00:00"/>
    <s v=""/>
    <s v=""/>
    <x v="1"/>
    <x v="0"/>
    <x v="4"/>
    <x v="1"/>
    <x v="7"/>
    <x v="1"/>
  </r>
  <r>
    <s v="PPM 2000 Inc"/>
    <s v="Sehnaaz Bhuttoo"/>
    <s v="Sehnaaz Bhuttoo"/>
    <n v="3167"/>
    <s v="On Hold"/>
    <d v="2015-05-31T00:00:00"/>
    <d v="2015-05-05T00:00:00"/>
    <d v="2015-05-04T00:00:00"/>
    <d v="2015-10-27T00:00:00"/>
    <s v=""/>
    <d v="2015-12-17T00:00:00"/>
    <s v=""/>
    <d v="2015-12-28T00:00:00"/>
    <s v=""/>
    <s v="8/4/15: At risk for go live, client will be on hold as from Wednesday 8/5/15 to Mid September until training is complete"/>
    <s v="8/4/15: At risk for go live, client will be on hold as from Wednesday 8/5/15 to Mid September until training is complete _x000d__x000a_ _x000d__x000a_7/27/15: On track for go live, client has requested to have go live date moved to end of august 2015, manager has been  _x000d__x000a_notified. _x000d__x000a_ _x000d__x000a_7/21/15: On track for Go Live, client has returned from vacation, weekly calls scheduled for 7/22/2015 to confirm go live date. _x000d__x000a_ _x000d__x000a_7/14/15: At risk for Go live, client is currently on holiday and will complete testing and begin first time capture on his return- 8/12/15 _x000d__x000a_ _x000d__x000a_7/7/15: On track for Go Live, walk through complete, client to validate data when he is back from holiday on 7/13/2015 _x000d__x000a_ _x000d__x000a_6/30/15: On track for Go Live, working on solution refinement requested during last communication with client, awaiting client's return to begin first time capture. _x000d__x000a_ _x000d__x000a_6/22/15: At risk for Go Live, Client will be on holiday from 6/30/2015 to 7/13/2015, First time capture will begin after client returns. _x000d__x000a_ _x000d__x000a_6/16/15: On track for go live. Client testing. no issues _x000d__x000a_ _x000d__x000a_6/09/15: On track for Go Live, working on HR Import and internal testing, no issues. _x000d__x000a_ _x000d__x000a_5/26/15: On track for Go Live. In configuration. No issues. _x000d__x000a_ _x000d__x000a_05/11/15- On track for Go Live. In configuration. No issues. _x000d__x000a_05/04/15- on track for go live. Waiting for workbook sign-off. No issues. _x000d__x000a_04/27/15- On track for KOM Welcome call completed. No issues. _x000d__x000a_04/13/2015- Preadmin completed. _x000d__x000a_03/03/2015- Prepping for preadmin. Preadmin 4/13 @12EST _x000d__x000a_02/25/2025- Prepping for preadmin. Left vm&amp;email advising new start date of June 22 _x000d__x000a_02/19/2015- Prepping for preadmin. Left vm&amp;email Peter w/ new start date of 6/22. Proposed to have preadmin 1st wk of June  _x000d__x000a_02/18/2015- Prepping for preadmin. Client is expecting to KOM in March, i advised July 6. Escalated back to Heidi Tooth&amp; Dean to see for earlier start date. _x000d__x000a_02/10/2015-Prepping for preadmin. Left vm &amp;emailed client advising KOM 7/6. Set reminder 2/17 @11amEST to follow-up with client"/>
    <s v="Dean Bonsujet"/>
    <s v="PP9N891"/>
    <s v=""/>
    <s v=""/>
    <d v="2015-02-10T00:00:00"/>
    <d v="2015-02-06T00:00:00"/>
    <n v="170"/>
    <s v=""/>
    <x v="0"/>
    <x v="0"/>
    <x v="0"/>
    <x v="0"/>
    <x v="9"/>
    <x v="3"/>
  </r>
  <r>
    <s v="Precise Parklink (West) Ltd. and Integrated Management &amp; Realty Ltd WFM Only"/>
    <s v=""/>
    <s v="Yashvin Gokhool"/>
    <n v="1974"/>
    <s v="Not Started"/>
    <d v="2016-06-06T00:00:00"/>
    <s v=""/>
    <s v=""/>
    <s v=""/>
    <s v=""/>
    <s v=""/>
    <s v=""/>
    <s v=""/>
    <s v=""/>
    <s v=""/>
    <s v="04/12/16- adv client new KOM date. waiting reply. _x000d__x000a_04/04/16- Email client.adv KOM pushed to mid-june. 03/29/16- Prep Onboard: a/c on hold as per client's req.Called client &amp; Left voicemail. 03/24/2016 - Prep onboard: Call client - no answer. 03/21/2016 - Prep onboard: Left voicemail &amp; email sent to schedule Wel.call. NOT ON TRACK. 1/18/2016- Prep onboard. 1st Contact Email sent. Also emailed KOM date. Await reply from client"/>
    <s v="Dean Bonsujet"/>
    <s v="PP47693; PP47692"/>
    <s v=""/>
    <s v=""/>
    <d v="2016-01-07T00:00:00"/>
    <d v="2016-12-16T00:00:00"/>
    <e v="#VALUE!"/>
    <e v="#VALUE!"/>
    <x v="0"/>
    <x v="2"/>
    <x v="0"/>
    <x v="0"/>
    <x v="0"/>
    <x v="0"/>
  </r>
  <r>
    <s v="Premier Elevator Inc  WFM Only"/>
    <s v=""/>
    <s v="Sehnaaz Bhuttoo"/>
    <n v="2772"/>
    <s v="Not Started"/>
    <d v="2016-05-26T00:00:00"/>
    <s v=""/>
    <s v=""/>
    <s v=""/>
    <s v=""/>
    <s v=""/>
    <s v=""/>
    <s v=""/>
    <s v=""/>
    <s v=""/>
    <s v="PS - 4/13/16 - Welcome call scheduled for 4/18/16.  4/8/16 - First contact and on-boarding emails sent.  Awaiting client's response for availability to book Wel. call"/>
    <s v=""/>
    <s v="PP23486"/>
    <s v="GREEN"/>
    <s v=""/>
    <d v="2016-04-07T00:00:00"/>
    <d v="2016-03-31T00:00:00"/>
    <e v="#VALUE!"/>
    <e v="#VALUE!"/>
    <x v="0"/>
    <x v="2"/>
    <x v="0"/>
    <x v="0"/>
    <x v="0"/>
    <x v="0"/>
  </r>
  <r>
    <s v="Primo Bedding Company Inc./Literie Primo Inc - WFM"/>
    <s v="Diny Sunnasy"/>
    <s v="Darrin Read-Sweeting"/>
    <n v="7200"/>
    <s v="In Progress"/>
    <d v="2016-01-18T00:00:00"/>
    <d v="2016-01-20T00:00:00"/>
    <d v="2016-01-21T00:00:00"/>
    <d v="2016-05-20T00:00:00"/>
    <s v=""/>
    <s v=""/>
    <s v=""/>
    <d v="2016-06-30T00:00:00"/>
    <s v=""/>
    <s v="04/12/16 - On Track for go live. Running Parallel. Client expected to go live tomorrow."/>
    <s v="04/12/16 - On Track for go live. Running Parallel. Client expected to go live tomorrow. _x000d__x000a_ _x000d__x000a_04/05/16 - Configurationin progress.  _x000d__x000a_On track for parallel testing on 4/11. No issues. _x000d__x000a_ _x000d__x000a_03/29/2016 - DM At Risk for go live. Although Test walkthrough completed. Insync account still not set up. Insync IC came back from sick leave on 3/29/2016. Followed up with Manager, awaiting response on completion of insync.  _x000d__x000a_03/22/2016 - DS On track for GoLive. Configuration in progress. _x000d__x000a_ _x000d__x000a_02/23/2016- DRS - on track for go live, config, no issues _x000d__x000a_02/16/2016: DRS, On Track for Go Live, config, no issues at this time _x000d__x000a_02/02/2016 - DRS - still pulling info for Disc Wkbk from client; expect signoff for wkbk this week; config to begin this wk _x000d__x000a_1/28/2016 -  DRS - KOM compl Jan 21; following w/ managed payroll svcs re: jobs and dept info _x000d__x000a_1/19/2016 - DRS - KOM sched for Jan 20 _x000d__x000a_1/8/2016- Preadmin DONE! KOM 1/18 @12:30-2:30pmEST.2 DF Touch Bio Clocks w/ No Reader ordered. _x000d__x000a_12/17/2015- Prep onboard. Left vm &amp;email client. Await reply. _x000d__x000a_12/16/2015- Prep onboard. As per Normand, KOM 1/18. Trying to do preadmin w/ client but need clients contact info. Awaiting reply from Normand. _x000d__x000a_11/25/2015- Prep onboard. Tentatively going to Darrin. Await confirm from R.Payumo.12/15/2015- Prep onboard. AG decided to give this to DRS&amp;RO to KOM in Dec. Waiting to hear back from SMongrain &amp;sales who to contact for WFM. Will do old preadmin process"/>
    <s v="Deeshal Muthusamimudah"/>
    <s v="MON3950-MON3952"/>
    <s v="GREEN"/>
    <s v="risk with timing on Insync setup to map WFM"/>
    <d v="2015-11-10T00:00:00"/>
    <d v="2015-09-29T00:00:00"/>
    <n v="117"/>
    <s v="Red Project"/>
    <x v="0"/>
    <x v="1"/>
    <x v="0"/>
    <x v="0"/>
    <x v="3"/>
    <x v="1"/>
  </r>
  <r>
    <s v="Protec Orthodontic Laboratories Ltd. Add On HR &amp; SS"/>
    <s v="Diny Sunnasy"/>
    <s v="Diny Sunnasy"/>
    <n v="4800"/>
    <s v="Not Started"/>
    <d v="2016-04-29T00:00:00"/>
    <s v=""/>
    <s v=""/>
    <s v=""/>
    <s v=""/>
    <s v=""/>
    <s v=""/>
    <s v=""/>
    <s v=""/>
    <s v="04/11/16- client adv might need to push KOM date. suggested July, waiting for reply."/>
    <s v="04/11/16- client adv might need to push KOM date. suggested July, waiting for reply. _x000d__x000a_04/07/16- disc.pkg sent to client. 1st chck pt call scheduled on 04/11 @ 1pm EST.03/31/16- Wel.call completed. Client to confirm who to register for edu portal and chck pt call date. 03/29/16- Wel.call scheduled on 03/31/16 @ 2pm EST. 03/24/16- email client suggested 03/31 @ 2pm EST.03/22 - email sent to schedule Wel.call _x000d__x000a_1/25/206- Prep onboard. DELAYED KOM to wk of April 11. Wel Call sched March 14th @3:30pmEST. _x000d__x000a_1/14/2016- Prep onboard. 1st Contact Email sent. Wel Call sched 1/25."/>
    <s v=""/>
    <s v="VAN3848"/>
    <s v=""/>
    <s v=""/>
    <d v="2016-01-07T00:00:00"/>
    <d v="2015-12-23T00:00:00"/>
    <e v="#VALUE!"/>
    <e v="#VALUE!"/>
    <x v="0"/>
    <x v="1"/>
    <x v="0"/>
    <x v="0"/>
    <x v="0"/>
    <x v="0"/>
  </r>
  <r>
    <s v="Rainstamp Tolling Limited - Entitlement"/>
    <s v="Mahesh Baboolall"/>
    <s v="Duplicate"/>
    <n v="204"/>
    <s v="In Progress"/>
    <s v=""/>
    <d v="2016-03-31T00:00:00"/>
    <d v="2016-03-31T00:00:00"/>
    <d v="2016-04-28T00:00:00"/>
    <s v=""/>
    <d v="2016-05-26T00:00:00"/>
    <s v=""/>
    <d v="2016-05-30T00:00:00"/>
    <s v=""/>
    <s v="04/11/2016:MB, On Track for Go-live. Test Walk-through scheduled for 04/12/2016."/>
    <s v="04/11/2016:MB, On Track for Go-live. Test Walk-through scheduled for 04/12/2016. _x000d__x000a_ _x000d__x000a_04/05/2016: MB, On-Track for Go-Live. Sign-off Received. Configuration in progress. No issues. _x000d__x000a_ _x000d__x000a_03/31/2016: MB, On Track for Go-live. KOM completed, awaiting sign off. No issues."/>
    <s v="Deeshal Muthusamimudah"/>
    <s v="PP4X979"/>
    <s v=""/>
    <s v=""/>
    <d v="2015-12-23T00:00:00"/>
    <d v="2015-12-18T00:00:00"/>
    <n v="43"/>
    <s v=""/>
    <x v="0"/>
    <x v="1"/>
    <x v="0"/>
    <x v="0"/>
    <x v="1"/>
    <x v="1"/>
  </r>
  <r>
    <s v="Rainstamp Tolling Limited - WFM only"/>
    <s v="Mahesh Baboolall"/>
    <s v="Mahesh Baboolall"/>
    <n v="1428"/>
    <s v="In Progress"/>
    <d v="2016-03-31T00:00:00"/>
    <d v="2016-03-31T00:00:00"/>
    <d v="2016-03-31T00:00:00"/>
    <d v="2016-04-28T00:00:00"/>
    <s v=""/>
    <d v="2016-05-26T00:00:00"/>
    <s v=""/>
    <d v="2016-05-30T00:00:00"/>
    <s v=""/>
    <s v="04/11/2016:MB, On Track for Go-live. Test Walk-through scheduled for 04/12/2016."/>
    <s v="04/11/2016:MB, On Track for Go-live. Test Walk-through scheduled for 04/12/2016. _x000d__x000a_ _x000d__x000a_04/05/2016: MB, On-Track for Go-Live. Sign-off Received. Configuration in progress. No issues. _x000d__x000a_ _x000d__x000a_03/31/2016: MB, On Track for Go-live. KOM completed, no issues. _x000d__x000a_ _x000d__x000a_03/23/2016- Prep Onboard: Client sent back Step 0-3 of Disc. Pkg. sent to IC. New Instance Requested. 3/11/2016- Prep onboard. 1st Chk Call done. 2nd Chk Call scheduled 3/23 @ 3:30/4pm EST. _x000d__x000a_ _x000d__x000a_3/3/2016- Prep Onboard. Wel Call DONE! 1st Chk Call 3/11/2016@     2:30pmETS _x000d__x000a_ _x000d__x000a_3/2/2016-Prep onboard. ON TRACK! Werl Call March 3. _x000d__x000a_ _x000d__x000a_1/20/2016- Prep onboard. Still no word from client. Left vm&amp; sent email for 5th time. CC Dean &amp; Sales. Await reply. _x000d__x000a_ _x000d__x000a_1/15/2016- Prep onboard. Emailed client again advising KOM 3/28. Await reply. _x000d__x000a_ _x000d__x000a_1/6/2016- Prep onboard. Emailed client KOM of 3/28th. Await reply  _x000d__x000a_ _x000d__x000a_12/30/2015- Prep onboard. Emailed client KOM of 3/28th. Await reply from client. _x000d__x000a_12/24/2015- Prep onboard. Emailed client 1st Contact Email. Await reply from Dean about when KOM."/>
    <s v="Deeshal Muthusamimudah"/>
    <s v="PP4X979"/>
    <s v=""/>
    <s v=""/>
    <d v="2015-12-23T00:00:00"/>
    <d v="2015-12-18T00:00:00"/>
    <n v="43"/>
    <s v=""/>
    <x v="0"/>
    <x v="1"/>
    <x v="0"/>
    <x v="0"/>
    <x v="1"/>
    <x v="1"/>
  </r>
  <r>
    <s v="Rex Pak Limited Self Service Add On SS"/>
    <s v="Sehnaaz Bhuttoo"/>
    <s v="Sehnaaz Bhuttoo"/>
    <n v="1488"/>
    <s v="In Progress"/>
    <d v="2016-04-13T00:00:00"/>
    <s v=""/>
    <s v=""/>
    <s v=""/>
    <s v=""/>
    <s v=""/>
    <s v=""/>
    <s v=""/>
    <s v=""/>
    <s v="04/13/16 DA: On Track for KOM"/>
    <s v="ON TRACK! 04/07/16- Disc.Pkg sent to IC.Instance req.Client will send disc.pkg by 04/08/16. 04/04/16- Client will send dis.pkg by COB. 04/01/16- Client will send Disc.Workbook on 04/04.  3/23/16- Discovery Pkg sent.2nd chk pt call scheduled on 4/01 @ 11amEST.1st Scheduled on 03/23 @ 11.30 _x000d__x000a_ _x000d__x000a_03/17/2016 - Prep onboard: Wel.Call done. 1st Chk pt call scheduled 03/23 @ 10.30. _x000d__x000a_ _x000d__x000a_03/14/2016: Prep onboard. Wel-Call scheduled for Mar17@12.30. _x000d__x000a_1/18/2016- Prep onboard. 1st Contact Email sent. Also emailed KOM date. Await reply from client"/>
    <s v="Dean Bonsujet"/>
    <s v="PP4A102"/>
    <s v=""/>
    <s v=""/>
    <d v="2016-01-07T00:00:00"/>
    <d v="2016-12-21T00:00:00"/>
    <e v="#VALUE!"/>
    <e v="#VALUE!"/>
    <x v="0"/>
    <x v="0"/>
    <x v="0"/>
    <x v="0"/>
    <x v="0"/>
    <x v="0"/>
  </r>
  <r>
    <s v="RIFCO National Auto Finance Corporation"/>
    <s v="Dylen Citta"/>
    <s v="Deensha Bunhejee"/>
    <n v="4320"/>
    <s v="Complete"/>
    <d v="2015-05-31T00:00:00"/>
    <d v="2015-05-13T00:00:00"/>
    <d v="2015-05-13T00:00:00"/>
    <d v="2015-06-23T00:00:00"/>
    <d v="2015-06-08T00:00:00"/>
    <d v="2016-01-18T00:00:00"/>
    <s v=""/>
    <d v="2016-03-04T00:00:00"/>
    <d v="2016-02-29T00:00:00"/>
    <s v="02/22/16: DM, On track for project completion. account already with service for review. Agreed to assist client with one more pay transmission due 02/27 due to previous issues on payroll."/>
    <s v="02/29/16:  On Track for project completion, Call with client and service scheduled for 02/29. _x000d__x000a_ _x000d__x000a_02/22/16: DM, On track for project completion. account already with service for review. Agreed to assist client with one more pay transmission due 27th February due to previous issues on payroll. _x000d__x000a_ _x000d__x000a_02/16/16: On Track for project Completion, no issues. _x000d__x000a_ _x000d__x000a_02/16/16:  Project Completion delayed from 02/23 to 01/04.  People, successful payroll run, however client insists one more payroll to be run on 02/29.  Once done, project to be transferred to service. _x000d__x000a_ _x000d__x000a_02/08/16: On Track for Project Completion, client to process pay on 02/09. _x000d__x000a_ _x000d__x000a_01/26/2015: Project Completion Delayed from 01/29 to 02/23. Payroll completed and adjustment required due to issue on previous run. Client requested a clean payrun before signing off. TL to call client and discuss possibility of transfering to service with current payroll ECD 1/30/16 - payment day. _x000d__x000a_ _x000d__x000a_1/19/16:  At Risk for Project Completion,  One more pay run to be done with adjustments to ensure full functionality of Powerpay Deductions and Contributions on week of 01/25. _x000d__x000a_ _x000d__x000a_1/12/16: At Risk for Project Completion,Taxation in Powerpay still incorrect.  Powerpay team engaged, awaiting resolution. ECD 1/19/16. _x000d__x000a_ _x000d__x000a_ _x000d__x000a_10/27/15: At Risk for project completion, duplicate of employee profiles found in database. Verifying integrity of remaining employees ECD 10/30/15 _x000d__x000a_ _x000d__x000a_10/20/15: At Risk for project completion, duplicate of employee profiles found in database. To write script to delete duplicates and ensure integrity of remaining employees. _x000d__x000a_ _x000d__x000a_10/13/15: On Track for project completion, No issues. _x000d__x000a_ _x000d__x000a_10/06/15: On Track for First Live Run, No issues. _x000d__x000a_ _x000d__x000a_09/22/15:  On Track for First Live Run, No issues. _x000d__x000a_ _x000d__x000a_09/08/15:  On Track for First Live Run, No issues. _x000d__x000a_ _x000d__x000a_09/01/15:  Delay First Live Run from 08/31 to 10/15 Tools, due to Powerpay Conversion as well as issues with overtime rules. _x000d__x000a_ _x000d__x000a_08/20/15:  On Track for First Live Run, No issues. _x000d__x000a_ _x000d__x000a_08/10/15:  On Track for First Live Run, No issues. _x000d__x000a_ _x000d__x000a_05/08/15:  AT Risk for Live Time Capture, to call client to discuss updte on Live Time Capture on 08/05. _x000d__x000a_ _x000d__x000a_07/28/15:  Delay First Time Capture from 07/17 to 08/04.  Tools, issues with configuration resolved on test environment.  To bring over to production environment and have client do a second review. _x000d__x000a_ _x000d__x000a_07/21/15: At Risk for live time capture, client redoing testing and to begin time capture end of July. No issues _x000d__x000a_ _x000d__x000a_07/15/15: At Risk for live time capture, touched base with client.  New Go-Live to be confirmed. _x000d__x000a_ _x000d__x000a_07/07/2015: On Track for Time Capture, uploading vacation balances on Live Environment, no issues. _x000d__x000a_ _x000d__x000a_07/03/2015: On Track for First Time Capture, no issues. _x000d__x000a_ _x000d__x000a_06/29/2015: On Track for First Time Capture, no issues. _x000d__x000a_ _x000d__x000a_06/24/2015: On Track for First Punch, reporting line issue fixed, no issues. _x000d__x000a_ _x000d__x000a_06/24/2015: At Risk for First Punch, client raised issue in regards to the organization reporting line. Will cal the client to work and fix this issue. _x000d__x000a_ _x000d__x000a_06/16/2015: On Track for First Punch, no issues. _x000d__x000a_ _x000d__x000a_06/09/2015: On Track for First Punch, no issues. _x000d__x000a_02/02/16: On Track For Project Completion, No issues. _x000d__x000a_ _x000d__x000a_ _x000d__x000a_06/01/2015: On Track for Go-Live, Client doing testing, no issues."/>
    <s v="Deeshal Muthusamimudah"/>
    <s v="PP4T919"/>
    <s v=""/>
    <s v=""/>
    <d v="2015-04-21T00:00:00"/>
    <d v="2015-04-15T00:00:00"/>
    <s v=""/>
    <s v=""/>
    <x v="1"/>
    <x v="1"/>
    <x v="2"/>
    <x v="1"/>
    <x v="7"/>
    <x v="1"/>
  </r>
  <r>
    <s v="Rocky Mountain Flatbread Company Ltd"/>
    <s v="Doobmanee Bedadun"/>
    <s v="Doobmanee Bedadun"/>
    <n v="2160"/>
    <s v="Complete"/>
    <d v="2015-09-30T00:00:00"/>
    <d v="2015-09-17T00:00:00"/>
    <d v="2015-09-16T00:00:00"/>
    <d v="2015-11-18T00:00:00"/>
    <d v="2015-11-23T00:00:00"/>
    <d v="2015-12-14T00:00:00"/>
    <d v="2015-12-21T00:00:00"/>
    <d v="2016-01-11T00:00:00"/>
    <d v="2016-01-06T00:00:00"/>
    <s v="01/05/2015 - On Track for Project Closure. Call scheduled with service and client on 01/06/2015. No issues."/>
    <s v="01/05/2015 - On Track for Project Closure. Call scheduled with service and client on 01/06/2015. No issues.  _x000d__x000a_ _x000d__x000a_12/22/2015: On track for Project Closure. Received Sign Off from client on 12/21/2015. TTS in Progress. No issues.  _x000d__x000a_ _x000d__x000a_12/15/2015: On Track for Project Closure. Preparing for Transfer to Service. No issues. _x000d__x000a_ _x000d__x000a_ 12/08/2015: On Track for project Closure. Client already transmitted Payroll. No issues. _x000d__x000a_ _x000d__x000a_12/01/2015: On Track for Project Closure. Client capturing time. No issues _x000d__x000a_ _x000d__x000a_11/24/2015: On Track for Project Closure. Company went live and started First time capture on 11/23/2015. No issues.  _x000d__x000a_ _x000d__x000a_11/17/15: On Track for Go Live. Awaiting client sign off. No Issues. _x000d__x000a_ _x000d__x000a_11/10/2015 - On track for to live. Client doing external testing. No issues.  _x000d__x000a_ _x000d__x000a_ _x000d__x000a_11/04/2015 - On track for Go-Live on 11/18/2015. Client started external testing on 11/04/2015. No issues. _x000d__x000a_ _x000d__x000a_ _x000d__x000a_10/19/2015 - Go-Live date change from 10/28/2015 to 11/04/2015 since client is busy and requested for extra days for testing.  _x000d__x000a_ _x000d__x000a_10/13/2015 - On track for Go-Live. Sent client credentials for Testing Environment. Client has until 10/20/2015 to do testing. No issues. _x000d__x000a_ _x000d__x000a_10/05/2015 - On track for Go-Live. Internal testing in progress. No issues.  _x000d__x000a_ _x000d__x000a_09/28/2015 - On track for Go-Live. Internal testing in progress.  No issues. _x000d__x000a_ _x000d__x000a_09/21/2015 - On track for Go-live. Configuration in progress. No issues. _x000d__x000a_ _x000d__x000a_9/2/2015- Prep preadmin. Preadmon completed. KOM 9/15@12pmEST _x000d__x000a_9/2/2015- Prep preadmin. Client didnt show up for preadmin call. Emailed&amp;left 2 vm. Await reply. _x000d__x000a_9/1/2015- Prep preadmin. Client completed WB. Left vm on cell &amp;emailed. Await reply. _x000d__x000a_9/1/2015- Prep preadmin. Client wants to delay. Gave WB in advance. Await reply for resched preadmin call. _x000d__x000a_7/13/2015- Prep preadmin. Welcome call 9/2 @10am PST. _x000d__x000a_6/9/2015- Prepping onboarding. Emailed 1st contact email. Sched follow-up call 7/9."/>
    <s v="Deeshal Muthusamimudah"/>
    <s v="PP4U618, PP9E922   PP44287"/>
    <s v=""/>
    <s v=""/>
    <d v="2015-06-04T00:00:00"/>
    <d v="2015-05-25T00:00:00"/>
    <s v=""/>
    <s v=""/>
    <x v="1"/>
    <x v="0"/>
    <x v="1"/>
    <x v="1"/>
    <x v="4"/>
    <x v="1"/>
  </r>
  <r>
    <s v="RONDO Inc. - Entitlement"/>
    <s v="Pascal  Citta"/>
    <s v=""/>
    <n v="24"/>
    <s v="Not Started"/>
    <s v=""/>
    <s v=""/>
    <s v=""/>
    <s v=""/>
    <s v=""/>
    <s v=""/>
    <s v=""/>
    <s v=""/>
    <s v=""/>
    <s v=""/>
    <s v=""/>
    <s v="Dean Bonsujet"/>
    <s v="PP92978"/>
    <s v="GREEN"/>
    <s v=""/>
    <d v="2016-04-12T00:00:00"/>
    <d v="2016-04-04T00:00:00"/>
    <e v="#VALUE!"/>
    <e v="#VALUE!"/>
    <x v="0"/>
    <x v="2"/>
    <x v="0"/>
    <x v="0"/>
    <x v="0"/>
    <x v="0"/>
  </r>
  <r>
    <s v="RONDO Inc. Self Service Only"/>
    <s v="Pascal  Citta"/>
    <s v="Pascal Citta"/>
    <n v="96"/>
    <s v="In Progress"/>
    <d v="2016-03-04T00:00:00"/>
    <d v="2016-03-04T00:00:00"/>
    <d v="2016-03-04T00:00:00"/>
    <d v="2016-04-14T00:00:00"/>
    <s v=""/>
    <d v="2016-05-11T00:00:00"/>
    <s v=""/>
    <d v="2016-05-18T00:00:00"/>
    <s v=""/>
    <s v="3/22/16: on track for go live internal testing, no issues"/>
    <s v="04/05/16: PC, On track for go live, External testing in progress, no issues _x000d__x000a_ _x000d__x000a_03/24/16: PC, On track for go live, External testing in progress, no issues. _x000d__x000a_ _x000d__x000a_3/22/16: on track for go live internal testing, no issues _x000d__x000a_ _x000d__x000a_04/03/2016, PC, On track for Go-Live, KOM completed. No issues  _x000d__x000a_ _x000d__x000a_29/02/2016, PC, On track for KOM. No issues _x000d__x000a_ _x000d__x000a_02/25/2016 - IC has Delayed KOM to March 3 due to client readiness.RO _x000d__x000a_02/23/2016 - client will continue with WFM ( no HCM ) Disc package to return Feb 26th , KOM Feb 29.RO _x000d__x000a_02/19/2016- Spoke to Mara on Sales , client is waiting on Est cost for US PR Conversion to HCM &amp; cost CA PR to HCM instead of WFM DSS.RO  _x000d__x000a_02/17/2016- Project on Hold , contract sent back to sales Client claims to have purchased HCM not WFM.RO  _x000d__x000a_01/26/2016 KOM has been changed to Feb 29th , due to YE . 1st Chk Feb 17th , 2nd chk Feb 24th. RO _x000d__x000a_01/14/2016 - Client Delay Due to YE push to Feb 22 Start .RO _x000d__x000a_01/04/2016- Client Req to change 1st chk point to Jan 14th, KOM pushed to Jan 25th wk, Disc-Pkg sent to client .RO _x000d__x000a_12/29/2015- 1st Check P Jan7 1pm . RO _x000d__x000a_12/23/2015 email to Meghan Sales re Entitlements.RO  _x000d__x000a_12/22/2015- Prepping onboarding, slated Wel Call 12/23/ 1pm EST. RO  _x000d__x000a_12/18/2015- Prepping preadmin. email sent to client.RO"/>
    <s v="Dean Bonsujet"/>
    <s v="PP92978"/>
    <s v="GREEN"/>
    <s v=""/>
    <d v="2015-12-08T00:00:00"/>
    <d v="2015-12-01T00:00:00"/>
    <n v="54"/>
    <s v=""/>
    <x v="0"/>
    <x v="2"/>
    <x v="0"/>
    <x v="0"/>
    <x v="1"/>
    <x v="1"/>
  </r>
  <r>
    <s v="Rowan House Society"/>
    <s v="Dylen Citta"/>
    <s v="Staline Lamarque"/>
    <n v="1488"/>
    <s v="In Progress"/>
    <d v="2015-11-30T00:00:00"/>
    <d v="2015-12-09T00:00:00"/>
    <d v="2015-12-10T00:00:00"/>
    <d v="2016-03-25T00:00:00"/>
    <d v="2016-03-25T00:00:00"/>
    <s v=""/>
    <s v=""/>
    <d v="2016-05-03T00:00:00"/>
    <s v=""/>
    <s v="04/12/16:  On Track For Project Completion,  Live Time Capture in progress.  No issues."/>
    <s v="04/12/16:  On Track For Project Completion,  Live Time Capture in progress.  No issues. _x000d__x000a_ _x000d__x000a_04/06/16: On Track For project Completion, Live Time Capture Currently being done.  No issues. _x000d__x000a_ _x000d__x000a_03/29/16:  On Track for Project Completion, Client to begin Time Capture on 04/01.  No issues. _x000d__x000a_ _x000d__x000a_03/22/16:  On Track For Go Live, Client currently on Vacation.  Client verbally confirmed testing completion, awaiting sign-off upon return of client. _x000d__x000a_ _x000d__x000a_03/15/16:  On Track For Go Live, Client currently on Vacation.  Client verbally confirmed testing completion, awaiting sign-off upon return of client. _x000d__x000a_ _x000d__x000a_03/08/16: Go Live delayed from 03/04 to 03/25.  People, client to go on vacation from 03/14 to 03/23.  Refinement currently underway, client to review prior to and AFter vacation. _x000d__x000a_02/29/16:  Go Live Delayed from 03/01 to 03/04.  People, client not in office (unplanned absence).  Awaiting sign-off prior to going live, client to return 03/03 _x000d__x000a_ _x000d__x000a_02/22/16:  Go Live delayed from 02/19 to 03/01.  Client testing and training employees. _x000d__x000a_ _x000d__x000a_02/16/16: At Risk For Go Live, client not yet completed testing. To touch base on 02/17 to confirm status and timeline. _x000d__x000a_ _x000d__x000a_02/08/16: On track for Go Live, Client currently testing _x000d__x000a_ _x000d__x000a_02/02/16: On Track For Go live. No Issues. _x000d__x000a_ _x000d__x000a_01/25/16:  Delay Go Live from 01/21 to 02/19.  People: Refinements to be done to Entitlements as well as testing of refinements, client currently testing other features and to resume testing once same is completed. As client is a monthly Pay period, is adamant that Go Live be one week prior to 1st of March. _x000d__x000a_ _x000d__x000a_1/19/16: At Risk for Go Live, Test walkthrough scheduled for 01/22.  To re-discuss timeline with client. _x000d__x000a_ _x000d__x000a_1/12/16: DC, On Track for Go Live. Refinements in progress. No Issues. _x000d__x000a_ _x000d__x000a_ _x000d__x000a_1/6/15: On Track for Go Live. Sandbox In progress. No Issues. _x000d__x000a_ _x000d__x000a_10/22/2015- Prep onboard. Resched 2nd Chk Call to 11/3@12noonEST. _x000d__x000a_10/20/2015- Prep onboard. Client returned Disc Pack. 2nd Chk Call pending clinets reply. _x000d__x000a_9/1/2015- Onboard complete. KOM 9/9 @12pmEST (10am MST). Client has taken training. Will return Wel /Dis Pack by end of day today. _x000d__x000a_9/1/2015- Prep onboard. Client sisnt show for 2nd Check call. Left vm&amp;email. Await reply _x000d__x000a_8/26/2015- Prep onboard. Spoke w/ client. Client didnt look at packages. Postponed 2nd checkpoint to 9/1@12pmEST _x000d__x000a_8/14/2015- Prep onboard. 1st Checkpoint completed. Sent Disc. Pack. 2nd Checkpoint 8/26@11:30amEST _x000d__x000a_7/30/2015- Prep Onboard. Welcome call completed. 1st Checkpoint TBD (waiting for Michelle to advise). Emailed Welcome package. Client wants to keep 9/7 KOM. _x000d__x000a_7/29/2015- Prep onboarding. Emailed client to advise of earlier start of Aug 17. _x000d__x000a_07/13/2015- Prepping onboarding. Onbioarding sched 7/27@4pm. _x000d__x000a_07/10/2015- Prepping onboarding. Sent 1st contact email and called&amp;emailed client. Awaiting reply _x000d__x000a_04/24/2015- Prepping for preadmin. Preadmin 8/26 @ 11:30amEST _x000d__x000a_4/22/2015- Prepping for preadmin. Left vm&amp;email."/>
    <s v="Deeshal Muthusamimudah"/>
    <s v="PP28183"/>
    <s v="GREEN"/>
    <s v=""/>
    <d v="2015-04-13T00:00:00"/>
    <d v="2015-04-08T00:00:00"/>
    <n v="105"/>
    <s v="Red Project"/>
    <x v="1"/>
    <x v="1"/>
    <x v="0"/>
    <x v="0"/>
    <x v="1"/>
    <x v="1"/>
  </r>
  <r>
    <s v="Ryerson Students' Union WFM Only"/>
    <s v=""/>
    <s v="Sehnaaz Bhuttoo"/>
    <n v="4200"/>
    <s v="Not Started"/>
    <d v="2016-05-16T00:00:00"/>
    <s v=""/>
    <s v=""/>
    <s v=""/>
    <s v=""/>
    <s v=""/>
    <s v=""/>
    <s v=""/>
    <s v=""/>
    <s v=""/>
    <s v="ON TRACK! 04/06/16- Wel.call completed.1st chk pt call scheduled 04/21 @ 11am EST. _x000d__x000a_04/05/16-Prep Onboard:Wel.call scheduled on 04/06 @ 11am EST. _x000d__x000a_04/01/16- Onboard Prep: 1st contact email sent.Adv KOM date."/>
    <s v=""/>
    <s v="PP2K962"/>
    <s v="GREEN"/>
    <s v=""/>
    <d v="2016-02-26T00:00:00"/>
    <d v="2016-02-17T00:00:00"/>
    <e v="#VALUE!"/>
    <e v="#VALUE!"/>
    <x v="0"/>
    <x v="2"/>
    <x v="0"/>
    <x v="0"/>
    <x v="0"/>
    <x v="0"/>
  </r>
  <r>
    <s v="Safety Seal Plastics Inc"/>
    <s v="Deensha Bunhejee"/>
    <s v="Deensha Bunhejee"/>
    <n v="1680"/>
    <s v="In Progress"/>
    <d v="2015-10-31T00:00:00"/>
    <d v="2015-11-06T00:00:00"/>
    <d v="2015-11-06T00:00:00"/>
    <d v="2016-01-04T00:00:00"/>
    <d v="2016-01-04T00:00:00"/>
    <s v=""/>
    <s v=""/>
    <d v="2016-04-28T00:00:00"/>
    <s v=""/>
    <s v="04/11/2016: On Track for Project Closure. Service call reschedule since client missed the first one."/>
    <s v="04/11/2016: On Track for Project Closure. Service call reschedule since client missed the first one. _x000d__x000a_ _x000d__x000a_ _x000d__x000a_04/04/2016: On Track for Project Closure, service call schedule for 04/06/16, no issues. _x000d__x000a_ _x000d__x000a_ _x000d__x000a_03/28/2016: On Track for Project Completion, client transmitting today, no issues. _x000d__x000a_ _x000d__x000a_ _x000d__x000a_03/21/2016: On Track for Project Completion, client capturing time, no issues. _x000d__x000a_ _x000d__x000a_ _x000d__x000a_03/16/2016: Delayed Project Completion _x000d__x000a_from 03/18/2016 to 04/28/2016, people: client manually entered hours on Powerpay. _x000d__x000a_ _x000d__x000a_03/14/2016: On Track for Project Completion, service call tomorrow, no issues. _x000d__x000a_ _x000d__x000a_ _x000d__x000a_03/08/2016: On Track for Project Closure, service reviewing documents, no issues. _x000d__x000a_ _x000d__x000a_ _x000d__x000a_02/29/2016: On Track for Project Completion, client capturing time, no issues. _x000d__x000a_ _x000d__x000a_ _x000d__x000a_02/22/2016: On Track for Project Completion, client capturing time, no issues. _x000d__x000a_ _x000d__x000a_02/16/2016: At Risk for Project Completion, client manually entered time on Powerpay. _x000d__x000a_ _x000d__x000a_ _x000d__x000a_ _x000d__x000a_02/09/2016: On Track for Project Completion, client capturing time, no issues. _x000d__x000a_ _x000d__x000a_ _x000d__x000a_02/01/2016: At Risk for Project Completion, clock issue resolved however, client not responding to any email or phone call. _x000d__x000a_ _x000d__x000a_ _x000d__x000a_01/26/2016: At Risk for Project Closure. client having issues registering Fingerprints, logged a ticket to clock support team. _x000d__x000a_ _x000d__x000a_ _x000d__x000a_ _x000d__x000a_01/19/2016: Delayed project Completion from 02/01/2016 to 02/26/2016, people: client enrolling employees now. No issues _x000d__x000a_ _x000d__x000a_ _x000d__x000a_ _x000d__x000a_01/11/2016: On Track Project Completion, client registering employees fingerprints, no issues. _x000d__x000a_ _x000d__x000a_ _x000d__x000a_01/04/2016: On Track for First Punch, working on clock setup, no issues. _x000d__x000a_ _x000d__x000a_ _x000d__x000a_ _x000d__x000a_12/29/2015: On Track for Go-Live, client completed testing and is on holiday, Awaiting sign off. No issues. _x000d__x000a_ _x000d__x000a_ _x000d__x000a_12/15/2015: On Track for Go-Live, client testing, no issues. _x000d__x000a_ _x000d__x000a_ _x000d__x000a_12/08/2015: On Track for Go-Live, no issues. _x000d__x000a_ _x000d__x000a_11/23/2015: At Risk for Go-Live, client not attending Test Walk through. _x000d__x000a_ _x000d__x000a_ _x000d__x000a_11/16/2015: On Track for Go-Live, Doing Configuration, no issues. _x000d__x000a_ _x000d__x000a_11/09/2015: On Track for Go-Live, Doing Config, No Issues. _x000d__x000a_ _x000d__x000a_10/5/2015- Prep preadmin completed. KOM 10/28@10:30am EST. Client will return wb by 10/22. _x000d__x000a_10/1/2015- Prep preadmin. Client's dads in hospital but doesntw ant to delay. Emailed advance WB. Old Process. Preadmin call 10/5@11:30amEST. _x000d__x000a_9/24/2015- Prep onboard.Wel call resched 9/30@3pm. _x000d__x000a_9/21/2015- Prep onboard. Wel Call 9/21@3pm&amp;^ client didnt attend. Left vm&amp;email.. Await reply. _x000d__x000a_9/15/2015- Prep onboard- Emailed client 1st ciontact email&amp;advised 10/30 KOM. Await reply."/>
    <s v="Dean Bonsujet"/>
    <s v="PP4C642"/>
    <s v="GREEN"/>
    <s v=""/>
    <d v="2015-09-08T00:00:00"/>
    <d v="2015-09-08T00:00:00"/>
    <n v="125"/>
    <s v="Red Project"/>
    <x v="25"/>
    <x v="0"/>
    <x v="0"/>
    <x v="0"/>
    <x v="2"/>
    <x v="1"/>
  </r>
  <r>
    <s v="Saint John Airport Inc."/>
    <s v=""/>
    <s v="Nishna Issory"/>
    <n v="1500"/>
    <s v="Not Started"/>
    <d v="2016-05-31T00:00:00"/>
    <s v=""/>
    <s v=""/>
    <s v=""/>
    <s v=""/>
    <s v=""/>
    <s v=""/>
    <d v="2000-01-01T00:00:00"/>
    <s v=""/>
    <s v=""/>
    <s v="11/5/2015- Prep onboard. Client wants to start April 4 and be LIVE for May 16th. Proposed Onboard March 4. Await reply. _x000d__x000a_10/272015- Prep onboard. Wel Call NOT FINISHED. Client thinks they will not KOM Dec. Will touch basew/ client 10/30 _x000d__x000a_10/9/2015- Prep Onboard. Resch Wel Call 10/27 @2:30pm EST. Emailed couple times &amp;left vm _x000d__x000a_9/15/2015- Prep onboard. Wel call 10/16 @2:30pmEST. _x000d__x000a_9/2/2015- Prep onboard- Emailed client 1st ciontact email&amp;advised Dec KOM. Await reply."/>
    <s v="Dean Bonsujet"/>
    <s v="PP9C767, PP9N925"/>
    <s v=""/>
    <s v=""/>
    <d v="2015-09-01T00:00:00"/>
    <d v="2015-08-31T00:00:00"/>
    <e v="#VALUE!"/>
    <e v="#VALUE!"/>
    <x v="0"/>
    <x v="2"/>
    <x v="0"/>
    <x v="0"/>
    <x v="4"/>
    <x v="4"/>
  </r>
  <r>
    <s v="Services Detail Niro Au Inc."/>
    <s v="Staline Lamarque"/>
    <s v=""/>
    <n v="4620"/>
    <s v="In Progress"/>
    <d v="2014-04-30T00:00:00"/>
    <d v="2014-04-23T00:00:00"/>
    <d v="2014-04-22T00:00:00"/>
    <d v="2014-08-27T00:00:00"/>
    <d v="2014-08-26T00:00:00"/>
    <d v="2015-11-02T00:00:00"/>
    <s v=""/>
    <d v="2016-04-29T00:00:00"/>
    <s v=""/>
    <s v="04/12/2016: DM, At Risk for project completion. Client would like to explore the possibility of set up new modules. Meeting scheduled with sales to discuss how to transition the account to service."/>
    <s v="04/12/2016: DM, At Risk for project completion. Client would like to explore the possibility of set up new modules. Meeting scheduled with sales to discuss how to transition the account to service. _x000d__x000a_ _x000d__x000a_04/06/16- SL, At risk for Project completion meeting scheduled for  04/08/16 to review entitlement, dayforce trainers already validated the setup. _x000d__x000a_ _x000d__x000a_03/29/16- Go live delayed to 04/29/16, people:client, reviewing entitlement setup. Validation by dayforce trainers completed, awaiting customer approval and invoices for refund. issue escalated to higher management. meeting to be scheduled with sales to setup expectation and transfer to service. _x000d__x000a_ _x000d__x000a_03/22/16- SL, At risk for project completion, awaiting customer approval for entitlement. _x000d__x000a_ _x000d__x000a_03/08/16- At risk for project completion, earning statements to be setup on dayforce and entitlement to be reviewed with customer.ETA 03/09/16. _x000d__x000a_ _x000d__x000a_03/01/16 - At risk for project completion, customer had some T4 issues. Meeting scheduled with primary contact to review entitlement 03/02/16. _x000d__x000a_ _x000d__x000a_02/22/16-SL, At risk for Project completion, awaiting customer's validation of date and time for meeting for a final review of the entitlement. _x000d__x000a_ _x000d__x000a_02/16/16-SL, Client couldn't make it for the meeting. Awaiting confirmation for new scheduled meeting. _x000d__x000a_ _x000d__x000a_02/08/16-SL, At risk for project completion, meeting schedule with customer for the 10th of FEB to explain how vacation entitlement will work. _x000d__x000a_ _x000d__x000a_02/02/16- SL, At risk for project completion, awaiting customer's response to setup meeting to review entitlement setup. _x000d__x000a_ _x000d__x000a_01/26/2016 - SL, testing workaround provided by solution consultant and implemented by dylen citta. ECD 01/29/2016. A meeting wil be schedule to run customer through new setup and confirm it is working fine. _x000d__x000a_ _x000d__x000a_01/19/16:SL, At risk for project completion, product: manager and director engaged - call to be scheduled with sales to resolve issue. _x000d__x000a_  _x000d__x000a_01/12/16: SL, At risk for project completion client still no responding, Dean will contact customer to discuss. _x000d__x000a_ _x000d__x000a_01/05/2016-AT risk for Project completion, client still no responding back, managers engaged. _x000d__x000a_12/29/15:At Risk for project completion, awaiting customer's response to setup meeting to review the entitlement changes. _x000d__x000a_12/22/15:At risk for project completion. Client reviewing entitlement adjustment. Call to be setup with customer. _x000d__x000a_ _x000d__x000a_12/08/15: At risk for project completion. Client reviewing entitlement adjustment. 12/1/2015- On Track for project completion, working on entitlement adjustments for customer. _x000d__x000a_10/28/15: On Track for Project completion, working on TTS docs, Client not reacheable and has processed 3 payrolls without issues, will transfer to service. _x000d__x000a_ _x000d__x000a_10/19/15: On Track for Transition to support, working on TTS docs, Client not reacheable and has processed 3 payrolls without issues, will transfer to service. _x000d__x000a_ _x000d__x000a_10/14/15: At risk for Transition to service, will call client today for sign off with manager. _x000d__x000a_ _x000d__x000a_10/06/15: At risk for Transition to service, issues escalated to manager. _x000d__x000a_ _x000d__x000a_09/28/15: At risk for transition to service, still awaiting client signoff, last transmit completed but cannot reach client. _x000d__x000a_ _x000d__x000a_09/21/15: At  Risk for Transition to service, Still awaiting client signoff, Clients satisfied with system. Want to have one last transmit before moving to service. _x000d__x000a_ _x000d__x000a_09/15/15: At Risk for Transition to sevice, Still awaiting client signoff. Meeting with client and manager on the 09/16/15 to discuss completion of implementation. _x000d__x000a_ _x000d__x000a_09/09/15: On Track for Transition to service. No Issues _x000d__x000a_ _x000d__x000a_09/01/15: On Track for Transition to service, issue log cleared - client transmitted without any issues. awaiting final Transmit on the 8th. No Issues _x000d__x000a_ _x000d__x000a_08/25/15: On Track for Transition to service, issue log cleared - client transmitted without any issues. _x000d__x000a_ _x000d__x000a_08/17/2015: AT Risk for Transition to service, Earnings to be readjusted, New codes to be added. Working internally for resolution. Meeting with client on 08/17/2015 to lock down the issues log. _x000d__x000a_ _x000d__x000a_08/11/15: At Risk for Transition to service, Pay  _x000d__x000a_policy issues fixed, Transmitted payroll, awaiting client review."/>
    <s v="Deeshal Muthusamimudah"/>
    <s v="PP4L976"/>
    <s v="RED"/>
    <s v=""/>
    <d v="2014-03-05T00:00:00"/>
    <d v="2014-02-04T00:00:00"/>
    <n v="528"/>
    <s v="Red Project"/>
    <x v="26"/>
    <x v="1"/>
    <x v="0"/>
    <x v="0"/>
    <x v="2"/>
    <x v="1"/>
  </r>
  <r>
    <s v="SOLUTIONS 2 GO INC."/>
    <s v="Dylen Citta"/>
    <s v="Dylen Citta"/>
    <n v="1920"/>
    <s v="In Progress"/>
    <d v="2015-12-31T00:00:00"/>
    <d v="2015-12-18T00:00:00"/>
    <d v="2015-12-18T00:00:00"/>
    <d v="2016-04-08T00:00:00"/>
    <d v="2016-04-08T00:00:00"/>
    <s v=""/>
    <s v=""/>
    <d v="2016-05-06T00:00:00"/>
    <s v=""/>
    <s v="04/12/16:  On Track For Project Completion, Awaiting balances in order to begin Live Time Capture."/>
    <s v="04/12/16:  On Track For Project Completion, Awaiting balances in order to begin Live Time Capture. _x000d__x000a_ _x000d__x000a_04/08/16:  Go Live Delayed from 03/29 to 04/08.  Sign Off received on 04/05.  To wipe test data and do a fresh re-import of data prior to Go Live. _x000d__x000a_ _x000d__x000a_3/23/2016: DM, Delayed go live from 3/15/16 to 3/29/16. People: Client needs hand holding and requested support with her testing, Assisted testing provided. Testing Completed 3/22/16. Awaiting sign off. _x000d__x000a_ _x000d__x000a_03/15/16: At Risk for Go Live, client to review refinements on 03/15 prior to giving sign-off. _x000d__x000a_ _x000d__x000a_03/08/16: Delay GO live from 03/04 to 03/15.  Process, currently working on Organisational Structure refinements, to be completed by 03/11. _x000d__x000a_ _x000d__x000a_02/29/16: Delay Go Live from 03/01 to 03/04.  People, client to review refinements and provide feedback. _x000d__x000a_ _x000d__x000a_02/22/16: At Risk For Go Live, Client has not completed external testing due to business critical issues as per call on 02/23. Manager engaged to call client on 02/24 as per request. _x000d__x000a_ _x000d__x000a_02/16/16: Delay Go Live from 02/12 to 03/01.  People, client began testing on 02/16. _x000d__x000a_02/02/16:  Delay Go Live from 01/29 to 02/12.  People,  Payroll Processing delayed client testing. Client to begin Client Testing on 02/02. _x000d__x000a_ _x000d__x000a_01/25/16: At Risk for Go Live, client expected to complete testing in time for 01/29, however has mentioned concerns over possibly being unable to completing testing due to payroll being run on current week. _x000d__x000a_  Track for Go Live, Testing call to be done with client on 01/22. No Issues _x000d__x000a_ _x000d__x000a_1/12/16: On Track for Go Live. Testing in progress. No issues _x000d__x000a_ _x000d__x000a_12/11/2015- Onboard DONE. KOM 12/16@1-3pmEST. Still resolving clock issue. _x000d__x000a_11/27/2015- Prep onboard. Wel Call DONE Chk Call 12/11@10amEST. Sent Disc Pack in advan ce. _x000d__x000a_11/26/2015- Prep onboard. Wel Call sched 11/27 @10:30amEST11/17/2015- Prepping onboard. Emailed client AGAIN. Await reply. Need to sched Wel Call. 10/20/2015- Prep onboard. Not on track. Sent another email to sales and sales manager to find out status of WFM. Await reply. _x000d__x000a_10/9/2015- Prep onboard. Emailed M.Tuske to follow-up w/ client. Await reply. _x000d__x000a_10/7/2015- Prep onboard. Emailed client CCsales&amp;mgnt advised 12/14 KOM. Await reply. _x000d__x000a_10/2/2015- Prep onboard. Still no reply. emailed client 7 sales. Advised in email Dec 15 KOM. Await reply. _x000d__x000a_9/18/2015- Prep onboard. Still no reply. Advised in email Dec 15 KOM. Await reply. _x000d__x000a_8/26/2015- Prep onboard. Emailed 1st contact email. Also emailed client advising mid-Dec KOM. Await reply"/>
    <s v="Deeshal Muthusamimudah"/>
    <s v="PP1L779, PP1Y329"/>
    <s v="YELLOW"/>
    <s v=""/>
    <d v="2015-08-20T00:00:00"/>
    <d v="2015-08-18T00:00:00"/>
    <n v="101"/>
    <s v="Red Project"/>
    <x v="1"/>
    <x v="1"/>
    <x v="0"/>
    <x v="0"/>
    <x v="1"/>
    <x v="1"/>
  </r>
  <r>
    <s v="Southern Ontario Library Service WFM Only"/>
    <s v=""/>
    <s v="Sehnaaz Bhuttoo"/>
    <n v="2100"/>
    <s v="On Hold"/>
    <d v="2016-05-13T00:00:00"/>
    <s v=""/>
    <s v=""/>
    <s v=""/>
    <s v=""/>
    <s v=""/>
    <s v=""/>
    <s v=""/>
    <s v=""/>
    <s v=""/>
    <s v="3/7/2016 - Spoke to Karen Payroll not yet done and she asked to delay WFM until May , dates have been changed account on Hold. RO _x000d__x000a_3/7/2016 - Spoke to Client 2nd contact Dayna and was advised that PP Payoll IMP is not yet complete . Left Karen Reid a VM to call me back with an EST start date for WFM RO  _x000d__x000a_3/2/2016- Prep onboard. Client still diid not reply to initial email. Sent folllow-up email. Await reply. _x000d__x000a_ _x000d__x000a_2/12/2016- Prep onboard. Emailed KOM. Await reply. _x000d__x000a_ _x000d__x000a_2/8/2016- Prep onboard. Sent1st Contact Email. Awaiting for Dean to advise KOM&amp; imp rep."/>
    <s v=""/>
    <s v="PP4Y690; PP4Y691"/>
    <s v=""/>
    <s v=""/>
    <d v="2016-02-03T00:00:00"/>
    <d v="2016-01-25T00:00:00"/>
    <e v="#VALUE!"/>
    <e v="#VALUE!"/>
    <x v="0"/>
    <x v="2"/>
    <x v="0"/>
    <x v="0"/>
    <x v="0"/>
    <x v="0"/>
  </r>
  <r>
    <s v="Spencer Stuart &amp; Associates (Canada) Ltd. Self Service"/>
    <s v="Doobmanee Bedadun"/>
    <s v="Doobmanee Bedadun"/>
    <n v="1440"/>
    <s v="Not Started"/>
    <d v="2016-04-22T00:00:00"/>
    <s v=""/>
    <s v=""/>
    <s v=""/>
    <s v=""/>
    <s v=""/>
    <s v=""/>
    <s v=""/>
    <s v=""/>
    <s v="04/12/16 DA: Client will not be available for the 3 hour KOM call on 4/18/16 and asked for it to be moved to 4/22/16"/>
    <s v="4/12/16 - Client will not be available for the 3 hour KOM call on 4/18/16 and asked for it to be moved to 4/22/16.  Sent email to Doobmanee to if can be be accomodated.   _x000d__x000a_3/17/16 - 1st checkpoint completed.  Client would like to have KOM moved to 4/18/16 _x000d__x000a_3/4/2016- Prep onboard. Wel Call DONE! 1st Chlk Call 3/11@10:30am EST _x000d__x000a_ _x000d__x000a_2/29/2016- Prep onboard. Emailed client to advise March 21st KOM. Advised to resched onboard meeting. Await reply. _x000d__x000a_ _x000d__x000a_1/26/2016- Prep onboard. Wel Call 3/14@10amEST. _x000d__x000a_ _x000d__x000a_1/21/2016- Prep onboard. Emailed 1st Contact Email and advised client KOm. Await reply."/>
    <s v="Dean Bonsujet"/>
    <s v="PP4X338"/>
    <s v=""/>
    <s v=""/>
    <d v="2016-01-21T00:00:00"/>
    <d v="2016-11-24T00:00:00"/>
    <e v="#VALUE!"/>
    <e v="#VALUE!"/>
    <x v="0"/>
    <x v="0"/>
    <x v="0"/>
    <x v="0"/>
    <x v="0"/>
    <x v="0"/>
  </r>
  <r>
    <s v="Spray Lake Sawmills Recreation Park Society"/>
    <s v="Deensha Bunhejee"/>
    <s v="Deensha Bunhejee"/>
    <n v="3600"/>
    <s v="Complete"/>
    <d v="2015-10-31T00:00:00"/>
    <d v="2015-10-15T00:00:00"/>
    <d v="2015-10-14T00:00:00"/>
    <d v="2015-11-13T00:00:00"/>
    <d v="2015-11-13T00:00:00"/>
    <d v="2015-12-22T00:00:00"/>
    <s v=""/>
    <d v="2016-01-15T00:00:00"/>
    <d v="2016-01-11T00:00:00"/>
    <s v="01/04/2016: On Track for Project Completion, need to schedule service call, no issues."/>
    <s v="01/04/2016: On Track for Project Completion, need to schedule service call, no issues. _x000d__x000a_ _x000d__x000a_ _x000d__x000a_ _x000d__x000a_12/29/2015: On Track for Project completion, Account review by service still in progress, no issue _x000d__x000a_ _x000d__x000a_ _x000d__x000a_12/23/2015: On Track for Project completion, service reviewing account, no issues. _x000d__x000a_ _x000d__x000a_ _x000d__x000a_12/15/2015: On Track for Transition to Support, Service Call schedule for Friday, no issues. _x000d__x000a_ _x000d__x000a_ _x000d__x000a_12/08/2015: On Track for Transition to Support, preparing transfer documents, no issues. _x000d__x000a_ _x000d__x000a_ _x000d__x000a_11/30/2015: On Track for First Pay, client capturing time, no issues. _x000d__x000a_ _x000d__x000a_11/23/2015: On Track for First Pay, Client capturing time, no issues. _x000d__x000a_ _x000d__x000a_ _x000d__x000a_ _x000d__x000a_11/16/2015: On Track for First Pay, client Capturing Time, no issues. _x000d__x000a_ _x000d__x000a_ _x000d__x000a_ _x000d__x000a_11/09/2015: On Track for Go-Live, client testing, no issues. _x000d__x000a_ _x000d__x000a_11/03/2015: On Track for Go-Live, External Testing, no issues. _x000d__x000a_ _x000d__x000a_10/19/2015: On Track for Go-Live, working on Config, no issues. _x000d__x000a_ _x000d__x000a_10/13/15- On track for KOM no issues _x000d__x000a_ _x000d__x000a_9/29/2015- Prep onboard. 2nd Chk Call done. Client will return Disc Pack by end of day today. KOM 10/13 @2pm-4pmEST. _x000d__x000a_9/4/2015- Prep onboard. 1st Chk Call completed. 2md Chk Call 9/29@11:30amEST. Client is paciong on track. Emailed Disc Pack _x000d__x000a_8/12/2015- Prep onboard. Welcome call completed. 1st Checkpoint call 9/4/@11:30amEST _x000d__x000a_7/14/2015- Prepping onboarding. Sched 8/12 @11amEST _x000d__x000a_7/13/2015- Prepping onboarding. Left vm&amp;emailed client advising onboarding call will need to push up to the wk of August 10. Sent 1st contact email. Awaiting reply. _x000d__x000a_4/23/2015- Prepping for preadmin. Preadmin 9/8 @11:30EST"/>
    <s v="Dean Bonsujet"/>
    <s v="PP2U130"/>
    <s v=""/>
    <s v=""/>
    <d v="2015-04-10T00:00:00"/>
    <d v="2015-04-01T00:00:00"/>
    <s v=""/>
    <s v=""/>
    <x v="1"/>
    <x v="0"/>
    <x v="1"/>
    <x v="1"/>
    <x v="4"/>
    <x v="1"/>
  </r>
  <r>
    <s v="SteriMax Inc DSS"/>
    <s v="Tanya Nundoosing"/>
    <s v="Tanya Nundosing"/>
    <n v="1800"/>
    <s v="In Progress"/>
    <d v="2016-02-11T00:00:00"/>
    <d v="2016-02-11T00:00:00"/>
    <d v="2016-02-11T00:00:00"/>
    <d v="2016-03-24T00:00:00"/>
    <d v="2016-03-29T00:00:00"/>
    <d v="2016-03-30T00:00:00"/>
    <s v=""/>
    <d v="2016-04-26T00:00:00"/>
    <s v=""/>
    <s v="04/11/16- On track for project completion. Awaiting Pay Date 4/15/16, no issues"/>
    <s v="04/11/16- On track for project completion. Awaiting Pay Date 4/15/16, no issues _x000d__x000a_ _x000d__x000a_04/6/16- On track for project completion. Awaiting Pay Date no issues _x000d__x000a_ _x000d__x000a_03/29/16- Go Live. On track for project completion. Awaiting Pay Date _x000d__x000a_ _x000d__x000a_03/22/16-Possible delay for Go Live. Awaiting meeting between Hosting Team and Client regarding SSO set up. _x000d__x000a_ _x000d__x000a_03/15/16-  On track for Go Live. Awaiting Sign Off for Go Live.  No issues. _x000d__x000a_ _x000d__x000a_03/08/16- On track for Go Live. External testing still in progress. No issues. _x000d__x000a_ _x000d__x000a_03/01/16-On track for Go Live. Client doing testing. No issues _x000d__x000a_ _x000d__x000a_02/26/16- On track for Go Live. Sandbox Review Completed. No issues _x000d__x000a_ _x000d__x000a_02/22/16-On track for Go Live. Internal testing. No issues _x000d__x000a_ _x000d__x000a_02/16/16-On track for Go Live. Receive Sign Off from client. No issues _x000d__x000a_ _x000d__x000a_02/12/16-On track for Go Live. Awaiting Sign Off from client. No issues _x000d__x000a_ _x000d__x000a_02/02/16- On track for KOM, Awaiting Transition Sales to Implementation doc and Internal Transfer Knowledge Call _x000d__x000a_ _x000d__x000a_ _x000d__x000a_ _x000d__x000a_1/29/2016- Prep onboard. Onboard DONE! KOM 2/18@10am tentatively. _x000d__x000a_ _x000d__x000a_1/21/2016- Prep onboard. 1st Chk Call DONE! 2 Chk Call 1/29@11:30EST _x000d__x000a_ _x000d__x000a_1/17/2016- Prep onobard. ON TRACK!! Wel Call DONE!!! 1Chk 1/22@11amEST. _x000d__x000a_ _x000d__x000a_1/15/2016- Prep onboard. Emailed client again advising mid Feb KOM. Still need to sched Wel call. Await reply from client. _x000d__x000a_ _x000d__x000a_12/24/2015- Prep onboard. Still awaiting reply from Dean. regarding KOM. Sent an other email. Await reply. _x000d__x000a_12/17/2015- Prep onboard. Client wants JKOM Mid-Feb. Asked dean if we can start onboard mid jan. Await reply from Dean12/17/2015- Prep onboard. Replied to client. Await reply as to when Wel Call &amp; KOM will be. Await reply. _x000d__x000a_12/16/2015- Prep onboard. Emailed 1st Contact Email. Also emailed client to advise 2/1 KOM. Await reply."/>
    <s v="Dean Bonsujet"/>
    <s v="PP4X423"/>
    <s v=""/>
    <s v=""/>
    <d v="2015-12-09T00:00:00"/>
    <d v="2015-11-25T00:00:00"/>
    <n v="54"/>
    <s v=""/>
    <x v="1"/>
    <x v="0"/>
    <x v="0"/>
    <x v="0"/>
    <x v="2"/>
    <x v="1"/>
  </r>
  <r>
    <s v="Swim 4 Me Inc O/A Davina's Swim House"/>
    <s v="Natasha Manick"/>
    <s v="Natasha Manick"/>
    <n v="2400"/>
    <s v="Complete"/>
    <d v="2015-06-30T00:00:00"/>
    <d v="2015-06-11T00:00:00"/>
    <d v="2015-06-11T00:00:00"/>
    <d v="2015-07-22T00:00:00"/>
    <d v="2015-07-22T00:00:00"/>
    <d v="2015-11-13T00:00:00"/>
    <s v=""/>
    <d v="2016-02-04T00:00:00"/>
    <d v="2016-02-04T00:00:00"/>
    <s v="02/01/2016: NM, On track for Project Completion. TTS scheduled for 2/4. No issues."/>
    <s v="02/04/2016: NM, Project completed and transitioned to Service. _x000d__x000a_ _x000d__x000a_02/01/2016: NM, On track for Project Completion. TTS scheduled for 2/4. No issues. _x000d__x000a_ _x000d__x000a_01/27/16: NM, On track for Project Completion. TTS call scheduled for 28/01. No issues. _x000d__x000a_ _x000d__x000a_01/19/16: NM, On track for Project Completion. Client requested assistance with mass termination of employees on both PP and DF. TTS call scheduled for 1/28. No issues. _x000d__x000a_ _x000d__x000a_1/11/16: NM, Project completion delayed from 1/7/16 to 1/29/15. People: Client not available for TTS call until 29th.  _x000d__x000a_ _x000d__x000a_01/05/2016: On track for Project Completion. TTS call scheduled for 01/07/16. No issues. _x000d__x000a_ _x000d__x000a_12/29/15: Project completion delayed from 12/29/15 to 1/7/16. Service review in progress. _x000d__x000a_ _x000d__x000a_12/22/15: Project completion delayed from 12/17/15 to 12/29/15. Service review in progress. _x000d__x000a_ _x000d__x000a_12/15/15: At risk for Project Completion. Awaiting Service Approval. _x000d__x000a_ _x000d__x000a_12/09/15: Project completion delayed 11/30/15 to 12/17/15. Client. Sign-off received late. Account sent to service. _x000d__x000a_ _x000d__x000a_12/1/15: On track for Project Completion. TTS documents sent, awaiting service approval and live run sign off.  _x000d__x000a_ _x000d__x000a_ _x000d__x000a_11/24/15: On track for Project Completion. Prepping TTS documents, awaiting client sign off. No Issues _x000d__x000a_ _x000d__x000a_11/17/15: Project Completion delayed from 11/20/15 to 11/30/15. People: assisting client with org readiness final steps. _x000d__x000a_ _x000d__x000a_10/27/2015:  On track for Project completion.First Live run successful, prepping TTS documents. No issues. _x000d__x000a_ _x000d__x000a_ 10/19/2015: Project Completion delayed from 09/14/15 to 10/26/16. People: Client stopped using the web clock for time capture since mid-August, client readiness issues. New timeline agreed with Deeshal and client. Requested deletion of all employee data due to tampering on client side, prepping environment for First Pay on Nov 09. _x000d__x000a_ _x000d__x000a_10/13/15: At Risk for project completion. Client contacted and meeting set up 10/14/15 to discuss next step. _x000d__x000a_ _x000d__x000a_10/06/15: At risk for First Pay. Client not responding to e-mails. Deeshal to contact client. _x000d__x000a_ _x000d__x000a_9/29/15:  On track for rescheduled First Pay. Timesheet review in progress. No issues.  _x000d__x000a_ _x000d__x000a_9/9/2015: First Pay delayed from to 9/25/15. People: client readiness given business peak season. _x000d__x000a_ _x000d__x000a_8/19/15: At risk for Project Completion. Peak season for client's business, not committing enough time to project.  _x000d__x000a_ _x000d__x000a_8/10/15: On track for First Pay. Time Capture in progress. No issues. _x000d__x000a_ _x000d__x000a_7/28/15: On track for First Time Capture. Account live, web clock setup in progress on client side.7/22/15: On track for Go-Live. Prepping go live. No issues. _x000d__x000a_ _x000d__x000a_7/14/15: On track for Actual Go Live. Prepping go live and first pay. No issues. _x000d__x000a_ _x000d__x000a_7/3/15: On track for Go-Live. Client testing in progress. No issues. _x000d__x000a_ _x000d__x000a_6/29/2015 - On track for Go-Live. Client testing in progress. No issues. _x000d__x000a_ _x000d__x000a_6/15/15- On track for Go-Live. System Config completed, awaiting HR import from client. No issues. _x000d__x000a_ _x000d__x000a_6/11/15- On track for Go-Live. Sign-off received, config in progress. No issues. _x000d__x000a_ _x000d__x000a_6/4/2015- Prepping preadmin. Client did not attend preadmin meeting. Emailed Welcome Email. registered LM&amp;MP. Left detailed vm &amp; advised KOM June 10&amp; Natasha will help fill out the workbook. _x000d__x000a_6/2/2015- Prepping preadmin. Client asked to call back Friday."/>
    <s v="Dean Bonsujet"/>
    <s v="PP4U350"/>
    <s v=""/>
    <s v=""/>
    <d v="2015-05-21T00:00:00"/>
    <d v="2015-05-19T00:00:00"/>
    <s v=""/>
    <s v=""/>
    <x v="1"/>
    <x v="1"/>
    <x v="2"/>
    <x v="1"/>
    <x v="5"/>
    <x v="1"/>
  </r>
  <r>
    <s v="TAS Refrigerated Distribution  - Entitlements"/>
    <s v="Juan Nel"/>
    <s v="Juan Gordon Peter NEL"/>
    <n v="234"/>
    <s v="In Progress"/>
    <d v="2016-03-22T00:00:00"/>
    <d v="2016-03-22T00:00:00"/>
    <d v="2016-03-22T00:00:00"/>
    <d v="2016-04-25T00:00:00"/>
    <s v=""/>
    <s v=""/>
    <s v=""/>
    <s v=""/>
    <s v=""/>
    <s v="04/11/2016: J.N. On Track for Go Live. Client in testing phase. No Issues"/>
    <s v="04/11/2016: J.N. On Track for Go Live. Client in testing phase. No Issues _x000d__x000a_ _x000d__x000a_ _x000d__x000a_04/05/2016:J.N. On track for Go Live. Configuration in progress. No Issues. _x000d__x000a_03/29/2016:J.N. On track for Go Live. Awaiting sign-off from client for configuration _x000d__x000a_03/22/2016: J.N. At Risk for Go Live. Entitlement configuration for client might not be possible. Working with SME to resolve. To revert back to client by 03/25/2016 with a feedback. _x000d__x000a_03/21/2016 : On Track assigned to IC closed 03/21/2016 , KOM 03/22 .RO03/18/2016 : On Track Clock Delivery details recvd. Disc Packg due March 18th. _x000d__x000a_03/15/2016 - On Track Discovery package to arrive March 16th .RO _x000d__x000a_03/09/2016- On Track for KOM March 22, disc pckg back by Mar15. Assigned to IC to order clocks. Inst DB Requested today.RO _x000d__x000a_02/16/2016- On Target for KOM, delayed deliverables on 1st Check point ,will catch up for 2nd chk P MARCH15.RO _x000d__x000a_01/18/2016- On Target KOM 03/22 , WC complete , WC Email Summary sent, Live Memb Credentials sent , 1st &amp; 2nd Chk Date booked. RO _x000d__x000a_11/30/2015- Pre-Welcome call email , ONBRD WC scheduled for Jan 18/2016. RO"/>
    <s v="Deeshal Muthusamimudah"/>
    <s v="PP18298"/>
    <s v="GREEN"/>
    <s v=""/>
    <d v="2015-11-25T00:00:00"/>
    <d v="2015-11-13T00:00:00"/>
    <e v="#VALUE!"/>
    <e v="#VALUE!"/>
    <x v="0"/>
    <x v="1"/>
    <x v="0"/>
    <x v="0"/>
    <x v="0"/>
    <x v="0"/>
  </r>
  <r>
    <s v="TAS Refrigerated Distribution - WFM only"/>
    <s v="Juan Nel"/>
    <s v="Duplicate"/>
    <n v="1404"/>
    <s v="In Progress"/>
    <d v="2016-03-22T00:00:00"/>
    <d v="2016-03-22T00:00:00"/>
    <d v="2016-03-22T00:00:00"/>
    <d v="2016-04-25T00:00:00"/>
    <s v=""/>
    <s v=""/>
    <s v=""/>
    <s v=""/>
    <s v=""/>
    <s v=""/>
    <s v=""/>
    <s v="Deeshal Muthusamimudah"/>
    <s v="PP18298"/>
    <s v="GREEN"/>
    <s v="Duplicate"/>
    <d v="2015-11-19T00:00:00"/>
    <d v="2015-11-13T00:00:00"/>
    <e v="#VALUE!"/>
    <e v="#VALUE!"/>
    <x v="0"/>
    <x v="1"/>
    <x v="0"/>
    <x v="0"/>
    <x v="0"/>
    <x v="0"/>
  </r>
  <r>
    <s v="TERRACAP MANAGEMENT INC Add On WFM"/>
    <s v="Tanya Nundoosing"/>
    <s v="Tanya Nundoosing"/>
    <n v="1008"/>
    <s v="Not Started"/>
    <d v="2016-04-29T00:00:00"/>
    <s v=""/>
    <s v=""/>
    <s v=""/>
    <s v=""/>
    <s v=""/>
    <s v=""/>
    <s v=""/>
    <s v=""/>
    <s v="04/13/16 DA: On Track for KOM"/>
    <s v="ON TRACK!!04/11/16- disc. pkg sent to client.2nd chk pt cal scheduled on 04/22 @ 1pm EST. _x000d__x000a_03/31/16-Prep Onboard: Wel.cal completed. 1st chk pt call scheduled on 04/11/16. _x000d__x000a_03/29/16 -Prep Onboard: email client to confirm Wel.call date &amp; time. _x000d__x000a_03/24/16- Prep Onboard: email client suggested 03/30@ 11am EST.  _x000d__x000a_03/22/16 - Prep Onboard: email sent to schedule Wel.call _x000d__x000a_12/10/2015- Prep onboard. 1st Contact email sent &amp; Emailed client advising April 2016 KOM. Await reply."/>
    <s v="Dean Bonsujet"/>
    <s v="PP43340"/>
    <s v=""/>
    <s v=""/>
    <d v="2015-11-25T00:00:00"/>
    <d v="2015-11-09T00:00:00"/>
    <e v="#VALUE!"/>
    <e v="#VALUE!"/>
    <x v="0"/>
    <x v="0"/>
    <x v="0"/>
    <x v="0"/>
    <x v="0"/>
    <x v="0"/>
  </r>
  <r>
    <s v="The Artona Group Inc"/>
    <s v="Tej Suroowan"/>
    <s v="Tej Surrowan"/>
    <n v="3672"/>
    <s v="In Progress"/>
    <d v="2015-07-31T00:00:00"/>
    <d v="2015-07-14T00:00:00"/>
    <d v="2015-07-13T00:00:00"/>
    <d v="2016-04-25T00:00:00"/>
    <s v=""/>
    <d v="2016-02-12T00:00:00"/>
    <s v=""/>
    <d v="2016-05-31T00:00:00"/>
    <s v=""/>
    <s v="04/12/16 : TS, At Risk for Go Live, Deeshal will call client in order to understand gaps from sales to implementation."/>
    <s v="04/12/16 : TS, At Risk for Go Live, Deeshal will call client in order to understand gaps from sales to implementation. _x000d__x000a_ _x000d__x000a_ _x000d__x000a_04/05/16 : TS, At Risk for GO Live.  Client mentioned on the weekly call today that the product is not meeting requirements and wants to talk to the Sales Rep for clarification.  Manager engaged. _x000d__x000a_ _x000d__x000a_ _x000d__x000a_03/30/16 : TS, At Risk for GO-Live.  Multiple job position need to be created and assigned. _x000d__x000a_ _x000d__x000a_ _x000d__x000a_03/14/16 : TS, At Risk for Go Live.  No convenient solution found for setting up meal time rules. _x000d__x000a_ _x000d__x000a_ _x000d__x000a_03/08/16 : TS, At Risk for Go-Live.  Meals &amp; Break set up does not fully meet client expectation. SMEs engaged to find a solution. ECD 3/11/16. _x000d__x000a_ _x000d__x000a_ _x000d__x000a_02/29/16 : TS, At Risk for Go-Live.  Client requested additional testing time due to previous issues with browser and latency logging into dayforce. _x000d__x000a_ _x000d__x000a_ _x000d__x000a_02/23/16 : TS, At Risk for go live. Client raised an issue, stating that she couldn't view all the users under the user tab and thought it was a browser issue. Latency issues when logging into dayforce. Investigation in progress R&amp;D engaged. Walk through on how to display the users with client on 2/23/16.  _x000d__x000a_ _x000d__x000a_ _x000d__x000a_02/16/16 : TS, At Risk for Go-Live.  Client started testing the system on 02/12/16 due to time clock issues.  New timeline will be discussed with client on weekly call 02/17/16. _x000d__x000a_ _x000d__x000a_ _x000d__x000a_02/08/16 : TS, At Risk for GO Live.  Whole timeline needs to be reviewed on weekly call with client, 02/10/16 at 11 am EST due to time clock not being functional for multiple weeks. _x000d__x000a_ _x000d__x000a_ _x000d__x000a_ _x000d__x000a_ _x000d__x000a_02/01/16 : TS : At Risk for Go Live.  Client was unable to test the system due to the time clock not being functional. _x000d__x000a_ _x000d__x000a_ _x000d__x000a_ _x000d__x000a_ _x000d__x000a_01/25/16 : TS: At risk for Go-Live.  As per parature ticket #16035-383271, time clock will be functional as from this Wednesday. _x000d__x000a_ _x000d__x000a_ _x000d__x000a_01/19/16 : TS: At risk for GO Live, client still cannot use the time clock on the system parature ticket logged , awaiting resolution. _x000d__x000a_ _x000d__x000a_ _x000d__x000a_01/12/15 - At risk for Go-Live.  Client is unable to test the system as dayforce is timed out after logging in. Operating system/PC requirements resent to client and parature ticket #16035-383271 logged to investigate. _x000d__x000a_ _x000d__x000a_ _x000d__x000a_12/08/15 - On hold. Client will be closing business for current year. Follow-up schedule for 01/04/16. No issues. _x000d__x000a_12/01/15 - On Track for GO-Live.  No Issues. _x000d__x000a_ _x000d__x000a_ _x000d__x000a_11/24/15 - On Track for GO-Live.  No Issues. _x000d__x000a_ _x000d__x000a_ _x000d__x000a_11/18/15 - On track for Go-Live.  New timeline discussed with client.  Client is going on vacation, so live date would be Jan 15th 2016. _x000d__x000a_No Issues. _x000d__x000a_ _x000d__x000a_ _x000d__x000a_ _x000d__x000a_11/17/15 - At risk for Go-Live.  No response from client for few weeks. _x000d__x000a_Deeshal to follow up 11/18/15 again. _x000d__x000a_ _x000d__x000a_11/10/15 - At Risk for GO-Live, client added multiple new hires on Powerpay, need to import them on DF, also client needs more testing time in order to test the entire setup. _x000d__x000a_ _x000d__x000a_10/19/15 - At Risk for Go Live.  Premium rules implemented but qualifiers are not working as expected.  Under investigation. _x000d__x000a_ _x000d__x000a_10/13/15 - At risk for Go Live, new timeline will be reviewed with client today, complex premium set up to be reviewed and tested by the customer. _x000d__x000a_ _x000d__x000a_10/05/15 - At risk for Go Live.  New timeline to be reviewed with client due to their peak season. _x000d__x000a_ _x000d__x000a_09/28/15 - At Risk for Go Live.  Deeshal and myself will be working on a new timeline since the client is not ready to go live any soon due to their peak business season. _x000d__x000a_ _x000d__x000a_09/21/15 - At Risk for Go Live.  To review and propose new timeline to client. ECD 9/22/15 _x000d__x000a_ _x000d__x000a_ _x000d__x000a_09/15/15 - At Risk for Go Live.  Whole timeline will need to be reviewed with Deeshal and client. _x000d__x000a_ _x000d__x000a_09/09/15 - At Risk for Go Live.  Call with client 9/9/15 to review alternative solution. If solution does not meet client expectation then client will cancel the account.  _x000d__x000a_ _x000d__x000a_09/01/15 - At Risk for Go Live.  Potential cancellation due to implementation of premiums.  Will be calling the client. _x000d__x000a_ _x000d__x000a_08/24/15 - At Risk for Go Live.  Having issues with implementation of premiums in scheduling.   _x000d__x000a_ _x000d__x000a_08/19/15 - At Risk for Go Live.  People: Client delay due to peak season. Sales engaged. _x000d__x000a_ _x000d__x000a_08/10/15 - On Track for Go Live.  No Issues. _x000d__x000a_ _x000d__x000a_08/03/15 - On Track for Go Live.  No Issues. _x000d__x000a_ _x000d__x000a_07/28/15 - On Track for Go Live.  Project was delayed due to specific setups required by the client.  Those can be implemented, no issues. _x000d__x000a_ _x000d__x000a_07/21/15 - At Risk for Go Live.  Premiums might not be working the way expected by client.  Waiting for client's availability to discuss.  Might be a potential cancellation. _x000d__x000a_ _x000d__x000a_07/14/15 - On Track for Go Live.  No Issues."/>
    <s v="Deeshal Muthusamimudah"/>
    <s v="PP4U116"/>
    <s v="YELLOW"/>
    <s v=""/>
    <d v="2015-05-05T00:00:00"/>
    <d v="2015-04-30T00:00:00"/>
    <n v="231"/>
    <s v="Red Project"/>
    <x v="0"/>
    <x v="1"/>
    <x v="0"/>
    <x v="0"/>
    <x v="1"/>
    <x v="1"/>
  </r>
  <r>
    <s v="The Westin Resort &amp; Spa (Whistler) - Self Service"/>
    <s v="Deensha Bunhejee"/>
    <s v="Deensha Bunhejee"/>
    <n v="9190.7999999999993"/>
    <s v="Not Started"/>
    <d v="2016-04-28T00:00:00"/>
    <s v=""/>
    <s v=""/>
    <s v=""/>
    <s v=""/>
    <s v=""/>
    <s v=""/>
    <s v=""/>
    <s v=""/>
    <s v="04/12/16 DA:  On Track for KOM, As per Ricki, customer is on vacation this week but promised to remain on TRACK"/>
    <s v="04/12/16 DA:  On Track for KOM, As per Ricki, customer is on vacation this week but promised to remain on TRACK  _x000d__x000a_03/24/2016- On Target for April _x000d__x000a_03/08/2016 : WC Complete , KOM confirmed for April 28th . Sent Email Summary, Educ Credentials . RO _x000d__x000a_03/7/2016 - OB W-Call scheduled for MAR 8 , all Disc Doc to be released earlier due to resources going on vacation March &amp; April. RO  _x000d__x000a_01/22/2016 - Client requesting a call to review time Process and timeframe, SCH Jan 26. RO _x000d__x000a_01/21/2016 - Pre-Admin email sent to client .RO"/>
    <s v="Dean Bonsujet"/>
    <s v="PP4S935"/>
    <s v=""/>
    <s v=""/>
    <d v="2016-01-13T00:00:00"/>
    <d v="2016-01-05T00:00:00"/>
    <e v="#VALUE!"/>
    <e v="#VALUE!"/>
    <x v="0"/>
    <x v="0"/>
    <x v="0"/>
    <x v="0"/>
    <x v="0"/>
    <x v="0"/>
  </r>
  <r>
    <s v="Tippet-Richardson Ltd - WFM Only"/>
    <s v="Sehnaaz Bhuttoo"/>
    <s v="Sehnaaz Bhuttoo"/>
    <n v="9240"/>
    <s v="Not Started"/>
    <d v="2016-04-27T00:00:00"/>
    <s v=""/>
    <s v=""/>
    <s v=""/>
    <s v=""/>
    <s v=""/>
    <s v=""/>
    <s v=""/>
    <s v=""/>
    <s v="04/13/16 DA:  Not On Track, email sent to client to confirm availability to schedule"/>
    <s v="NOT ON TRACK! 04/11/16- email sent to schedule Wel.call.04/08/16- Client called, had questions on project. 04/07/16- Called.no answer.04/04/16- call &amp; left voicemsg. 03/31/16-call &amp; left voicemsg. 03/22/16- 1st contact email sent &amp; advised client KOM date.No answer"/>
    <s v=""/>
    <s v="PP2K966, PP2K967(CSC266, CSC296)"/>
    <s v="GREEN"/>
    <s v=""/>
    <d v="2016-02-26T00:00:00"/>
    <d v="2016-02-16T00:00:00"/>
    <e v="#VALUE!"/>
    <e v="#VALUE!"/>
    <x v="0"/>
    <x v="0"/>
    <x v="0"/>
    <x v="0"/>
    <x v="0"/>
    <x v="0"/>
  </r>
  <r>
    <s v="Touchstone Institute"/>
    <s v="Deensha Bunhejee"/>
    <s v="Deensha Bunhhejee"/>
    <n v="14400"/>
    <s v="In Progress"/>
    <d v="2015-12-14T00:00:00"/>
    <d v="2015-12-09T00:00:00"/>
    <d v="2015-12-17T00:00:00"/>
    <d v="2016-02-09T00:00:00"/>
    <d v="2016-02-10T00:00:00"/>
    <s v=""/>
    <s v=""/>
    <d v="2016-05-26T00:00:00"/>
    <s v=""/>
    <s v="04/11/2016: On Track for Project Closure, client manually entered hours on Powerpay, will be transmitting from Dayforce next pay period."/>
    <s v="04/11/2016: On Track for Project Closure, client manually entered hours on Powerpay, will be transmitting from Dayforce next pay period. _x000d__x000a_ _x000d__x000a_04/04/2016: On Track for Project Completion, client capturing time, no issues. _x000d__x000a_ _x000d__x000a_ _x000d__x000a_03/28/2016: On Track for Project Completion, client capturing time, no issues. _x000d__x000a_ _x000d__x000a_ _x000d__x000a_ _x000d__x000a_03/21/2016: on Track for Project Completion, sending documents to service for reviews, no issues. _x000d__x000a_ _x000d__x000a_ _x000d__x000a_03/14/2016: On Track for Project Completion, client capturing time, no issues. _x000d__x000a_ _x000d__x000a_ _x000d__x000a_03/08/2016: On Track for Project Closure, client capture time, no issues. _x000d__x000a_ _x000d__x000a_ _x000d__x000a_ _x000d__x000a_02/29/2016: On Track for Project Completion, client rolling out Dayforce to employees, no issues. _x000d__x000a_ _x000d__x000a_ _x000d__x000a_02/22/2016: On Track for Project Completion, client capturing time, no issues. _x000d__x000a_ _x000d__x000a_ _x000d__x000a_02/16/2016: On Track for Project Completion, uploading employee details. _x000d__x000a_ _x000d__x000a_ _x000d__x000a_02/09/2016: On Track for Go-Live, client testing, no issues. _x000d__x000a_ _x000d__x000a_ _x000d__x000a_02/01/2016: On Track for Go-Live, client testing, no issues. _x000d__x000a_ _x000d__x000a_ _x000d__x000a_ _x000d__x000a_01/26/2016: At Risk for Go-Live, client requested more time for testing purposes. _x000d__x000a_ _x000d__x000a_ _x000d__x000a_01/19/2016: On Track for Go-Live, client testing, no issues. _x000d__x000a_ _x000d__x000a_ _x000d__x000a_ _x000d__x000a_01/11/2016: On Track for Go-Live, client testing, No issues. _x000d__x000a_ _x000d__x000a_ _x000d__x000a_ _x000d__x000a_01/04/2016: On Track for Go-Live, client testing, no issues. _x000d__x000a_ _x000d__x000a_ _x000d__x000a_ _x000d__x000a_12/29/2015: On Track for Go-Live, Internal Testing in progress, no issues. _x000d__x000a_ _x000d__x000a_ _x000d__x000a_12/23/2015: On Track for Go-Live, doing Configuration, no issues. _x000d__x000a_ _x000d__x000a_ _x000d__x000a_12/15/2015: On Track for KOM, no issues. _x000d__x000a_ _x000d__x000a_ _x000d__x000a_ _x000d__x000a_12/9/2015- Onboard DONE. Assigned to Deensha. Client returned Disc Pck to Deensha. _x000d__x000a_11/6/2015- Prep onboard. Wel Call DONE + Sent Advance Disc Pack. 2nd Chk Call 12/8@2pmEST _x000d__x000a_10/28/2015- Prep onboard. Wel Call 11/4@10amEST. Will give advance Disc Pack w/ Wel Pack. 2nd Chk Call 12/8@2pm. _x000d__x000a_10/27/2015- Prewp onboard. Emailed client KOM 12/17. Await reply  _x000d__x000a_10/22/15: Dean: Please start on boarding using new process"/>
    <s v="Dean Bonsujet"/>
    <s v="PP4W726"/>
    <s v="GREEN"/>
    <s v=""/>
    <d v="2015-10-22T00:00:00"/>
    <d v="2015-10-20T00:00:00"/>
    <n v="122"/>
    <s v="Red Project"/>
    <x v="27"/>
    <x v="0"/>
    <x v="0"/>
    <x v="0"/>
    <x v="1"/>
    <x v="1"/>
  </r>
  <r>
    <s v="Tri-Mach Group Inc. Migration DSS"/>
    <s v=""/>
    <s v="Kannegee Subramanyan"/>
    <n v="720"/>
    <s v="Not Started"/>
    <d v="2016-05-31T00:00:00"/>
    <s v=""/>
    <s v=""/>
    <s v=""/>
    <s v=""/>
    <s v=""/>
    <s v=""/>
    <s v=""/>
    <s v=""/>
    <s v=""/>
    <s v="04/04/2016- Mark has accepted Invites 1chk APR25 and 2nd Chk May 20th , KOM May 31.RO _x000d__x000a_03/02/2016- Delayed to end of May .RO _x000d__x000a_03/01/2016- Follow up call : left VM , 1st ck pt sched. March 14,RO _x000d__x000a_02/03/2016 - WC &amp; summary package sent to client , start March 1/2016 . KOM date changed to March 31/2016. RO _x000d__x000a_01/28/2016 - Welcome Call sch for Feb 3 .RO _x000d__x000a_12/01/2015 : Onboarding Welcome Call Invite sent for  JAN 22/16 _x000d__x000a_11/26/2015 : Pre-admin Welcome email sent to client."/>
    <s v="Deeshal Muthusamimudah"/>
    <s v="PP22074"/>
    <s v=""/>
    <s v=""/>
    <d v="2015-11-13T00:00:00"/>
    <d v="2015-10-30T00:00:00"/>
    <e v="#VALUE!"/>
    <e v="#VALUE!"/>
    <x v="0"/>
    <x v="2"/>
    <x v="0"/>
    <x v="0"/>
    <x v="0"/>
    <x v="0"/>
  </r>
  <r>
    <s v="TRS Components Ltd"/>
    <s v="Nishna Issory"/>
    <s v="Nishna Issory"/>
    <n v="4920"/>
    <s v="Complete"/>
    <d v="2015-09-30T00:00:00"/>
    <d v="2015-09-10T00:00:00"/>
    <d v="2015-09-09T00:00:00"/>
    <d v="2015-11-20T00:00:00"/>
    <d v="2015-11-24T00:00:00"/>
    <d v="2016-02-15T00:00:00"/>
    <d v="2016-02-22T00:00:00"/>
    <d v="2016-02-19T00:00:00"/>
    <d v="2016-02-23T00:00:00"/>
    <s v="02/16/16: Project Completion delayed from 2/16/16 to 2/19/16. Payment date is on 2/18/16. Clients wants to confirm that the earning statements are visible online."/>
    <s v="02/09/16: At Risk for Project Completion. Client had errors with earning statements. Powerpay team worked to rectify the issues. Client might request assistance for one more pay period.  _x000d__x000a_02/02/16:On Track for Project Completion. Client submitted payroll, waiting for payment date to confirm that earning statements are visible online.  _x000d__x000a_ _x000d__x000a_01/19/16: On Track for Project Completion. Waiting for payment date for client to confirm that earning statements can be viewed online. No issues.  _x000d__x000a_ _x000d__x000a_01/11/16: On Track for Project Completion . Time tracking in progress. No issues.  _x000d__x000a_ _x000d__x000a_12/29/15: NI, Project completion will be delayed, auto inject meals &amp; breaks is not working when using the DF time clock for few employees only. Requested client to provide the list of affected employees. awaiting response. _x000d__x000a_ _x000d__x000a_12/23/15: At Risk for Project Completion. Client requested to add docket transfers and change in punch policy.  _x000d__x000a_ _x000d__x000a_12/15/15: On track for project completion. Time capturing in progress. No issues _x000d__x000a_ _x000d__x000a_12/01/15: On Track for Project Completion. Client currently using the clock on the Live environment. No issues.  _x000d__x000a_11/24/15: On Track for Project completion. Time capturing in progress. No issues. _x000d__x000a_ _x000d__x000a_10/26/15: On Track for Go-Live. Client doing external testing and employee training. No issues _x000d__x000a_ _x000d__x000a_10/19/15: On Track for Go-Live. Client doing external testing. No issues.  _x000d__x000a_ _x000d__x000a_10/14/15: On Track for Go-Live. Client doing external testing. No issues.  _x000d__x000a_ _x000d__x000a_10/05/10: On Track for Go-Live. No issues.   _x000d__x000a_ _x000d__x000a_09/28/15- On Track for Go-Live. Currently working on internal testing. No issues _x000d__x000a_ _x000d__x000a_09/21/15- On Track for Go-Live. Currently working on employee load. No Issues. _x000d__x000a_ _x000d__x000a_09/15/15- On Track for Go-Live. went through the forms document as Sean did not send in to client in the pre launch.  _x000d__x000a_ _x000d__x000a_09/03/15- On Track for KOM. No Issues. _x000d__x000a_ _x000d__x000a_9/2/2015- Prep onboard. 2nd Chk call completed. Client will send Wel/Disc Pack by 9/4. KOM will be 9/10@2-4pmEST _x000d__x000a_8/25/2015- Prep onboard. Client cannot attend 2nd Checkpoint call. Resched 9/3 @10amEST. REVISED KOM 9/7 _x000d__x000a_8/11/2015- Prep onboard. 1st Checkpoint completed. Sent Disc. Pack. 2nd Checkpoint 8/25 @3pm _x000d__x000a_7/20/2015- Prepping onboarding. Welcome call completed. 1st Checkpoint 8/11@3pmEST _x000d__x000a_7/15/2015- Prepping onboarding. Emailed client again advising KOM date and needing to sched onboarding preadmin. this month. Awaiting reply _x000d__x000a_7/8/2015- Prepping onboarding. Emailed First contact email. Left vm&amp; sched follow-up call 7/9."/>
    <s v="Dean Bonsujet"/>
    <s v="PP2B445, PP4U385"/>
    <s v=""/>
    <s v=""/>
    <d v="2015-05-22T00:00:00"/>
    <d v="2015-05-01T00:00:00"/>
    <s v=""/>
    <s v=""/>
    <x v="1"/>
    <x v="0"/>
    <x v="2"/>
    <x v="1"/>
    <x v="5"/>
    <x v="1"/>
  </r>
  <r>
    <s v="Umicore Canada Inc"/>
    <s v="Dylen Citta"/>
    <s v="Dylen Citta"/>
    <n v="720"/>
    <s v="In Progress"/>
    <d v="2015-12-31T00:00:00"/>
    <d v="2015-12-04T00:00:00"/>
    <d v="2015-12-04T00:00:00"/>
    <d v="2016-04-22T00:00:00"/>
    <s v=""/>
    <s v=""/>
    <s v=""/>
    <d v="2016-04-15T00:00:00"/>
    <s v=""/>
    <s v="04/12/16: Go Live Delayed from 04/08 to 04/22.  People, client unavailable to review refinements until 04/18."/>
    <s v="04/12/16: Go Live Delayed from 04/08 to 04/22.  People, client unavailable to review refinements until 04/18. _x000d__x000a_ _x000d__x000a_04/06/16: Go Live Delayed from 03/31 to 04/08.  Process.Entitlements refienements.testing not completed _x000d__x000a_ _x000d__x000a_03/29/16: At Risk For Go Live, Client tested refinements on 03/29 and has requested further refinements on Pay Policies and Entitlements. Manager called client and agreed that if all issues resolved by 3/30, will go live on 3/31. _x000d__x000a_ _x000d__x000a_03/22/16: On Track For Go Live, All issues resolved.  Awaiting client return on 03/24. _x000d__x000a_ _x000d__x000a_03/15/16:  Go Live delayed from 03/11 to 03/31. People, as per update call on 03/15, client communicated that they have not completed testing and will be out of office until 03/24. _x000d__x000a_ _x000d__x000a_03/08/16:  At Risk For Go Live, client currently in external testing.  Reviewing client issues in regards to reporting requirements.  To review on 03/10 with client. _x000d__x000a_ _x000d__x000a_02/29/16: Delay go Live from 02/29 to 03/11. Process, currently working on refinements given by client on 02/26.  Client to resume testing on on 03/02 due to payroll being run on 02/29 and 01/02. _x000d__x000a_ _x000d__x000a_02/24/16: At Risk for Go live, client still testing. Manager called client but no ECD was provided as client was busy. Client requested a call 2/24/16 at 14:00 to provide an update. _x000d__x000a_ _x000d__x000a_ _x000d__x000a_02/22/16:  At Risk for Go Live, Client not completed testing, engaged manager to contact client. _x000d__x000a_ _x000d__x000a_02/16/16:  Delay go live from 02/12 to 02/29, shift rotations not working and entitlements to be amended as per client feedback on external testing. _x000d__x000a_ _x000d__x000a_02/08/16: On track for Go Live, Client currently testing. _x000d__x000a_ _x000d__x000a_02/02/16: Delay Go Live from 02/02 to 02/12. People, Client provided HR information 02/02.  To do HR Import and have client test as from 02/03. _x000d__x000a_01/25/16:  At Risk For Go Live,  Client unable to attend call on 01/22 due to emergency.  Call rescheduled to 01/26. _x000d__x000a_ _x000d__x000a_01/19/16: On Track for go live, Testing call scheduled for 01/22. _x000d__x000a_ _x000d__x000a_1/12/16: DC, Delay Go Live 01/14 to 02/02. People: Pay policy not working as expected. SME engaged, awaiting resolution ECD: 1/19/16. _x000d__x000a_  _x000d__x000a_ _x000d__x000a_11/26/2015- Prep onboard. Onboard DONE! KOM 12/2 @10amEST. Tracey will return Disc Pack 12/1 by 12noon. 11/16/2015- Prep onboard. Wel Call &amp; Disc Pack sent. Chk Call 11/26@2:30pmEST. Dean said KOM anytime in Dec- up to client.  _x000d__x000a_9/30/2015- Prep onboard. Wel call 11/16@2:30pmEST. _x000d__x000a_9/25/2015- Prep onboard. Spoke w/ Lorrie (Tracy's dad passed so has been away). Lorrie said she'll speak to Tracy to determine KOM. Advised reply deadline of 9/30. Await reply. _x000d__x000a_9/18/2015- Prep onboard reconfismed w/ Deeshal, Oct 13 KOM. Left vm&amp;email client. Await reply. _x000d__x000a_9/10/2015- Prep onboard. Advised sales earliest is Dec KOM. _x000d__x000a_8/24/2015- Prep onboard. still awaiting M.Stone reply. Emailed M.Stone again CC Dean. Awaiting reply. _x000d__x000a_7/30/2015- Prep onboard. Emailed M.Stone for correct contact info for client bc email keeps bouncing back. Await reply. _x000d__x000a_7/15/2015- Prep onboard. Emailed 1st contact email&amp;email advising 10/12 KOM. Awaiting reply."/>
    <s v="Deeshal Muthusamimudah"/>
    <s v="PP4U788"/>
    <s v="GREEN"/>
    <s v=""/>
    <d v="2015-06-12T00:00:00"/>
    <d v="2015-06-09T00:00:00"/>
    <n v="96"/>
    <s v="Red Project"/>
    <x v="0"/>
    <x v="1"/>
    <x v="0"/>
    <x v="0"/>
    <x v="2"/>
    <x v="1"/>
  </r>
  <r>
    <s v="Union Food Donuts Limited Partnership"/>
    <s v="Nishna Issory"/>
    <s v="Roma Domasing"/>
    <n v="720"/>
    <s v="Complete"/>
    <s v=""/>
    <d v="2015-02-19T00:00:00"/>
    <d v="2015-02-18T00:00:00"/>
    <d v="2015-05-01T00:00:00"/>
    <d v="2015-03-31T00:00:00"/>
    <d v="2015-12-09T00:00:00"/>
    <d v="2015-12-09T00:00:00"/>
    <d v="2016-01-08T00:00:00"/>
    <d v="2016-01-08T00:00:00"/>
    <s v="01/05/16: On Track for Project Completion. Client will confirm date and time for TTS call."/>
    <s v="01/05/16: On Track for Project Completion. Client will confirm date and time for TTS call.  _x000d__x000a_ _x000d__x000a_12/29/15: NI, Project completion delayed from 12/18/15 to 01/8/16, People: Client not available for TTS call until the 8th of January. No outstanding issues. _x000d__x000a_ _x000d__x000a_12/23/15: At Risk for Project Completion. Service team rejected the documents. Working on the settling the issues.  _x000d__x000a_ _x000d__x000a_12/15/15: At Risk for project completion. Client still not ready to go to service and not providing sign off. _x000d__x000a_Will send account to service without sign off. ECD 12/17/15 _x000d__x000a_ _x000d__x000a_11/24/15: On Track for project completion. TTS in progress. No issues _x000d__x000a_ _x000d__x000a_11/17/15: On Track for Project Completion. No issues.  _x000d__x000a_11/10/15: On Track for Project Completion. Client currently capturing time.  _x000d__x000a_ _x000d__x000a_10/26/10: On Track for project completion. No issues.  _x000d__x000a_ _x000d__x000a_10/19/15: On Track for project completion, starting time capture. No Issues  _x000d__x000a_ _x000d__x000a_10/13/15: On Track for project completion. Currently working on importing employees information on Dayforce.No issues  _x000d__x000a_ _x000d__x000a_10/5/15: On Track for First Time Capture. Currently working on importing new employees from Powerpay. No Issues. _x000d__x000a_ _x000d__x000a_09/30/15: At Risk for First Time Capture. People. Client have new hires which is on her MHR sheet but not on the Powerpay. Waiting for client to enroll employees on Powerpay _x000d__x000a_ _x000d__x000a_09/21/15: On Track for First Time Capture. Working on updating employee information. No Issues _x000d__x000a_ _x000d__x000a_09/15/15:  At Risk for First Time Capture.Employee number changed. Client wants number to be updated again. she submitted request to the case owner of OneCRM who sent email to her.  _x000d__x000a_ _x000d__x000a_09/09/15: At Risk for First Time Capture. Employee number change still not completed. case raised on OneCRM on high priority. No response. _x000d__x000a_ _x000d__x000a_09/04/15: At Risk for First Time Capture. Client requested to change employee numbers on Powerpay for Booster Juice.  _x000d__x000a_ _x000d__x000a_09/01/15: On Track for First Time Capture. Client currently doing external testing. _x000d__x000a_ _x000d__x000a_08/26/15: On Track for First Time Capture. Currently working on setting up new pay group.  _x000d__x000a_ _x000d__x000a_08/20/15: On Track for First Time Capture. Client will not be using the clock, but will manually punch in the hours. New departments need to be added. _x000d__x000a_ _x000d__x000a_08/10/15: On Track for First Time Capture.No issues. _x000d__x000a_ _x000d__x000a_08/04/2015-On Track for First Time Capture. Working on client's reports and new hire form _x000d__x000a_ _x000d__x000a_07/29/15- At Risk for First Time Capture. Client has issues with the new hire and tax forms. working on adding more options for the citizenship so that the information is relayed to the tax form.  _x000d__x000a_ _x000d__x000a_07/21/2015- On Track for First Time Capture. Contacted the DWF development team for the transmission of tax information. awaiting for response."/>
    <s v="Dean Bonsujet"/>
    <s v="PP4R722, PP4R723, PP4R724, PP4R725"/>
    <s v=""/>
    <s v=""/>
    <d v="2014-12-17T00:00:00"/>
    <d v="2014-12-15T00:00:00"/>
    <s v=""/>
    <s v=""/>
    <x v="1"/>
    <x v="0"/>
    <x v="1"/>
    <x v="1"/>
    <x v="4"/>
    <x v="1"/>
  </r>
  <r>
    <s v="Valnet Inc WFM only"/>
    <s v="Doobmanee Bedadun"/>
    <s v="Doobmanee Bedadun"/>
    <n v="2079"/>
    <s v="In Progress"/>
    <d v="2016-02-29T00:00:00"/>
    <d v="2016-02-29T00:00:00"/>
    <d v="2016-02-29T00:00:00"/>
    <d v="2016-03-30T00:00:00"/>
    <d v="2016-03-31T00:00:00"/>
    <s v=""/>
    <s v=""/>
    <d v="2016-04-25T00:00:00"/>
    <s v=""/>
    <s v="04/05/2016: On Track for Project Closure. Client capturing time. No issues."/>
    <s v="04/05/2016: On Track for Project Closure. Client capturing time. No issues.  _x000d__x000a_ _x000d__x000a_03/28/2016: On Track for Go-Live. No issues.  _x000d__x000a_ _x000d__x000a_03/22/2016: On Track for Go-Live. Client is doing Testing. No issues.  _x000d__x000a_ _x000d__x000a_03/14/2016: On Track for Go-Live. Client is doing Testing. No issues.  _x000d__x000a_ _x000d__x000a_03/08/2016: On Track for Go-Live. Client will start testing today. No issues.  _x000d__x000a_ _x000d__x000a_03/01/2016: On track for Go-Live. Waiting for Discovery Sign-Off from client. No issues.  _x000d__x000a_ _x000d__x000a_02/26/2016 : account assigned to IC , Onboarding closed.RO _x000d__x000a_02/25/2016 : IC taking account, KOM on target Feb 29/ Discovery Word Doc's . RO _x000d__x000a_02/22/2016 : Risking KOM date Feb 29th, Client still has not found time to work on Disc or training given until Feb 25th to deliver. RO  _x000d__x000a_ _x000d__x000a_Client Disc Package not yet complete due back by Thursday AM.RO _x000d__x000a_ _x000d__x000a_02/16/2016 - 1 &amp; 2nd check point re-scheduled for Feb 22 client not ready Keep KOM for Feb 29th until Monday .RO _x000d__x000a_02/04/2016 -Onboarding WC &amp; emailed summary and Discovery Pkg done today. Client wants KOM FEB 29 &quot;TBD&quot; target to go Live Prior to April 15th.RO _x000d__x000a_ _x000d__x000a_02/02/2016- Prep , Pre admin email sent to client .RO"/>
    <s v="Dean Bonsujet"/>
    <s v="PP4C927"/>
    <s v="GREEN"/>
    <s v=""/>
    <d v="2016-01-29T00:00:00"/>
    <d v="2016-01-15T00:00:00"/>
    <n v="41"/>
    <s v=""/>
    <x v="1"/>
    <x v="0"/>
    <x v="0"/>
    <x v="0"/>
    <x v="2"/>
    <x v="1"/>
  </r>
  <r>
    <s v="VONS STEAKHOUSE &amp; OYSTERBAR LTD. o/a VONS STEAKHOUSE LTD. &amp; COOK COUNTY SALOON LTD."/>
    <s v="Nishna Issory"/>
    <s v="Nishna Issory"/>
    <n v="4464"/>
    <s v="Complete"/>
    <s v=""/>
    <d v="2014-12-08T00:00:00"/>
    <d v="2014-12-07T00:00:00"/>
    <d v="2015-03-09T00:00:00"/>
    <d v="2015-03-05T00:00:00"/>
    <d v="2015-11-23T00:00:00"/>
    <d v="2015-11-24T00:00:00"/>
    <d v="2016-01-29T00:00:00"/>
    <d v="2016-02-12T00:00:00"/>
    <s v="02/09/16: Project Completion delayed from 02/05/16 to 02/12/16. Client is back from vacation. TTS call for the same date."/>
    <s v="01/26/16: At Risk for project completion. Client. Client advises that he might not be available for the TTS call before February 3rd.  _x000d__x000a_ _x000d__x000a_01/11/16: Project Completion delayed from 01/12/16 to 01/25/16. Product: Biometric template are being deleted on the instance. Parature ticket raised, investigation in progress. _x000d__x000a_ _x000d__x000a_12/15/15: At Risk for project completion. Client not willing to have the TTS call and is disputing some  invoices. Refund provided in august and it seems they got billed the same amount refunded in the next invoice. Deeshal working with client and billing team on resolution _x000d__x000a_ _x000d__x000a_11/24/15: On Track for Project completion. Account transitioned to service. No Issues _x000d__x000a_ _x000d__x000a_11/17/15:  on Track for Project completion. Transition to service in progress. No issues.  _x000d__x000a_10/26/15: On Track for Project Completion. Live Run for second PSID scheduled on 10/26. No issues.  _x000d__x000a_ _x000d__x000a_10/19/15: On Track for project completion. Time capturing in progress. No issues.  _x000d__x000a_ _x000d__x000a_10/13/15: On Track for project completion. Time capturing for second PSID in progress. No issues.  _x000d__x000a_ _x000d__x000a_10/06/15:  On Track for First Pay. Time capturing in progress. No issues _x000d__x000a_ _x000d__x000a_09/25/15: On Track for First Pay. Client currently recording time via Dayforce clock.  _x000d__x000a_ _x000d__x000a_09/21/15: On Track for First Pay. Delay milestone added as client is going on vacation and will return after 10/13. _x000d__x000a_ _x000d__x000a_09/15/15:At Risk for First Pay. Biometric clock enrollment not completed for some employees of Cook County. Client still working on them. ECD 9/18.  _x000d__x000a_ _x000d__x000a_09/08/15:At Risk for First Pay. Biometric clock enrollment not completed for some employees of Cook County.Client still working on them. ECD 9/14. _x000d__x000a_ _x000d__x000a_08/31/15: On Track for First Pay. Client currently monitoring the clock.  _x000d__x000a_ _x000d__x000a_8/19/15: On Track for Fisrt Pay. Re-enrollment of employees completed. Currently working on removing the exemption of biometric verification of all employees. No Issues _x000d__x000a_ _x000d__x000a_8/11/15: On Track for First Pay. Clock Issue resolved. re-enrollment of employees still in process. Working on importing employees from Powerpay _x000d__x000a_ _x000d__x000a_8/8/15: On Track for First Pay. Issue iwth clock making craking sound has been resolved.  _x000d__x000a_ _x000d__x000a_08/04/2015-On Track for First Pay. working on importing new hires from powerpay. _x000d__x000a_ _x000d__x000a_07/23/2015- At Risk for First Pay. Client has re do the enrollment for both photograph and biometric template. They requested for 3 to 4 weeks to complete the procedure.  _x000d__x000a_ _x000d__x000a_07/21/2015- On Track for First Pay. Working with Gary to fix the clock issue. Received approval for refunds. Next call scheduled for tomorrow.  _x000d__x000a_ _x000d__x000a_07/17/2015- On Track for First pay. Currently working on clock issue."/>
    <s v="Dean Bonsujet"/>
    <s v="PP72897, PP72898"/>
    <s v=""/>
    <s v=""/>
    <d v="2014-11-25T00:00:00"/>
    <d v="2014-10-07T00:00:00"/>
    <s v=""/>
    <s v=""/>
    <x v="1"/>
    <x v="0"/>
    <x v="2"/>
    <x v="1"/>
    <x v="4"/>
    <x v="1"/>
  </r>
  <r>
    <s v="Wallack's Limited"/>
    <s v=""/>
    <s v="Dylen Citta"/>
    <n v="1920"/>
    <s v="On Hold"/>
    <d v="2015-11-17T00:00:00"/>
    <d v="2015-11-17T00:00:00"/>
    <d v="2015-11-17T00:00:00"/>
    <s v=""/>
    <s v=""/>
    <s v=""/>
    <s v=""/>
    <d v="2016-01-27T00:00:00"/>
    <s v=""/>
    <s v="no comment why on hold?"/>
    <s v="10/29/2015- Prepping onboard. Onboarding DONE! _x000d__x000a_10/29/2015- Prep onboard. Left vm&amp;emailed client to do 1ch Chk Call. Await reply. _x000d__x000a_10/6/2015- Prep onboard. Wel call DONE. 1st Chk  Call 10/21@10amEST _x000d__x000a_10/1/2015- Prep onboard. Wel call 10/6@10. _x000d__x000a_9/18/2015- Prep onboard. Emailed client again advising 11/9 KOM. Await reply. _x000d__x000a_8/24/2015- Prep onboard. Emailed client again. Advised KOM 11/23. Awaiting reply. _x000d__x000a_7/29/2015- Prep onboarding. Email client KOM 11/9. Emailed 1st contact email."/>
    <s v="Deeshal Muthusamimudah"/>
    <s v="PP4V388"/>
    <s v=""/>
    <s v=""/>
    <d v="2015-07-23T00:00:00"/>
    <d v="2015-07-21T00:00:00"/>
    <n v="52"/>
    <s v=""/>
    <x v="0"/>
    <x v="2"/>
    <x v="0"/>
    <x v="0"/>
    <x v="4"/>
    <x v="1"/>
  </r>
  <r>
    <s v="Wardco Window &amp; Door Manufacturing Inc"/>
    <s v="Natasha Manick"/>
    <s v="Natasha Manick"/>
    <n v="2160"/>
    <s v="Complete"/>
    <d v="2015-08-31T00:00:00"/>
    <d v="2015-08-12T00:00:00"/>
    <d v="2015-08-11T00:00:00"/>
    <d v="2015-09-22T00:00:00"/>
    <d v="2015-09-22T00:00:00"/>
    <d v="2015-11-26T00:00:00"/>
    <s v=""/>
    <d v="2016-02-04T00:00:00"/>
    <d v="2016-02-02T00:00:00"/>
    <s v="01/27/2016: NM, Project completion delayed from 1/29/15 to 02/04/15. People: Awaiting client live run sign off to transition to service."/>
    <s v="02/02/2016: NM, Account completed and transitioned to Support. _x000d__x000a_ _x000d__x000a_02/01/2016: NM, On track for Project Completion. TTS scheduled for 2/2. No issues. _x000d__x000a_ _x000d__x000a_01/27/2016: NM, Project completion delayed from 1/29/15 to 02/04/15. People: Awaiting client live run sign off to transition to service. _x000d__x000a_ _x000d__x000a_1/19/16: NM, On track for Project Completion. TTS call scheduled for 1/29. No issues. _x000d__x000a_ _x000d__x000a_01/11/16: NM, Project completion delayed from 1/15/16 to 1/29/15. People: Transfer to service validation completed, Client on vacation. Awaiting client live run sign off to transition to service. _x000d__x000a_ _x000d__x000a_01/05/16: Project completion delayed from 1/7/16 to1/15/16. People: Client is currently out of office until the 15th Jan. Service Call scheduled for 01/15/16. _x000d__x000a_ _x000d__x000a_12/22/15: Project completion delayed from 12/18/15 to 1/7/16. Service review in progress. Client will not be available until the 7th of January for TTS call. _x000d__x000a_ _x000d__x000a_12/15/15: At risk for Project completion. Awaiting Service approval. _x000d__x000a_ _x000d__x000a_12/09/15: Project completion delayed from 12/04/15 to 12/18/15. Client. Sign-off not yet received. _x000d__x000a_ _x000d__x000a_12/01/15: On track for Project Completion. Prepping TTS documents, awaiting client sign off. No Issues _x000d__x000a_ _x000d__x000a_ _x000d__x000a_11/17/15: On track for Project Completion. Prepping for First Pay. Reviewing timesheets. No issues. _x000d__x000a_ _x000d__x000a_10/27/15: On track for Project Completion. Timesheet review. No issues. _x000d__x000a_ _x000d__x000a_10/19/2015: Project Completion delayed from 10/23/2015 to 11/07/15. Process: Template date generated for First Pay was mismatched to Powerpay Calendar date. Prepping for first pay. _x000d__x000a_10/14/15: On track for Project completion. Timesheet data validation in progress. No issues. _x000d__x000a_ _x000d__x000a_10/06/15: On track for First Pay. Time Capture in progress. No issues. _x000d__x000a_ _x000d__x000a_9/29/15: On track for First Time Capture. Time capture in progress. No issues. _x000d__x000a_ _x000d__x000a_9/21/15: On track for Go Live. Prod environment requested No issues. _x000d__x000a_ _x000d__x000a_9/15/15: On track for Go Live. Sandbox review in progress. No issues. _x000d__x000a_ _x000d__x000a_9/1/2015: On track for Go Live. Sandbox review in progress. No issues. _x000d__x000a_ _x000d__x000a_8/19/2015 - On track for Go Live. Config in progress. No issues. _x000d__x000a_ _x000d__x000a_8/10/2015 - On track for Go Live. Welcome call completed, KOM on 8/11. No issues. _x000d__x000a_ _x000d__x000a_7/28/2015- Preadmin completed. Old process as per Dean. KOM Aug 11@10amEST _x000d__x000a_6/4/2015- Prepping preadmin. Left vm and recshed meeting invite for 7/27. _x000d__x000a_6/2/2015- Prepping preadmin. Emailed Michele new KOM &amp; want to resched preadmin for 7/27. Awaiting reply _x000d__x000a_04/22/2015- Prepping for preadmin. Preadmin 8/25 @11:30EST. Advised Michele WFM will start 9/7, but PP set will be 5/11. Emailed Josh, Mahadev&amp;Dean."/>
    <s v="Deeshal Muthusamimudah"/>
    <s v="PP4T595"/>
    <s v=""/>
    <s v=""/>
    <d v="2015-04-09T00:00:00"/>
    <d v="2015-03-27T00:00:00"/>
    <s v=""/>
    <s v=""/>
    <x v="1"/>
    <x v="1"/>
    <x v="2"/>
    <x v="1"/>
    <x v="5"/>
    <x v="1"/>
  </r>
  <r>
    <s v="Wartsila Canada Incorporated - Dayforce (Self Service Extended)"/>
    <s v="Nishna Issory"/>
    <s v="Nishna Issory"/>
    <n v="4200"/>
    <s v="Not Started"/>
    <d v="2016-04-06T00:00:00"/>
    <s v=""/>
    <s v=""/>
    <s v=""/>
    <s v=""/>
    <s v=""/>
    <s v=""/>
    <s v=""/>
    <s v=""/>
    <s v=""/>
    <s v="04/13/16: At Risk for Kick off Meeting. Called client on the 04/05/16 and she advised that she wants to include the benefits module. Called sales rep and client will now transition from Powerpay to Insync. No confirmation yet about when the Insync set up will be completed. Call scheduled with client tentatively for today  to confirm new timeline.  _x000d__x000a_ _x000d__x000a_04/05/16: onboarding completed. _x000d__x000a_04/04/16: Client do not want to push KOM date any further. Will sent Dis. pkg back asap.  _x000d__x000a_03/31/16: waiting Dean/Deemah to confirm KOM date. _x000d__x000a_03/29/2016: Wel call completed. Disc.Pkg sent. 2nd checkpt call schedule Week April 4th. _x000d__x000a_03/24/2016: Emailed client to schedule Wel.call. _x000d__x000a_03/17/2016 - Prep onboard:  _x000d__x000a_Payroll will be converted April 4.KOM will have to be scheduled after that. _x000d__x000a_2/12/2016- prep onboard. Emailed client resched KOM 5/2. KOM was pushed back bc J.Wong has to setup MHR. Await reply.2/8/2016- Prep onboard. Sent1st Contact Email. Advised KOM. Await reply."/>
    <s v=""/>
    <s v="PP4Y653"/>
    <s v=""/>
    <s v=""/>
    <d v="2016-02-03T00:00:00"/>
    <d v="2016-01-21T00:00:00"/>
    <e v="#VALUE!"/>
    <e v="#VALUE!"/>
    <x v="0"/>
    <x v="0"/>
    <x v="0"/>
    <x v="0"/>
    <x v="0"/>
    <x v="0"/>
  </r>
  <r>
    <s v="Watermark Dental Group"/>
    <s v=""/>
    <s v="Tulsi Moorut"/>
    <n v="1920"/>
    <s v="On Hold"/>
    <s v=""/>
    <d v="2014-08-05T00:00:00"/>
    <d v="2014-08-05T00:00:00"/>
    <d v="2014-12-01T00:00:00"/>
    <s v=""/>
    <d v="2014-12-26T00:00:00"/>
    <s v=""/>
    <d v="2015-01-02T00:00:00"/>
    <s v=""/>
    <s v="09/18/14: Client requested account to be placed on hold as she had surgery and is on medical leave for 3-4 weeks"/>
    <s v="09/18/14: Client requested account to be placed on hold as she had surgery and is on medical leave for 3-4 weeks _x000d__x000a_ _x000d__x000a_09/11/14: Prepping for Go Live, in external testing, no issues at this time _x000d__x000a_ _x000d__x000a_02/24/15: To Pinky will follow up with client to know what needs to be done. _x000d__x000a_ _x000d__x000a_09/04/14: Prepping for Go Live, in external testing, primary contact person resigned - new contact person is going on medical leave _x000d__x000a_ _x000d__x000a_08/28/14: Prepping for Go Live, in internal testing, no issues at this time _x000d__x000a_ _x000d__x000a_08/21/14: Prepping for Go Live, in internal testing, no issues at this time _x000d__x000a_ _x000d__x000a_08/14/14: Prepping for Go Live, in configuration, no issues at this time _x000d__x000a_ _x000d__x000a_08/07/14: Prepping for Go Live, in configuration, no issues at this time _x000d__x000a_ _x000d__x000a_07/24/14: Prepping for Go Live, KOM scheduled on 30/07/14 no issues at this time"/>
    <s v="Dean Bonsujet"/>
    <s v="PP4K954, PP4L017, PP4L012, PP4L007, PP4P440"/>
    <s v=""/>
    <s v=""/>
    <d v="2014-07-22T00:00:00"/>
    <d v="2014-07-04T00:00:00"/>
    <n v="109"/>
    <s v=""/>
    <x v="0"/>
    <x v="2"/>
    <x v="0"/>
    <x v="0"/>
    <x v="4"/>
    <x v="3"/>
  </r>
  <r>
    <s v="Weishaupt Corporation"/>
    <s v="Dylen Citta"/>
    <s v="Dylen Citta"/>
    <n v="1632"/>
    <s v="In Progress"/>
    <d v="2015-12-31T00:00:00"/>
    <d v="2015-12-18T00:00:00"/>
    <d v="2015-12-18T00:00:00"/>
    <d v="2016-02-22T00:00:00"/>
    <d v="2016-02-19T00:00:00"/>
    <s v=""/>
    <s v=""/>
    <d v="2016-05-02T00:00:00"/>
    <s v=""/>
    <s v="04/12/16:  At Risk For Project Completion,  Client having issues logging in.  Issue spread across to many employees.  Discovering root cause and providing solution by 04/15."/>
    <s v="04/12/16:  At Risk For Project Completion,  Client having issues logging in.  Issue spread across to many employees.  Discovering root cause and providing solution by 04/15. _x000d__x000a_ _x000d__x000a_04/06/16: On Track for Project Completion, Awaiting beginning of new pay period starting on 04/08. _x000d__x000a_ _x000d__x000a_03/29/16:  Project Completion Delayed from 04/01 to 05/02.  Client to begin full use of Dayforce as from next pay period beginning 04/08. _x000d__x000a_ _x000d__x000a_03/22/16:  At Risk for Project Completion, Client currently in time time capture.  To discuss timeline on 03/25. _x000d__x000a_ _x000d__x000a_03/16/16: At Risk For Project Completion, Vacation balances received and uploaded. Pay period starting 03/19 to be used for time capture.  To discuss revised timeline with client on 03/18. _x000d__x000a_ _x000d__x000a_03/08/16:  At Risk For Project Completion, Client unable to provide balance information due to shutdown of IT infrastructure of client due to virus outbreak.  Client has committed to provide balances in time for pay period starting 03/16. _x000d__x000a_ _x000d__x000a_02/29/16:  On track for project completion, awaiting balance information from client. No Issues. _x000d__x000a_ _x000d__x000a_02/22/16: DM, On Track for project completion, client compiling balance data to import for start next time capture on 03/01 _x000d__x000a_ _x000d__x000a_02/16/16: Delay Go Live from 02/15 to 02/22.  People, awaiting sign-off from client, client unreachable by phone.  To attempt again on 02/18. _x000d__x000a_02/08/16: Delay go Live from 02/05 to 02/15.  People, client unable to access test environment despite credentials sent and reset.  Issue resolved on 02/04. 02/02/16: Delay Go Live from 01/29 to 02/05.  People, Client unable to finish testing on 01/29.  To finish on 02/03. _x000d__x000a_01/25/16: At Risk for Go Live, client expected to complete testing in time for 01/29, however 72 hour turnaround expected for Go Live Request to be processed. _x000d__x000a_ _x000d__x000a_01/19/16: On Track for Go Live, Testing call to be done with client on 01/21. No Issues _x000d__x000a_ _x000d__x000a_01/12/16: On Track for Go Live, Testing in progress. No issues. _x000d__x000a_ _x000d__x000a_12/15/2015- Prep onboard. Onboard DONE! KOM 12/18@9amEST. _x000d__x000a_11/25/2015- Prep onboard. 1st Chk Call DONE. Pacing on track. 2nd Chk Call 12/15@2pmEST. NEW KOM 12/17. Client shut down 12/24-1/3. _x000d__x000a_10/23/2015- Prep onboard. Wel Call DONE. 1st Chk Call  11/23@2pmEST. 8/24/2015- Prep onboard. Wel Call 10/23 @10amEST _x000d__x000a_8/21/2015- Prep onboard. Emailed 1st contact email. Emailed him also explaining KOM and to disregard Colette's email/call. _x000d__x000a_2015/08/18 Colette McNeil:  I called Ulrike and advised her we recieved the processed contracts and the project will be assigned as soon as a resource is available.  I followed up with the same in an email."/>
    <s v="Deeshal Muthusamimudah"/>
    <s v="PP4V763"/>
    <s v="RED"/>
    <s v=""/>
    <d v="2015-08-17T00:00:00"/>
    <d v="2015-08-13T00:00:00"/>
    <n v="97"/>
    <s v="Red Project"/>
    <x v="1"/>
    <x v="1"/>
    <x v="0"/>
    <x v="0"/>
    <x v="1"/>
    <x v="1"/>
  </r>
  <r>
    <s v="Wild Rose Brewery Ltd"/>
    <s v="Sehnaaz Bhuttoo"/>
    <s v="Sehnaaz Bhuttoo"/>
    <n v="2640"/>
    <s v="Complete"/>
    <d v="2015-09-30T00:00:00"/>
    <d v="2015-09-29T00:00:00"/>
    <d v="2015-09-29T00:00:00"/>
    <d v="2015-11-20T00:00:00"/>
    <d v="2015-11-26T00:00:00"/>
    <d v="2015-12-04T00:00:00"/>
    <s v=""/>
    <d v="2016-02-12T00:00:00"/>
    <d v="2016-02-08T00:00:00"/>
    <s v="2/2/16: On track for project closure. Service review complete. Awaiting client's response to schedule TTS call."/>
    <s v="2/2/16: On track for project closure. Service review complete. Awaiting client's response to schedule TTS call. _x000d__x000a_ _x000d__x000a_1/26/16: on track for project closure, Documents sent, awaiting service acceptance _x000d__x000a_ _x000d__x000a_1/19/16: At risk for project closure. Working with  client to resolve punch issues at physical locations.  _x000d__x000a_ _x000d__x000a_01/12/16: At risk for project completion. Issues with accessing Mobile app. SME engaged, awaiting resolution. ECD 1/18/16 _x000d__x000a_ _x000d__x000a_05/01/16: On track for project completion. First live run complete. Working with client on outstanding issues with mobile App. _x000d__x000a_ _x000d__x000a_ _x000d__x000a_12/29/15: On track for project completion. Transmitted today with no issues. Awaiting for Live Run sign-off. _x000d__x000a_12/18/15: On track for transfer to Service, working on First time capture. New salary data taken from PP and updated on DF _x000d__x000a_ _x000d__x000a_12/15/15: At risk for project completion. First pay not transmitted due to Salary review done last month not currently on DF, working with client to resolve.  _x000d__x000a_ _x000d__x000a_12/8/15: On track for project completion. First time capture in progress _x000d__x000a_ _x000d__x000a_11/24/15: On track for go live. External testing complete awaiting client's response to request Live. _x000d__x000a_ _x000d__x000a_11/17/15: On track for go live. Client is currently testing and will feedback this week for go live _x000d__x000a_ _x000d__x000a_10/26/15: On track for go live, config in progress. No Issues _x000d__x000a_ _x000d__x000a_10/13/15: At risk for go live, client has not sent reviewed workbook yet, email sent to chase. _x000d__x000a_ _x000d__x000a_10/6/15: On track for go live. Chased client for signoff to begin config, awaiting response. _x000d__x000a_ _x000d__x000a_9/30/15: KOM complete, unable to attach template to Workfront due to access issues. Request logged. _x000d__x000a_ _x000d__x000a_9/3/2015- Prep preadmin. Preadmin completed. KOM 9/28 @9amEST _x000d__x000a_05/05/2015- Prepping preadmin. Preadkin 9/03 @11:30amEST _x000d__x000a_4/23/2015- prepping preadmin. No direct ext for Bob. Sent email to Bob. Awaiting response."/>
    <s v="Dean Bonsujet"/>
    <s v="PP22660"/>
    <s v=""/>
    <s v=""/>
    <d v="2015-04-17T00:00:00"/>
    <d v="2015-04-14T00:00:00"/>
    <s v=""/>
    <s v=""/>
    <x v="1"/>
    <x v="0"/>
    <x v="2"/>
    <x v="1"/>
    <x v="5"/>
    <x v="1"/>
  </r>
  <r>
    <s v="Wills Transfer Limited"/>
    <s v="Dylen Citta"/>
    <s v="Dylen Citta"/>
    <n v="9850"/>
    <s v="In Progress"/>
    <d v="2015-03-31T00:00:00"/>
    <d v="2015-03-31T00:00:00"/>
    <d v="2015-03-30T00:00:00"/>
    <d v="2015-07-06T00:00:00"/>
    <d v="2015-06-29T00:00:00"/>
    <d v="2015-12-21T00:00:00"/>
    <s v=""/>
    <d v="2016-04-29T00:00:00"/>
    <s v=""/>
    <s v="04/12/16:Project Completion delayed from 03/31 to 4/29.  All issues resolved, Transfer To service call done. Awaiting acceptance from Service."/>
    <s v="04/12/16:Project Completion delayed from 03/31 to 4/29.  All issues resolved, Transfer To service call done. Awaiting acceptance from Service. _x000d__x000a_ _x000d__x000a_04/06/16:  Project Completion delayed from 03/31 to TBD.  Process, service call done and account to have issues resolved prior to service fully accepting account. _x000d__x000a_ _x000d__x000a_03/29/16: On Track for Project Completion, Transfer to service call scheduled for 03/30. No issues. _x000d__x000a_ _x000d__x000a_03/22/16: At Risk Project Completion, Account currently being reviewed by Service Team. _x000d__x000a_ _x000d__x000a_03/15/06: At Risk for project Completion, client delaying on return of sign-off due to unexpected leave. _x000d__x000a_ _x000d__x000a_03/08/16: On Track For Project Completion, Documents to be sent to service on 03/09. No issues. _x000d__x000a_ _x000d__x000a_02/29/16: On track for Project Completion, Currently working on transfer to Service documents. no issues _x000d__x000a_ _x000d__x000a_02/22/16:  On Track for Project Completion, GL issue resolved using workaround.  refinements required and in progress. ECD 2/23/16. Will send account service on 03/04. _x000d__x000a_ _x000d__x000a_02/16/16: Delay Project Completion from 02/19 to 03/31. Product, client would like Custom export to drive GL on Powerpay.  Currently, not feasible.  To consult Solutions Consultant to confirm feasibility. _x000d__x000a_ _x000d__x000a_02/08/16: Delay Project Completion from 2/5 to 02/19. People, client ran successful payroll.  To Transfer to service on 02/12. _x000d__x000a_02/02/16:  At Risk for Project Completion, To discuss any outstanding issues with client on 02/03. _x000d__x000a_ _x000d__x000a_01/25/16:  At Risk for Project Completion,  payroll completed on 24/01, payment on 1/27/16. Awaiting payroll results due to previous issue on paystubs before transferring to service. _x000d__x000a_ _x000d__x000a_1/12/16:  On Track for Project Completion, issues with new export due to Powerpay changes.  Pay changes not transferred over correctly, to do one more pay run. _x000d__x000a_ _x000d__x000a_1/19/16: On Track for Project completion, changes to ID Dept completed in powerpay, awaiting completion of next payroll. 1/29, No Issues. _x000d__x000a_ _x000d__x000a_1/12/16: DM, Delay Project Completion from 1/12 to 2/05.  Process, Changes to ID XYZ made in Powerpay, Testing and Validation in progress ECD: 1/18/16. _x000d__x000a_ _x000d__x000a_1/06/15: At Risk for Project Completion, Issues with custom Export, service requested fix to xml. Engaged export team for resolution. _x000d__x000a_ _x000d__x000a_10/27/15:  Delay Project Completion from 10/30 to 11/30. Process, Currently discussing with Service team over possibility of accepting account with a powerpay reconfiguration in January. _x000d__x000a_ _x000d__x000a_10/20/15: At Risk for Project Completion, Client unwilling to re-configure Powerpay due to risk of loss of historic year to date.  To engage with client to decide whether to transfer to service or to place on hold. _x000d__x000a_ _x000d__x000a_10/13/15: At Risk for transition to Service, client still undecided concerning re-configuration of Powerpay.  Engaged Powerpay representative to better understand risks and possibilities of reconfiguration. _x000d__x000a_ _x000d__x000a_10/5/15:  Delay Transition to Service from 09/25 to 10/30.  Tools, new xml requirement not fully functional, client currently considering re-configuration of Powerpay. _x000d__x000a_ _x000d__x000a_09/22/15: On Track for Transition to Service, issues with custom xml.  Working on xml with export team. _x000d__x000a_ _x000d__x000a_09/15/15:  On Track for Transition to Service, currently prepping for live run.  _x000d__x000a_ _x000d__x000a_09/08/15:  Delay Transition to Service from 09/04 to 09/25.  Tools, new xml requirement not fully functional in last pay roll.  Created new version and completed intense testing.  To run on next payroll. _x000d__x000a_ _x000d__x000a_08/20/15: At Risk for Transition to Service, Custom XML fixed.  New requirement needed in custom xml.  To be produced and tested in next payroll run. _x000d__x000a_ _x000d__x000a_08/10/15: Delay Transition to Service from 08/11 to 09/07.  Tools, issue with custom XML exporting to Powerpay.  To do a second run to correct. _x000d__x000a_ _x000d__x000a_08/4/15: On Track for first Pay,to review test register with client on 08/05 _x000d__x000a_ _x000d__x000a_07/28/15: On Track for first Pay, test run done on 07/27, test register to be produced on 07/29 for actual comparison. _x000d__x000a_ _x000d__x000a_07/21/15: On Track for first Pay, test run delayed to 07/24. _x000d__x000a_ _x000d__x000a_07/14/15: On Track for first pay, test run to be done on 07/17. no issues _x000d__x000a_ _x000d__x000a_07/03/15:  On Track for First Pay,  To start Time Capture on 07/06. No issues"/>
    <s v="Deeshal Muthusamimudah"/>
    <s v="PP4Q951"/>
    <s v="GREEN"/>
    <s v=""/>
    <d v="2014-11-07T00:00:00"/>
    <d v="2014-10-29T00:00:00"/>
    <n v="284"/>
    <s v="Red Project"/>
    <x v="28"/>
    <x v="1"/>
    <x v="0"/>
    <x v="0"/>
    <x v="2"/>
    <x v="1"/>
  </r>
  <r>
    <s v="Workers Compensation Board of PEI"/>
    <s v="Staline Lamarque"/>
    <s v="Darrin Read Sweeting"/>
    <n v="3000"/>
    <s v="On Hold"/>
    <d v="2015-08-31T00:00:00"/>
    <d v="2015-08-25T00:00:00"/>
    <d v="2015-09-01T00:00:00"/>
    <d v="2016-02-19T00:00:00"/>
    <s v=""/>
    <d v="2016-01-11T00:00:00"/>
    <s v=""/>
    <d v="2016-03-11T00:00:00"/>
    <s v=""/>
    <s v="02/08/16- SL, At risk for Go live, Customer wants to go on hold due to unavailability, advised account won't be taken back from hold until april-May as per manager, awaiting customer's response."/>
    <s v="02/08/16- SL, At risk for Go live, Customer wants to go on hold due to unavailability, advised account won't be taken back from hold until april-May as per manager, awaiting customer's response. _x000d__x000a_ _x000d__x000a_ _x000d__x000a_01/26/2016 - SL, At risk for go live, working with Nancy Cail to get the HR data from the insync database. _x000d__x000a_ _x000d__x000a_01/19/2016: SL, Go live date delayed from 01/28/2016 to 02/11/2016: customer asked to reschedule the test walkthrough due to snow storm and isn't available until week of the 25th of jan. _x000d__x000a_ _x000d__x000a_01/12/16- At risk for go live, still no update about HR import files. Manager engaged. _x000d__x000a_01/05/16- At risk for go live, no access to insync and HR import to be done. IC engaging Canadian Insync (Nancy) IC for assistance _x000d__x000a_ _x000d__x000a_12/15/15-At risk for Go live, scheduling test walk-through with customer. _x000d__x000a_11/24/2015- On Track for Go live, Reviewing config, no issues. _x000d__x000a_ _x000d__x000a_11/17/2015- On Track for Go live, reviewing current setup and scheduling test walkthrough _x000d__x000a_ _x000d__x000a_11/09/15- On Track for Go live, Introduction Meeting rescheduled due to client unavailability to 11/11/2015 _x000d__x000a_ _x000d__x000a_ _x000d__x000a_ _x000d__x000a_10/27/15- On Track For Go live, Client re-scheduled intial call due to illness. _x000d__x000a_ _x000d__x000a_10/13/15-Account to be reassigned, IC on STD, Renato to contact client _x000d__x000a_ _x000d__x000a_10/05/15 - on track for live, in config, db request being sent this week, no issues _x000d__x000a_ _x000d__x000a_9/28/15 - on track for live, config started, no issues _x000d__x000a_ _x000d__x000a_9/21/15 - on track for live; awaiting signoff for disc., prelim work begun, no issues _x000d__x000a_ _x000d__x000a_9/15/15 - on track for live; awaiting signoff for discovery, prelim work started on config; no issues _x000d__x000a_09/07/15 - on track for live, 2nd disc delayed to this week, no issues _x000d__x000a_09/01/15-on track for live, KOM completed; 2nd disc. session this week, no issues _x000d__x000a_ _x000d__x000a_08/24/15-On track for live, 2nd part of KOM scheduled for Aug 28, no issues _x000d__x000a_ _x000d__x000a_08/11/15- On track for KOM scheduled for Aug 31, no issues _x000d__x000a_ _x000d__x000a_7/14/2015- Prepping preadmin. KOM 7/28 9-11amEST"/>
    <s v="Deeshal Muthusamimudah"/>
    <s v="HAL1191"/>
    <s v=""/>
    <s v=""/>
    <d v="2015-05-20T00:00:00"/>
    <d v="2015-05-19T00:00:00"/>
    <n v="144"/>
    <s v=""/>
    <x v="0"/>
    <x v="1"/>
    <x v="0"/>
    <x v="0"/>
    <x v="7"/>
    <x v="1"/>
  </r>
  <r>
    <s v="X2O Media Inc."/>
    <s v=""/>
    <s v="Poornima Ramburuth"/>
    <n v="1248"/>
    <s v="Not Started"/>
    <d v="2016-06-21T00:00:00"/>
    <s v=""/>
    <s v=""/>
    <s v=""/>
    <s v=""/>
    <s v=""/>
    <s v=""/>
    <d v="2000-01-01T00:00:00"/>
    <s v=""/>
    <s v=""/>
    <s v="NOT ON TRACK! 04/12/16- email client new KOM. waiting reply. _x000d__x000a_04/04/16-called client.no answer. _x000d__x000a_03/24/16-Prep onboard: Emailed client to schedule Wel.call. _x000d__x000a_2/29/2016- Prep onboard. Emailed sales no contact so far w/. client. KOM has been psushed to April for KOM. _x000d__x000a_1/5/2016- Prep onboard. as per Dean, KOM has been pushed out 1 month. KOM will now be Feb 2016. _x000d__x000a_12/16/2015- Prep onboard. Still no word from sales as to who the contact should be. Emailed sales to contact client. Advised Dean pushed KOM to Jan2016. Await reply from Sales. _x000d__x000a_12/2/2015 Prep onboard. Emailed sales to contact client. Advised Dean pushed KOM to Jan2016. Await reply from Sales. _x000d__x000a_11/30/2015- Prep onboard. Emailed client again. Advised KOM in Dec, await reply. _x000d__x000a_10/20/2015- Prep onboard. Not on track. Emailed client back 10/20 to arrange call to discuss steps moving forward with WFM. Will confirm after 10/22’s meeting. _x000d__x000a_10/9/2015- Prep onboard. Emailed client again. Advised KOM. Await reply. _x000d__x000a_10/2/2015- Prep onboard. Emailed client again CC sales advising 12/17KOm. Await reply. _x000d__x000a_9/25/2015- Prep onboard. Emailed client again advising Dec 17th KOM. I want to sched Wel call 2nd wk of Nov. Await reply. _x000d__x000a_9/19/2015- Prep onboard. Still no reply form client. Sent  email to sales. Await reply. _x000d__x000a_8/28/2015- Prep onboard. Left another vm on cellphone&amp;office line, and emailed client too. CC management&amp;sales. Advise client that forecasting for Dec KOM, but to reply ASAp so we dont have to wait that long. Await reply _x000d__x000a_8/18/2015- Prep preadmin. Left another vm&amp;email for Anna. Advised KOM is wk of 8/24th. Client wants to discuss at the end of the Aug. Awaiting reply. _x000d__x000a_8/3/2015- Prep preadmin. Emailed Anna at X2O. Shes on vacay till Aug 17. Awaiting reply. _x000d__x000a_7/31/2015- Prep preadmin. Still no word frol client. Left vm. Asked Nisrine for clients email. _x000d__x000a_6/22/2015- Prep preadmin. Called left vm for Anna. Awaiting reply. _x000d__x000a_6/19/2015- Prep preadmin. P.Toucott said to contact Nisrine (New slaes person). _x000d__x000a_6/12/2015- Prep preadmin. Sent email to Keith &amp;awaiting reply."/>
    <s v="Deeshal Muthusamimudah"/>
    <s v="PP2D979"/>
    <s v="GREEN"/>
    <s v=""/>
    <d v="2013-12-18T00:00:00"/>
    <d v="2013-11-12T00:00:00"/>
    <e v="#VALUE!"/>
    <e v="#VALUE!"/>
    <x v="0"/>
    <x v="2"/>
    <x v="0"/>
    <x v="0"/>
    <x v="4"/>
    <x v="4"/>
  </r>
  <r>
    <s v="ZAZULA PROCESS EQUIPMENT LTD - WFM"/>
    <s v=""/>
    <s v="Deeraj Toolsie"/>
    <n v="1248"/>
    <s v="Not Started"/>
    <d v="2016-06-15T00:00:00"/>
    <s v=""/>
    <s v=""/>
    <s v=""/>
    <s v=""/>
    <s v=""/>
    <s v=""/>
    <d v="2000-01-01T00:00:00"/>
    <s v=""/>
    <s v="KOM Mid  June"/>
    <s v="04/06/2016 - Disc Assist still not finished. Client cancelled DF Touch Clock Order. Email sent to Alexandra in sales to amend contract.RO _x000d__x000a_04/01/2016 - Client requesting help with completing Disc Packg. Schedule meeting APR 6.RO _x000d__x000a_02/23/2016 - Client has requested further delay , DISC Doc's back by June 3rd , KOM rescheduled for June 8th .RO _x000d__x000a_02/01/2016 - Check status with client on  Feb 22. RO _x000d__x000a_12/10/15: Delayed KOM 01/22/16- to 03/29/16 Client not ready. Discovery Package sent 12/11/15. _x000d__x000a_ _x000d__x000a_11/24/15- Pre-admin Welcome call complete and emailed .  _x000d__x000a_10/6/15- Prep onboard. Ricki sent 1st contact email. Await reply for Wel Call date from client. RO"/>
    <s v="Dean Bonsujet"/>
    <s v="PP9Y388"/>
    <s v=""/>
    <s v=""/>
    <d v="2015-09-28T00:00:00"/>
    <d v="2015-09-25T00:00:00"/>
    <e v="#VALUE!"/>
    <e v="#VALUE!"/>
    <x v="0"/>
    <x v="2"/>
    <x v="0"/>
    <x v="0"/>
    <x v="4"/>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7"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D1:E16" firstHeaderRow="1" firstDataRow="1" firstDataCol="1"/>
  <pivotFields count="30">
    <pivotField showAll="0"/>
    <pivotField showAll="0"/>
    <pivotField showAll="0" defaultSubtotal="0"/>
    <pivotField dataField="1" numFmtId="40"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defaultSubtotal="0"/>
    <pivotField showAll="0" defaultSubtotal="0"/>
    <pivotField showAll="0" defaultSubtotal="0"/>
    <pivotField numFmtId="14" showAll="0" defaultSubtotal="0"/>
    <pivotField numFmtId="14" showAll="0" defaultSubtotal="0"/>
    <pivotField showAll="0"/>
    <pivotField showAll="0"/>
    <pivotField showAll="0"/>
    <pivotField showAll="0"/>
    <pivotField showAll="0"/>
    <pivotField showAll="0"/>
    <pivotField axis="axisRow" showAll="0">
      <items count="11">
        <item x="4"/>
        <item x="5"/>
        <item x="7"/>
        <item x="2"/>
        <item x="1"/>
        <item x="3"/>
        <item x="8"/>
        <item x="6"/>
        <item x="9"/>
        <item x="0"/>
        <item t="default"/>
      </items>
    </pivotField>
    <pivotField axis="axisRow" showAll="0">
      <items count="7">
        <item sd="0" x="4"/>
        <item sd="0" x="2"/>
        <item sd="0" x="3"/>
        <item x="1"/>
        <item x="0"/>
        <item x="5"/>
        <item t="default"/>
      </items>
    </pivotField>
  </pivotFields>
  <rowFields count="2">
    <field x="29"/>
    <field x="28"/>
  </rowFields>
  <rowItems count="15">
    <i>
      <x/>
    </i>
    <i>
      <x v="1"/>
    </i>
    <i>
      <x v="2"/>
    </i>
    <i>
      <x v="3"/>
    </i>
    <i r="1">
      <x/>
    </i>
    <i r="1">
      <x v="1"/>
    </i>
    <i r="1">
      <x v="2"/>
    </i>
    <i r="1">
      <x v="3"/>
    </i>
    <i r="1">
      <x v="4"/>
    </i>
    <i r="1">
      <x v="5"/>
    </i>
    <i>
      <x v="4"/>
    </i>
    <i r="1">
      <x v="9"/>
    </i>
    <i>
      <x v="5"/>
    </i>
    <i r="1">
      <x v="8"/>
    </i>
    <i t="grand">
      <x/>
    </i>
  </rowItems>
  <colItems count="1">
    <i/>
  </colItems>
  <dataFields count="1">
    <dataField name="Sum of Annualized PEPM ACV - Forecas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6"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Complete">
  <location ref="A1:B9" firstHeaderRow="1" firstDataRow="1" firstDataCol="1"/>
  <pivotFields count="30">
    <pivotField showAll="0"/>
    <pivotField showAll="0"/>
    <pivotField showAll="0" defaultSubtotal="0"/>
    <pivotField dataField="1" numFmtId="40"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defaultSubtotal="0"/>
    <pivotField showAll="0" defaultSubtotal="0"/>
    <pivotField showAll="0" defaultSubtotal="0"/>
    <pivotField numFmtId="14" showAll="0" defaultSubtotal="0"/>
    <pivotField numFmtId="14" showAll="0" defaultSubtotal="0"/>
    <pivotField showAll="0"/>
    <pivotField showAll="0"/>
    <pivotField showAll="0"/>
    <pivotField showAll="0"/>
    <pivotField axis="axisRow" showAll="0">
      <items count="6">
        <item x="1"/>
        <item x="2"/>
        <item x="3"/>
        <item x="4"/>
        <item x="0"/>
        <item t="default"/>
      </items>
    </pivotField>
    <pivotField axis="axisRow" showAll="0">
      <items count="3">
        <item x="1"/>
        <item x="0"/>
        <item t="default"/>
      </items>
    </pivotField>
    <pivotField showAll="0" defaultSubtotal="0"/>
    <pivotField showAll="0" defaultSubtotal="0"/>
  </pivotFields>
  <rowFields count="2">
    <field x="27"/>
    <field x="26"/>
  </rowFields>
  <rowItems count="8">
    <i>
      <x/>
    </i>
    <i r="1">
      <x/>
    </i>
    <i r="1">
      <x v="1"/>
    </i>
    <i r="1">
      <x v="2"/>
    </i>
    <i r="1">
      <x v="3"/>
    </i>
    <i>
      <x v="1"/>
    </i>
    <i r="1">
      <x v="4"/>
    </i>
    <i t="grand">
      <x/>
    </i>
  </rowItems>
  <colItems count="1">
    <i/>
  </colItems>
  <dataFields count="1">
    <dataField name="Sum of Annualized PEPM ACV - Actual"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2" cacheId="1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38" firstHeaderRow="1" firstDataRow="1" firstDataCol="1"/>
  <pivotFields count="30">
    <pivotField dataField="1" showAll="0"/>
    <pivotField showAll="0"/>
    <pivotField showAll="0" defaultSubtotal="0"/>
    <pivotField numFmtId="40"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pivotField showAll="0" defaultSubtotal="0"/>
    <pivotField showAll="0" defaultSubtotal="0"/>
    <pivotField showAll="0" defaultSubtotal="0"/>
    <pivotField numFmtId="14" showAll="0" defaultSubtotal="0"/>
    <pivotField numFmtId="14" showAll="0" defaultSubtotal="0"/>
    <pivotField showAll="0"/>
    <pivotField showAll="0"/>
    <pivotField axis="axisRow" showAll="0">
      <items count="30">
        <item x="1"/>
        <item x="0"/>
        <item x="2"/>
        <item x="3"/>
        <item x="4"/>
        <item x="5"/>
        <item x="6"/>
        <item x="7"/>
        <item x="8"/>
        <item x="9"/>
        <item x="10"/>
        <item x="11"/>
        <item x="12"/>
        <item x="13"/>
        <item x="14"/>
        <item x="15"/>
        <item x="16"/>
        <item x="17"/>
        <item x="18"/>
        <item x="19"/>
        <item x="20"/>
        <item x="21"/>
        <item x="22"/>
        <item x="23"/>
        <item x="24"/>
        <item x="25"/>
        <item x="26"/>
        <item x="27"/>
        <item x="28"/>
        <item t="default"/>
      </items>
    </pivotField>
    <pivotField axis="axisRow" showAll="0">
      <items count="4">
        <item x="0"/>
        <item x="1"/>
        <item x="2"/>
        <item t="default"/>
      </items>
    </pivotField>
    <pivotField showAll="0" defaultSubtotal="0"/>
    <pivotField showAll="0" defaultSubtotal="0"/>
    <pivotField showAll="0" defaultSubtotal="0"/>
    <pivotField showAll="0" defaultSubtotal="0"/>
  </pivotFields>
  <rowFields count="2">
    <field x="25"/>
    <field x="24"/>
  </rowFields>
  <rowItems count="37">
    <i>
      <x/>
    </i>
    <i r="1">
      <x/>
    </i>
    <i r="1">
      <x v="1"/>
    </i>
    <i r="1">
      <x v="5"/>
    </i>
    <i r="1">
      <x v="16"/>
    </i>
    <i r="1">
      <x v="17"/>
    </i>
    <i r="1">
      <x v="18"/>
    </i>
    <i r="1">
      <x v="19"/>
    </i>
    <i r="1">
      <x v="21"/>
    </i>
    <i r="1">
      <x v="23"/>
    </i>
    <i r="1">
      <x v="24"/>
    </i>
    <i r="1">
      <x v="25"/>
    </i>
    <i r="1">
      <x v="27"/>
    </i>
    <i>
      <x v="1"/>
    </i>
    <i r="1">
      <x/>
    </i>
    <i r="1">
      <x v="1"/>
    </i>
    <i r="1">
      <x v="2"/>
    </i>
    <i r="1">
      <x v="3"/>
    </i>
    <i r="1">
      <x v="6"/>
    </i>
    <i r="1">
      <x v="7"/>
    </i>
    <i r="1">
      <x v="8"/>
    </i>
    <i r="1">
      <x v="9"/>
    </i>
    <i r="1">
      <x v="10"/>
    </i>
    <i r="1">
      <x v="11"/>
    </i>
    <i r="1">
      <x v="12"/>
    </i>
    <i r="1">
      <x v="13"/>
    </i>
    <i r="1">
      <x v="14"/>
    </i>
    <i r="1">
      <x v="15"/>
    </i>
    <i r="1">
      <x v="17"/>
    </i>
    <i r="1">
      <x v="20"/>
    </i>
    <i r="1">
      <x v="22"/>
    </i>
    <i r="1">
      <x v="26"/>
    </i>
    <i r="1">
      <x v="28"/>
    </i>
    <i>
      <x v="2"/>
    </i>
    <i r="1">
      <x v="1"/>
    </i>
    <i r="1">
      <x v="4"/>
    </i>
    <i t="grand">
      <x/>
    </i>
  </rowItems>
  <colItems count="1">
    <i/>
  </colItems>
  <dataFields count="1">
    <dataField name="Count of Project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1:B17" firstHeaderRow="1" firstDataRow="1" firstDataCol="1"/>
  <pivotFields count="23">
    <pivotField dataField="1" showAll="0">
      <items count="222">
        <item x="169"/>
        <item x="96"/>
        <item x="144"/>
        <item x="167"/>
        <item x="193"/>
        <item x="60"/>
        <item x="204"/>
        <item x="34"/>
        <item x="197"/>
        <item x="41"/>
        <item x="191"/>
        <item x="172"/>
        <item x="100"/>
        <item x="168"/>
        <item x="173"/>
        <item x="179"/>
        <item x="40"/>
        <item x="103"/>
        <item x="64"/>
        <item x="174"/>
        <item x="196"/>
        <item x="194"/>
        <item x="49"/>
        <item x="50"/>
        <item x="105"/>
        <item x="61"/>
        <item x="37"/>
        <item x="59"/>
        <item x="31"/>
        <item x="195"/>
        <item x="203"/>
        <item x="190"/>
        <item x="44"/>
        <item x="147"/>
        <item x="1"/>
        <item x="133"/>
        <item x="177"/>
        <item x="45"/>
        <item x="43"/>
        <item x="101"/>
        <item x="36"/>
        <item x="65"/>
        <item x="68"/>
        <item x="131"/>
        <item x="176"/>
        <item x="198"/>
        <item x="99"/>
        <item x="149"/>
        <item x="63"/>
        <item x="42"/>
        <item x="35"/>
        <item x="32"/>
        <item x="150"/>
        <item x="152"/>
        <item x="202"/>
        <item x="66"/>
        <item x="132"/>
        <item x="200"/>
        <item x="170"/>
        <item x="199"/>
        <item x="106"/>
        <item x="148"/>
        <item x="201"/>
        <item x="70"/>
        <item x="178"/>
        <item x="62"/>
        <item x="55"/>
        <item x="30"/>
        <item x="33"/>
        <item x="102"/>
        <item x="134"/>
        <item x="171"/>
        <item x="151"/>
        <item x="175"/>
        <item x="67"/>
        <item x="39"/>
        <item x="192"/>
        <item x="46"/>
        <item x="69"/>
        <item x="104"/>
        <item x="38"/>
        <item x="187"/>
        <item x="25"/>
        <item x="78"/>
        <item x="107"/>
        <item x="98"/>
        <item x="97"/>
        <item x="186"/>
        <item x="160"/>
        <item x="29"/>
        <item x="8"/>
        <item x="163"/>
        <item x="7"/>
        <item x="3"/>
        <item x="92"/>
        <item x="218"/>
        <item x="216"/>
        <item x="122"/>
        <item x="128"/>
        <item x="138"/>
        <item x="126"/>
        <item x="28"/>
        <item x="79"/>
        <item x="108"/>
        <item x="72"/>
        <item x="166"/>
        <item x="20"/>
        <item x="125"/>
        <item x="214"/>
        <item x="75"/>
        <item x="180"/>
        <item x="93"/>
        <item x="220"/>
        <item x="2"/>
        <item x="209"/>
        <item x="73"/>
        <item x="219"/>
        <item x="15"/>
        <item x="183"/>
        <item x="159"/>
        <item x="165"/>
        <item x="206"/>
        <item x="21"/>
        <item x="82"/>
        <item x="95"/>
        <item x="156"/>
        <item x="142"/>
        <item x="188"/>
        <item x="184"/>
        <item x="109"/>
        <item x="139"/>
        <item x="5"/>
        <item x="18"/>
        <item x="215"/>
        <item x="57"/>
        <item x="48"/>
        <item x="119"/>
        <item x="212"/>
        <item x="11"/>
        <item x="0"/>
        <item x="76"/>
        <item x="17"/>
        <item x="143"/>
        <item x="129"/>
        <item x="154"/>
        <item x="9"/>
        <item x="14"/>
        <item x="137"/>
        <item x="52"/>
        <item x="47"/>
        <item x="213"/>
        <item x="113"/>
        <item x="117"/>
        <item x="155"/>
        <item x="53"/>
        <item x="22"/>
        <item x="145"/>
        <item x="56"/>
        <item x="164"/>
        <item x="54"/>
        <item x="161"/>
        <item x="83"/>
        <item x="115"/>
        <item x="153"/>
        <item x="208"/>
        <item x="87"/>
        <item x="114"/>
        <item x="51"/>
        <item x="146"/>
        <item x="110"/>
        <item x="88"/>
        <item x="4"/>
        <item x="111"/>
        <item x="205"/>
        <item x="112"/>
        <item x="77"/>
        <item x="13"/>
        <item x="181"/>
        <item x="158"/>
        <item x="140"/>
        <item x="23"/>
        <item x="120"/>
        <item x="90"/>
        <item x="157"/>
        <item x="26"/>
        <item x="16"/>
        <item x="211"/>
        <item x="121"/>
        <item x="189"/>
        <item x="182"/>
        <item x="130"/>
        <item x="210"/>
        <item x="127"/>
        <item x="217"/>
        <item x="10"/>
        <item x="123"/>
        <item x="12"/>
        <item x="19"/>
        <item x="207"/>
        <item x="71"/>
        <item x="6"/>
        <item x="85"/>
        <item x="118"/>
        <item x="86"/>
        <item x="81"/>
        <item x="141"/>
        <item x="74"/>
        <item x="89"/>
        <item x="135"/>
        <item x="58"/>
        <item x="136"/>
        <item x="94"/>
        <item x="124"/>
        <item x="80"/>
        <item x="91"/>
        <item x="27"/>
        <item x="162"/>
        <item x="84"/>
        <item x="185"/>
        <item x="24"/>
        <item x="116"/>
        <item t="default"/>
      </items>
    </pivotField>
    <pivotField showAll="0"/>
    <pivotField numFmtId="40" showAll="0"/>
    <pivotField axis="axisRow" showAll="0">
      <items count="7">
        <item x="4"/>
        <item x="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s>
  <rowFields count="2">
    <field x="18"/>
    <field x="3"/>
  </rowFields>
  <rowItems count="16">
    <i>
      <x/>
    </i>
    <i r="1">
      <x/>
    </i>
    <i r="1">
      <x v="2"/>
    </i>
    <i r="1">
      <x v="3"/>
    </i>
    <i r="1">
      <x v="4"/>
    </i>
    <i r="1">
      <x v="5"/>
    </i>
    <i>
      <x v="1"/>
    </i>
    <i r="1">
      <x/>
    </i>
    <i r="1">
      <x v="1"/>
    </i>
    <i r="1">
      <x v="2"/>
    </i>
    <i r="1">
      <x v="3"/>
    </i>
    <i r="1">
      <x v="4"/>
    </i>
    <i r="1">
      <x v="5"/>
    </i>
    <i>
      <x v="2"/>
    </i>
    <i r="1">
      <x v="3"/>
    </i>
    <i t="grand">
      <x/>
    </i>
  </rowItems>
  <colItems count="1">
    <i/>
  </colItems>
  <dataFields count="1">
    <dataField name="Count of Project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1:B21" totalsRowShown="0" headerRowDxfId="2">
  <tableColumns count="2">
    <tableColumn id="1" name="Project Owner" dataDxfId="1"/>
    <tableColumn id="2" name="Team Leade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6.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 Id="rId4" Type="http://schemas.openxmlformats.org/officeDocument/2006/relationships/printerSettings" Target="../printerSettings/printerSettings10.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 Id="rId5" Type="http://schemas.openxmlformats.org/officeDocument/2006/relationships/drawing" Target="../drawings/drawing3.xml"/><Relationship Id="rId4" Type="http://schemas.openxmlformats.org/officeDocument/2006/relationships/printerSettings" Target="../printerSettings/printerSettings14.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02"/>
  <sheetViews>
    <sheetView zoomScaleNormal="100" workbookViewId="0">
      <selection activeCell="W4" sqref="W4:W199"/>
    </sheetView>
  </sheetViews>
  <sheetFormatPr defaultRowHeight="15" x14ac:dyDescent="0.25"/>
  <cols>
    <col min="1" max="1" width="38.140625" customWidth="1"/>
    <col min="2" max="2" width="16" customWidth="1"/>
    <col min="3" max="3" width="16" style="7" customWidth="1"/>
    <col min="4" max="4" width="18.28515625" customWidth="1"/>
    <col min="5" max="5" width="14.42578125" customWidth="1"/>
    <col min="6" max="6" width="20" style="7" customWidth="1"/>
    <col min="7" max="7" width="20.85546875" customWidth="1"/>
    <col min="8" max="8" width="18.85546875" customWidth="1"/>
    <col min="9" max="9" width="27" customWidth="1"/>
    <col min="10" max="11" width="25" customWidth="1"/>
    <col min="12" max="12" width="23" customWidth="1"/>
    <col min="13" max="13" width="22.7109375" customWidth="1"/>
    <col min="14" max="14" width="18.42578125" customWidth="1"/>
    <col min="15" max="15" width="75.5703125" customWidth="1"/>
    <col min="16" max="16" width="20.28515625" customWidth="1"/>
    <col min="17" max="22" width="20.28515625" style="7" customWidth="1"/>
    <col min="23" max="23" width="8.7109375" customWidth="1"/>
    <col min="24" max="24" width="13.140625" customWidth="1"/>
    <col min="25" max="27" width="8.7109375" customWidth="1"/>
    <col min="28" max="28" width="9.85546875" customWidth="1"/>
    <col min="29" max="30" width="8.7109375" customWidth="1"/>
  </cols>
  <sheetData>
    <row r="1" spans="1:30" s="7" customFormat="1" x14ac:dyDescent="0.25">
      <c r="A1" s="104" t="s">
        <v>133</v>
      </c>
      <c r="B1" s="104" t="s">
        <v>134</v>
      </c>
      <c r="C1" s="104" t="s">
        <v>303</v>
      </c>
      <c r="D1" s="104" t="s">
        <v>192</v>
      </c>
      <c r="E1" s="104" t="s">
        <v>3</v>
      </c>
      <c r="F1" s="104" t="s">
        <v>181</v>
      </c>
      <c r="G1" s="104" t="s">
        <v>4</v>
      </c>
      <c r="H1" s="104" t="s">
        <v>5</v>
      </c>
      <c r="I1" s="104" t="s">
        <v>6</v>
      </c>
      <c r="J1" s="104" t="s">
        <v>7</v>
      </c>
      <c r="K1" s="104" t="s">
        <v>119</v>
      </c>
      <c r="L1" s="104" t="s">
        <v>120</v>
      </c>
      <c r="M1" s="104" t="s">
        <v>135</v>
      </c>
      <c r="N1" s="104" t="s">
        <v>136</v>
      </c>
      <c r="O1" s="104" t="s">
        <v>137</v>
      </c>
      <c r="P1" s="104" t="s">
        <v>407</v>
      </c>
      <c r="Q1" s="104" t="s">
        <v>178</v>
      </c>
      <c r="R1" s="104" t="s">
        <v>408</v>
      </c>
      <c r="S1" s="104" t="s">
        <v>409</v>
      </c>
      <c r="T1" s="104" t="s">
        <v>410</v>
      </c>
      <c r="U1" s="104" t="s">
        <v>411</v>
      </c>
      <c r="V1" s="104" t="s">
        <v>412</v>
      </c>
      <c r="W1" s="105" t="s">
        <v>180</v>
      </c>
      <c r="X1" s="105" t="s">
        <v>179</v>
      </c>
      <c r="Y1" s="105" t="s">
        <v>238</v>
      </c>
      <c r="Z1" s="105" t="s">
        <v>246</v>
      </c>
      <c r="AA1" s="105" t="s">
        <v>252</v>
      </c>
      <c r="AB1" s="105" t="s">
        <v>253</v>
      </c>
      <c r="AC1" s="105" t="s">
        <v>254</v>
      </c>
      <c r="AD1" s="105" t="s">
        <v>255</v>
      </c>
    </row>
    <row r="2" spans="1:30" ht="36" customHeight="1" x14ac:dyDescent="0.25">
      <c r="A2" s="7" t="s">
        <v>402</v>
      </c>
      <c r="B2" s="7" t="s">
        <v>121</v>
      </c>
      <c r="C2" s="7" t="s">
        <v>331</v>
      </c>
      <c r="D2" s="121">
        <v>300</v>
      </c>
      <c r="E2" s="7" t="s">
        <v>10</v>
      </c>
      <c r="F2" s="122">
        <v>42446</v>
      </c>
      <c r="G2" s="122">
        <v>42446</v>
      </c>
      <c r="H2" s="122">
        <v>42447</v>
      </c>
      <c r="I2" s="122" t="s">
        <v>0</v>
      </c>
      <c r="J2" s="122" t="s">
        <v>0</v>
      </c>
      <c r="K2" s="122" t="s">
        <v>0</v>
      </c>
      <c r="L2" s="122" t="s">
        <v>0</v>
      </c>
      <c r="M2" s="122" t="s">
        <v>0</v>
      </c>
      <c r="N2" s="122" t="s">
        <v>0</v>
      </c>
      <c r="O2" s="7" t="s">
        <v>0</v>
      </c>
      <c r="P2" s="7" t="s">
        <v>0</v>
      </c>
      <c r="Q2" s="7" t="s">
        <v>55</v>
      </c>
      <c r="R2" s="7" t="s">
        <v>495</v>
      </c>
      <c r="S2" s="7" t="s">
        <v>0</v>
      </c>
      <c r="T2" s="7" t="s">
        <v>0</v>
      </c>
      <c r="U2" s="122">
        <v>42402</v>
      </c>
      <c r="V2" s="122">
        <v>42389</v>
      </c>
      <c r="W2" s="7" t="e">
        <f t="shared" ref="W2:W32" si="0">IF($N2="",NETWORKDAYS($G2,$M2),"")</f>
        <v>#VALUE!</v>
      </c>
      <c r="X2" t="e">
        <f t="shared" ref="X2:X32" si="1">IF(AND($W2&lt;&gt;"",$W2&gt;70,$E2&lt;&gt;"Cancelled",$E2&lt;&gt;"On Hold",$E2&lt;&gt;"Cancelled - Pending Approval"),"Red Project","")</f>
        <v>#VALUE!</v>
      </c>
      <c r="Y2" t="e">
        <f t="shared" ref="Y2:Y32" ca="1" si="2">IF(AND(OR($E2&lt;&gt;"Complete", $E2&lt;&gt;"Cancelled"),$J2&lt;&gt;"",$N2="",$E2&lt;&gt;"Cancelled",TODAY()-$J2&gt;60),TODAY()-$J2,"")</f>
        <v>#VALUE!</v>
      </c>
      <c r="Z2" t="str">
        <f>VLOOKUP($B:$B,TL!$A:$B,2,FALSE)</f>
        <v>Dean</v>
      </c>
      <c r="AA2" t="e">
        <f t="shared" ref="AA2:AA32" si="3">MONTH($N2)</f>
        <v>#VALUE!</v>
      </c>
      <c r="AB2" t="e">
        <f t="shared" ref="AB2:AB32" si="4">YEAR($N2)</f>
        <v>#VALUE!</v>
      </c>
      <c r="AC2" t="e">
        <f t="shared" ref="AC2:AC32" si="5">MONTH($M2)</f>
        <v>#VALUE!</v>
      </c>
      <c r="AD2" t="e">
        <f t="shared" ref="AD2:AD32" si="6">YEAR($M2)</f>
        <v>#VALUE!</v>
      </c>
    </row>
    <row r="3" spans="1:30" x14ac:dyDescent="0.25">
      <c r="A3" s="7" t="s">
        <v>272</v>
      </c>
      <c r="B3" s="7" t="s">
        <v>121</v>
      </c>
      <c r="C3" s="7" t="s">
        <v>0</v>
      </c>
      <c r="D3" s="121">
        <v>1200</v>
      </c>
      <c r="E3" s="7" t="s">
        <v>10</v>
      </c>
      <c r="F3" s="122">
        <v>42446</v>
      </c>
      <c r="G3" s="122">
        <v>42446</v>
      </c>
      <c r="H3" s="122">
        <v>42447</v>
      </c>
      <c r="I3" s="122" t="s">
        <v>0</v>
      </c>
      <c r="J3" s="122" t="s">
        <v>0</v>
      </c>
      <c r="K3" s="122" t="s">
        <v>0</v>
      </c>
      <c r="L3" s="122" t="s">
        <v>0</v>
      </c>
      <c r="M3" s="122" t="s">
        <v>0</v>
      </c>
      <c r="N3" s="122" t="s">
        <v>0</v>
      </c>
      <c r="O3" s="7" t="s">
        <v>297</v>
      </c>
      <c r="P3" s="7" t="s">
        <v>494</v>
      </c>
      <c r="Q3" s="7" t="s">
        <v>55</v>
      </c>
      <c r="R3" s="7" t="s">
        <v>495</v>
      </c>
      <c r="S3" s="7" t="s">
        <v>415</v>
      </c>
      <c r="T3" s="7" t="s">
        <v>0</v>
      </c>
      <c r="U3" s="122">
        <v>42402</v>
      </c>
      <c r="V3" s="122">
        <v>42389</v>
      </c>
      <c r="W3" s="7" t="e">
        <f t="shared" si="0"/>
        <v>#VALUE!</v>
      </c>
      <c r="X3" s="7" t="e">
        <f t="shared" si="1"/>
        <v>#VALUE!</v>
      </c>
      <c r="Y3" s="7" t="e">
        <f t="shared" ca="1" si="2"/>
        <v>#VALUE!</v>
      </c>
      <c r="Z3" s="7" t="str">
        <f>VLOOKUP($B:$B,TL!$A:$B,2,FALSE)</f>
        <v>Dean</v>
      </c>
      <c r="AA3" s="7" t="e">
        <f t="shared" si="3"/>
        <v>#VALUE!</v>
      </c>
      <c r="AB3" s="7" t="e">
        <f t="shared" si="4"/>
        <v>#VALUE!</v>
      </c>
      <c r="AC3" s="7" t="e">
        <f t="shared" si="5"/>
        <v>#VALUE!</v>
      </c>
      <c r="AD3" s="7" t="e">
        <f t="shared" si="6"/>
        <v>#VALUE!</v>
      </c>
    </row>
    <row r="4" spans="1:30" ht="14.45" x14ac:dyDescent="0.35">
      <c r="A4" s="7" t="s">
        <v>271</v>
      </c>
      <c r="B4" s="7" t="s">
        <v>121</v>
      </c>
      <c r="C4" s="7" t="s">
        <v>20</v>
      </c>
      <c r="D4" s="121">
        <v>2100</v>
      </c>
      <c r="E4" s="7" t="s">
        <v>10</v>
      </c>
      <c r="F4" s="122">
        <v>42464</v>
      </c>
      <c r="G4" s="122">
        <v>42446</v>
      </c>
      <c r="H4" s="122">
        <v>42447</v>
      </c>
      <c r="I4" s="122">
        <v>42478</v>
      </c>
      <c r="J4" s="122" t="s">
        <v>0</v>
      </c>
      <c r="K4" s="122" t="s">
        <v>0</v>
      </c>
      <c r="L4" s="122" t="s">
        <v>0</v>
      </c>
      <c r="M4" s="122">
        <v>42508</v>
      </c>
      <c r="N4" s="122" t="s">
        <v>0</v>
      </c>
      <c r="O4" s="7" t="s">
        <v>297</v>
      </c>
      <c r="P4" s="7" t="s">
        <v>496</v>
      </c>
      <c r="Q4" s="7" t="s">
        <v>55</v>
      </c>
      <c r="R4" s="7" t="s">
        <v>495</v>
      </c>
      <c r="S4" s="7" t="s">
        <v>0</v>
      </c>
      <c r="T4" s="7" t="s">
        <v>0</v>
      </c>
      <c r="U4" s="122">
        <v>42402</v>
      </c>
      <c r="V4" s="122">
        <v>42389</v>
      </c>
      <c r="W4" s="7">
        <f t="shared" si="0"/>
        <v>45</v>
      </c>
      <c r="X4" s="7" t="str">
        <f t="shared" si="1"/>
        <v/>
      </c>
      <c r="Y4" s="7" t="e">
        <f t="shared" ca="1" si="2"/>
        <v>#VALUE!</v>
      </c>
      <c r="Z4" s="7" t="str">
        <f>VLOOKUP($B:$B,TL!$A:$B,2,FALSE)</f>
        <v>Dean</v>
      </c>
      <c r="AA4" s="7" t="e">
        <f t="shared" si="3"/>
        <v>#VALUE!</v>
      </c>
      <c r="AB4" s="7" t="e">
        <f t="shared" si="4"/>
        <v>#VALUE!</v>
      </c>
      <c r="AC4" s="7">
        <f t="shared" si="5"/>
        <v>5</v>
      </c>
      <c r="AD4" s="7">
        <f t="shared" si="6"/>
        <v>2016</v>
      </c>
    </row>
    <row r="5" spans="1:30" ht="14.45" x14ac:dyDescent="0.35">
      <c r="A5" s="7" t="s">
        <v>401</v>
      </c>
      <c r="B5" s="7" t="s">
        <v>244</v>
      </c>
      <c r="C5" s="7" t="s">
        <v>331</v>
      </c>
      <c r="D5" s="121">
        <v>0</v>
      </c>
      <c r="E5" s="7" t="s">
        <v>39</v>
      </c>
      <c r="F5" s="122" t="s">
        <v>0</v>
      </c>
      <c r="G5" s="122" t="s">
        <v>0</v>
      </c>
      <c r="H5" s="122" t="s">
        <v>0</v>
      </c>
      <c r="I5" s="122" t="s">
        <v>0</v>
      </c>
      <c r="J5" s="122" t="s">
        <v>0</v>
      </c>
      <c r="K5" s="122" t="s">
        <v>0</v>
      </c>
      <c r="L5" s="122" t="s">
        <v>0</v>
      </c>
      <c r="M5" s="122" t="s">
        <v>0</v>
      </c>
      <c r="N5" s="122" t="s">
        <v>0</v>
      </c>
      <c r="O5" s="7" t="s">
        <v>0</v>
      </c>
      <c r="P5" s="7" t="s">
        <v>0</v>
      </c>
      <c r="Q5" s="7" t="s">
        <v>164</v>
      </c>
      <c r="R5" s="7" t="s">
        <v>468</v>
      </c>
      <c r="S5" s="7" t="s">
        <v>415</v>
      </c>
      <c r="T5" s="7" t="s">
        <v>0</v>
      </c>
      <c r="U5" s="122">
        <v>42415</v>
      </c>
      <c r="V5" s="122">
        <v>42408</v>
      </c>
      <c r="W5" s="7" t="e">
        <f t="shared" si="0"/>
        <v>#VALUE!</v>
      </c>
      <c r="X5" s="7" t="e">
        <f t="shared" si="1"/>
        <v>#VALUE!</v>
      </c>
      <c r="Y5" s="7" t="e">
        <f t="shared" ca="1" si="2"/>
        <v>#VALUE!</v>
      </c>
      <c r="Z5" s="7" t="str">
        <f>VLOOKUP($B:$B,TL!$A:$B,2,FALSE)</f>
        <v>Deeshal</v>
      </c>
      <c r="AA5" s="7" t="e">
        <f t="shared" si="3"/>
        <v>#VALUE!</v>
      </c>
      <c r="AB5" s="7" t="e">
        <f t="shared" si="4"/>
        <v>#VALUE!</v>
      </c>
      <c r="AC5" s="7" t="e">
        <f t="shared" si="5"/>
        <v>#VALUE!</v>
      </c>
      <c r="AD5" s="7" t="e">
        <f t="shared" si="6"/>
        <v>#VALUE!</v>
      </c>
    </row>
    <row r="6" spans="1:30" ht="14.45" x14ac:dyDescent="0.35">
      <c r="A6" s="7" t="s">
        <v>324</v>
      </c>
      <c r="B6" s="7" t="s">
        <v>0</v>
      </c>
      <c r="C6" s="7" t="s">
        <v>323</v>
      </c>
      <c r="D6" s="121">
        <v>876</v>
      </c>
      <c r="E6" s="7" t="s">
        <v>39</v>
      </c>
      <c r="F6" s="122" t="s">
        <v>0</v>
      </c>
      <c r="G6" s="122" t="s">
        <v>0</v>
      </c>
      <c r="H6" s="122" t="s">
        <v>0</v>
      </c>
      <c r="I6" s="122" t="s">
        <v>0</v>
      </c>
      <c r="J6" s="122" t="s">
        <v>0</v>
      </c>
      <c r="K6" s="122" t="s">
        <v>0</v>
      </c>
      <c r="L6" s="122" t="s">
        <v>0</v>
      </c>
      <c r="M6" s="122" t="s">
        <v>0</v>
      </c>
      <c r="N6" s="122" t="s">
        <v>0</v>
      </c>
      <c r="O6" s="7" t="s">
        <v>0</v>
      </c>
      <c r="P6" s="7" t="s">
        <v>475</v>
      </c>
      <c r="Q6" s="7" t="s">
        <v>55</v>
      </c>
      <c r="R6" s="7" t="s">
        <v>474</v>
      </c>
      <c r="S6" s="7" t="s">
        <v>415</v>
      </c>
      <c r="T6" s="7" t="s">
        <v>0</v>
      </c>
      <c r="U6" s="122">
        <v>42412</v>
      </c>
      <c r="V6" s="122">
        <v>42408</v>
      </c>
      <c r="W6" s="7" t="e">
        <f t="shared" si="0"/>
        <v>#VALUE!</v>
      </c>
      <c r="X6" s="7" t="e">
        <f t="shared" si="1"/>
        <v>#VALUE!</v>
      </c>
      <c r="Y6" s="7" t="e">
        <f t="shared" ca="1" si="2"/>
        <v>#VALUE!</v>
      </c>
      <c r="Z6" s="7" t="e">
        <f>VLOOKUP($B:$B,TL!$A:$B,2,FALSE)</f>
        <v>#N/A</v>
      </c>
      <c r="AA6" s="7" t="e">
        <f t="shared" si="3"/>
        <v>#VALUE!</v>
      </c>
      <c r="AB6" s="7" t="e">
        <f t="shared" si="4"/>
        <v>#VALUE!</v>
      </c>
      <c r="AC6" s="7" t="e">
        <f t="shared" si="5"/>
        <v>#VALUE!</v>
      </c>
      <c r="AD6" s="7" t="e">
        <f t="shared" si="6"/>
        <v>#VALUE!</v>
      </c>
    </row>
    <row r="7" spans="1:30" ht="14.45" x14ac:dyDescent="0.35">
      <c r="A7" s="7" t="s">
        <v>322</v>
      </c>
      <c r="B7" s="7" t="s">
        <v>0</v>
      </c>
      <c r="C7" s="7" t="s">
        <v>323</v>
      </c>
      <c r="D7" s="121">
        <v>876</v>
      </c>
      <c r="E7" s="7" t="s">
        <v>39</v>
      </c>
      <c r="F7" s="122" t="s">
        <v>0</v>
      </c>
      <c r="G7" s="122" t="s">
        <v>0</v>
      </c>
      <c r="H7" s="122" t="s">
        <v>0</v>
      </c>
      <c r="I7" s="122" t="s">
        <v>0</v>
      </c>
      <c r="J7" s="122" t="s">
        <v>0</v>
      </c>
      <c r="K7" s="122" t="s">
        <v>0</v>
      </c>
      <c r="L7" s="122" t="s">
        <v>0</v>
      </c>
      <c r="M7" s="122" t="s">
        <v>0</v>
      </c>
      <c r="N7" s="122" t="s">
        <v>0</v>
      </c>
      <c r="O7" s="7" t="s">
        <v>0</v>
      </c>
      <c r="P7" s="7" t="s">
        <v>473</v>
      </c>
      <c r="Q7" s="7" t="s">
        <v>55</v>
      </c>
      <c r="R7" s="7" t="s">
        <v>474</v>
      </c>
      <c r="S7" s="7" t="s">
        <v>415</v>
      </c>
      <c r="T7" s="7" t="s">
        <v>0</v>
      </c>
      <c r="U7" s="122">
        <v>42412</v>
      </c>
      <c r="V7" s="122">
        <v>42408</v>
      </c>
      <c r="W7" s="7" t="e">
        <f t="shared" si="0"/>
        <v>#VALUE!</v>
      </c>
      <c r="X7" s="7" t="e">
        <f t="shared" si="1"/>
        <v>#VALUE!</v>
      </c>
      <c r="Y7" s="7" t="e">
        <f t="shared" ca="1" si="2"/>
        <v>#VALUE!</v>
      </c>
      <c r="Z7" s="7" t="e">
        <f>VLOOKUP($B:$B,TL!$A:$B,2,FALSE)</f>
        <v>#N/A</v>
      </c>
      <c r="AA7" s="7" t="e">
        <f t="shared" si="3"/>
        <v>#VALUE!</v>
      </c>
      <c r="AB7" s="7" t="e">
        <f t="shared" si="4"/>
        <v>#VALUE!</v>
      </c>
      <c r="AC7" s="7" t="e">
        <f t="shared" si="5"/>
        <v>#VALUE!</v>
      </c>
      <c r="AD7" s="7" t="e">
        <f t="shared" si="6"/>
        <v>#VALUE!</v>
      </c>
    </row>
    <row r="8" spans="1:30" ht="14.45" x14ac:dyDescent="0.35">
      <c r="A8" s="7" t="s">
        <v>573</v>
      </c>
      <c r="B8" s="7" t="s">
        <v>204</v>
      </c>
      <c r="C8" s="7" t="s">
        <v>331</v>
      </c>
      <c r="D8" s="121">
        <v>150</v>
      </c>
      <c r="E8" s="7" t="s">
        <v>10</v>
      </c>
      <c r="F8" s="122">
        <v>42403</v>
      </c>
      <c r="G8" s="122">
        <v>42403</v>
      </c>
      <c r="H8" s="122">
        <v>42403</v>
      </c>
      <c r="I8" s="122">
        <v>42447</v>
      </c>
      <c r="J8" s="122">
        <v>42450</v>
      </c>
      <c r="K8" s="122">
        <v>42481</v>
      </c>
      <c r="L8" s="122" t="s">
        <v>0</v>
      </c>
      <c r="M8" s="122">
        <v>42492</v>
      </c>
      <c r="N8" s="122" t="s">
        <v>0</v>
      </c>
      <c r="O8" s="7" t="s">
        <v>0</v>
      </c>
      <c r="P8" s="7" t="s">
        <v>574</v>
      </c>
      <c r="Q8" s="7" t="s">
        <v>164</v>
      </c>
      <c r="R8" s="7" t="s">
        <v>575</v>
      </c>
      <c r="S8" s="7" t="s">
        <v>415</v>
      </c>
      <c r="T8" s="7" t="s">
        <v>0</v>
      </c>
      <c r="U8" s="122">
        <v>42349</v>
      </c>
      <c r="V8" s="122">
        <v>42341</v>
      </c>
      <c r="W8" s="7">
        <f t="shared" si="0"/>
        <v>64</v>
      </c>
      <c r="X8" s="7" t="str">
        <f t="shared" si="1"/>
        <v/>
      </c>
      <c r="Y8" s="7" t="str">
        <f t="shared" ca="1" si="2"/>
        <v/>
      </c>
      <c r="Z8" s="7" t="str">
        <f>VLOOKUP($B:$B,TL!$A:$B,2,FALSE)</f>
        <v>Deeshal</v>
      </c>
      <c r="AA8" s="7" t="e">
        <f t="shared" si="3"/>
        <v>#VALUE!</v>
      </c>
      <c r="AB8" s="7" t="e">
        <f t="shared" si="4"/>
        <v>#VALUE!</v>
      </c>
      <c r="AC8" s="7">
        <f t="shared" si="5"/>
        <v>5</v>
      </c>
      <c r="AD8" s="7">
        <f t="shared" si="6"/>
        <v>2016</v>
      </c>
    </row>
    <row r="9" spans="1:30" ht="14.45" x14ac:dyDescent="0.35">
      <c r="A9" s="7" t="s">
        <v>321</v>
      </c>
      <c r="B9" s="7" t="s">
        <v>244</v>
      </c>
      <c r="C9" s="7" t="s">
        <v>244</v>
      </c>
      <c r="D9" s="121">
        <v>882</v>
      </c>
      <c r="E9" s="7" t="s">
        <v>10</v>
      </c>
      <c r="F9" s="122">
        <v>42437</v>
      </c>
      <c r="G9" s="122">
        <v>42443</v>
      </c>
      <c r="H9" s="122">
        <v>42437</v>
      </c>
      <c r="I9" s="122">
        <v>42481</v>
      </c>
      <c r="J9" s="122" t="s">
        <v>0</v>
      </c>
      <c r="K9" s="122">
        <v>42506</v>
      </c>
      <c r="L9" s="122" t="s">
        <v>0</v>
      </c>
      <c r="M9" s="122">
        <v>42513</v>
      </c>
      <c r="N9" s="122" t="s">
        <v>0</v>
      </c>
      <c r="O9" s="7" t="s">
        <v>469</v>
      </c>
      <c r="P9" s="7" t="s">
        <v>470</v>
      </c>
      <c r="Q9" s="7" t="s">
        <v>164</v>
      </c>
      <c r="R9" s="7" t="s">
        <v>468</v>
      </c>
      <c r="S9" s="7" t="s">
        <v>415</v>
      </c>
      <c r="T9" s="7" t="s">
        <v>0</v>
      </c>
      <c r="U9" s="122">
        <v>42415</v>
      </c>
      <c r="V9" s="122">
        <v>42408</v>
      </c>
      <c r="W9" s="7">
        <f t="shared" si="0"/>
        <v>51</v>
      </c>
      <c r="X9" s="7" t="str">
        <f t="shared" si="1"/>
        <v/>
      </c>
      <c r="Y9" s="7" t="e">
        <f t="shared" ca="1" si="2"/>
        <v>#VALUE!</v>
      </c>
      <c r="Z9" s="7" t="str">
        <f>VLOOKUP($B:$B,TL!$A:$B,2,FALSE)</f>
        <v>Deeshal</v>
      </c>
      <c r="AA9" s="7" t="e">
        <f t="shared" si="3"/>
        <v>#VALUE!</v>
      </c>
      <c r="AB9" s="7" t="e">
        <f t="shared" si="4"/>
        <v>#VALUE!</v>
      </c>
      <c r="AC9" s="7">
        <f t="shared" si="5"/>
        <v>5</v>
      </c>
      <c r="AD9" s="7">
        <f t="shared" si="6"/>
        <v>2016</v>
      </c>
    </row>
    <row r="10" spans="1:30" ht="14.45" x14ac:dyDescent="0.35">
      <c r="A10" s="7" t="s">
        <v>203</v>
      </c>
      <c r="B10" s="7" t="s">
        <v>204</v>
      </c>
      <c r="C10" s="7" t="s">
        <v>347</v>
      </c>
      <c r="D10" s="121">
        <v>1050</v>
      </c>
      <c r="E10" s="7" t="s">
        <v>10</v>
      </c>
      <c r="F10" s="122">
        <v>42403</v>
      </c>
      <c r="G10" s="122">
        <v>42403</v>
      </c>
      <c r="H10" s="122">
        <v>42403</v>
      </c>
      <c r="I10" s="122">
        <v>42447</v>
      </c>
      <c r="J10" s="122">
        <v>42450</v>
      </c>
      <c r="K10" s="122">
        <v>42481</v>
      </c>
      <c r="L10" s="122" t="s">
        <v>0</v>
      </c>
      <c r="M10" s="122">
        <v>42492</v>
      </c>
      <c r="N10" s="122" t="s">
        <v>0</v>
      </c>
      <c r="O10" s="7" t="s">
        <v>576</v>
      </c>
      <c r="P10" s="7" t="s">
        <v>577</v>
      </c>
      <c r="Q10" s="7" t="s">
        <v>164</v>
      </c>
      <c r="R10" s="7" t="s">
        <v>575</v>
      </c>
      <c r="S10" s="7" t="s">
        <v>415</v>
      </c>
      <c r="T10" s="7" t="s">
        <v>0</v>
      </c>
      <c r="U10" s="122">
        <v>42349</v>
      </c>
      <c r="V10" s="122">
        <v>42341</v>
      </c>
      <c r="W10" s="7">
        <f t="shared" si="0"/>
        <v>64</v>
      </c>
      <c r="X10" s="7" t="str">
        <f t="shared" si="1"/>
        <v/>
      </c>
      <c r="Y10" s="7" t="str">
        <f t="shared" ca="1" si="2"/>
        <v/>
      </c>
      <c r="Z10" s="7" t="str">
        <f>VLOOKUP($B:$B,TL!$A:$B,2,FALSE)</f>
        <v>Deeshal</v>
      </c>
      <c r="AA10" s="7" t="e">
        <f t="shared" si="3"/>
        <v>#VALUE!</v>
      </c>
      <c r="AB10" s="7" t="e">
        <f t="shared" si="4"/>
        <v>#VALUE!</v>
      </c>
      <c r="AC10" s="7">
        <f t="shared" si="5"/>
        <v>5</v>
      </c>
      <c r="AD10" s="7">
        <f t="shared" si="6"/>
        <v>2016</v>
      </c>
    </row>
    <row r="11" spans="1:30" ht="14.45" x14ac:dyDescent="0.35">
      <c r="A11" s="7" t="s">
        <v>348</v>
      </c>
      <c r="B11" s="7" t="s">
        <v>0</v>
      </c>
      <c r="C11" s="7" t="s">
        <v>20</v>
      </c>
      <c r="D11" s="121">
        <v>2100</v>
      </c>
      <c r="E11" s="7" t="s">
        <v>39</v>
      </c>
      <c r="F11" s="122">
        <v>42551</v>
      </c>
      <c r="G11" s="122" t="s">
        <v>0</v>
      </c>
      <c r="H11" s="122" t="s">
        <v>0</v>
      </c>
      <c r="I11" s="122" t="s">
        <v>0</v>
      </c>
      <c r="J11" s="122" t="s">
        <v>0</v>
      </c>
      <c r="K11" s="122" t="s">
        <v>0</v>
      </c>
      <c r="L11" s="122" t="s">
        <v>0</v>
      </c>
      <c r="M11" s="122" t="s">
        <v>0</v>
      </c>
      <c r="N11" s="122" t="s">
        <v>0</v>
      </c>
      <c r="O11" s="7" t="s">
        <v>0</v>
      </c>
      <c r="P11" s="7" t="s">
        <v>578</v>
      </c>
      <c r="Q11" s="7" t="s">
        <v>55</v>
      </c>
      <c r="R11" s="7" t="s">
        <v>579</v>
      </c>
      <c r="S11" s="7" t="s">
        <v>0</v>
      </c>
      <c r="T11" s="7" t="s">
        <v>0</v>
      </c>
      <c r="U11" s="122">
        <v>42349</v>
      </c>
      <c r="V11" s="122">
        <v>42338</v>
      </c>
      <c r="W11" s="7" t="e">
        <f t="shared" si="0"/>
        <v>#VALUE!</v>
      </c>
      <c r="X11" s="7" t="e">
        <f t="shared" si="1"/>
        <v>#VALUE!</v>
      </c>
      <c r="Y11" s="7" t="e">
        <f t="shared" ca="1" si="2"/>
        <v>#VALUE!</v>
      </c>
      <c r="Z11" s="7" t="e">
        <f>VLOOKUP($B:$B,TL!$A:$B,2,FALSE)</f>
        <v>#N/A</v>
      </c>
      <c r="AA11" s="7" t="e">
        <f t="shared" si="3"/>
        <v>#VALUE!</v>
      </c>
      <c r="AB11" s="7" t="e">
        <f t="shared" si="4"/>
        <v>#VALUE!</v>
      </c>
      <c r="AC11" s="7" t="e">
        <f t="shared" si="5"/>
        <v>#VALUE!</v>
      </c>
      <c r="AD11" s="7" t="e">
        <f t="shared" si="6"/>
        <v>#VALUE!</v>
      </c>
    </row>
    <row r="12" spans="1:30" ht="14.45" x14ac:dyDescent="0.35">
      <c r="A12" s="7" t="s">
        <v>309</v>
      </c>
      <c r="B12" s="7" t="s">
        <v>0</v>
      </c>
      <c r="C12" s="7" t="s">
        <v>12</v>
      </c>
      <c r="D12" s="121">
        <v>2520</v>
      </c>
      <c r="E12" s="7" t="s">
        <v>39</v>
      </c>
      <c r="F12" s="122">
        <v>42675</v>
      </c>
      <c r="G12" s="122" t="s">
        <v>0</v>
      </c>
      <c r="H12" s="122" t="s">
        <v>0</v>
      </c>
      <c r="I12" s="122" t="s">
        <v>0</v>
      </c>
      <c r="J12" s="122" t="s">
        <v>0</v>
      </c>
      <c r="K12" s="122" t="s">
        <v>0</v>
      </c>
      <c r="L12" s="122" t="s">
        <v>0</v>
      </c>
      <c r="M12" s="122" t="s">
        <v>0</v>
      </c>
      <c r="N12" s="122" t="s">
        <v>0</v>
      </c>
      <c r="O12" s="7" t="s">
        <v>0</v>
      </c>
      <c r="P12" s="7" t="s">
        <v>441</v>
      </c>
      <c r="Q12" s="7" t="s">
        <v>0</v>
      </c>
      <c r="R12" s="7" t="s">
        <v>442</v>
      </c>
      <c r="S12" s="7" t="s">
        <v>415</v>
      </c>
      <c r="T12" s="7" t="s">
        <v>0</v>
      </c>
      <c r="U12" s="122">
        <v>42433</v>
      </c>
      <c r="V12" s="122">
        <v>42425</v>
      </c>
      <c r="W12" s="7" t="e">
        <f t="shared" si="0"/>
        <v>#VALUE!</v>
      </c>
      <c r="X12" s="7" t="e">
        <f t="shared" si="1"/>
        <v>#VALUE!</v>
      </c>
      <c r="Y12" s="7" t="e">
        <f t="shared" ca="1" si="2"/>
        <v>#VALUE!</v>
      </c>
      <c r="Z12" s="7" t="e">
        <f>VLOOKUP($B:$B,TL!$A:$B,2,FALSE)</f>
        <v>#N/A</v>
      </c>
      <c r="AA12" s="7" t="e">
        <f t="shared" si="3"/>
        <v>#VALUE!</v>
      </c>
      <c r="AB12" s="7" t="e">
        <f t="shared" si="4"/>
        <v>#VALUE!</v>
      </c>
      <c r="AC12" s="7" t="e">
        <f t="shared" si="5"/>
        <v>#VALUE!</v>
      </c>
      <c r="AD12" s="7" t="e">
        <f t="shared" si="6"/>
        <v>#VALUE!</v>
      </c>
    </row>
    <row r="13" spans="1:30" ht="14.45" x14ac:dyDescent="0.35">
      <c r="A13" s="7" t="s">
        <v>311</v>
      </c>
      <c r="B13" s="7" t="s">
        <v>0</v>
      </c>
      <c r="C13" s="7" t="s">
        <v>121</v>
      </c>
      <c r="D13" s="121">
        <v>11550</v>
      </c>
      <c r="E13" s="7" t="s">
        <v>39</v>
      </c>
      <c r="F13" s="122">
        <v>42520</v>
      </c>
      <c r="G13" s="122" t="s">
        <v>0</v>
      </c>
      <c r="H13" s="122" t="s">
        <v>0</v>
      </c>
      <c r="I13" s="122" t="s">
        <v>0</v>
      </c>
      <c r="J13" s="122" t="s">
        <v>0</v>
      </c>
      <c r="K13" s="122" t="s">
        <v>0</v>
      </c>
      <c r="L13" s="122" t="s">
        <v>0</v>
      </c>
      <c r="M13" s="122" t="s">
        <v>0</v>
      </c>
      <c r="N13" s="122" t="s">
        <v>0</v>
      </c>
      <c r="O13" s="7" t="s">
        <v>0</v>
      </c>
      <c r="P13" s="7" t="s">
        <v>445</v>
      </c>
      <c r="Q13" s="7" t="s">
        <v>55</v>
      </c>
      <c r="R13" s="7" t="s">
        <v>446</v>
      </c>
      <c r="S13" s="7" t="s">
        <v>415</v>
      </c>
      <c r="T13" s="7" t="s">
        <v>0</v>
      </c>
      <c r="U13" s="122">
        <v>42430</v>
      </c>
      <c r="V13" s="122">
        <v>42425</v>
      </c>
      <c r="W13" s="7" t="e">
        <f t="shared" si="0"/>
        <v>#VALUE!</v>
      </c>
      <c r="X13" s="7" t="e">
        <f t="shared" si="1"/>
        <v>#VALUE!</v>
      </c>
      <c r="Y13" s="7" t="e">
        <f t="shared" ca="1" si="2"/>
        <v>#VALUE!</v>
      </c>
      <c r="Z13" s="7" t="e">
        <f>VLOOKUP($B:$B,TL!$A:$B,2,FALSE)</f>
        <v>#N/A</v>
      </c>
      <c r="AA13" s="7" t="e">
        <f t="shared" si="3"/>
        <v>#VALUE!</v>
      </c>
      <c r="AB13" s="7" t="e">
        <f t="shared" si="4"/>
        <v>#VALUE!</v>
      </c>
      <c r="AC13" s="7" t="e">
        <f t="shared" si="5"/>
        <v>#VALUE!</v>
      </c>
      <c r="AD13" s="7" t="e">
        <f t="shared" si="6"/>
        <v>#VALUE!</v>
      </c>
    </row>
    <row r="14" spans="1:30" ht="14.45" x14ac:dyDescent="0.35">
      <c r="A14" s="7" t="s">
        <v>307</v>
      </c>
      <c r="B14" s="7" t="s">
        <v>0</v>
      </c>
      <c r="C14" s="7" t="s">
        <v>204</v>
      </c>
      <c r="D14" s="121">
        <v>2520</v>
      </c>
      <c r="E14" s="7" t="s">
        <v>39</v>
      </c>
      <c r="F14" s="122">
        <v>42501</v>
      </c>
      <c r="G14" s="122" t="s">
        <v>0</v>
      </c>
      <c r="H14" s="122" t="s">
        <v>0</v>
      </c>
      <c r="I14" s="122" t="s">
        <v>0</v>
      </c>
      <c r="J14" s="122" t="s">
        <v>0</v>
      </c>
      <c r="K14" s="122" t="s">
        <v>0</v>
      </c>
      <c r="L14" s="122" t="s">
        <v>0</v>
      </c>
      <c r="M14" s="122" t="s">
        <v>0</v>
      </c>
      <c r="N14" s="122" t="s">
        <v>0</v>
      </c>
      <c r="O14" s="7" t="s">
        <v>0</v>
      </c>
      <c r="P14" s="7" t="s">
        <v>437</v>
      </c>
      <c r="Q14" s="7" t="s">
        <v>0</v>
      </c>
      <c r="R14" s="7" t="s">
        <v>438</v>
      </c>
      <c r="S14" s="7" t="s">
        <v>415</v>
      </c>
      <c r="T14" s="7" t="s">
        <v>0</v>
      </c>
      <c r="U14" s="122">
        <v>42436</v>
      </c>
      <c r="V14" s="122">
        <v>42424</v>
      </c>
      <c r="W14" s="7" t="e">
        <f t="shared" si="0"/>
        <v>#VALUE!</v>
      </c>
      <c r="X14" s="7" t="e">
        <f t="shared" si="1"/>
        <v>#VALUE!</v>
      </c>
      <c r="Y14" s="7" t="e">
        <f t="shared" ca="1" si="2"/>
        <v>#VALUE!</v>
      </c>
      <c r="Z14" s="7" t="e">
        <f>VLOOKUP($B:$B,TL!$A:$B,2,FALSE)</f>
        <v>#N/A</v>
      </c>
      <c r="AA14" s="7" t="e">
        <f t="shared" si="3"/>
        <v>#VALUE!</v>
      </c>
      <c r="AB14" s="7" t="e">
        <f t="shared" si="4"/>
        <v>#VALUE!</v>
      </c>
      <c r="AC14" s="7" t="e">
        <f t="shared" si="5"/>
        <v>#VALUE!</v>
      </c>
      <c r="AD14" s="7" t="e">
        <f t="shared" si="6"/>
        <v>#VALUE!</v>
      </c>
    </row>
    <row r="15" spans="1:30" ht="14.45" x14ac:dyDescent="0.35">
      <c r="A15" s="7" t="s">
        <v>310</v>
      </c>
      <c r="B15" s="7" t="s">
        <v>0</v>
      </c>
      <c r="C15" s="7" t="s">
        <v>20</v>
      </c>
      <c r="D15" s="121">
        <v>3360</v>
      </c>
      <c r="E15" s="7" t="s">
        <v>39</v>
      </c>
      <c r="F15" s="122">
        <v>42492</v>
      </c>
      <c r="G15" s="122" t="s">
        <v>0</v>
      </c>
      <c r="H15" s="122" t="s">
        <v>0</v>
      </c>
      <c r="I15" s="122" t="s">
        <v>0</v>
      </c>
      <c r="J15" s="122" t="s">
        <v>0</v>
      </c>
      <c r="K15" s="122" t="s">
        <v>0</v>
      </c>
      <c r="L15" s="122" t="s">
        <v>0</v>
      </c>
      <c r="M15" s="122" t="s">
        <v>0</v>
      </c>
      <c r="N15" s="122" t="s">
        <v>0</v>
      </c>
      <c r="O15" s="7" t="s">
        <v>0</v>
      </c>
      <c r="P15" s="7" t="s">
        <v>443</v>
      </c>
      <c r="Q15" s="7" t="s">
        <v>55</v>
      </c>
      <c r="R15" s="7" t="s">
        <v>444</v>
      </c>
      <c r="S15" s="7" t="s">
        <v>415</v>
      </c>
      <c r="T15" s="7" t="s">
        <v>0</v>
      </c>
      <c r="U15" s="122">
        <v>42432</v>
      </c>
      <c r="V15" s="122">
        <v>42426</v>
      </c>
      <c r="W15" s="7" t="e">
        <f t="shared" si="0"/>
        <v>#VALUE!</v>
      </c>
      <c r="X15" s="7" t="e">
        <f t="shared" si="1"/>
        <v>#VALUE!</v>
      </c>
      <c r="Y15" s="7" t="e">
        <f t="shared" ca="1" si="2"/>
        <v>#VALUE!</v>
      </c>
      <c r="Z15" s="7" t="e">
        <f>VLOOKUP($B:$B,TL!$A:$B,2,FALSE)</f>
        <v>#N/A</v>
      </c>
      <c r="AA15" s="7" t="e">
        <f t="shared" si="3"/>
        <v>#VALUE!</v>
      </c>
      <c r="AB15" s="7" t="e">
        <f t="shared" si="4"/>
        <v>#VALUE!</v>
      </c>
      <c r="AC15" s="7" t="e">
        <f t="shared" si="5"/>
        <v>#VALUE!</v>
      </c>
      <c r="AD15" s="7" t="e">
        <f t="shared" si="6"/>
        <v>#VALUE!</v>
      </c>
    </row>
    <row r="16" spans="1:30" ht="14.45" x14ac:dyDescent="0.35">
      <c r="A16" s="7" t="s">
        <v>274</v>
      </c>
      <c r="B16" s="7" t="s">
        <v>18</v>
      </c>
      <c r="C16" s="7" t="s">
        <v>346</v>
      </c>
      <c r="D16" s="121">
        <v>5250</v>
      </c>
      <c r="E16" s="7" t="s">
        <v>10</v>
      </c>
      <c r="F16" s="122">
        <v>42408</v>
      </c>
      <c r="G16" s="122">
        <v>42410</v>
      </c>
      <c r="H16" s="122">
        <v>42410</v>
      </c>
      <c r="I16" s="122">
        <v>42488</v>
      </c>
      <c r="J16" s="122" t="s">
        <v>0</v>
      </c>
      <c r="K16" s="122" t="s">
        <v>0</v>
      </c>
      <c r="L16" s="122" t="s">
        <v>0</v>
      </c>
      <c r="M16" s="122" t="s">
        <v>0</v>
      </c>
      <c r="N16" s="122" t="s">
        <v>0</v>
      </c>
      <c r="O16" s="7" t="s">
        <v>569</v>
      </c>
      <c r="P16" s="7" t="s">
        <v>570</v>
      </c>
      <c r="Q16" s="7" t="s">
        <v>164</v>
      </c>
      <c r="R16" s="7" t="s">
        <v>571</v>
      </c>
      <c r="S16" s="7" t="s">
        <v>415</v>
      </c>
      <c r="T16" s="7" t="s">
        <v>572</v>
      </c>
      <c r="U16" s="122">
        <v>42349</v>
      </c>
      <c r="V16" s="122">
        <v>42341</v>
      </c>
      <c r="W16" s="7" t="e">
        <f t="shared" si="0"/>
        <v>#VALUE!</v>
      </c>
      <c r="X16" s="7" t="e">
        <f t="shared" si="1"/>
        <v>#VALUE!</v>
      </c>
      <c r="Y16" s="7" t="e">
        <f t="shared" ca="1" si="2"/>
        <v>#VALUE!</v>
      </c>
      <c r="Z16" s="7" t="str">
        <f>VLOOKUP($B:$B,TL!$A:$B,2,FALSE)</f>
        <v>Deeshal</v>
      </c>
      <c r="AA16" s="7" t="e">
        <f t="shared" si="3"/>
        <v>#VALUE!</v>
      </c>
      <c r="AB16" s="7" t="e">
        <f t="shared" si="4"/>
        <v>#VALUE!</v>
      </c>
      <c r="AC16" s="7" t="e">
        <f t="shared" si="5"/>
        <v>#VALUE!</v>
      </c>
      <c r="AD16" s="7" t="e">
        <f t="shared" si="6"/>
        <v>#VALUE!</v>
      </c>
    </row>
    <row r="17" spans="1:30" ht="14.45" x14ac:dyDescent="0.35">
      <c r="A17" s="7" t="s">
        <v>344</v>
      </c>
      <c r="B17" s="7" t="s">
        <v>121</v>
      </c>
      <c r="C17" s="7" t="s">
        <v>121</v>
      </c>
      <c r="D17" s="121">
        <v>4560</v>
      </c>
      <c r="E17" s="7" t="s">
        <v>39</v>
      </c>
      <c r="F17" s="122">
        <v>42480</v>
      </c>
      <c r="G17" s="122" t="s">
        <v>0</v>
      </c>
      <c r="H17" s="122" t="s">
        <v>0</v>
      </c>
      <c r="I17" s="122" t="s">
        <v>0</v>
      </c>
      <c r="J17" s="122" t="s">
        <v>0</v>
      </c>
      <c r="K17" s="122" t="s">
        <v>0</v>
      </c>
      <c r="L17" s="122" t="s">
        <v>0</v>
      </c>
      <c r="M17" s="122" t="s">
        <v>0</v>
      </c>
      <c r="N17" s="122" t="s">
        <v>0</v>
      </c>
      <c r="O17" s="7" t="s">
        <v>554</v>
      </c>
      <c r="P17" s="7" t="s">
        <v>555</v>
      </c>
      <c r="Q17" s="7" t="s">
        <v>55</v>
      </c>
      <c r="R17" s="7" t="s">
        <v>556</v>
      </c>
      <c r="S17" s="7" t="s">
        <v>0</v>
      </c>
      <c r="T17" s="7" t="s">
        <v>0</v>
      </c>
      <c r="U17" s="122">
        <v>42360</v>
      </c>
      <c r="V17" s="122">
        <v>42354</v>
      </c>
      <c r="W17" s="7" t="e">
        <f t="shared" si="0"/>
        <v>#VALUE!</v>
      </c>
      <c r="X17" s="7" t="e">
        <f t="shared" si="1"/>
        <v>#VALUE!</v>
      </c>
      <c r="Y17" s="7" t="e">
        <f t="shared" ca="1" si="2"/>
        <v>#VALUE!</v>
      </c>
      <c r="Z17" s="7" t="str">
        <f>VLOOKUP($B:$B,TL!$A:$B,2,FALSE)</f>
        <v>Dean</v>
      </c>
      <c r="AA17" s="7" t="e">
        <f t="shared" si="3"/>
        <v>#VALUE!</v>
      </c>
      <c r="AB17" s="7" t="e">
        <f t="shared" si="4"/>
        <v>#VALUE!</v>
      </c>
      <c r="AC17" s="7" t="e">
        <f t="shared" si="5"/>
        <v>#VALUE!</v>
      </c>
      <c r="AD17" s="7" t="e">
        <f t="shared" si="6"/>
        <v>#VALUE!</v>
      </c>
    </row>
    <row r="18" spans="1:30" ht="14.45" x14ac:dyDescent="0.35">
      <c r="A18" s="7" t="s">
        <v>404</v>
      </c>
      <c r="B18" s="7" t="s">
        <v>16</v>
      </c>
      <c r="C18" s="7" t="s">
        <v>331</v>
      </c>
      <c r="D18" s="121">
        <v>168</v>
      </c>
      <c r="E18" s="7" t="s">
        <v>39</v>
      </c>
      <c r="F18" s="122" t="s">
        <v>0</v>
      </c>
      <c r="G18" s="122" t="s">
        <v>0</v>
      </c>
      <c r="H18" s="122" t="s">
        <v>0</v>
      </c>
      <c r="I18" s="122" t="s">
        <v>0</v>
      </c>
      <c r="J18" s="122" t="s">
        <v>0</v>
      </c>
      <c r="K18" s="122" t="s">
        <v>0</v>
      </c>
      <c r="L18" s="122" t="s">
        <v>0</v>
      </c>
      <c r="M18" s="122" t="s">
        <v>0</v>
      </c>
      <c r="N18" s="122" t="s">
        <v>0</v>
      </c>
      <c r="O18" s="7" t="s">
        <v>0</v>
      </c>
      <c r="P18" s="7" t="s">
        <v>0</v>
      </c>
      <c r="Q18" s="7" t="s">
        <v>55</v>
      </c>
      <c r="R18" s="7" t="s">
        <v>543</v>
      </c>
      <c r="S18" s="7" t="s">
        <v>0</v>
      </c>
      <c r="T18" s="7" t="s">
        <v>0</v>
      </c>
      <c r="U18" s="122">
        <v>42361</v>
      </c>
      <c r="V18" s="122">
        <v>42354</v>
      </c>
      <c r="W18" s="7" t="e">
        <f t="shared" si="0"/>
        <v>#VALUE!</v>
      </c>
      <c r="X18" s="7" t="e">
        <f t="shared" si="1"/>
        <v>#VALUE!</v>
      </c>
      <c r="Y18" s="7" t="e">
        <f t="shared" ca="1" si="2"/>
        <v>#VALUE!</v>
      </c>
      <c r="Z18" s="7" t="str">
        <f>VLOOKUP($B:$B,TL!$A:$B,2,FALSE)</f>
        <v>Dean</v>
      </c>
      <c r="AA18" s="7" t="e">
        <f t="shared" si="3"/>
        <v>#VALUE!</v>
      </c>
      <c r="AB18" s="7" t="e">
        <f t="shared" si="4"/>
        <v>#VALUE!</v>
      </c>
      <c r="AC18" s="7" t="e">
        <f t="shared" si="5"/>
        <v>#VALUE!</v>
      </c>
      <c r="AD18" s="7" t="e">
        <f t="shared" si="6"/>
        <v>#VALUE!</v>
      </c>
    </row>
    <row r="19" spans="1:30" ht="14.45" x14ac:dyDescent="0.35">
      <c r="A19" s="7" t="s">
        <v>405</v>
      </c>
      <c r="B19" s="7" t="s">
        <v>16</v>
      </c>
      <c r="C19" s="7" t="s">
        <v>331</v>
      </c>
      <c r="D19" s="121">
        <v>672</v>
      </c>
      <c r="E19" s="7" t="s">
        <v>39</v>
      </c>
      <c r="F19" s="122" t="s">
        <v>0</v>
      </c>
      <c r="G19" s="122">
        <v>42411</v>
      </c>
      <c r="H19" s="122">
        <v>42411</v>
      </c>
      <c r="I19" s="122" t="s">
        <v>0</v>
      </c>
      <c r="J19" s="122" t="s">
        <v>0</v>
      </c>
      <c r="K19" s="122">
        <v>42331</v>
      </c>
      <c r="L19" s="122">
        <v>42332</v>
      </c>
      <c r="M19" s="122" t="s">
        <v>0</v>
      </c>
      <c r="N19" s="122" t="s">
        <v>0</v>
      </c>
      <c r="O19" s="7" t="s">
        <v>0</v>
      </c>
      <c r="P19" s="7" t="s">
        <v>546</v>
      </c>
      <c r="Q19" s="7" t="s">
        <v>55</v>
      </c>
      <c r="R19" s="7" t="s">
        <v>543</v>
      </c>
      <c r="S19" s="7" t="s">
        <v>0</v>
      </c>
      <c r="T19" s="7" t="s">
        <v>0</v>
      </c>
      <c r="U19" s="122">
        <v>42361</v>
      </c>
      <c r="V19" s="122">
        <v>42354</v>
      </c>
      <c r="W19" s="7" t="e">
        <f t="shared" si="0"/>
        <v>#VALUE!</v>
      </c>
      <c r="X19" s="7" t="e">
        <f t="shared" si="1"/>
        <v>#VALUE!</v>
      </c>
      <c r="Y19" s="7" t="e">
        <f t="shared" ca="1" si="2"/>
        <v>#VALUE!</v>
      </c>
      <c r="Z19" s="7" t="str">
        <f>VLOOKUP($B:$B,TL!$A:$B,2,FALSE)</f>
        <v>Dean</v>
      </c>
      <c r="AA19" s="7" t="e">
        <f t="shared" si="3"/>
        <v>#VALUE!</v>
      </c>
      <c r="AB19" s="7" t="e">
        <f t="shared" si="4"/>
        <v>#VALUE!</v>
      </c>
      <c r="AC19" s="7" t="e">
        <f t="shared" si="5"/>
        <v>#VALUE!</v>
      </c>
      <c r="AD19" s="7" t="e">
        <f t="shared" si="6"/>
        <v>#VALUE!</v>
      </c>
    </row>
    <row r="20" spans="1:30" ht="14.45" x14ac:dyDescent="0.35">
      <c r="A20" s="7" t="s">
        <v>205</v>
      </c>
      <c r="B20" s="7" t="s">
        <v>16</v>
      </c>
      <c r="C20" s="7" t="s">
        <v>0</v>
      </c>
      <c r="D20" s="121">
        <v>1176</v>
      </c>
      <c r="E20" s="7" t="s">
        <v>10</v>
      </c>
      <c r="F20" s="122">
        <v>42415</v>
      </c>
      <c r="G20" s="122">
        <v>42411</v>
      </c>
      <c r="H20" s="122">
        <v>42411</v>
      </c>
      <c r="I20" s="122">
        <v>42439</v>
      </c>
      <c r="J20" s="122">
        <v>42444</v>
      </c>
      <c r="K20" s="122" t="s">
        <v>0</v>
      </c>
      <c r="L20" s="122" t="s">
        <v>0</v>
      </c>
      <c r="M20" s="122">
        <v>42480</v>
      </c>
      <c r="N20" s="122" t="s">
        <v>0</v>
      </c>
      <c r="O20" s="7" t="s">
        <v>544</v>
      </c>
      <c r="P20" s="7" t="s">
        <v>545</v>
      </c>
      <c r="Q20" s="7" t="s">
        <v>55</v>
      </c>
      <c r="R20" s="7" t="s">
        <v>543</v>
      </c>
      <c r="S20" s="7" t="s">
        <v>415</v>
      </c>
      <c r="T20" s="7" t="s">
        <v>0</v>
      </c>
      <c r="U20" s="122">
        <v>42361</v>
      </c>
      <c r="V20" s="122">
        <v>42354</v>
      </c>
      <c r="W20" s="7">
        <f t="shared" si="0"/>
        <v>50</v>
      </c>
      <c r="X20" s="7" t="str">
        <f t="shared" si="1"/>
        <v/>
      </c>
      <c r="Y20" s="7" t="str">
        <f t="shared" ca="1" si="2"/>
        <v/>
      </c>
      <c r="Z20" s="7" t="str">
        <f>VLOOKUP($B:$B,TL!$A:$B,2,FALSE)</f>
        <v>Dean</v>
      </c>
      <c r="AA20" s="7" t="e">
        <f t="shared" si="3"/>
        <v>#VALUE!</v>
      </c>
      <c r="AB20" s="7" t="e">
        <f t="shared" si="4"/>
        <v>#VALUE!</v>
      </c>
      <c r="AC20" s="7">
        <f t="shared" si="5"/>
        <v>4</v>
      </c>
      <c r="AD20" s="7">
        <f t="shared" si="6"/>
        <v>2016</v>
      </c>
    </row>
    <row r="21" spans="1:30" ht="14.45" x14ac:dyDescent="0.35">
      <c r="A21" s="7" t="s">
        <v>490</v>
      </c>
      <c r="B21" s="7" t="s">
        <v>216</v>
      </c>
      <c r="C21" s="7" t="s">
        <v>331</v>
      </c>
      <c r="D21" s="121">
        <v>132</v>
      </c>
      <c r="E21" s="7" t="s">
        <v>10</v>
      </c>
      <c r="F21" s="122" t="s">
        <v>0</v>
      </c>
      <c r="G21" s="122">
        <v>42443</v>
      </c>
      <c r="H21" s="122">
        <v>42443</v>
      </c>
      <c r="I21" s="122">
        <v>42485</v>
      </c>
      <c r="J21" s="122">
        <v>42458</v>
      </c>
      <c r="K21" s="122">
        <v>42513</v>
      </c>
      <c r="L21" s="122" t="s">
        <v>0</v>
      </c>
      <c r="M21" s="122">
        <v>42513</v>
      </c>
      <c r="N21" s="122" t="s">
        <v>0</v>
      </c>
      <c r="O21" s="7" t="s">
        <v>0</v>
      </c>
      <c r="P21" s="7" t="s">
        <v>0</v>
      </c>
      <c r="Q21" s="7" t="s">
        <v>164</v>
      </c>
      <c r="R21" s="7" t="s">
        <v>491</v>
      </c>
      <c r="S21" s="7" t="s">
        <v>415</v>
      </c>
      <c r="T21" s="7" t="s">
        <v>0</v>
      </c>
      <c r="U21" s="122">
        <v>42403</v>
      </c>
      <c r="V21" s="122">
        <v>42384</v>
      </c>
      <c r="W21" s="7">
        <f t="shared" si="0"/>
        <v>51</v>
      </c>
      <c r="X21" s="7" t="str">
        <f t="shared" si="1"/>
        <v/>
      </c>
      <c r="Y21" s="7" t="str">
        <f t="shared" ca="1" si="2"/>
        <v/>
      </c>
      <c r="Z21" s="7" t="str">
        <f>VLOOKUP($B:$B,TL!$A:$B,2,FALSE)</f>
        <v>Deeshal</v>
      </c>
      <c r="AA21" s="7" t="e">
        <f t="shared" si="3"/>
        <v>#VALUE!</v>
      </c>
      <c r="AB21" s="7" t="e">
        <f t="shared" si="4"/>
        <v>#VALUE!</v>
      </c>
      <c r="AC21" s="7">
        <f t="shared" si="5"/>
        <v>5</v>
      </c>
      <c r="AD21" s="7">
        <f t="shared" si="6"/>
        <v>2016</v>
      </c>
    </row>
    <row r="22" spans="1:30" ht="14.45" x14ac:dyDescent="0.35">
      <c r="A22" s="7" t="s">
        <v>266</v>
      </c>
      <c r="B22" s="7" t="s">
        <v>216</v>
      </c>
      <c r="C22" s="7" t="s">
        <v>123</v>
      </c>
      <c r="D22" s="121">
        <v>924</v>
      </c>
      <c r="E22" s="7" t="s">
        <v>10</v>
      </c>
      <c r="F22" s="122">
        <v>42443</v>
      </c>
      <c r="G22" s="122">
        <v>42443</v>
      </c>
      <c r="H22" s="122">
        <v>42443</v>
      </c>
      <c r="I22" s="122">
        <v>42485</v>
      </c>
      <c r="J22" s="122">
        <v>42458</v>
      </c>
      <c r="K22" s="122">
        <v>42509</v>
      </c>
      <c r="L22" s="122" t="s">
        <v>0</v>
      </c>
      <c r="M22" s="122">
        <v>42509</v>
      </c>
      <c r="N22" s="122" t="s">
        <v>0</v>
      </c>
      <c r="O22" s="7" t="s">
        <v>492</v>
      </c>
      <c r="P22" s="7" t="s">
        <v>493</v>
      </c>
      <c r="Q22" s="7" t="s">
        <v>164</v>
      </c>
      <c r="R22" s="7" t="s">
        <v>491</v>
      </c>
      <c r="S22" s="7" t="s">
        <v>415</v>
      </c>
      <c r="T22" s="7" t="s">
        <v>0</v>
      </c>
      <c r="U22" s="122">
        <v>42403</v>
      </c>
      <c r="V22" s="122">
        <v>42384</v>
      </c>
      <c r="W22" s="7">
        <f t="shared" si="0"/>
        <v>49</v>
      </c>
      <c r="X22" s="7" t="str">
        <f t="shared" si="1"/>
        <v/>
      </c>
      <c r="Y22" s="7" t="str">
        <f t="shared" ca="1" si="2"/>
        <v/>
      </c>
      <c r="Z22" s="7" t="str">
        <f>VLOOKUP($B:$B,TL!$A:$B,2,FALSE)</f>
        <v>Deeshal</v>
      </c>
      <c r="AA22" s="7" t="e">
        <f t="shared" si="3"/>
        <v>#VALUE!</v>
      </c>
      <c r="AB22" s="7" t="e">
        <f t="shared" si="4"/>
        <v>#VALUE!</v>
      </c>
      <c r="AC22" s="7">
        <f t="shared" si="5"/>
        <v>5</v>
      </c>
      <c r="AD22" s="7">
        <f t="shared" si="6"/>
        <v>2016</v>
      </c>
    </row>
    <row r="23" spans="1:30" ht="14.45" x14ac:dyDescent="0.35">
      <c r="A23" s="7" t="s">
        <v>280</v>
      </c>
      <c r="B23" s="7" t="s">
        <v>9</v>
      </c>
      <c r="C23" s="7" t="s">
        <v>9</v>
      </c>
      <c r="D23" s="121">
        <v>32448</v>
      </c>
      <c r="E23" s="7" t="s">
        <v>10</v>
      </c>
      <c r="F23" s="122">
        <v>42472</v>
      </c>
      <c r="G23" s="122">
        <v>42473</v>
      </c>
      <c r="H23" s="122">
        <v>42472</v>
      </c>
      <c r="I23" s="122">
        <v>42516</v>
      </c>
      <c r="J23" s="122" t="s">
        <v>0</v>
      </c>
      <c r="K23" s="122" t="s">
        <v>0</v>
      </c>
      <c r="L23" s="122" t="s">
        <v>0</v>
      </c>
      <c r="M23" s="122">
        <v>42548</v>
      </c>
      <c r="N23" s="122" t="s">
        <v>0</v>
      </c>
      <c r="O23" s="7" t="s">
        <v>429</v>
      </c>
      <c r="P23" s="7" t="s">
        <v>430</v>
      </c>
      <c r="Q23" s="7" t="s">
        <v>55</v>
      </c>
      <c r="R23" s="7" t="s">
        <v>431</v>
      </c>
      <c r="S23" s="7" t="s">
        <v>415</v>
      </c>
      <c r="T23" s="7" t="s">
        <v>0</v>
      </c>
      <c r="U23" s="122">
        <v>42447</v>
      </c>
      <c r="V23" s="122">
        <v>42432</v>
      </c>
      <c r="W23" s="7">
        <f t="shared" si="0"/>
        <v>54</v>
      </c>
      <c r="X23" s="7" t="str">
        <f t="shared" si="1"/>
        <v/>
      </c>
      <c r="Y23" s="7" t="e">
        <f t="shared" ca="1" si="2"/>
        <v>#VALUE!</v>
      </c>
      <c r="Z23" s="7" t="str">
        <f>VLOOKUP($B:$B,TL!$A:$B,2,FALSE)</f>
        <v>Dean</v>
      </c>
      <c r="AA23" s="7" t="e">
        <f t="shared" si="3"/>
        <v>#VALUE!</v>
      </c>
      <c r="AB23" s="7" t="e">
        <f t="shared" si="4"/>
        <v>#VALUE!</v>
      </c>
      <c r="AC23" s="7">
        <f t="shared" si="5"/>
        <v>6</v>
      </c>
      <c r="AD23" s="7">
        <f t="shared" si="6"/>
        <v>2016</v>
      </c>
    </row>
    <row r="24" spans="1:30" ht="14.45" x14ac:dyDescent="0.35">
      <c r="A24" s="7" t="s">
        <v>114</v>
      </c>
      <c r="B24" s="7" t="s">
        <v>19</v>
      </c>
      <c r="C24" s="7" t="s">
        <v>19</v>
      </c>
      <c r="D24" s="121">
        <v>900</v>
      </c>
      <c r="E24" s="7" t="s">
        <v>80</v>
      </c>
      <c r="F24" s="122">
        <v>42277</v>
      </c>
      <c r="G24" s="122">
        <v>42256</v>
      </c>
      <c r="H24" s="122">
        <v>42256</v>
      </c>
      <c r="I24" s="122">
        <v>42299</v>
      </c>
      <c r="J24" s="122">
        <v>42297</v>
      </c>
      <c r="K24" s="122">
        <v>42361</v>
      </c>
      <c r="L24" s="122">
        <v>42361</v>
      </c>
      <c r="M24" s="122">
        <v>42384</v>
      </c>
      <c r="N24" s="122">
        <v>42377</v>
      </c>
      <c r="O24" s="7" t="s">
        <v>177</v>
      </c>
      <c r="P24" s="7" t="s">
        <v>802</v>
      </c>
      <c r="Q24" s="7" t="s">
        <v>55</v>
      </c>
      <c r="R24" s="7" t="s">
        <v>803</v>
      </c>
      <c r="S24" s="7" t="s">
        <v>0</v>
      </c>
      <c r="T24" s="7" t="s">
        <v>0</v>
      </c>
      <c r="U24" s="122">
        <v>42186</v>
      </c>
      <c r="V24" s="122">
        <v>42184</v>
      </c>
      <c r="W24" s="7" t="str">
        <f t="shared" si="0"/>
        <v/>
      </c>
      <c r="X24" s="7" t="str">
        <f t="shared" si="1"/>
        <v/>
      </c>
      <c r="Y24" s="7" t="str">
        <f t="shared" ca="1" si="2"/>
        <v/>
      </c>
      <c r="Z24" s="7" t="str">
        <f>VLOOKUP($B:$B,TL!$A:$B,2,FALSE)</f>
        <v>Deeshal</v>
      </c>
      <c r="AA24" s="7">
        <f t="shared" si="3"/>
        <v>1</v>
      </c>
      <c r="AB24" s="7">
        <f t="shared" si="4"/>
        <v>2016</v>
      </c>
      <c r="AC24" s="7">
        <f t="shared" si="5"/>
        <v>1</v>
      </c>
      <c r="AD24" s="7">
        <f t="shared" si="6"/>
        <v>2016</v>
      </c>
    </row>
    <row r="25" spans="1:30" ht="14.45" x14ac:dyDescent="0.35">
      <c r="A25" s="7" t="s">
        <v>145</v>
      </c>
      <c r="B25" s="7" t="s">
        <v>9</v>
      </c>
      <c r="C25" s="7" t="s">
        <v>9</v>
      </c>
      <c r="D25" s="121">
        <v>2625</v>
      </c>
      <c r="E25" s="7" t="s">
        <v>80</v>
      </c>
      <c r="F25" s="122">
        <v>42369</v>
      </c>
      <c r="G25" s="122">
        <v>42347</v>
      </c>
      <c r="H25" s="122">
        <v>42347</v>
      </c>
      <c r="I25" s="122">
        <v>42394</v>
      </c>
      <c r="J25" s="122">
        <v>42389</v>
      </c>
      <c r="K25" s="122" t="s">
        <v>0</v>
      </c>
      <c r="L25" s="122" t="s">
        <v>0</v>
      </c>
      <c r="M25" s="122">
        <v>42426</v>
      </c>
      <c r="N25" s="122">
        <v>42426</v>
      </c>
      <c r="O25" s="7" t="s">
        <v>218</v>
      </c>
      <c r="P25" s="7" t="s">
        <v>773</v>
      </c>
      <c r="Q25" s="7" t="s">
        <v>55</v>
      </c>
      <c r="R25" s="7" t="s">
        <v>774</v>
      </c>
      <c r="S25" s="7" t="s">
        <v>0</v>
      </c>
      <c r="T25" s="7" t="s">
        <v>0</v>
      </c>
      <c r="U25" s="122">
        <v>42298</v>
      </c>
      <c r="V25" s="122">
        <v>42279</v>
      </c>
      <c r="W25" s="7" t="str">
        <f t="shared" si="0"/>
        <v/>
      </c>
      <c r="X25" s="7" t="str">
        <f t="shared" si="1"/>
        <v/>
      </c>
      <c r="Y25" s="7" t="str">
        <f t="shared" ca="1" si="2"/>
        <v/>
      </c>
      <c r="Z25" s="7" t="str">
        <f>VLOOKUP($B:$B,TL!$A:$B,2,FALSE)</f>
        <v>Dean</v>
      </c>
      <c r="AA25" s="7">
        <f t="shared" si="3"/>
        <v>2</v>
      </c>
      <c r="AB25" s="7">
        <f t="shared" si="4"/>
        <v>2016</v>
      </c>
      <c r="AC25" s="7">
        <f t="shared" si="5"/>
        <v>2</v>
      </c>
      <c r="AD25" s="7">
        <f t="shared" si="6"/>
        <v>2016</v>
      </c>
    </row>
    <row r="26" spans="1:30" ht="14.45" x14ac:dyDescent="0.35">
      <c r="A26" s="7" t="s">
        <v>277</v>
      </c>
      <c r="B26" s="7" t="s">
        <v>213</v>
      </c>
      <c r="C26" s="7" t="s">
        <v>242</v>
      </c>
      <c r="D26" s="121">
        <v>1058.4000000000001</v>
      </c>
      <c r="E26" s="7" t="s">
        <v>10</v>
      </c>
      <c r="F26" s="122">
        <v>42443</v>
      </c>
      <c r="G26" s="122">
        <v>42443</v>
      </c>
      <c r="H26" s="122">
        <v>42444</v>
      </c>
      <c r="I26" s="122">
        <v>42486</v>
      </c>
      <c r="J26" s="122" t="s">
        <v>0</v>
      </c>
      <c r="K26" s="122">
        <v>42524</v>
      </c>
      <c r="L26" s="122" t="s">
        <v>0</v>
      </c>
      <c r="M26" s="122">
        <v>42528</v>
      </c>
      <c r="N26" s="122" t="s">
        <v>0</v>
      </c>
      <c r="O26" s="7" t="s">
        <v>291</v>
      </c>
      <c r="P26" s="7" t="s">
        <v>568</v>
      </c>
      <c r="Q26" s="7" t="s">
        <v>55</v>
      </c>
      <c r="R26" s="7" t="s">
        <v>566</v>
      </c>
      <c r="S26" s="7" t="s">
        <v>415</v>
      </c>
      <c r="T26" s="7" t="s">
        <v>0</v>
      </c>
      <c r="U26" s="122">
        <v>42349</v>
      </c>
      <c r="V26" s="122">
        <v>42346</v>
      </c>
      <c r="W26" s="7">
        <f t="shared" si="0"/>
        <v>62</v>
      </c>
      <c r="X26" s="7" t="str">
        <f t="shared" si="1"/>
        <v/>
      </c>
      <c r="Y26" s="7" t="e">
        <f t="shared" ca="1" si="2"/>
        <v>#VALUE!</v>
      </c>
      <c r="Z26" s="7" t="e">
        <f>VLOOKUP($B:$B,TL!$A:$B,2,FALSE)</f>
        <v>#N/A</v>
      </c>
      <c r="AA26" s="7" t="e">
        <f t="shared" si="3"/>
        <v>#VALUE!</v>
      </c>
      <c r="AB26" s="7" t="e">
        <f t="shared" si="4"/>
        <v>#VALUE!</v>
      </c>
      <c r="AC26" s="7">
        <f t="shared" si="5"/>
        <v>6</v>
      </c>
      <c r="AD26" s="7">
        <f t="shared" si="6"/>
        <v>2016</v>
      </c>
    </row>
    <row r="27" spans="1:30" ht="14.45" x14ac:dyDescent="0.35">
      <c r="A27" s="7" t="s">
        <v>301</v>
      </c>
      <c r="B27" s="7" t="s">
        <v>213</v>
      </c>
      <c r="C27" s="7" t="s">
        <v>331</v>
      </c>
      <c r="D27" s="121">
        <v>168</v>
      </c>
      <c r="E27" s="7" t="s">
        <v>10</v>
      </c>
      <c r="F27" s="122">
        <v>42440</v>
      </c>
      <c r="G27" s="122">
        <v>42444</v>
      </c>
      <c r="H27" s="122">
        <v>42444</v>
      </c>
      <c r="I27" s="122">
        <v>42486</v>
      </c>
      <c r="J27" s="122" t="s">
        <v>0</v>
      </c>
      <c r="K27" s="122" t="s">
        <v>0</v>
      </c>
      <c r="L27" s="122" t="s">
        <v>0</v>
      </c>
      <c r="M27" s="122" t="s">
        <v>0</v>
      </c>
      <c r="N27" s="122" t="s">
        <v>0</v>
      </c>
      <c r="O27" s="7" t="s">
        <v>0</v>
      </c>
      <c r="P27" s="7" t="s">
        <v>567</v>
      </c>
      <c r="Q27" s="7" t="s">
        <v>55</v>
      </c>
      <c r="R27" s="7" t="s">
        <v>566</v>
      </c>
      <c r="S27" s="7" t="s">
        <v>0</v>
      </c>
      <c r="T27" s="7" t="s">
        <v>0</v>
      </c>
      <c r="U27" s="122">
        <v>42349</v>
      </c>
      <c r="V27" s="122">
        <v>42346</v>
      </c>
      <c r="W27" s="7" t="e">
        <f t="shared" si="0"/>
        <v>#VALUE!</v>
      </c>
      <c r="X27" s="7" t="e">
        <f t="shared" si="1"/>
        <v>#VALUE!</v>
      </c>
      <c r="Y27" s="7" t="e">
        <f t="shared" ca="1" si="2"/>
        <v>#VALUE!</v>
      </c>
      <c r="Z27" s="7" t="e">
        <f>VLOOKUP($B:$B,TL!$A:$B,2,FALSE)</f>
        <v>#N/A</v>
      </c>
      <c r="AA27" s="7" t="e">
        <f t="shared" si="3"/>
        <v>#VALUE!</v>
      </c>
      <c r="AB27" s="7" t="e">
        <f t="shared" si="4"/>
        <v>#VALUE!</v>
      </c>
      <c r="AC27" s="7" t="e">
        <f t="shared" si="5"/>
        <v>#VALUE!</v>
      </c>
      <c r="AD27" s="7" t="e">
        <f t="shared" si="6"/>
        <v>#VALUE!</v>
      </c>
    </row>
    <row r="28" spans="1:30" ht="14.45" x14ac:dyDescent="0.35">
      <c r="A28" s="7" t="s">
        <v>295</v>
      </c>
      <c r="B28" s="7" t="s">
        <v>213</v>
      </c>
      <c r="C28" s="7" t="s">
        <v>331</v>
      </c>
      <c r="D28" s="121">
        <v>604.79999999999995</v>
      </c>
      <c r="E28" s="7" t="s">
        <v>10</v>
      </c>
      <c r="F28" s="122">
        <v>42443</v>
      </c>
      <c r="G28" s="122">
        <v>42444</v>
      </c>
      <c r="H28" s="122">
        <v>42444</v>
      </c>
      <c r="I28" s="122" t="s">
        <v>0</v>
      </c>
      <c r="J28" s="122" t="s">
        <v>0</v>
      </c>
      <c r="K28" s="122" t="s">
        <v>0</v>
      </c>
      <c r="L28" s="122" t="s">
        <v>0</v>
      </c>
      <c r="M28" s="122" t="s">
        <v>0</v>
      </c>
      <c r="N28" s="122" t="s">
        <v>0</v>
      </c>
      <c r="O28" s="7" t="s">
        <v>0</v>
      </c>
      <c r="P28" s="7" t="s">
        <v>565</v>
      </c>
      <c r="Q28" s="7" t="s">
        <v>55</v>
      </c>
      <c r="R28" s="7" t="s">
        <v>566</v>
      </c>
      <c r="S28" s="7" t="s">
        <v>0</v>
      </c>
      <c r="T28" s="7" t="s">
        <v>331</v>
      </c>
      <c r="U28" s="122">
        <v>42349</v>
      </c>
      <c r="V28" s="122">
        <v>42346</v>
      </c>
      <c r="W28" s="7" t="e">
        <f t="shared" si="0"/>
        <v>#VALUE!</v>
      </c>
      <c r="X28" s="7" t="e">
        <f t="shared" si="1"/>
        <v>#VALUE!</v>
      </c>
      <c r="Y28" s="7" t="e">
        <f t="shared" ca="1" si="2"/>
        <v>#VALUE!</v>
      </c>
      <c r="Z28" s="7" t="e">
        <f>VLOOKUP($B:$B,TL!$A:$B,2,FALSE)</f>
        <v>#N/A</v>
      </c>
      <c r="AA28" s="7" t="e">
        <f t="shared" si="3"/>
        <v>#VALUE!</v>
      </c>
      <c r="AB28" s="7" t="e">
        <f t="shared" si="4"/>
        <v>#VALUE!</v>
      </c>
      <c r="AC28" s="7" t="e">
        <f t="shared" si="5"/>
        <v>#VALUE!</v>
      </c>
      <c r="AD28" s="7" t="e">
        <f t="shared" si="6"/>
        <v>#VALUE!</v>
      </c>
    </row>
    <row r="29" spans="1:30" ht="14.45" x14ac:dyDescent="0.35">
      <c r="A29" s="7" t="s">
        <v>332</v>
      </c>
      <c r="B29" s="7" t="s">
        <v>0</v>
      </c>
      <c r="C29" s="7" t="s">
        <v>221</v>
      </c>
      <c r="D29" s="121">
        <v>1092</v>
      </c>
      <c r="E29" s="7" t="s">
        <v>39</v>
      </c>
      <c r="F29" s="122">
        <v>42536</v>
      </c>
      <c r="G29" s="122" t="s">
        <v>0</v>
      </c>
      <c r="H29" s="122" t="s">
        <v>0</v>
      </c>
      <c r="I29" s="122" t="s">
        <v>0</v>
      </c>
      <c r="J29" s="122" t="s">
        <v>0</v>
      </c>
      <c r="K29" s="122" t="s">
        <v>0</v>
      </c>
      <c r="L29" s="122" t="s">
        <v>0</v>
      </c>
      <c r="M29" s="122" t="s">
        <v>0</v>
      </c>
      <c r="N29" s="122" t="s">
        <v>0</v>
      </c>
      <c r="O29" s="7" t="s">
        <v>0</v>
      </c>
      <c r="P29" s="7" t="s">
        <v>505</v>
      </c>
      <c r="Q29" s="7" t="s">
        <v>55</v>
      </c>
      <c r="R29" s="7" t="s">
        <v>506</v>
      </c>
      <c r="S29" s="7" t="s">
        <v>0</v>
      </c>
      <c r="T29" s="7" t="s">
        <v>0</v>
      </c>
      <c r="U29" s="122">
        <v>42402</v>
      </c>
      <c r="V29" s="122">
        <v>42387</v>
      </c>
      <c r="W29" s="7" t="e">
        <f t="shared" si="0"/>
        <v>#VALUE!</v>
      </c>
      <c r="X29" s="7" t="e">
        <f t="shared" si="1"/>
        <v>#VALUE!</v>
      </c>
      <c r="Y29" s="7" t="e">
        <f t="shared" ca="1" si="2"/>
        <v>#VALUE!</v>
      </c>
      <c r="Z29" s="7" t="e">
        <f>VLOOKUP($B:$B,TL!$A:$B,2,FALSE)</f>
        <v>#N/A</v>
      </c>
      <c r="AA29" s="7" t="e">
        <f t="shared" si="3"/>
        <v>#VALUE!</v>
      </c>
      <c r="AB29" s="7" t="e">
        <f t="shared" si="4"/>
        <v>#VALUE!</v>
      </c>
      <c r="AC29" s="7" t="e">
        <f t="shared" si="5"/>
        <v>#VALUE!</v>
      </c>
      <c r="AD29" s="7" t="e">
        <f t="shared" si="6"/>
        <v>#VALUE!</v>
      </c>
    </row>
    <row r="30" spans="1:30" ht="14.45" x14ac:dyDescent="0.35">
      <c r="A30" s="7" t="s">
        <v>60</v>
      </c>
      <c r="B30" s="7" t="s">
        <v>25</v>
      </c>
      <c r="C30" s="7" t="s">
        <v>0</v>
      </c>
      <c r="D30" s="121">
        <v>2040</v>
      </c>
      <c r="E30" s="7" t="s">
        <v>80</v>
      </c>
      <c r="F30" s="122">
        <v>42216</v>
      </c>
      <c r="G30" s="122">
        <v>42200</v>
      </c>
      <c r="H30" s="122">
        <v>42200</v>
      </c>
      <c r="I30" s="122">
        <v>42293</v>
      </c>
      <c r="J30" s="122">
        <v>42293</v>
      </c>
      <c r="K30" s="122">
        <v>42338</v>
      </c>
      <c r="L30" s="122">
        <v>42388</v>
      </c>
      <c r="M30" s="122">
        <v>42419</v>
      </c>
      <c r="N30" s="122">
        <v>42419</v>
      </c>
      <c r="O30" s="7" t="s">
        <v>236</v>
      </c>
      <c r="P30" s="7" t="s">
        <v>839</v>
      </c>
      <c r="Q30" s="7" t="s">
        <v>164</v>
      </c>
      <c r="R30" s="7" t="s">
        <v>840</v>
      </c>
      <c r="S30" s="7" t="s">
        <v>0</v>
      </c>
      <c r="T30" s="7" t="s">
        <v>0</v>
      </c>
      <c r="U30" s="122">
        <v>42059</v>
      </c>
      <c r="V30" s="122">
        <v>42054</v>
      </c>
      <c r="W30" s="7" t="str">
        <f t="shared" si="0"/>
        <v/>
      </c>
      <c r="X30" s="7" t="str">
        <f t="shared" si="1"/>
        <v/>
      </c>
      <c r="Y30" s="7" t="str">
        <f t="shared" ca="1" si="2"/>
        <v/>
      </c>
      <c r="Z30" s="7" t="str">
        <f>VLOOKUP($B:$B,TL!$A:$B,2,FALSE)</f>
        <v>Deeshal</v>
      </c>
      <c r="AA30" s="7">
        <f t="shared" si="3"/>
        <v>2</v>
      </c>
      <c r="AB30" s="7">
        <f t="shared" si="4"/>
        <v>2016</v>
      </c>
      <c r="AC30" s="7">
        <f t="shared" si="5"/>
        <v>2</v>
      </c>
      <c r="AD30" s="7">
        <f t="shared" si="6"/>
        <v>2016</v>
      </c>
    </row>
    <row r="31" spans="1:30" ht="14.45" x14ac:dyDescent="0.35">
      <c r="A31" s="7" t="s">
        <v>160</v>
      </c>
      <c r="B31" s="7" t="s">
        <v>18</v>
      </c>
      <c r="C31" s="7" t="s">
        <v>25</v>
      </c>
      <c r="D31" s="121">
        <v>816</v>
      </c>
      <c r="E31" s="7" t="s">
        <v>10</v>
      </c>
      <c r="F31" s="122">
        <v>42338</v>
      </c>
      <c r="G31" s="122">
        <v>42319</v>
      </c>
      <c r="H31" s="122">
        <v>42319</v>
      </c>
      <c r="I31" s="122">
        <v>42488</v>
      </c>
      <c r="J31" s="122" t="s">
        <v>0</v>
      </c>
      <c r="K31" s="122" t="s">
        <v>0</v>
      </c>
      <c r="L31" s="122" t="s">
        <v>0</v>
      </c>
      <c r="M31" s="122">
        <v>42516</v>
      </c>
      <c r="N31" s="122" t="s">
        <v>0</v>
      </c>
      <c r="O31" s="7" t="s">
        <v>797</v>
      </c>
      <c r="P31" s="7" t="s">
        <v>798</v>
      </c>
      <c r="Q31" s="7" t="s">
        <v>164</v>
      </c>
      <c r="R31" s="7" t="s">
        <v>799</v>
      </c>
      <c r="S31" s="7" t="s">
        <v>655</v>
      </c>
      <c r="T31" s="7" t="s">
        <v>0</v>
      </c>
      <c r="U31" s="122">
        <v>42198</v>
      </c>
      <c r="V31" s="122">
        <v>42181</v>
      </c>
      <c r="W31" s="7">
        <f t="shared" si="0"/>
        <v>142</v>
      </c>
      <c r="X31" s="7" t="str">
        <f t="shared" si="1"/>
        <v>Red Project</v>
      </c>
      <c r="Y31" s="7" t="e">
        <f t="shared" ca="1" si="2"/>
        <v>#VALUE!</v>
      </c>
      <c r="Z31" s="7" t="str">
        <f>VLOOKUP($B:$B,TL!$A:$B,2,FALSE)</f>
        <v>Deeshal</v>
      </c>
      <c r="AA31" s="7" t="e">
        <f t="shared" si="3"/>
        <v>#VALUE!</v>
      </c>
      <c r="AB31" s="7" t="e">
        <f t="shared" si="4"/>
        <v>#VALUE!</v>
      </c>
      <c r="AC31" s="7">
        <f t="shared" si="5"/>
        <v>5</v>
      </c>
      <c r="AD31" s="7">
        <f t="shared" si="6"/>
        <v>2016</v>
      </c>
    </row>
    <row r="32" spans="1:30" ht="14.45" x14ac:dyDescent="0.35">
      <c r="A32" s="7" t="s">
        <v>385</v>
      </c>
      <c r="B32" s="7" t="s">
        <v>0</v>
      </c>
      <c r="C32" s="7" t="s">
        <v>18</v>
      </c>
      <c r="D32" s="121">
        <v>0</v>
      </c>
      <c r="E32" s="7" t="s">
        <v>39</v>
      </c>
      <c r="F32" s="122" t="s">
        <v>0</v>
      </c>
      <c r="G32" s="122" t="s">
        <v>0</v>
      </c>
      <c r="H32" s="122" t="s">
        <v>0</v>
      </c>
      <c r="I32" s="122" t="s">
        <v>0</v>
      </c>
      <c r="J32" s="122" t="s">
        <v>0</v>
      </c>
      <c r="K32" s="122" t="s">
        <v>0</v>
      </c>
      <c r="L32" s="122" t="s">
        <v>0</v>
      </c>
      <c r="M32" s="122">
        <v>41947</v>
      </c>
      <c r="N32" s="122" t="s">
        <v>0</v>
      </c>
      <c r="O32" s="7" t="s">
        <v>386</v>
      </c>
      <c r="P32" s="7" t="s">
        <v>828</v>
      </c>
      <c r="Q32" s="7" t="s">
        <v>0</v>
      </c>
      <c r="R32" s="7" t="s">
        <v>829</v>
      </c>
      <c r="S32" s="7" t="s">
        <v>0</v>
      </c>
      <c r="T32" s="7" t="s">
        <v>0</v>
      </c>
      <c r="U32" s="122">
        <v>41900</v>
      </c>
      <c r="V32" s="122">
        <v>41890</v>
      </c>
      <c r="W32" s="7" t="e">
        <f t="shared" si="0"/>
        <v>#VALUE!</v>
      </c>
      <c r="X32" s="7" t="e">
        <f t="shared" si="1"/>
        <v>#VALUE!</v>
      </c>
      <c r="Y32" s="7" t="e">
        <f t="shared" ca="1" si="2"/>
        <v>#VALUE!</v>
      </c>
      <c r="Z32" s="7" t="e">
        <f>VLOOKUP($B:$B,TL!$A:$B,2,FALSE)</f>
        <v>#N/A</v>
      </c>
      <c r="AA32" s="7" t="e">
        <f t="shared" si="3"/>
        <v>#VALUE!</v>
      </c>
      <c r="AB32" s="7" t="e">
        <f t="shared" si="4"/>
        <v>#VALUE!</v>
      </c>
      <c r="AC32" s="7">
        <f t="shared" si="5"/>
        <v>11</v>
      </c>
      <c r="AD32" s="7">
        <f t="shared" si="6"/>
        <v>2014</v>
      </c>
    </row>
    <row r="33" spans="1:30" ht="14.45" x14ac:dyDescent="0.35">
      <c r="A33" s="7" t="s">
        <v>156</v>
      </c>
      <c r="B33" s="7" t="s">
        <v>16</v>
      </c>
      <c r="C33" s="7" t="s">
        <v>16</v>
      </c>
      <c r="D33" s="121">
        <v>2016</v>
      </c>
      <c r="E33" s="7" t="s">
        <v>10</v>
      </c>
      <c r="F33" s="122">
        <v>42369</v>
      </c>
      <c r="G33" s="122">
        <v>42345</v>
      </c>
      <c r="H33" s="122">
        <v>42342</v>
      </c>
      <c r="I33" s="122">
        <v>42387</v>
      </c>
      <c r="J33" s="122">
        <v>42377</v>
      </c>
      <c r="K33" s="122" t="s">
        <v>0</v>
      </c>
      <c r="L33" s="122" t="s">
        <v>0</v>
      </c>
      <c r="M33" s="122">
        <v>42488</v>
      </c>
      <c r="N33" s="122" t="s">
        <v>0</v>
      </c>
      <c r="O33" s="7" t="s">
        <v>787</v>
      </c>
      <c r="P33" s="7" t="s">
        <v>788</v>
      </c>
      <c r="Q33" s="7" t="s">
        <v>55</v>
      </c>
      <c r="R33" s="7" t="s">
        <v>789</v>
      </c>
      <c r="S33" s="7" t="s">
        <v>655</v>
      </c>
      <c r="T33" s="7" t="s">
        <v>790</v>
      </c>
      <c r="U33" s="122">
        <v>42247</v>
      </c>
      <c r="V33" s="122">
        <v>42241</v>
      </c>
      <c r="W33" s="7">
        <f t="shared" ref="W33:W64" si="7">IF($N33="",NETWORKDAYS($G33,$M33),"")</f>
        <v>104</v>
      </c>
      <c r="X33" s="7" t="str">
        <f t="shared" ref="X33:X64" si="8">IF(AND($W33&lt;&gt;"",$W33&gt;70,$E33&lt;&gt;"Cancelled",$E33&lt;&gt;"On Hold",$E33&lt;&gt;"Cancelled - Pending Approval"),"Red Project","")</f>
        <v>Red Project</v>
      </c>
      <c r="Y33" s="7">
        <f t="shared" ref="Y33:Y64" ca="1" si="9">IF(AND(OR($E33&lt;&gt;"Complete", $E33&lt;&gt;"Cancelled"),$J33&lt;&gt;"",$N33="",$E33&lt;&gt;"Cancelled",TODAY()-$J33&gt;60),TODAY()-$J33,"")</f>
        <v>104</v>
      </c>
      <c r="Z33" s="7" t="str">
        <f>VLOOKUP($B:$B,TL!$A:$B,2,FALSE)</f>
        <v>Dean</v>
      </c>
      <c r="AA33" s="7" t="e">
        <f t="shared" ref="AA33:AA64" si="10">MONTH($N33)</f>
        <v>#VALUE!</v>
      </c>
      <c r="AB33" s="7" t="e">
        <f t="shared" ref="AB33:AB64" si="11">YEAR($N33)</f>
        <v>#VALUE!</v>
      </c>
      <c r="AC33" s="7">
        <f t="shared" ref="AC33:AC64" si="12">MONTH($M33)</f>
        <v>4</v>
      </c>
      <c r="AD33" s="7">
        <f t="shared" ref="AD33:AD64" si="13">YEAR($M33)</f>
        <v>2016</v>
      </c>
    </row>
    <row r="34" spans="1:30" ht="14.45" x14ac:dyDescent="0.35">
      <c r="A34" s="7" t="s">
        <v>497</v>
      </c>
      <c r="B34" s="7" t="s">
        <v>123</v>
      </c>
      <c r="C34" s="7" t="s">
        <v>331</v>
      </c>
      <c r="D34" s="121">
        <v>456</v>
      </c>
      <c r="E34" s="7" t="s">
        <v>10</v>
      </c>
      <c r="F34" s="122">
        <v>42464</v>
      </c>
      <c r="G34" s="122">
        <v>42464</v>
      </c>
      <c r="H34" s="122">
        <v>42464</v>
      </c>
      <c r="I34" s="122" t="s">
        <v>0</v>
      </c>
      <c r="J34" s="122" t="s">
        <v>0</v>
      </c>
      <c r="K34" s="122" t="s">
        <v>0</v>
      </c>
      <c r="L34" s="122" t="s">
        <v>0</v>
      </c>
      <c r="M34" s="122">
        <v>42541</v>
      </c>
      <c r="N34" s="122" t="s">
        <v>0</v>
      </c>
      <c r="O34" s="7" t="s">
        <v>0</v>
      </c>
      <c r="P34" s="7" t="s">
        <v>498</v>
      </c>
      <c r="Q34" s="7" t="s">
        <v>164</v>
      </c>
      <c r="R34" s="7" t="s">
        <v>499</v>
      </c>
      <c r="S34" s="7" t="s">
        <v>0</v>
      </c>
      <c r="T34" s="7" t="s">
        <v>0</v>
      </c>
      <c r="U34" s="122">
        <v>42402</v>
      </c>
      <c r="V34" s="122">
        <v>42303</v>
      </c>
      <c r="W34" s="7">
        <f t="shared" si="7"/>
        <v>56</v>
      </c>
      <c r="X34" s="7" t="str">
        <f t="shared" si="8"/>
        <v/>
      </c>
      <c r="Y34" s="7" t="e">
        <f t="shared" ca="1" si="9"/>
        <v>#VALUE!</v>
      </c>
      <c r="Z34" s="7" t="str">
        <f>VLOOKUP($B:$B,TL!$A:$B,2,FALSE)</f>
        <v>Deeshal</v>
      </c>
      <c r="AA34" s="7" t="e">
        <f t="shared" si="10"/>
        <v>#VALUE!</v>
      </c>
      <c r="AB34" s="7" t="e">
        <f t="shared" si="11"/>
        <v>#VALUE!</v>
      </c>
      <c r="AC34" s="7">
        <f t="shared" si="12"/>
        <v>6</v>
      </c>
      <c r="AD34" s="7">
        <f t="shared" si="13"/>
        <v>2016</v>
      </c>
    </row>
    <row r="35" spans="1:30" ht="14.45" x14ac:dyDescent="0.35">
      <c r="A35" s="7" t="s">
        <v>268</v>
      </c>
      <c r="B35" s="7" t="s">
        <v>123</v>
      </c>
      <c r="C35" s="7" t="s">
        <v>123</v>
      </c>
      <c r="D35" s="121">
        <v>3156</v>
      </c>
      <c r="E35" s="7" t="s">
        <v>10</v>
      </c>
      <c r="F35" s="122">
        <v>42464</v>
      </c>
      <c r="G35" s="122">
        <v>42464</v>
      </c>
      <c r="H35" s="122">
        <v>42464</v>
      </c>
      <c r="I35" s="122" t="s">
        <v>0</v>
      </c>
      <c r="J35" s="122" t="s">
        <v>0</v>
      </c>
      <c r="K35" s="122" t="s">
        <v>0</v>
      </c>
      <c r="L35" s="122" t="s">
        <v>0</v>
      </c>
      <c r="M35" s="122" t="s">
        <v>0</v>
      </c>
      <c r="N35" s="122" t="s">
        <v>0</v>
      </c>
      <c r="O35" s="7" t="s">
        <v>500</v>
      </c>
      <c r="P35" s="7" t="s">
        <v>501</v>
      </c>
      <c r="Q35" s="7" t="s">
        <v>164</v>
      </c>
      <c r="R35" s="7" t="s">
        <v>499</v>
      </c>
      <c r="S35" s="7" t="s">
        <v>415</v>
      </c>
      <c r="T35" s="7" t="s">
        <v>0</v>
      </c>
      <c r="U35" s="122">
        <v>42402</v>
      </c>
      <c r="V35" s="122">
        <v>42303</v>
      </c>
      <c r="W35" s="7" t="e">
        <f t="shared" si="7"/>
        <v>#VALUE!</v>
      </c>
      <c r="X35" s="7" t="e">
        <f t="shared" si="8"/>
        <v>#VALUE!</v>
      </c>
      <c r="Y35" s="7" t="e">
        <f t="shared" ca="1" si="9"/>
        <v>#VALUE!</v>
      </c>
      <c r="Z35" s="7" t="str">
        <f>VLOOKUP($B:$B,TL!$A:$B,2,FALSE)</f>
        <v>Deeshal</v>
      </c>
      <c r="AA35" s="7" t="e">
        <f t="shared" si="10"/>
        <v>#VALUE!</v>
      </c>
      <c r="AB35" s="7" t="e">
        <f t="shared" si="11"/>
        <v>#VALUE!</v>
      </c>
      <c r="AC35" s="7" t="e">
        <f t="shared" si="12"/>
        <v>#VALUE!</v>
      </c>
      <c r="AD35" s="7" t="e">
        <f t="shared" si="13"/>
        <v>#VALUE!</v>
      </c>
    </row>
    <row r="36" spans="1:30" ht="14.45" x14ac:dyDescent="0.35">
      <c r="A36" s="7" t="s">
        <v>317</v>
      </c>
      <c r="B36" s="7" t="s">
        <v>0</v>
      </c>
      <c r="C36" s="7" t="s">
        <v>242</v>
      </c>
      <c r="D36" s="121">
        <v>2231.88</v>
      </c>
      <c r="E36" s="7" t="s">
        <v>39</v>
      </c>
      <c r="F36" s="122">
        <v>42509</v>
      </c>
      <c r="G36" s="122" t="s">
        <v>0</v>
      </c>
      <c r="H36" s="122" t="s">
        <v>0</v>
      </c>
      <c r="I36" s="122" t="s">
        <v>0</v>
      </c>
      <c r="J36" s="122" t="s">
        <v>0</v>
      </c>
      <c r="K36" s="122" t="s">
        <v>0</v>
      </c>
      <c r="L36" s="122" t="s">
        <v>0</v>
      </c>
      <c r="M36" s="122" t="s">
        <v>0</v>
      </c>
      <c r="N36" s="122" t="s">
        <v>0</v>
      </c>
      <c r="O36" s="7" t="s">
        <v>0</v>
      </c>
      <c r="P36" s="7" t="s">
        <v>461</v>
      </c>
      <c r="Q36" s="7" t="s">
        <v>0</v>
      </c>
      <c r="R36" s="7" t="s">
        <v>462</v>
      </c>
      <c r="S36" s="7" t="s">
        <v>415</v>
      </c>
      <c r="T36" s="7" t="s">
        <v>0</v>
      </c>
      <c r="U36" s="122">
        <v>42432</v>
      </c>
      <c r="V36" s="122">
        <v>42410</v>
      </c>
      <c r="W36" s="7" t="e">
        <f t="shared" si="7"/>
        <v>#VALUE!</v>
      </c>
      <c r="X36" s="7" t="e">
        <f t="shared" si="8"/>
        <v>#VALUE!</v>
      </c>
      <c r="Y36" s="7" t="e">
        <f t="shared" ca="1" si="9"/>
        <v>#VALUE!</v>
      </c>
      <c r="Z36" s="7" t="e">
        <f>VLOOKUP($B:$B,TL!$A:$B,2,FALSE)</f>
        <v>#N/A</v>
      </c>
      <c r="AA36" s="7" t="e">
        <f t="shared" si="10"/>
        <v>#VALUE!</v>
      </c>
      <c r="AB36" s="7" t="e">
        <f t="shared" si="11"/>
        <v>#VALUE!</v>
      </c>
      <c r="AC36" s="7" t="e">
        <f t="shared" si="12"/>
        <v>#VALUE!</v>
      </c>
      <c r="AD36" s="7" t="e">
        <f t="shared" si="13"/>
        <v>#VALUE!</v>
      </c>
    </row>
    <row r="37" spans="1:30" ht="14.45" x14ac:dyDescent="0.35">
      <c r="A37" s="7" t="s">
        <v>148</v>
      </c>
      <c r="B37" s="7" t="s">
        <v>123</v>
      </c>
      <c r="C37" s="7" t="s">
        <v>123</v>
      </c>
      <c r="D37" s="121">
        <v>1102</v>
      </c>
      <c r="E37" s="7" t="s">
        <v>10</v>
      </c>
      <c r="F37" s="122">
        <v>42397</v>
      </c>
      <c r="G37" s="122">
        <v>42397</v>
      </c>
      <c r="H37" s="122">
        <v>42397</v>
      </c>
      <c r="I37" s="122">
        <v>42437</v>
      </c>
      <c r="J37" s="122">
        <v>42439</v>
      </c>
      <c r="K37" s="122" t="s">
        <v>0</v>
      </c>
      <c r="L37" s="122" t="s">
        <v>0</v>
      </c>
      <c r="M37" s="122">
        <v>42482</v>
      </c>
      <c r="N37" s="122" t="s">
        <v>0</v>
      </c>
      <c r="O37" s="7" t="s">
        <v>778</v>
      </c>
      <c r="P37" s="7" t="s">
        <v>779</v>
      </c>
      <c r="Q37" s="7" t="s">
        <v>164</v>
      </c>
      <c r="R37" s="7" t="s">
        <v>447</v>
      </c>
      <c r="S37" s="7" t="s">
        <v>415</v>
      </c>
      <c r="T37" s="7" t="s">
        <v>0</v>
      </c>
      <c r="U37" s="122">
        <v>42279</v>
      </c>
      <c r="V37" s="122">
        <v>42277</v>
      </c>
      <c r="W37" s="7">
        <f t="shared" si="7"/>
        <v>62</v>
      </c>
      <c r="X37" s="7" t="str">
        <f t="shared" si="8"/>
        <v/>
      </c>
      <c r="Y37" s="7" t="str">
        <f t="shared" ca="1" si="9"/>
        <v/>
      </c>
      <c r="Z37" s="7" t="str">
        <f>VLOOKUP($B:$B,TL!$A:$B,2,FALSE)</f>
        <v>Deeshal</v>
      </c>
      <c r="AA37" s="7" t="e">
        <f t="shared" si="10"/>
        <v>#VALUE!</v>
      </c>
      <c r="AB37" s="7" t="e">
        <f t="shared" si="11"/>
        <v>#VALUE!</v>
      </c>
      <c r="AC37" s="7">
        <f t="shared" si="12"/>
        <v>4</v>
      </c>
      <c r="AD37" s="7">
        <f t="shared" si="13"/>
        <v>2016</v>
      </c>
    </row>
    <row r="38" spans="1:30" ht="14.45" x14ac:dyDescent="0.35">
      <c r="A38" s="7" t="s">
        <v>399</v>
      </c>
      <c r="B38" s="7" t="s">
        <v>123</v>
      </c>
      <c r="C38" s="7" t="s">
        <v>0</v>
      </c>
      <c r="D38" s="121">
        <v>300</v>
      </c>
      <c r="E38" s="7" t="s">
        <v>10</v>
      </c>
      <c r="F38" s="122" t="s">
        <v>0</v>
      </c>
      <c r="G38" s="122">
        <v>42397</v>
      </c>
      <c r="H38" s="122">
        <v>42457</v>
      </c>
      <c r="I38" s="122">
        <v>42439</v>
      </c>
      <c r="J38" s="122">
        <v>42439</v>
      </c>
      <c r="K38" s="122" t="s">
        <v>0</v>
      </c>
      <c r="L38" s="122" t="s">
        <v>0</v>
      </c>
      <c r="M38" s="122" t="s">
        <v>0</v>
      </c>
      <c r="N38" s="122" t="s">
        <v>0</v>
      </c>
      <c r="O38" s="7" t="s">
        <v>0</v>
      </c>
      <c r="P38" s="7" t="s">
        <v>0</v>
      </c>
      <c r="Q38" s="7" t="s">
        <v>55</v>
      </c>
      <c r="R38" s="7" t="s">
        <v>447</v>
      </c>
      <c r="S38" s="7" t="s">
        <v>415</v>
      </c>
      <c r="T38" s="7" t="s">
        <v>0</v>
      </c>
      <c r="U38" s="122">
        <v>42430</v>
      </c>
      <c r="V38" s="122">
        <v>42425</v>
      </c>
      <c r="W38" s="7" t="e">
        <f t="shared" si="7"/>
        <v>#VALUE!</v>
      </c>
      <c r="X38" s="7" t="e">
        <f t="shared" si="8"/>
        <v>#VALUE!</v>
      </c>
      <c r="Y38" s="7" t="str">
        <f t="shared" ca="1" si="9"/>
        <v/>
      </c>
      <c r="Z38" s="7" t="str">
        <f>VLOOKUP($B:$B,TL!$A:$B,2,FALSE)</f>
        <v>Deeshal</v>
      </c>
      <c r="AA38" s="7" t="e">
        <f t="shared" si="10"/>
        <v>#VALUE!</v>
      </c>
      <c r="AB38" s="7" t="e">
        <f t="shared" si="11"/>
        <v>#VALUE!</v>
      </c>
      <c r="AC38" s="7" t="e">
        <f t="shared" si="12"/>
        <v>#VALUE!</v>
      </c>
      <c r="AD38" s="7" t="e">
        <f t="shared" si="13"/>
        <v>#VALUE!</v>
      </c>
    </row>
    <row r="39" spans="1:30" ht="14.45" x14ac:dyDescent="0.35">
      <c r="A39" s="7" t="s">
        <v>128</v>
      </c>
      <c r="B39" s="7" t="s">
        <v>121</v>
      </c>
      <c r="C39" s="7" t="s">
        <v>121</v>
      </c>
      <c r="D39" s="121">
        <v>1620</v>
      </c>
      <c r="E39" s="7" t="s">
        <v>14</v>
      </c>
      <c r="F39" s="122">
        <v>42395</v>
      </c>
      <c r="G39" s="122">
        <v>42395</v>
      </c>
      <c r="H39" s="122">
        <v>42395</v>
      </c>
      <c r="I39" s="122">
        <v>42425</v>
      </c>
      <c r="J39" s="122" t="s">
        <v>0</v>
      </c>
      <c r="K39" s="122">
        <v>42453</v>
      </c>
      <c r="L39" s="122" t="s">
        <v>0</v>
      </c>
      <c r="M39" s="122">
        <v>42460</v>
      </c>
      <c r="N39" s="122" t="s">
        <v>0</v>
      </c>
      <c r="O39" s="7" t="s">
        <v>223</v>
      </c>
      <c r="P39" s="7" t="s">
        <v>793</v>
      </c>
      <c r="Q39" s="7" t="s">
        <v>55</v>
      </c>
      <c r="R39" s="7" t="s">
        <v>794</v>
      </c>
      <c r="S39" s="7" t="s">
        <v>0</v>
      </c>
      <c r="T39" s="7" t="s">
        <v>0</v>
      </c>
      <c r="U39" s="122">
        <v>42241</v>
      </c>
      <c r="V39" s="122">
        <v>42235</v>
      </c>
      <c r="W39" s="7">
        <f t="shared" si="7"/>
        <v>48</v>
      </c>
      <c r="X39" s="7" t="str">
        <f t="shared" si="8"/>
        <v/>
      </c>
      <c r="Y39" s="7" t="e">
        <f t="shared" ca="1" si="9"/>
        <v>#VALUE!</v>
      </c>
      <c r="Z39" s="7" t="str">
        <f>VLOOKUP($B:$B,TL!$A:$B,2,FALSE)</f>
        <v>Dean</v>
      </c>
      <c r="AA39" s="7" t="e">
        <f t="shared" si="10"/>
        <v>#VALUE!</v>
      </c>
      <c r="AB39" s="7" t="e">
        <f t="shared" si="11"/>
        <v>#VALUE!</v>
      </c>
      <c r="AC39" s="7">
        <f t="shared" si="12"/>
        <v>3</v>
      </c>
      <c r="AD39" s="7">
        <f t="shared" si="13"/>
        <v>2016</v>
      </c>
    </row>
    <row r="40" spans="1:30" ht="14.45" x14ac:dyDescent="0.35">
      <c r="A40" s="7" t="s">
        <v>382</v>
      </c>
      <c r="B40" s="7" t="s">
        <v>0</v>
      </c>
      <c r="C40" s="7" t="s">
        <v>20</v>
      </c>
      <c r="D40" s="121">
        <v>1236</v>
      </c>
      <c r="E40" s="7" t="s">
        <v>14</v>
      </c>
      <c r="F40" s="122">
        <v>42475</v>
      </c>
      <c r="G40" s="122" t="s">
        <v>0</v>
      </c>
      <c r="H40" s="122" t="s">
        <v>0</v>
      </c>
      <c r="I40" s="122" t="s">
        <v>0</v>
      </c>
      <c r="J40" s="122" t="s">
        <v>0</v>
      </c>
      <c r="K40" s="122" t="s">
        <v>0</v>
      </c>
      <c r="L40" s="122" t="s">
        <v>0</v>
      </c>
      <c r="M40" s="122" t="s">
        <v>0</v>
      </c>
      <c r="N40" s="122" t="s">
        <v>0</v>
      </c>
      <c r="O40" s="7" t="s">
        <v>0</v>
      </c>
      <c r="P40" s="7" t="s">
        <v>782</v>
      </c>
      <c r="Q40" s="7" t="s">
        <v>55</v>
      </c>
      <c r="R40" s="7" t="s">
        <v>783</v>
      </c>
      <c r="S40" s="7" t="s">
        <v>0</v>
      </c>
      <c r="T40" s="7" t="s">
        <v>0</v>
      </c>
      <c r="U40" s="122">
        <v>42270</v>
      </c>
      <c r="V40" s="122">
        <v>42255</v>
      </c>
      <c r="W40" s="7" t="e">
        <f t="shared" si="7"/>
        <v>#VALUE!</v>
      </c>
      <c r="X40" s="7" t="e">
        <f t="shared" si="8"/>
        <v>#VALUE!</v>
      </c>
      <c r="Y40" s="7" t="e">
        <f t="shared" ca="1" si="9"/>
        <v>#VALUE!</v>
      </c>
      <c r="Z40" s="7" t="e">
        <f>VLOOKUP($B:$B,TL!$A:$B,2,FALSE)</f>
        <v>#N/A</v>
      </c>
      <c r="AA40" s="7" t="e">
        <f t="shared" si="10"/>
        <v>#VALUE!</v>
      </c>
      <c r="AB40" s="7" t="e">
        <f t="shared" si="11"/>
        <v>#VALUE!</v>
      </c>
      <c r="AC40" s="7" t="e">
        <f t="shared" si="12"/>
        <v>#VALUE!</v>
      </c>
      <c r="AD40" s="7" t="e">
        <f t="shared" si="13"/>
        <v>#VALUE!</v>
      </c>
    </row>
    <row r="41" spans="1:30" ht="14.45" x14ac:dyDescent="0.35">
      <c r="A41" s="7" t="s">
        <v>275</v>
      </c>
      <c r="B41" s="7" t="s">
        <v>18</v>
      </c>
      <c r="C41" s="7" t="s">
        <v>346</v>
      </c>
      <c r="D41" s="121">
        <v>4050</v>
      </c>
      <c r="E41" s="7" t="s">
        <v>10</v>
      </c>
      <c r="F41" s="122">
        <v>42401</v>
      </c>
      <c r="G41" s="122">
        <v>42410</v>
      </c>
      <c r="H41" s="122">
        <v>42410</v>
      </c>
      <c r="I41" s="122">
        <v>42488</v>
      </c>
      <c r="J41" s="122" t="s">
        <v>0</v>
      </c>
      <c r="K41" s="122" t="s">
        <v>0</v>
      </c>
      <c r="L41" s="122" t="s">
        <v>0</v>
      </c>
      <c r="M41" s="122" t="s">
        <v>0</v>
      </c>
      <c r="N41" s="122" t="s">
        <v>0</v>
      </c>
      <c r="O41" s="7" t="s">
        <v>569</v>
      </c>
      <c r="P41" s="7" t="s">
        <v>590</v>
      </c>
      <c r="Q41" s="7" t="s">
        <v>164</v>
      </c>
      <c r="R41" s="7" t="s">
        <v>591</v>
      </c>
      <c r="S41" s="7" t="s">
        <v>415</v>
      </c>
      <c r="T41" s="7" t="s">
        <v>592</v>
      </c>
      <c r="U41" s="122">
        <v>42346</v>
      </c>
      <c r="V41" s="122">
        <v>42317</v>
      </c>
      <c r="W41" s="7" t="e">
        <f t="shared" si="7"/>
        <v>#VALUE!</v>
      </c>
      <c r="X41" s="7" t="e">
        <f t="shared" si="8"/>
        <v>#VALUE!</v>
      </c>
      <c r="Y41" s="7" t="e">
        <f t="shared" ca="1" si="9"/>
        <v>#VALUE!</v>
      </c>
      <c r="Z41" s="7" t="str">
        <f>VLOOKUP($B:$B,TL!$A:$B,2,FALSE)</f>
        <v>Deeshal</v>
      </c>
      <c r="AA41" s="7" t="e">
        <f t="shared" si="10"/>
        <v>#VALUE!</v>
      </c>
      <c r="AB41" s="7" t="e">
        <f t="shared" si="11"/>
        <v>#VALUE!</v>
      </c>
      <c r="AC41" s="7" t="e">
        <f t="shared" si="12"/>
        <v>#VALUE!</v>
      </c>
      <c r="AD41" s="7" t="e">
        <f t="shared" si="13"/>
        <v>#VALUE!</v>
      </c>
    </row>
    <row r="42" spans="1:30" ht="14.45" x14ac:dyDescent="0.35">
      <c r="A42" s="7" t="s">
        <v>351</v>
      </c>
      <c r="B42" s="7" t="s">
        <v>0</v>
      </c>
      <c r="C42" s="7" t="s">
        <v>352</v>
      </c>
      <c r="D42" s="121">
        <v>2295</v>
      </c>
      <c r="E42" s="7" t="s">
        <v>39</v>
      </c>
      <c r="F42" s="122">
        <v>42429</v>
      </c>
      <c r="G42" s="122" t="s">
        <v>0</v>
      </c>
      <c r="H42" s="122" t="s">
        <v>0</v>
      </c>
      <c r="I42" s="122" t="s">
        <v>0</v>
      </c>
      <c r="J42" s="122" t="s">
        <v>0</v>
      </c>
      <c r="K42" s="122" t="s">
        <v>0</v>
      </c>
      <c r="L42" s="122" t="s">
        <v>0</v>
      </c>
      <c r="M42" s="122" t="s">
        <v>0</v>
      </c>
      <c r="N42" s="122" t="s">
        <v>0</v>
      </c>
      <c r="O42" s="7" t="s">
        <v>0</v>
      </c>
      <c r="P42" s="7" t="s">
        <v>596</v>
      </c>
      <c r="Q42" s="7" t="s">
        <v>0</v>
      </c>
      <c r="R42" s="7" t="s">
        <v>597</v>
      </c>
      <c r="S42" s="7" t="s">
        <v>0</v>
      </c>
      <c r="T42" s="7" t="s">
        <v>0</v>
      </c>
      <c r="U42" s="122">
        <v>42333</v>
      </c>
      <c r="V42" s="122">
        <v>42328</v>
      </c>
      <c r="W42" s="7" t="e">
        <f t="shared" si="7"/>
        <v>#VALUE!</v>
      </c>
      <c r="X42" s="7" t="e">
        <f t="shared" si="8"/>
        <v>#VALUE!</v>
      </c>
      <c r="Y42" s="7" t="e">
        <f t="shared" ca="1" si="9"/>
        <v>#VALUE!</v>
      </c>
      <c r="Z42" s="7" t="e">
        <f>VLOOKUP($B:$B,TL!$A:$B,2,FALSE)</f>
        <v>#N/A</v>
      </c>
      <c r="AA42" s="7" t="e">
        <f t="shared" si="10"/>
        <v>#VALUE!</v>
      </c>
      <c r="AB42" s="7" t="e">
        <f t="shared" si="11"/>
        <v>#VALUE!</v>
      </c>
      <c r="AC42" s="7" t="e">
        <f t="shared" si="12"/>
        <v>#VALUE!</v>
      </c>
      <c r="AD42" s="7" t="e">
        <f t="shared" si="13"/>
        <v>#VALUE!</v>
      </c>
    </row>
    <row r="43" spans="1:30" ht="14.45" x14ac:dyDescent="0.35">
      <c r="A43" s="7" t="s">
        <v>113</v>
      </c>
      <c r="B43" s="7" t="s">
        <v>19</v>
      </c>
      <c r="C43" s="7" t="s">
        <v>19</v>
      </c>
      <c r="D43" s="121">
        <v>888</v>
      </c>
      <c r="E43" s="7" t="s">
        <v>80</v>
      </c>
      <c r="F43" s="122">
        <v>42308</v>
      </c>
      <c r="G43" s="122">
        <v>42305</v>
      </c>
      <c r="H43" s="122">
        <v>42305</v>
      </c>
      <c r="I43" s="122">
        <v>42374</v>
      </c>
      <c r="J43" s="122">
        <v>42356</v>
      </c>
      <c r="K43" s="122">
        <v>42398</v>
      </c>
      <c r="L43" s="122">
        <v>42403</v>
      </c>
      <c r="M43" s="122">
        <v>42412</v>
      </c>
      <c r="N43" s="122">
        <v>42409</v>
      </c>
      <c r="O43" s="7" t="s">
        <v>215</v>
      </c>
      <c r="P43" s="7" t="s">
        <v>809</v>
      </c>
      <c r="Q43" s="7" t="s">
        <v>164</v>
      </c>
      <c r="R43" s="7" t="s">
        <v>810</v>
      </c>
      <c r="S43" s="7" t="s">
        <v>0</v>
      </c>
      <c r="T43" s="7" t="s">
        <v>0</v>
      </c>
      <c r="U43" s="122">
        <v>42159</v>
      </c>
      <c r="V43" s="122">
        <v>42158</v>
      </c>
      <c r="W43" s="7" t="str">
        <f t="shared" si="7"/>
        <v/>
      </c>
      <c r="X43" s="7" t="str">
        <f t="shared" si="8"/>
        <v/>
      </c>
      <c r="Y43" s="7" t="str">
        <f t="shared" ca="1" si="9"/>
        <v/>
      </c>
      <c r="Z43" s="7" t="str">
        <f>VLOOKUP($B:$B,TL!$A:$B,2,FALSE)</f>
        <v>Deeshal</v>
      </c>
      <c r="AA43" s="7">
        <f t="shared" si="10"/>
        <v>2</v>
      </c>
      <c r="AB43" s="7">
        <f t="shared" si="11"/>
        <v>2016</v>
      </c>
      <c r="AC43" s="7">
        <f t="shared" si="12"/>
        <v>2</v>
      </c>
      <c r="AD43" s="7">
        <f t="shared" si="13"/>
        <v>2016</v>
      </c>
    </row>
    <row r="44" spans="1:30" ht="14.45" x14ac:dyDescent="0.35">
      <c r="A44" s="7" t="s">
        <v>142</v>
      </c>
      <c r="B44" s="7" t="s">
        <v>9</v>
      </c>
      <c r="C44" s="7" t="s">
        <v>371</v>
      </c>
      <c r="D44" s="121">
        <v>9379</v>
      </c>
      <c r="E44" s="7" t="s">
        <v>10</v>
      </c>
      <c r="F44" s="122" t="s">
        <v>0</v>
      </c>
      <c r="G44" s="122">
        <v>42017</v>
      </c>
      <c r="H44" s="122">
        <v>42017</v>
      </c>
      <c r="I44" s="122">
        <v>42041</v>
      </c>
      <c r="J44" s="122">
        <v>42041</v>
      </c>
      <c r="K44" s="122">
        <v>42254</v>
      </c>
      <c r="L44" s="122" t="s">
        <v>0</v>
      </c>
      <c r="M44" s="122">
        <v>42488</v>
      </c>
      <c r="N44" s="122" t="s">
        <v>0</v>
      </c>
      <c r="O44" s="7" t="s">
        <v>743</v>
      </c>
      <c r="P44" s="7" t="s">
        <v>744</v>
      </c>
      <c r="Q44" s="7" t="s">
        <v>55</v>
      </c>
      <c r="R44" s="7" t="s">
        <v>704</v>
      </c>
      <c r="S44" s="7" t="s">
        <v>602</v>
      </c>
      <c r="T44" s="7" t="s">
        <v>0</v>
      </c>
      <c r="U44" s="122">
        <v>41948</v>
      </c>
      <c r="V44" s="122">
        <v>41942</v>
      </c>
      <c r="W44" s="7">
        <f t="shared" si="7"/>
        <v>338</v>
      </c>
      <c r="X44" s="7" t="str">
        <f t="shared" si="8"/>
        <v>Red Project</v>
      </c>
      <c r="Y44" s="7">
        <f t="shared" ca="1" si="9"/>
        <v>440</v>
      </c>
      <c r="Z44" s="7" t="str">
        <f>VLOOKUP($B:$B,TL!$A:$B,2,FALSE)</f>
        <v>Dean</v>
      </c>
      <c r="AA44" s="7" t="e">
        <f t="shared" si="10"/>
        <v>#VALUE!</v>
      </c>
      <c r="AB44" s="7" t="e">
        <f t="shared" si="11"/>
        <v>#VALUE!</v>
      </c>
      <c r="AC44" s="7">
        <f t="shared" si="12"/>
        <v>4</v>
      </c>
      <c r="AD44" s="7">
        <f t="shared" si="13"/>
        <v>2016</v>
      </c>
    </row>
    <row r="45" spans="1:30" ht="14.45" x14ac:dyDescent="0.35">
      <c r="A45" s="7" t="s">
        <v>56</v>
      </c>
      <c r="B45" s="7" t="s">
        <v>0</v>
      </c>
      <c r="C45" s="7" t="s">
        <v>25</v>
      </c>
      <c r="D45" s="121">
        <v>6192</v>
      </c>
      <c r="E45" s="7" t="s">
        <v>14</v>
      </c>
      <c r="F45" s="122" t="s">
        <v>0</v>
      </c>
      <c r="G45" s="122">
        <v>42151</v>
      </c>
      <c r="H45" s="122">
        <v>41780</v>
      </c>
      <c r="I45" s="122">
        <v>42235</v>
      </c>
      <c r="J45" s="122">
        <v>42235</v>
      </c>
      <c r="K45" s="122">
        <v>42314</v>
      </c>
      <c r="L45" s="122" t="s">
        <v>0</v>
      </c>
      <c r="M45" s="122">
        <v>42321</v>
      </c>
      <c r="N45" s="122" t="s">
        <v>0</v>
      </c>
      <c r="O45" s="7" t="s">
        <v>389</v>
      </c>
      <c r="P45" s="7" t="s">
        <v>870</v>
      </c>
      <c r="Q45" s="7" t="s">
        <v>55</v>
      </c>
      <c r="R45" s="7" t="s">
        <v>871</v>
      </c>
      <c r="S45" s="7" t="s">
        <v>0</v>
      </c>
      <c r="T45" s="7" t="s">
        <v>0</v>
      </c>
      <c r="U45" s="122">
        <v>41803</v>
      </c>
      <c r="V45" s="122">
        <v>41801</v>
      </c>
      <c r="W45" s="7">
        <f t="shared" si="7"/>
        <v>123</v>
      </c>
      <c r="X45" s="7" t="str">
        <f t="shared" si="8"/>
        <v/>
      </c>
      <c r="Y45" s="7">
        <f t="shared" ca="1" si="9"/>
        <v>246</v>
      </c>
      <c r="Z45" s="7" t="e">
        <f>VLOOKUP($B:$B,TL!$A:$B,2,FALSE)</f>
        <v>#N/A</v>
      </c>
      <c r="AA45" s="7" t="e">
        <f t="shared" si="10"/>
        <v>#VALUE!</v>
      </c>
      <c r="AB45" s="7" t="e">
        <f t="shared" si="11"/>
        <v>#VALUE!</v>
      </c>
      <c r="AC45" s="7">
        <f t="shared" si="12"/>
        <v>11</v>
      </c>
      <c r="AD45" s="7">
        <f t="shared" si="13"/>
        <v>2015</v>
      </c>
    </row>
    <row r="46" spans="1:30" ht="14.45" x14ac:dyDescent="0.35">
      <c r="A46" s="7" t="s">
        <v>333</v>
      </c>
      <c r="B46" s="7" t="s">
        <v>0</v>
      </c>
      <c r="C46" s="7" t="s">
        <v>9</v>
      </c>
      <c r="D46" s="121">
        <v>3360</v>
      </c>
      <c r="E46" s="7" t="s">
        <v>39</v>
      </c>
      <c r="F46" s="122">
        <v>42534</v>
      </c>
      <c r="G46" s="122" t="s">
        <v>0</v>
      </c>
      <c r="H46" s="122" t="s">
        <v>0</v>
      </c>
      <c r="I46" s="122" t="s">
        <v>0</v>
      </c>
      <c r="J46" s="122" t="s">
        <v>0</v>
      </c>
      <c r="K46" s="122" t="s">
        <v>0</v>
      </c>
      <c r="L46" s="122" t="s">
        <v>0</v>
      </c>
      <c r="M46" s="122" t="s">
        <v>0</v>
      </c>
      <c r="N46" s="122" t="s">
        <v>0</v>
      </c>
      <c r="O46" s="7" t="s">
        <v>0</v>
      </c>
      <c r="P46" s="7" t="s">
        <v>507</v>
      </c>
      <c r="Q46" s="7" t="s">
        <v>55</v>
      </c>
      <c r="R46" s="7" t="s">
        <v>508</v>
      </c>
      <c r="S46" s="7" t="s">
        <v>0</v>
      </c>
      <c r="T46" s="7" t="s">
        <v>0</v>
      </c>
      <c r="U46" s="122">
        <v>42398</v>
      </c>
      <c r="V46" s="122">
        <v>42381</v>
      </c>
      <c r="W46" s="7" t="e">
        <f t="shared" si="7"/>
        <v>#VALUE!</v>
      </c>
      <c r="X46" s="7" t="e">
        <f t="shared" si="8"/>
        <v>#VALUE!</v>
      </c>
      <c r="Y46" s="7" t="e">
        <f t="shared" ca="1" si="9"/>
        <v>#VALUE!</v>
      </c>
      <c r="Z46" s="7" t="e">
        <f>VLOOKUP($B:$B,TL!$A:$B,2,FALSE)</f>
        <v>#N/A</v>
      </c>
      <c r="AA46" s="7" t="e">
        <f t="shared" si="10"/>
        <v>#VALUE!</v>
      </c>
      <c r="AB46" s="7" t="e">
        <f t="shared" si="11"/>
        <v>#VALUE!</v>
      </c>
      <c r="AC46" s="7" t="e">
        <f t="shared" si="12"/>
        <v>#VALUE!</v>
      </c>
      <c r="AD46" s="7" t="e">
        <f t="shared" si="13"/>
        <v>#VALUE!</v>
      </c>
    </row>
    <row r="47" spans="1:30" ht="14.45" x14ac:dyDescent="0.35">
      <c r="A47" s="7" t="s">
        <v>85</v>
      </c>
      <c r="B47" s="7" t="s">
        <v>20</v>
      </c>
      <c r="C47" s="7" t="s">
        <v>373</v>
      </c>
      <c r="D47" s="121">
        <v>4680</v>
      </c>
      <c r="E47" s="7" t="s">
        <v>10</v>
      </c>
      <c r="F47" s="122">
        <v>42247</v>
      </c>
      <c r="G47" s="122">
        <v>42242</v>
      </c>
      <c r="H47" s="122">
        <v>42242</v>
      </c>
      <c r="I47" s="122">
        <v>42380</v>
      </c>
      <c r="J47" s="122">
        <v>42333</v>
      </c>
      <c r="K47" s="122">
        <v>42310</v>
      </c>
      <c r="L47" s="122" t="s">
        <v>0</v>
      </c>
      <c r="M47" s="122">
        <v>42482</v>
      </c>
      <c r="N47" s="122" t="s">
        <v>0</v>
      </c>
      <c r="O47" s="7" t="s">
        <v>708</v>
      </c>
      <c r="P47" s="7" t="s">
        <v>709</v>
      </c>
      <c r="Q47" s="7" t="s">
        <v>55</v>
      </c>
      <c r="R47" s="7" t="s">
        <v>710</v>
      </c>
      <c r="S47" s="7" t="s">
        <v>415</v>
      </c>
      <c r="T47" s="7" t="s">
        <v>0</v>
      </c>
      <c r="U47" s="122">
        <v>42117</v>
      </c>
      <c r="V47" s="122">
        <v>42123</v>
      </c>
      <c r="W47" s="7">
        <f t="shared" si="7"/>
        <v>173</v>
      </c>
      <c r="X47" s="7" t="str">
        <f t="shared" si="8"/>
        <v>Red Project</v>
      </c>
      <c r="Y47" s="7">
        <f t="shared" ca="1" si="9"/>
        <v>148</v>
      </c>
      <c r="Z47" s="7" t="str">
        <f>VLOOKUP($B:$B,TL!$A:$B,2,FALSE)</f>
        <v>Dean</v>
      </c>
      <c r="AA47" s="7" t="e">
        <f t="shared" si="10"/>
        <v>#VALUE!</v>
      </c>
      <c r="AB47" s="7" t="e">
        <f t="shared" si="11"/>
        <v>#VALUE!</v>
      </c>
      <c r="AC47" s="7">
        <f t="shared" si="12"/>
        <v>4</v>
      </c>
      <c r="AD47" s="7">
        <f t="shared" si="13"/>
        <v>2016</v>
      </c>
    </row>
    <row r="48" spans="1:30" ht="14.45" x14ac:dyDescent="0.35">
      <c r="A48" s="7" t="s">
        <v>312</v>
      </c>
      <c r="B48" s="7" t="s">
        <v>0</v>
      </c>
      <c r="C48" s="7" t="s">
        <v>279</v>
      </c>
      <c r="D48" s="121">
        <v>1764</v>
      </c>
      <c r="E48" s="7" t="s">
        <v>39</v>
      </c>
      <c r="F48" s="122">
        <v>42508</v>
      </c>
      <c r="G48" s="122" t="s">
        <v>0</v>
      </c>
      <c r="H48" s="122" t="s">
        <v>0</v>
      </c>
      <c r="I48" s="122" t="s">
        <v>0</v>
      </c>
      <c r="J48" s="122" t="s">
        <v>0</v>
      </c>
      <c r="K48" s="122" t="s">
        <v>0</v>
      </c>
      <c r="L48" s="122" t="s">
        <v>0</v>
      </c>
      <c r="M48" s="122" t="s">
        <v>0</v>
      </c>
      <c r="N48" s="122" t="s">
        <v>0</v>
      </c>
      <c r="O48" s="7" t="s">
        <v>0</v>
      </c>
      <c r="P48" s="7" t="s">
        <v>448</v>
      </c>
      <c r="Q48" s="7" t="s">
        <v>0</v>
      </c>
      <c r="R48" s="7" t="s">
        <v>449</v>
      </c>
      <c r="S48" s="7" t="s">
        <v>415</v>
      </c>
      <c r="T48" s="7" t="s">
        <v>0</v>
      </c>
      <c r="U48" s="122">
        <v>42429</v>
      </c>
      <c r="V48" s="122">
        <v>42423</v>
      </c>
      <c r="W48" s="7" t="e">
        <f t="shared" si="7"/>
        <v>#VALUE!</v>
      </c>
      <c r="X48" s="7" t="e">
        <f t="shared" si="8"/>
        <v>#VALUE!</v>
      </c>
      <c r="Y48" s="7" t="e">
        <f t="shared" ca="1" si="9"/>
        <v>#VALUE!</v>
      </c>
      <c r="Z48" s="7" t="e">
        <f>VLOOKUP($B:$B,TL!$A:$B,2,FALSE)</f>
        <v>#N/A</v>
      </c>
      <c r="AA48" s="7" t="e">
        <f t="shared" si="10"/>
        <v>#VALUE!</v>
      </c>
      <c r="AB48" s="7" t="e">
        <f t="shared" si="11"/>
        <v>#VALUE!</v>
      </c>
      <c r="AC48" s="7" t="e">
        <f t="shared" si="12"/>
        <v>#VALUE!</v>
      </c>
      <c r="AD48" s="7" t="e">
        <f t="shared" si="13"/>
        <v>#VALUE!</v>
      </c>
    </row>
    <row r="49" spans="1:30" ht="14.45" x14ac:dyDescent="0.35">
      <c r="A49" s="7" t="s">
        <v>387</v>
      </c>
      <c r="B49" s="7" t="s">
        <v>0</v>
      </c>
      <c r="C49" s="7" t="s">
        <v>123</v>
      </c>
      <c r="D49" s="121">
        <v>2814</v>
      </c>
      <c r="E49" s="7" t="s">
        <v>39</v>
      </c>
      <c r="F49" s="122" t="s">
        <v>0</v>
      </c>
      <c r="G49" s="122" t="s">
        <v>0</v>
      </c>
      <c r="H49" s="122" t="s">
        <v>0</v>
      </c>
      <c r="I49" s="122" t="s">
        <v>0</v>
      </c>
      <c r="J49" s="122" t="s">
        <v>0</v>
      </c>
      <c r="K49" s="122" t="s">
        <v>0</v>
      </c>
      <c r="L49" s="122" t="s">
        <v>0</v>
      </c>
      <c r="M49" s="122">
        <v>36526</v>
      </c>
      <c r="N49" s="122" t="s">
        <v>0</v>
      </c>
      <c r="O49" s="7" t="s">
        <v>0</v>
      </c>
      <c r="P49" s="7" t="s">
        <v>837</v>
      </c>
      <c r="Q49" s="7" t="s">
        <v>164</v>
      </c>
      <c r="R49" s="7" t="s">
        <v>838</v>
      </c>
      <c r="S49" s="7" t="s">
        <v>415</v>
      </c>
      <c r="T49" s="7" t="s">
        <v>0</v>
      </c>
      <c r="U49" s="122">
        <v>42096</v>
      </c>
      <c r="V49" s="122">
        <v>42094</v>
      </c>
      <c r="W49" s="7" t="e">
        <f t="shared" si="7"/>
        <v>#VALUE!</v>
      </c>
      <c r="X49" s="7" t="e">
        <f t="shared" si="8"/>
        <v>#VALUE!</v>
      </c>
      <c r="Y49" s="7" t="e">
        <f t="shared" ca="1" si="9"/>
        <v>#VALUE!</v>
      </c>
      <c r="Z49" s="7" t="e">
        <f>VLOOKUP($B:$B,TL!$A:$B,2,FALSE)</f>
        <v>#N/A</v>
      </c>
      <c r="AA49" s="7" t="e">
        <f t="shared" si="10"/>
        <v>#VALUE!</v>
      </c>
      <c r="AB49" s="7" t="e">
        <f t="shared" si="11"/>
        <v>#VALUE!</v>
      </c>
      <c r="AC49" s="7">
        <f t="shared" si="12"/>
        <v>1</v>
      </c>
      <c r="AD49" s="7">
        <f t="shared" si="13"/>
        <v>2000</v>
      </c>
    </row>
    <row r="50" spans="1:30" ht="14.45" x14ac:dyDescent="0.35">
      <c r="A50" s="7" t="s">
        <v>220</v>
      </c>
      <c r="B50" s="7" t="s">
        <v>221</v>
      </c>
      <c r="C50" s="7" t="s">
        <v>0</v>
      </c>
      <c r="D50" s="121">
        <v>3780</v>
      </c>
      <c r="E50" s="7" t="s">
        <v>10</v>
      </c>
      <c r="F50" s="122">
        <v>41852</v>
      </c>
      <c r="G50" s="122">
        <v>42451</v>
      </c>
      <c r="H50" s="122">
        <v>41883</v>
      </c>
      <c r="I50" s="122">
        <v>42495</v>
      </c>
      <c r="J50" s="122" t="s">
        <v>0</v>
      </c>
      <c r="K50" s="122" t="s">
        <v>0</v>
      </c>
      <c r="L50" s="122" t="s">
        <v>0</v>
      </c>
      <c r="M50" s="122">
        <v>42527</v>
      </c>
      <c r="N50" s="122" t="s">
        <v>0</v>
      </c>
      <c r="O50" s="7" t="s">
        <v>867</v>
      </c>
      <c r="P50" s="7" t="s">
        <v>868</v>
      </c>
      <c r="Q50" s="7" t="s">
        <v>164</v>
      </c>
      <c r="R50" s="7" t="s">
        <v>869</v>
      </c>
      <c r="S50" s="7" t="s">
        <v>415</v>
      </c>
      <c r="T50" s="7" t="s">
        <v>0</v>
      </c>
      <c r="U50" s="122">
        <v>41856</v>
      </c>
      <c r="V50" s="122">
        <v>41841</v>
      </c>
      <c r="W50" s="7">
        <f t="shared" si="7"/>
        <v>55</v>
      </c>
      <c r="X50" s="7" t="str">
        <f t="shared" si="8"/>
        <v/>
      </c>
      <c r="Y50" s="7" t="e">
        <f t="shared" ca="1" si="9"/>
        <v>#VALUE!</v>
      </c>
      <c r="Z50" s="7" t="str">
        <f>VLOOKUP($B:$B,TL!$A:$B,2,FALSE)</f>
        <v>Deeshal</v>
      </c>
      <c r="AA50" s="7" t="e">
        <f t="shared" si="10"/>
        <v>#VALUE!</v>
      </c>
      <c r="AB50" s="7" t="e">
        <f t="shared" si="11"/>
        <v>#VALUE!</v>
      </c>
      <c r="AC50" s="7">
        <f t="shared" si="12"/>
        <v>6</v>
      </c>
      <c r="AD50" s="7">
        <f t="shared" si="13"/>
        <v>2016</v>
      </c>
    </row>
    <row r="51" spans="1:30" ht="14.45" x14ac:dyDescent="0.35">
      <c r="A51" s="7" t="s">
        <v>454</v>
      </c>
      <c r="B51" s="7" t="s">
        <v>244</v>
      </c>
      <c r="C51" s="7" t="s">
        <v>331</v>
      </c>
      <c r="D51" s="121">
        <v>180</v>
      </c>
      <c r="E51" s="7" t="s">
        <v>39</v>
      </c>
      <c r="F51" s="122" t="s">
        <v>0</v>
      </c>
      <c r="G51" s="122">
        <v>42480</v>
      </c>
      <c r="H51" s="122" t="s">
        <v>0</v>
      </c>
      <c r="I51" s="122">
        <v>42523</v>
      </c>
      <c r="J51" s="122" t="s">
        <v>0</v>
      </c>
      <c r="K51" s="122" t="s">
        <v>0</v>
      </c>
      <c r="L51" s="122" t="s">
        <v>0</v>
      </c>
      <c r="M51" s="122" t="s">
        <v>0</v>
      </c>
      <c r="N51" s="122" t="s">
        <v>0</v>
      </c>
      <c r="O51" s="7" t="s">
        <v>0</v>
      </c>
      <c r="P51" s="7" t="s">
        <v>0</v>
      </c>
      <c r="Q51" s="7" t="s">
        <v>0</v>
      </c>
      <c r="R51" s="7" t="s">
        <v>455</v>
      </c>
      <c r="S51" s="7" t="s">
        <v>415</v>
      </c>
      <c r="T51" s="7" t="s">
        <v>0</v>
      </c>
      <c r="U51" s="122">
        <v>42426</v>
      </c>
      <c r="V51" s="122">
        <v>42417</v>
      </c>
      <c r="W51" s="7" t="e">
        <f t="shared" si="7"/>
        <v>#VALUE!</v>
      </c>
      <c r="X51" s="7" t="e">
        <f t="shared" si="8"/>
        <v>#VALUE!</v>
      </c>
      <c r="Y51" s="7" t="e">
        <f t="shared" ca="1" si="9"/>
        <v>#VALUE!</v>
      </c>
      <c r="Z51" s="7" t="str">
        <f>VLOOKUP($B:$B,TL!$A:$B,2,FALSE)</f>
        <v>Deeshal</v>
      </c>
      <c r="AA51" s="7" t="e">
        <f t="shared" si="10"/>
        <v>#VALUE!</v>
      </c>
      <c r="AB51" s="7" t="e">
        <f t="shared" si="11"/>
        <v>#VALUE!</v>
      </c>
      <c r="AC51" s="7" t="e">
        <f t="shared" si="12"/>
        <v>#VALUE!</v>
      </c>
      <c r="AD51" s="7" t="e">
        <f t="shared" si="13"/>
        <v>#VALUE!</v>
      </c>
    </row>
    <row r="52" spans="1:30" ht="14.45" x14ac:dyDescent="0.35">
      <c r="A52" s="7" t="s">
        <v>315</v>
      </c>
      <c r="B52" s="7" t="s">
        <v>244</v>
      </c>
      <c r="C52" s="7" t="s">
        <v>244</v>
      </c>
      <c r="D52" s="121">
        <v>1260</v>
      </c>
      <c r="E52" s="7" t="s">
        <v>39</v>
      </c>
      <c r="F52" s="122">
        <v>42480</v>
      </c>
      <c r="G52" s="122" t="s">
        <v>0</v>
      </c>
      <c r="H52" s="122" t="s">
        <v>0</v>
      </c>
      <c r="I52" s="122" t="s">
        <v>0</v>
      </c>
      <c r="J52" s="122" t="s">
        <v>0</v>
      </c>
      <c r="K52" s="122" t="s">
        <v>0</v>
      </c>
      <c r="L52" s="122" t="s">
        <v>0</v>
      </c>
      <c r="M52" s="122" t="s">
        <v>0</v>
      </c>
      <c r="N52" s="122" t="s">
        <v>0</v>
      </c>
      <c r="O52" s="7" t="s">
        <v>456</v>
      </c>
      <c r="P52" s="7" t="s">
        <v>457</v>
      </c>
      <c r="Q52" s="7" t="s">
        <v>0</v>
      </c>
      <c r="R52" s="7" t="s">
        <v>455</v>
      </c>
      <c r="S52" s="7" t="s">
        <v>415</v>
      </c>
      <c r="T52" s="7" t="s">
        <v>0</v>
      </c>
      <c r="U52" s="122">
        <v>42426</v>
      </c>
      <c r="V52" s="122">
        <v>42417</v>
      </c>
      <c r="W52" s="7" t="e">
        <f t="shared" si="7"/>
        <v>#VALUE!</v>
      </c>
      <c r="X52" s="7" t="e">
        <f t="shared" si="8"/>
        <v>#VALUE!</v>
      </c>
      <c r="Y52" s="7" t="e">
        <f t="shared" ca="1" si="9"/>
        <v>#VALUE!</v>
      </c>
      <c r="Z52" s="7" t="str">
        <f>VLOOKUP($B:$B,TL!$A:$B,2,FALSE)</f>
        <v>Deeshal</v>
      </c>
      <c r="AA52" s="7" t="e">
        <f t="shared" si="10"/>
        <v>#VALUE!</v>
      </c>
      <c r="AB52" s="7" t="e">
        <f t="shared" si="11"/>
        <v>#VALUE!</v>
      </c>
      <c r="AC52" s="7" t="e">
        <f t="shared" si="12"/>
        <v>#VALUE!</v>
      </c>
      <c r="AD52" s="7" t="e">
        <f t="shared" si="13"/>
        <v>#VALUE!</v>
      </c>
    </row>
    <row r="53" spans="1:30" ht="14.45" x14ac:dyDescent="0.35">
      <c r="A53" s="7" t="s">
        <v>318</v>
      </c>
      <c r="B53" s="7" t="s">
        <v>0</v>
      </c>
      <c r="C53" s="7" t="s">
        <v>20</v>
      </c>
      <c r="D53" s="121">
        <v>4200</v>
      </c>
      <c r="E53" s="7" t="s">
        <v>14</v>
      </c>
      <c r="F53" s="122">
        <v>42492</v>
      </c>
      <c r="G53" s="122" t="s">
        <v>0</v>
      </c>
      <c r="H53" s="122" t="s">
        <v>0</v>
      </c>
      <c r="I53" s="122" t="s">
        <v>0</v>
      </c>
      <c r="J53" s="122" t="s">
        <v>0</v>
      </c>
      <c r="K53" s="122" t="s">
        <v>0</v>
      </c>
      <c r="L53" s="122" t="s">
        <v>0</v>
      </c>
      <c r="M53" s="122" t="s">
        <v>0</v>
      </c>
      <c r="N53" s="122" t="s">
        <v>0</v>
      </c>
      <c r="O53" s="7" t="s">
        <v>0</v>
      </c>
      <c r="P53" s="7" t="s">
        <v>463</v>
      </c>
      <c r="Q53" s="7" t="s">
        <v>55</v>
      </c>
      <c r="R53" s="7" t="s">
        <v>464</v>
      </c>
      <c r="S53" s="7" t="s">
        <v>415</v>
      </c>
      <c r="T53" s="7" t="s">
        <v>0</v>
      </c>
      <c r="U53" s="122">
        <v>42418</v>
      </c>
      <c r="V53" s="122">
        <v>42411</v>
      </c>
      <c r="W53" s="7" t="e">
        <f t="shared" si="7"/>
        <v>#VALUE!</v>
      </c>
      <c r="X53" s="7" t="e">
        <f t="shared" si="8"/>
        <v>#VALUE!</v>
      </c>
      <c r="Y53" s="7" t="e">
        <f t="shared" ca="1" si="9"/>
        <v>#VALUE!</v>
      </c>
      <c r="Z53" s="7" t="e">
        <f>VLOOKUP($B:$B,TL!$A:$B,2,FALSE)</f>
        <v>#N/A</v>
      </c>
      <c r="AA53" s="7" t="e">
        <f t="shared" si="10"/>
        <v>#VALUE!</v>
      </c>
      <c r="AB53" s="7" t="e">
        <f t="shared" si="11"/>
        <v>#VALUE!</v>
      </c>
      <c r="AC53" s="7" t="e">
        <f t="shared" si="12"/>
        <v>#VALUE!</v>
      </c>
      <c r="AD53" s="7" t="e">
        <f t="shared" si="13"/>
        <v>#VALUE!</v>
      </c>
    </row>
    <row r="54" spans="1:30" ht="14.45" x14ac:dyDescent="0.35">
      <c r="A54" s="7" t="s">
        <v>112</v>
      </c>
      <c r="B54" s="7" t="s">
        <v>9</v>
      </c>
      <c r="C54" s="7" t="s">
        <v>9</v>
      </c>
      <c r="D54" s="121">
        <v>3360</v>
      </c>
      <c r="E54" s="7" t="s">
        <v>80</v>
      </c>
      <c r="F54" s="122">
        <v>42382</v>
      </c>
      <c r="G54" s="122">
        <v>42382</v>
      </c>
      <c r="H54" s="122">
        <v>42382</v>
      </c>
      <c r="I54" s="122">
        <v>42429</v>
      </c>
      <c r="J54" s="122">
        <v>42405</v>
      </c>
      <c r="K54" s="122" t="s">
        <v>0</v>
      </c>
      <c r="L54" s="122" t="s">
        <v>0</v>
      </c>
      <c r="M54" s="122">
        <v>42464</v>
      </c>
      <c r="N54" s="122">
        <v>42457</v>
      </c>
      <c r="O54" s="7" t="s">
        <v>282</v>
      </c>
      <c r="P54" s="7" t="s">
        <v>832</v>
      </c>
      <c r="Q54" s="7" t="s">
        <v>55</v>
      </c>
      <c r="R54" s="7" t="s">
        <v>833</v>
      </c>
      <c r="S54" s="7" t="s">
        <v>0</v>
      </c>
      <c r="T54" s="7" t="s">
        <v>0</v>
      </c>
      <c r="U54" s="122">
        <v>42110</v>
      </c>
      <c r="V54" s="122">
        <v>42108</v>
      </c>
      <c r="W54" s="7" t="str">
        <f t="shared" si="7"/>
        <v/>
      </c>
      <c r="X54" s="7" t="str">
        <f t="shared" si="8"/>
        <v/>
      </c>
      <c r="Y54" s="7" t="str">
        <f t="shared" ca="1" si="9"/>
        <v/>
      </c>
      <c r="Z54" s="7" t="str">
        <f>VLOOKUP($B:$B,TL!$A:$B,2,FALSE)</f>
        <v>Dean</v>
      </c>
      <c r="AA54" s="7">
        <f t="shared" si="10"/>
        <v>3</v>
      </c>
      <c r="AB54" s="7">
        <f t="shared" si="11"/>
        <v>2016</v>
      </c>
      <c r="AC54" s="7">
        <f t="shared" si="12"/>
        <v>4</v>
      </c>
      <c r="AD54" s="7">
        <f t="shared" si="13"/>
        <v>2016</v>
      </c>
    </row>
    <row r="55" spans="1:30" ht="14.45" x14ac:dyDescent="0.35">
      <c r="A55" s="7" t="s">
        <v>338</v>
      </c>
      <c r="B55" s="7" t="s">
        <v>0</v>
      </c>
      <c r="C55" s="7" t="s">
        <v>204</v>
      </c>
      <c r="D55" s="121">
        <v>420</v>
      </c>
      <c r="E55" s="7" t="s">
        <v>39</v>
      </c>
      <c r="F55" s="122">
        <v>42514</v>
      </c>
      <c r="G55" s="122" t="s">
        <v>0</v>
      </c>
      <c r="H55" s="122" t="s">
        <v>0</v>
      </c>
      <c r="I55" s="122" t="s">
        <v>0</v>
      </c>
      <c r="J55" s="122" t="s">
        <v>0</v>
      </c>
      <c r="K55" s="122" t="s">
        <v>0</v>
      </c>
      <c r="L55" s="122" t="s">
        <v>0</v>
      </c>
      <c r="M55" s="122" t="s">
        <v>0</v>
      </c>
      <c r="N55" s="122" t="s">
        <v>0</v>
      </c>
      <c r="O55" s="7" t="s">
        <v>0</v>
      </c>
      <c r="P55" s="7" t="s">
        <v>523</v>
      </c>
      <c r="Q55" s="7" t="s">
        <v>55</v>
      </c>
      <c r="R55" s="7" t="s">
        <v>524</v>
      </c>
      <c r="S55" s="7" t="s">
        <v>0</v>
      </c>
      <c r="T55" s="7" t="s">
        <v>0</v>
      </c>
      <c r="U55" s="122">
        <v>42376</v>
      </c>
      <c r="V55" s="122">
        <v>42361</v>
      </c>
      <c r="W55" s="7" t="e">
        <f t="shared" si="7"/>
        <v>#VALUE!</v>
      </c>
      <c r="X55" s="7" t="e">
        <f t="shared" si="8"/>
        <v>#VALUE!</v>
      </c>
      <c r="Y55" s="7" t="e">
        <f t="shared" ca="1" si="9"/>
        <v>#VALUE!</v>
      </c>
      <c r="Z55" s="7" t="e">
        <f>VLOOKUP($B:$B,TL!$A:$B,2,FALSE)</f>
        <v>#N/A</v>
      </c>
      <c r="AA55" s="7" t="e">
        <f t="shared" si="10"/>
        <v>#VALUE!</v>
      </c>
      <c r="AB55" s="7" t="e">
        <f t="shared" si="11"/>
        <v>#VALUE!</v>
      </c>
      <c r="AC55" s="7" t="e">
        <f t="shared" si="12"/>
        <v>#VALUE!</v>
      </c>
      <c r="AD55" s="7" t="e">
        <f t="shared" si="13"/>
        <v>#VALUE!</v>
      </c>
    </row>
    <row r="56" spans="1:30" ht="14.45" x14ac:dyDescent="0.35">
      <c r="A56" s="7" t="s">
        <v>349</v>
      </c>
      <c r="B56" s="7" t="s">
        <v>0</v>
      </c>
      <c r="C56" s="7" t="s">
        <v>204</v>
      </c>
      <c r="D56" s="121">
        <v>3180</v>
      </c>
      <c r="E56" s="7" t="s">
        <v>39</v>
      </c>
      <c r="F56" s="122">
        <v>42534</v>
      </c>
      <c r="G56" s="122" t="s">
        <v>0</v>
      </c>
      <c r="H56" s="122" t="s">
        <v>0</v>
      </c>
      <c r="I56" s="122" t="s">
        <v>0</v>
      </c>
      <c r="J56" s="122" t="s">
        <v>0</v>
      </c>
      <c r="K56" s="122" t="s">
        <v>0</v>
      </c>
      <c r="L56" s="122" t="s">
        <v>0</v>
      </c>
      <c r="M56" s="122" t="s">
        <v>0</v>
      </c>
      <c r="N56" s="122" t="s">
        <v>0</v>
      </c>
      <c r="O56" s="7" t="s">
        <v>0</v>
      </c>
      <c r="P56" s="7" t="s">
        <v>581</v>
      </c>
      <c r="Q56" s="7" t="s">
        <v>55</v>
      </c>
      <c r="R56" s="7" t="s">
        <v>582</v>
      </c>
      <c r="S56" s="7" t="s">
        <v>0</v>
      </c>
      <c r="T56" s="7" t="s">
        <v>0</v>
      </c>
      <c r="U56" s="122">
        <v>42346</v>
      </c>
      <c r="V56" s="122">
        <v>42338</v>
      </c>
      <c r="W56" s="7" t="e">
        <f t="shared" si="7"/>
        <v>#VALUE!</v>
      </c>
      <c r="X56" s="7" t="e">
        <f t="shared" si="8"/>
        <v>#VALUE!</v>
      </c>
      <c r="Y56" s="7" t="e">
        <f t="shared" ca="1" si="9"/>
        <v>#VALUE!</v>
      </c>
      <c r="Z56" s="7" t="e">
        <f>VLOOKUP($B:$B,TL!$A:$B,2,FALSE)</f>
        <v>#N/A</v>
      </c>
      <c r="AA56" s="7" t="e">
        <f t="shared" si="10"/>
        <v>#VALUE!</v>
      </c>
      <c r="AB56" s="7" t="e">
        <f t="shared" si="11"/>
        <v>#VALUE!</v>
      </c>
      <c r="AC56" s="7" t="e">
        <f t="shared" si="12"/>
        <v>#VALUE!</v>
      </c>
      <c r="AD56" s="7" t="e">
        <f t="shared" si="13"/>
        <v>#VALUE!</v>
      </c>
    </row>
    <row r="57" spans="1:30" ht="14.45" x14ac:dyDescent="0.35">
      <c r="A57" s="7" t="s">
        <v>108</v>
      </c>
      <c r="B57" s="7" t="s">
        <v>9</v>
      </c>
      <c r="C57" s="7" t="s">
        <v>9</v>
      </c>
      <c r="D57" s="121">
        <v>3150</v>
      </c>
      <c r="E57" s="7" t="s">
        <v>10</v>
      </c>
      <c r="F57" s="122">
        <v>42308</v>
      </c>
      <c r="G57" s="122">
        <v>42285</v>
      </c>
      <c r="H57" s="122">
        <v>42284</v>
      </c>
      <c r="I57" s="122">
        <v>42285</v>
      </c>
      <c r="J57" s="122">
        <v>42311</v>
      </c>
      <c r="K57" s="122">
        <v>42353</v>
      </c>
      <c r="L57" s="122" t="s">
        <v>0</v>
      </c>
      <c r="M57" s="122">
        <v>42482</v>
      </c>
      <c r="N57" s="122" t="s">
        <v>0</v>
      </c>
      <c r="O57" s="7" t="s">
        <v>692</v>
      </c>
      <c r="P57" s="7" t="s">
        <v>693</v>
      </c>
      <c r="Q57" s="7" t="s">
        <v>55</v>
      </c>
      <c r="R57" s="7" t="s">
        <v>694</v>
      </c>
      <c r="S57" s="7" t="s">
        <v>415</v>
      </c>
      <c r="T57" s="7" t="s">
        <v>0</v>
      </c>
      <c r="U57" s="122">
        <v>42150</v>
      </c>
      <c r="V57" s="122">
        <v>42151</v>
      </c>
      <c r="W57" s="7">
        <f t="shared" si="7"/>
        <v>142</v>
      </c>
      <c r="X57" s="7" t="str">
        <f t="shared" si="8"/>
        <v>Red Project</v>
      </c>
      <c r="Y57" s="7">
        <f t="shared" ca="1" si="9"/>
        <v>170</v>
      </c>
      <c r="Z57" s="7" t="str">
        <f>VLOOKUP($B:$B,TL!$A:$B,2,FALSE)</f>
        <v>Dean</v>
      </c>
      <c r="AA57" s="7" t="e">
        <f t="shared" si="10"/>
        <v>#VALUE!</v>
      </c>
      <c r="AB57" s="7" t="e">
        <f t="shared" si="11"/>
        <v>#VALUE!</v>
      </c>
      <c r="AC57" s="7">
        <f t="shared" si="12"/>
        <v>4</v>
      </c>
      <c r="AD57" s="7">
        <f t="shared" si="13"/>
        <v>2016</v>
      </c>
    </row>
    <row r="58" spans="1:30" ht="14.45" x14ac:dyDescent="0.35">
      <c r="A58" s="7" t="s">
        <v>31</v>
      </c>
      <c r="B58" s="7" t="s">
        <v>9</v>
      </c>
      <c r="C58" s="7" t="s">
        <v>374</v>
      </c>
      <c r="D58" s="121">
        <v>3600</v>
      </c>
      <c r="E58" s="7" t="s">
        <v>10</v>
      </c>
      <c r="F58" s="122" t="s">
        <v>0</v>
      </c>
      <c r="G58" s="122">
        <v>41988</v>
      </c>
      <c r="H58" s="122">
        <v>41987</v>
      </c>
      <c r="I58" s="122">
        <v>42070</v>
      </c>
      <c r="J58" s="122">
        <v>42039</v>
      </c>
      <c r="K58" s="122">
        <v>42165</v>
      </c>
      <c r="L58" s="122" t="s">
        <v>0</v>
      </c>
      <c r="M58" s="122">
        <v>42478</v>
      </c>
      <c r="N58" s="122" t="s">
        <v>0</v>
      </c>
      <c r="O58" s="7" t="s">
        <v>748</v>
      </c>
      <c r="P58" s="7" t="s">
        <v>749</v>
      </c>
      <c r="Q58" s="7" t="s">
        <v>55</v>
      </c>
      <c r="R58" s="7" t="s">
        <v>750</v>
      </c>
      <c r="S58" s="7" t="s">
        <v>602</v>
      </c>
      <c r="T58" s="7" t="s">
        <v>0</v>
      </c>
      <c r="U58" s="122">
        <v>41928</v>
      </c>
      <c r="V58" s="122">
        <v>41920</v>
      </c>
      <c r="W58" s="7">
        <f t="shared" si="7"/>
        <v>351</v>
      </c>
      <c r="X58" s="7" t="str">
        <f t="shared" si="8"/>
        <v>Red Project</v>
      </c>
      <c r="Y58" s="7">
        <f t="shared" ca="1" si="9"/>
        <v>442</v>
      </c>
      <c r="Z58" s="7" t="str">
        <f>VLOOKUP($B:$B,TL!$A:$B,2,FALSE)</f>
        <v>Dean</v>
      </c>
      <c r="AA58" s="7" t="e">
        <f t="shared" si="10"/>
        <v>#VALUE!</v>
      </c>
      <c r="AB58" s="7" t="e">
        <f t="shared" si="11"/>
        <v>#VALUE!</v>
      </c>
      <c r="AC58" s="7">
        <f t="shared" si="12"/>
        <v>4</v>
      </c>
      <c r="AD58" s="7">
        <f t="shared" si="13"/>
        <v>2016</v>
      </c>
    </row>
    <row r="59" spans="1:30" ht="14.45" x14ac:dyDescent="0.35">
      <c r="A59" s="7" t="s">
        <v>400</v>
      </c>
      <c r="B59" s="7" t="s">
        <v>244</v>
      </c>
      <c r="C59" s="7" t="s">
        <v>331</v>
      </c>
      <c r="D59" s="121">
        <v>126</v>
      </c>
      <c r="E59" s="7" t="s">
        <v>39</v>
      </c>
      <c r="F59" s="122" t="s">
        <v>0</v>
      </c>
      <c r="G59" s="122" t="s">
        <v>0</v>
      </c>
      <c r="H59" s="122" t="s">
        <v>0</v>
      </c>
      <c r="I59" s="122" t="s">
        <v>0</v>
      </c>
      <c r="J59" s="122" t="s">
        <v>0</v>
      </c>
      <c r="K59" s="122" t="s">
        <v>0</v>
      </c>
      <c r="L59" s="122" t="s">
        <v>0</v>
      </c>
      <c r="M59" s="122" t="s">
        <v>0</v>
      </c>
      <c r="N59" s="122" t="s">
        <v>0</v>
      </c>
      <c r="O59" s="7" t="s">
        <v>0</v>
      </c>
      <c r="P59" s="7" t="s">
        <v>0</v>
      </c>
      <c r="Q59" s="7" t="s">
        <v>164</v>
      </c>
      <c r="R59" s="7" t="s">
        <v>468</v>
      </c>
      <c r="S59" s="7" t="s">
        <v>415</v>
      </c>
      <c r="T59" s="7" t="s">
        <v>0</v>
      </c>
      <c r="U59" s="122">
        <v>42415</v>
      </c>
      <c r="V59" s="122">
        <v>42408</v>
      </c>
      <c r="W59" s="7" t="e">
        <f t="shared" si="7"/>
        <v>#VALUE!</v>
      </c>
      <c r="X59" s="7" t="e">
        <f t="shared" si="8"/>
        <v>#VALUE!</v>
      </c>
      <c r="Y59" s="7" t="e">
        <f t="shared" ca="1" si="9"/>
        <v>#VALUE!</v>
      </c>
      <c r="Z59" s="7" t="str">
        <f>VLOOKUP($B:$B,TL!$A:$B,2,FALSE)</f>
        <v>Deeshal</v>
      </c>
      <c r="AA59" s="7" t="e">
        <f t="shared" si="10"/>
        <v>#VALUE!</v>
      </c>
      <c r="AB59" s="7" t="e">
        <f t="shared" si="11"/>
        <v>#VALUE!</v>
      </c>
      <c r="AC59" s="7" t="e">
        <f t="shared" si="12"/>
        <v>#VALUE!</v>
      </c>
      <c r="AD59" s="7" t="e">
        <f t="shared" si="13"/>
        <v>#VALUE!</v>
      </c>
    </row>
    <row r="60" spans="1:30" ht="14.45" x14ac:dyDescent="0.35">
      <c r="A60" s="7" t="s">
        <v>304</v>
      </c>
      <c r="B60" s="7" t="s">
        <v>0</v>
      </c>
      <c r="C60" s="7" t="s">
        <v>305</v>
      </c>
      <c r="D60" s="121">
        <v>1200</v>
      </c>
      <c r="E60" s="7" t="s">
        <v>39</v>
      </c>
      <c r="F60" s="122">
        <v>42507</v>
      </c>
      <c r="G60" s="122" t="s">
        <v>0</v>
      </c>
      <c r="H60" s="122" t="s">
        <v>0</v>
      </c>
      <c r="I60" s="122" t="s">
        <v>0</v>
      </c>
      <c r="J60" s="122" t="s">
        <v>0</v>
      </c>
      <c r="K60" s="122" t="s">
        <v>0</v>
      </c>
      <c r="L60" s="122" t="s">
        <v>0</v>
      </c>
      <c r="M60" s="122" t="s">
        <v>0</v>
      </c>
      <c r="N60" s="122" t="s">
        <v>0</v>
      </c>
      <c r="O60" s="7" t="s">
        <v>0</v>
      </c>
      <c r="P60" s="7" t="s">
        <v>432</v>
      </c>
      <c r="Q60" s="7" t="s">
        <v>0</v>
      </c>
      <c r="R60" s="7" t="s">
        <v>433</v>
      </c>
      <c r="S60" s="7" t="s">
        <v>415</v>
      </c>
      <c r="T60" s="7" t="s">
        <v>0</v>
      </c>
      <c r="U60" s="122">
        <v>42445</v>
      </c>
      <c r="V60" s="122">
        <v>42439</v>
      </c>
      <c r="W60" s="7" t="e">
        <f t="shared" si="7"/>
        <v>#VALUE!</v>
      </c>
      <c r="X60" s="7" t="e">
        <f t="shared" si="8"/>
        <v>#VALUE!</v>
      </c>
      <c r="Y60" s="7" t="e">
        <f t="shared" ca="1" si="9"/>
        <v>#VALUE!</v>
      </c>
      <c r="Z60" s="7" t="e">
        <f>VLOOKUP($B:$B,TL!$A:$B,2,FALSE)</f>
        <v>#N/A</v>
      </c>
      <c r="AA60" s="7" t="e">
        <f t="shared" si="10"/>
        <v>#VALUE!</v>
      </c>
      <c r="AB60" s="7" t="e">
        <f t="shared" si="11"/>
        <v>#VALUE!</v>
      </c>
      <c r="AC60" s="7" t="e">
        <f t="shared" si="12"/>
        <v>#VALUE!</v>
      </c>
      <c r="AD60" s="7" t="e">
        <f t="shared" si="13"/>
        <v>#VALUE!</v>
      </c>
    </row>
    <row r="61" spans="1:30" ht="14.45" x14ac:dyDescent="0.35">
      <c r="A61" s="7" t="s">
        <v>29</v>
      </c>
      <c r="B61" s="7" t="s">
        <v>20</v>
      </c>
      <c r="C61" s="7" t="s">
        <v>20</v>
      </c>
      <c r="D61" s="121">
        <v>4200</v>
      </c>
      <c r="E61" s="7" t="s">
        <v>10</v>
      </c>
      <c r="F61" s="122">
        <v>41883</v>
      </c>
      <c r="G61" s="122">
        <v>41919</v>
      </c>
      <c r="H61" s="122">
        <v>41919</v>
      </c>
      <c r="I61" s="122">
        <v>42347</v>
      </c>
      <c r="J61" s="122">
        <v>42340</v>
      </c>
      <c r="K61" s="122">
        <v>42458</v>
      </c>
      <c r="L61" s="122" t="s">
        <v>0</v>
      </c>
      <c r="M61" s="122">
        <v>42482</v>
      </c>
      <c r="N61" s="122" t="s">
        <v>0</v>
      </c>
      <c r="O61" s="7" t="s">
        <v>758</v>
      </c>
      <c r="P61" s="7" t="s">
        <v>759</v>
      </c>
      <c r="Q61" s="7" t="s">
        <v>55</v>
      </c>
      <c r="R61" s="7" t="s">
        <v>760</v>
      </c>
      <c r="S61" s="7" t="s">
        <v>415</v>
      </c>
      <c r="T61" s="7" t="s">
        <v>0</v>
      </c>
      <c r="U61" s="122">
        <v>41799</v>
      </c>
      <c r="V61" s="122">
        <v>41786</v>
      </c>
      <c r="W61" s="7">
        <f t="shared" si="7"/>
        <v>404</v>
      </c>
      <c r="X61" s="7" t="str">
        <f t="shared" si="8"/>
        <v>Red Project</v>
      </c>
      <c r="Y61" s="7">
        <f t="shared" ca="1" si="9"/>
        <v>141</v>
      </c>
      <c r="Z61" s="7" t="str">
        <f>VLOOKUP($B:$B,TL!$A:$B,2,FALSE)</f>
        <v>Dean</v>
      </c>
      <c r="AA61" s="7" t="e">
        <f t="shared" si="10"/>
        <v>#VALUE!</v>
      </c>
      <c r="AB61" s="7" t="e">
        <f t="shared" si="11"/>
        <v>#VALUE!</v>
      </c>
      <c r="AC61" s="7">
        <f t="shared" si="12"/>
        <v>4</v>
      </c>
      <c r="AD61" s="7">
        <f t="shared" si="13"/>
        <v>2016</v>
      </c>
    </row>
    <row r="62" spans="1:30" ht="14.45" x14ac:dyDescent="0.35">
      <c r="A62" s="7" t="s">
        <v>395</v>
      </c>
      <c r="B62" s="7" t="s">
        <v>0</v>
      </c>
      <c r="C62" s="7" t="s">
        <v>16</v>
      </c>
      <c r="D62" s="121">
        <v>4416</v>
      </c>
      <c r="E62" s="7" t="s">
        <v>39</v>
      </c>
      <c r="F62" s="122">
        <v>42509</v>
      </c>
      <c r="G62" s="122" t="s">
        <v>0</v>
      </c>
      <c r="H62" s="122" t="s">
        <v>0</v>
      </c>
      <c r="I62" s="122" t="s">
        <v>0</v>
      </c>
      <c r="J62" s="122" t="s">
        <v>0</v>
      </c>
      <c r="K62" s="122" t="s">
        <v>0</v>
      </c>
      <c r="L62" s="122" t="s">
        <v>0</v>
      </c>
      <c r="M62" s="122" t="s">
        <v>0</v>
      </c>
      <c r="N62" s="122" t="s">
        <v>0</v>
      </c>
      <c r="O62" s="7" t="s">
        <v>0</v>
      </c>
      <c r="P62" s="7" t="s">
        <v>420</v>
      </c>
      <c r="Q62" s="7" t="s">
        <v>0</v>
      </c>
      <c r="R62" s="7" t="s">
        <v>421</v>
      </c>
      <c r="S62" s="7" t="s">
        <v>415</v>
      </c>
      <c r="T62" s="7" t="s">
        <v>0</v>
      </c>
      <c r="U62" s="122">
        <v>42461</v>
      </c>
      <c r="V62" s="122">
        <v>42458</v>
      </c>
      <c r="W62" s="7" t="e">
        <f t="shared" si="7"/>
        <v>#VALUE!</v>
      </c>
      <c r="X62" s="7" t="e">
        <f t="shared" si="8"/>
        <v>#VALUE!</v>
      </c>
      <c r="Y62" s="7" t="e">
        <f t="shared" ca="1" si="9"/>
        <v>#VALUE!</v>
      </c>
      <c r="Z62" s="7" t="e">
        <f>VLOOKUP($B:$B,TL!$A:$B,2,FALSE)</f>
        <v>#N/A</v>
      </c>
      <c r="AA62" s="7" t="e">
        <f t="shared" si="10"/>
        <v>#VALUE!</v>
      </c>
      <c r="AB62" s="7" t="e">
        <f t="shared" si="11"/>
        <v>#VALUE!</v>
      </c>
      <c r="AC62" s="7" t="e">
        <f t="shared" si="12"/>
        <v>#VALUE!</v>
      </c>
      <c r="AD62" s="7" t="e">
        <f t="shared" si="13"/>
        <v>#VALUE!</v>
      </c>
    </row>
    <row r="63" spans="1:30" ht="14.45" x14ac:dyDescent="0.35">
      <c r="A63" s="7" t="s">
        <v>52</v>
      </c>
      <c r="B63" s="7" t="s">
        <v>12</v>
      </c>
      <c r="C63" s="7" t="s">
        <v>0</v>
      </c>
      <c r="D63" s="121">
        <v>1920</v>
      </c>
      <c r="E63" s="7" t="s">
        <v>14</v>
      </c>
      <c r="F63" s="122">
        <v>42185</v>
      </c>
      <c r="G63" s="122">
        <v>42173</v>
      </c>
      <c r="H63" s="122">
        <v>42173</v>
      </c>
      <c r="I63" s="122">
        <v>42261</v>
      </c>
      <c r="J63" s="122" t="s">
        <v>0</v>
      </c>
      <c r="K63" s="122">
        <v>42300</v>
      </c>
      <c r="L63" s="122" t="s">
        <v>0</v>
      </c>
      <c r="M63" s="122">
        <v>42307</v>
      </c>
      <c r="N63" s="122" t="s">
        <v>0</v>
      </c>
      <c r="O63" s="7" t="s">
        <v>132</v>
      </c>
      <c r="P63" s="7" t="s">
        <v>855</v>
      </c>
      <c r="Q63" s="7" t="s">
        <v>164</v>
      </c>
      <c r="R63" s="7" t="s">
        <v>856</v>
      </c>
      <c r="S63" s="7" t="s">
        <v>0</v>
      </c>
      <c r="T63" s="7" t="s">
        <v>0</v>
      </c>
      <c r="U63" s="122">
        <v>42019</v>
      </c>
      <c r="V63" s="122">
        <v>42017</v>
      </c>
      <c r="W63" s="7">
        <f t="shared" si="7"/>
        <v>97</v>
      </c>
      <c r="X63" s="7" t="str">
        <f t="shared" si="8"/>
        <v/>
      </c>
      <c r="Y63" s="7" t="e">
        <f t="shared" ca="1" si="9"/>
        <v>#VALUE!</v>
      </c>
      <c r="Z63" s="7" t="str">
        <f>VLOOKUP($B:$B,TL!$A:$B,2,FALSE)</f>
        <v>Deeshal</v>
      </c>
      <c r="AA63" s="7" t="e">
        <f t="shared" si="10"/>
        <v>#VALUE!</v>
      </c>
      <c r="AB63" s="7" t="e">
        <f t="shared" si="11"/>
        <v>#VALUE!</v>
      </c>
      <c r="AC63" s="7">
        <f t="shared" si="12"/>
        <v>10</v>
      </c>
      <c r="AD63" s="7">
        <f t="shared" si="13"/>
        <v>2015</v>
      </c>
    </row>
    <row r="64" spans="1:30" ht="14.45" x14ac:dyDescent="0.35">
      <c r="A64" s="7" t="s">
        <v>111</v>
      </c>
      <c r="B64" s="7" t="s">
        <v>9</v>
      </c>
      <c r="C64" s="7" t="s">
        <v>9</v>
      </c>
      <c r="D64" s="121">
        <v>10374</v>
      </c>
      <c r="E64" s="7" t="s">
        <v>80</v>
      </c>
      <c r="F64" s="122">
        <v>42308</v>
      </c>
      <c r="G64" s="122">
        <v>42291</v>
      </c>
      <c r="H64" s="122">
        <v>42290</v>
      </c>
      <c r="I64" s="122">
        <v>42341</v>
      </c>
      <c r="J64" s="122">
        <v>42341</v>
      </c>
      <c r="K64" s="122">
        <v>42359</v>
      </c>
      <c r="L64" s="122" t="s">
        <v>0</v>
      </c>
      <c r="M64" s="122">
        <v>42433</v>
      </c>
      <c r="N64" s="122">
        <v>42432</v>
      </c>
      <c r="O64" s="7" t="s">
        <v>219</v>
      </c>
      <c r="P64" s="7" t="s">
        <v>804</v>
      </c>
      <c r="Q64" s="7" t="s">
        <v>55</v>
      </c>
      <c r="R64" s="7" t="s">
        <v>805</v>
      </c>
      <c r="S64" s="7" t="s">
        <v>0</v>
      </c>
      <c r="T64" s="7" t="s">
        <v>0</v>
      </c>
      <c r="U64" s="122">
        <v>42165</v>
      </c>
      <c r="V64" s="122">
        <v>42165</v>
      </c>
      <c r="W64" s="7" t="str">
        <f t="shared" si="7"/>
        <v/>
      </c>
      <c r="X64" s="7" t="str">
        <f t="shared" si="8"/>
        <v/>
      </c>
      <c r="Y64" s="7" t="str">
        <f t="shared" ca="1" si="9"/>
        <v/>
      </c>
      <c r="Z64" s="7" t="str">
        <f>VLOOKUP($B:$B,TL!$A:$B,2,FALSE)</f>
        <v>Dean</v>
      </c>
      <c r="AA64" s="7">
        <f t="shared" si="10"/>
        <v>3</v>
      </c>
      <c r="AB64" s="7">
        <f t="shared" si="11"/>
        <v>2016</v>
      </c>
      <c r="AC64" s="7">
        <f t="shared" si="12"/>
        <v>3</v>
      </c>
      <c r="AD64" s="7">
        <f t="shared" si="13"/>
        <v>2016</v>
      </c>
    </row>
    <row r="65" spans="1:30" ht="14.45" x14ac:dyDescent="0.35">
      <c r="A65" s="7" t="s">
        <v>325</v>
      </c>
      <c r="B65" s="7" t="s">
        <v>0</v>
      </c>
      <c r="C65" s="7" t="s">
        <v>9</v>
      </c>
      <c r="D65" s="121">
        <v>5250</v>
      </c>
      <c r="E65" s="7" t="s">
        <v>39</v>
      </c>
      <c r="F65" s="122">
        <v>42509</v>
      </c>
      <c r="G65" s="122" t="s">
        <v>0</v>
      </c>
      <c r="H65" s="122" t="s">
        <v>0</v>
      </c>
      <c r="I65" s="122" t="s">
        <v>0</v>
      </c>
      <c r="J65" s="122" t="s">
        <v>0</v>
      </c>
      <c r="K65" s="122" t="s">
        <v>0</v>
      </c>
      <c r="L65" s="122" t="s">
        <v>0</v>
      </c>
      <c r="M65" s="122" t="s">
        <v>0</v>
      </c>
      <c r="N65" s="122" t="s">
        <v>0</v>
      </c>
      <c r="O65" s="7" t="s">
        <v>0</v>
      </c>
      <c r="P65" s="7" t="s">
        <v>476</v>
      </c>
      <c r="Q65" s="7" t="s">
        <v>55</v>
      </c>
      <c r="R65" s="7" t="s">
        <v>477</v>
      </c>
      <c r="S65" s="7" t="s">
        <v>415</v>
      </c>
      <c r="T65" s="7" t="s">
        <v>0</v>
      </c>
      <c r="U65" s="122">
        <v>42412</v>
      </c>
      <c r="V65" s="122">
        <v>42391</v>
      </c>
      <c r="W65" s="7" t="e">
        <f t="shared" ref="W65:W96" si="14">IF($N65="",NETWORKDAYS($G65,$M65),"")</f>
        <v>#VALUE!</v>
      </c>
      <c r="X65" s="7" t="e">
        <f t="shared" ref="X65:X96" si="15">IF(AND($W65&lt;&gt;"",$W65&gt;70,$E65&lt;&gt;"Cancelled",$E65&lt;&gt;"On Hold",$E65&lt;&gt;"Cancelled - Pending Approval"),"Red Project","")</f>
        <v>#VALUE!</v>
      </c>
      <c r="Y65" s="7" t="e">
        <f t="shared" ref="Y65:Y96" ca="1" si="16">IF(AND(OR($E65&lt;&gt;"Complete", $E65&lt;&gt;"Cancelled"),$J65&lt;&gt;"",$N65="",$E65&lt;&gt;"Cancelled",TODAY()-$J65&gt;60),TODAY()-$J65,"")</f>
        <v>#VALUE!</v>
      </c>
      <c r="Z65" s="7" t="e">
        <f>VLOOKUP($B:$B,TL!$A:$B,2,FALSE)</f>
        <v>#N/A</v>
      </c>
      <c r="AA65" s="7" t="e">
        <f t="shared" ref="AA65:AA96" si="17">MONTH($N65)</f>
        <v>#VALUE!</v>
      </c>
      <c r="AB65" s="7" t="e">
        <f t="shared" ref="AB65:AB96" si="18">YEAR($N65)</f>
        <v>#VALUE!</v>
      </c>
      <c r="AC65" s="7" t="e">
        <f t="shared" ref="AC65:AC96" si="19">MONTH($M65)</f>
        <v>#VALUE!</v>
      </c>
      <c r="AD65" s="7" t="e">
        <f t="shared" ref="AD65:AD96" si="20">YEAR($M65)</f>
        <v>#VALUE!</v>
      </c>
    </row>
    <row r="66" spans="1:30" ht="14.45" x14ac:dyDescent="0.35">
      <c r="A66" s="7" t="s">
        <v>69</v>
      </c>
      <c r="B66" s="7" t="s">
        <v>20</v>
      </c>
      <c r="C66" s="7" t="s">
        <v>20</v>
      </c>
      <c r="D66" s="121">
        <v>1200</v>
      </c>
      <c r="E66" s="7" t="s">
        <v>80</v>
      </c>
      <c r="F66" s="122">
        <v>42212</v>
      </c>
      <c r="G66" s="122">
        <v>42215</v>
      </c>
      <c r="H66" s="122">
        <v>42215</v>
      </c>
      <c r="I66" s="122">
        <v>42276</v>
      </c>
      <c r="J66" s="122">
        <v>42276</v>
      </c>
      <c r="K66" s="122">
        <v>42293</v>
      </c>
      <c r="L66" s="122">
        <v>42412</v>
      </c>
      <c r="M66" s="122">
        <v>42405</v>
      </c>
      <c r="N66" s="122">
        <v>42412</v>
      </c>
      <c r="O66" s="7" t="s">
        <v>214</v>
      </c>
      <c r="P66" s="7" t="s">
        <v>844</v>
      </c>
      <c r="Q66" s="7" t="s">
        <v>55</v>
      </c>
      <c r="R66" s="7" t="s">
        <v>845</v>
      </c>
      <c r="S66" s="7" t="s">
        <v>0</v>
      </c>
      <c r="T66" s="7" t="s">
        <v>0</v>
      </c>
      <c r="U66" s="122">
        <v>42059</v>
      </c>
      <c r="V66" s="122">
        <v>42055</v>
      </c>
      <c r="W66" s="7" t="str">
        <f t="shared" si="14"/>
        <v/>
      </c>
      <c r="X66" s="7" t="str">
        <f t="shared" si="15"/>
        <v/>
      </c>
      <c r="Y66" s="7" t="str">
        <f t="shared" ca="1" si="16"/>
        <v/>
      </c>
      <c r="Z66" s="7" t="str">
        <f>VLOOKUP($B:$B,TL!$A:$B,2,FALSE)</f>
        <v>Dean</v>
      </c>
      <c r="AA66" s="7">
        <f t="shared" si="17"/>
        <v>2</v>
      </c>
      <c r="AB66" s="7">
        <f t="shared" si="18"/>
        <v>2016</v>
      </c>
      <c r="AC66" s="7">
        <f t="shared" si="19"/>
        <v>2</v>
      </c>
      <c r="AD66" s="7">
        <f t="shared" si="20"/>
        <v>2016</v>
      </c>
    </row>
    <row r="67" spans="1:30" ht="14.45" x14ac:dyDescent="0.35">
      <c r="A67" s="7" t="s">
        <v>406</v>
      </c>
      <c r="B67" s="7" t="s">
        <v>20</v>
      </c>
      <c r="C67" s="7" t="s">
        <v>331</v>
      </c>
      <c r="D67" s="121">
        <v>3135</v>
      </c>
      <c r="E67" s="7" t="s">
        <v>39</v>
      </c>
      <c r="F67" s="122">
        <v>42464</v>
      </c>
      <c r="G67" s="122" t="s">
        <v>0</v>
      </c>
      <c r="H67" s="122" t="s">
        <v>0</v>
      </c>
      <c r="I67" s="122" t="s">
        <v>0</v>
      </c>
      <c r="J67" s="122" t="s">
        <v>0</v>
      </c>
      <c r="K67" s="122" t="s">
        <v>0</v>
      </c>
      <c r="L67" s="122" t="s">
        <v>0</v>
      </c>
      <c r="M67" s="122" t="s">
        <v>0</v>
      </c>
      <c r="N67" s="122" t="s">
        <v>0</v>
      </c>
      <c r="O67" s="7" t="s">
        <v>0</v>
      </c>
      <c r="P67" s="7" t="s">
        <v>612</v>
      </c>
      <c r="Q67" s="7" t="s">
        <v>55</v>
      </c>
      <c r="R67" s="7" t="s">
        <v>613</v>
      </c>
      <c r="S67" s="7" t="s">
        <v>0</v>
      </c>
      <c r="T67" s="7" t="s">
        <v>0</v>
      </c>
      <c r="U67" s="122">
        <v>42321</v>
      </c>
      <c r="V67" s="122">
        <v>42293</v>
      </c>
      <c r="W67" s="7" t="e">
        <f t="shared" si="14"/>
        <v>#VALUE!</v>
      </c>
      <c r="X67" s="7" t="e">
        <f t="shared" si="15"/>
        <v>#VALUE!</v>
      </c>
      <c r="Y67" s="7" t="e">
        <f t="shared" ca="1" si="16"/>
        <v>#VALUE!</v>
      </c>
      <c r="Z67" s="7" t="str">
        <f>VLOOKUP($B:$B,TL!$A:$B,2,FALSE)</f>
        <v>Dean</v>
      </c>
      <c r="AA67" s="7" t="e">
        <f t="shared" si="17"/>
        <v>#VALUE!</v>
      </c>
      <c r="AB67" s="7" t="e">
        <f t="shared" si="18"/>
        <v>#VALUE!</v>
      </c>
      <c r="AC67" s="7" t="e">
        <f t="shared" si="19"/>
        <v>#VALUE!</v>
      </c>
      <c r="AD67" s="7" t="e">
        <f t="shared" si="20"/>
        <v>#VALUE!</v>
      </c>
    </row>
    <row r="68" spans="1:30" ht="14.45" x14ac:dyDescent="0.35">
      <c r="A68" s="7" t="s">
        <v>235</v>
      </c>
      <c r="B68" s="7" t="s">
        <v>20</v>
      </c>
      <c r="C68" s="7" t="s">
        <v>20</v>
      </c>
      <c r="D68" s="121">
        <v>3135</v>
      </c>
      <c r="E68" s="7" t="s">
        <v>10</v>
      </c>
      <c r="F68" s="122">
        <v>42450</v>
      </c>
      <c r="G68" s="122">
        <v>42450</v>
      </c>
      <c r="H68" s="122">
        <v>42459</v>
      </c>
      <c r="I68" s="122">
        <v>42502</v>
      </c>
      <c r="J68" s="122" t="s">
        <v>0</v>
      </c>
      <c r="K68" s="122" t="s">
        <v>0</v>
      </c>
      <c r="L68" s="122" t="s">
        <v>0</v>
      </c>
      <c r="M68" s="122">
        <v>42520</v>
      </c>
      <c r="N68" s="122" t="s">
        <v>0</v>
      </c>
      <c r="O68" s="7" t="s">
        <v>771</v>
      </c>
      <c r="P68" s="7" t="s">
        <v>772</v>
      </c>
      <c r="Q68" s="7" t="s">
        <v>55</v>
      </c>
      <c r="R68" s="7" t="s">
        <v>613</v>
      </c>
      <c r="S68" s="7" t="s">
        <v>0</v>
      </c>
      <c r="T68" s="7" t="s">
        <v>0</v>
      </c>
      <c r="U68" s="122">
        <v>42303</v>
      </c>
      <c r="V68" s="122">
        <v>42293</v>
      </c>
      <c r="W68" s="7">
        <f t="shared" si="14"/>
        <v>51</v>
      </c>
      <c r="X68" s="7" t="str">
        <f t="shared" si="15"/>
        <v/>
      </c>
      <c r="Y68" s="7" t="e">
        <f t="shared" ca="1" si="16"/>
        <v>#VALUE!</v>
      </c>
      <c r="Z68" s="7" t="str">
        <f>VLOOKUP($B:$B,TL!$A:$B,2,FALSE)</f>
        <v>Dean</v>
      </c>
      <c r="AA68" s="7" t="e">
        <f t="shared" si="17"/>
        <v>#VALUE!</v>
      </c>
      <c r="AB68" s="7" t="e">
        <f t="shared" si="18"/>
        <v>#VALUE!</v>
      </c>
      <c r="AC68" s="7">
        <f t="shared" si="19"/>
        <v>5</v>
      </c>
      <c r="AD68" s="7">
        <f t="shared" si="20"/>
        <v>2016</v>
      </c>
    </row>
    <row r="69" spans="1:30" ht="14.45" x14ac:dyDescent="0.35">
      <c r="A69" s="7" t="s">
        <v>343</v>
      </c>
      <c r="B69" s="7" t="s">
        <v>121</v>
      </c>
      <c r="C69" s="7" t="s">
        <v>121</v>
      </c>
      <c r="D69" s="121">
        <v>1764</v>
      </c>
      <c r="E69" s="7" t="s">
        <v>39</v>
      </c>
      <c r="F69" s="122">
        <v>42489</v>
      </c>
      <c r="G69" s="122" t="s">
        <v>0</v>
      </c>
      <c r="H69" s="122" t="s">
        <v>0</v>
      </c>
      <c r="I69" s="122" t="s">
        <v>0</v>
      </c>
      <c r="J69" s="122" t="s">
        <v>0</v>
      </c>
      <c r="K69" s="122" t="s">
        <v>0</v>
      </c>
      <c r="L69" s="122" t="s">
        <v>0</v>
      </c>
      <c r="M69" s="122" t="s">
        <v>0</v>
      </c>
      <c r="N69" s="122" t="s">
        <v>0</v>
      </c>
      <c r="O69" s="7" t="s">
        <v>538</v>
      </c>
      <c r="P69" s="7" t="s">
        <v>539</v>
      </c>
      <c r="Q69" s="7" t="s">
        <v>55</v>
      </c>
      <c r="R69" s="7" t="s">
        <v>540</v>
      </c>
      <c r="S69" s="7" t="s">
        <v>0</v>
      </c>
      <c r="T69" s="7" t="s">
        <v>0</v>
      </c>
      <c r="U69" s="122">
        <v>42368</v>
      </c>
      <c r="V69" s="122">
        <v>42356</v>
      </c>
      <c r="W69" s="7" t="e">
        <f t="shared" si="14"/>
        <v>#VALUE!</v>
      </c>
      <c r="X69" s="7" t="e">
        <f t="shared" si="15"/>
        <v>#VALUE!</v>
      </c>
      <c r="Y69" s="7" t="e">
        <f t="shared" ca="1" si="16"/>
        <v>#VALUE!</v>
      </c>
      <c r="Z69" s="7" t="str">
        <f>VLOOKUP($B:$B,TL!$A:$B,2,FALSE)</f>
        <v>Dean</v>
      </c>
      <c r="AA69" s="7" t="e">
        <f t="shared" si="17"/>
        <v>#VALUE!</v>
      </c>
      <c r="AB69" s="7" t="e">
        <f t="shared" si="18"/>
        <v>#VALUE!</v>
      </c>
      <c r="AC69" s="7" t="e">
        <f t="shared" si="19"/>
        <v>#VALUE!</v>
      </c>
      <c r="AD69" s="7" t="e">
        <f t="shared" si="20"/>
        <v>#VALUE!</v>
      </c>
    </row>
    <row r="70" spans="1:30" ht="14.45" x14ac:dyDescent="0.35">
      <c r="A70" s="7" t="s">
        <v>150</v>
      </c>
      <c r="B70" s="7" t="s">
        <v>121</v>
      </c>
      <c r="C70" s="7" t="s">
        <v>0</v>
      </c>
      <c r="D70" s="121">
        <v>1800</v>
      </c>
      <c r="E70" s="7" t="s">
        <v>10</v>
      </c>
      <c r="F70" s="122">
        <v>42356</v>
      </c>
      <c r="G70" s="122">
        <v>42356</v>
      </c>
      <c r="H70" s="122">
        <v>42356</v>
      </c>
      <c r="I70" s="122">
        <v>42405</v>
      </c>
      <c r="J70" s="122">
        <v>42398</v>
      </c>
      <c r="K70" s="122" t="s">
        <v>0</v>
      </c>
      <c r="L70" s="122" t="s">
        <v>0</v>
      </c>
      <c r="M70" s="122">
        <v>42475</v>
      </c>
      <c r="N70" s="122" t="s">
        <v>0</v>
      </c>
      <c r="O70" s="7" t="s">
        <v>298</v>
      </c>
      <c r="P70" s="7" t="s">
        <v>600</v>
      </c>
      <c r="Q70" s="7" t="s">
        <v>55</v>
      </c>
      <c r="R70" s="7" t="s">
        <v>601</v>
      </c>
      <c r="S70" s="7" t="s">
        <v>602</v>
      </c>
      <c r="T70" s="7" t="s">
        <v>603</v>
      </c>
      <c r="U70" s="122">
        <v>42331</v>
      </c>
      <c r="V70" s="122">
        <v>42317</v>
      </c>
      <c r="W70" s="7">
        <f t="shared" si="14"/>
        <v>86</v>
      </c>
      <c r="X70" s="7" t="str">
        <f t="shared" si="15"/>
        <v>Red Project</v>
      </c>
      <c r="Y70" s="7">
        <f t="shared" ca="1" si="16"/>
        <v>83</v>
      </c>
      <c r="Z70" s="7" t="str">
        <f>VLOOKUP($B:$B,TL!$A:$B,2,FALSE)</f>
        <v>Dean</v>
      </c>
      <c r="AA70" s="7" t="e">
        <f t="shared" si="17"/>
        <v>#VALUE!</v>
      </c>
      <c r="AB70" s="7" t="e">
        <f t="shared" si="18"/>
        <v>#VALUE!</v>
      </c>
      <c r="AC70" s="7">
        <f t="shared" si="19"/>
        <v>4</v>
      </c>
      <c r="AD70" s="7">
        <f t="shared" si="20"/>
        <v>2016</v>
      </c>
    </row>
    <row r="71" spans="1:30" ht="14.45" x14ac:dyDescent="0.35">
      <c r="A71" s="7" t="s">
        <v>48</v>
      </c>
      <c r="B71" s="7" t="s">
        <v>16</v>
      </c>
      <c r="C71" s="7" t="s">
        <v>9</v>
      </c>
      <c r="D71" s="121">
        <v>594</v>
      </c>
      <c r="E71" s="7" t="s">
        <v>14</v>
      </c>
      <c r="F71" s="122">
        <v>42124</v>
      </c>
      <c r="G71" s="122">
        <v>42110</v>
      </c>
      <c r="H71" s="122">
        <v>42109</v>
      </c>
      <c r="I71" s="122">
        <v>42167</v>
      </c>
      <c r="J71" s="122" t="s">
        <v>0</v>
      </c>
      <c r="K71" s="122">
        <v>42178</v>
      </c>
      <c r="L71" s="122" t="s">
        <v>0</v>
      </c>
      <c r="M71" s="122">
        <v>42185</v>
      </c>
      <c r="N71" s="122" t="s">
        <v>0</v>
      </c>
      <c r="O71" s="7" t="s">
        <v>131</v>
      </c>
      <c r="P71" s="7" t="s">
        <v>857</v>
      </c>
      <c r="Q71" s="7" t="s">
        <v>55</v>
      </c>
      <c r="R71" s="7" t="s">
        <v>858</v>
      </c>
      <c r="S71" s="7" t="s">
        <v>0</v>
      </c>
      <c r="T71" s="7" t="s">
        <v>0</v>
      </c>
      <c r="U71" s="122">
        <v>41990</v>
      </c>
      <c r="V71" s="122">
        <v>41977</v>
      </c>
      <c r="W71" s="7">
        <f t="shared" si="14"/>
        <v>54</v>
      </c>
      <c r="X71" s="7" t="str">
        <f t="shared" si="15"/>
        <v/>
      </c>
      <c r="Y71" s="7" t="e">
        <f t="shared" ca="1" si="16"/>
        <v>#VALUE!</v>
      </c>
      <c r="Z71" s="7" t="str">
        <f>VLOOKUP($B:$B,TL!$A:$B,2,FALSE)</f>
        <v>Dean</v>
      </c>
      <c r="AA71" s="7" t="e">
        <f t="shared" si="17"/>
        <v>#VALUE!</v>
      </c>
      <c r="AB71" s="7" t="e">
        <f t="shared" si="18"/>
        <v>#VALUE!</v>
      </c>
      <c r="AC71" s="7">
        <f t="shared" si="19"/>
        <v>6</v>
      </c>
      <c r="AD71" s="7">
        <f t="shared" si="20"/>
        <v>2015</v>
      </c>
    </row>
    <row r="72" spans="1:30" ht="14.45" x14ac:dyDescent="0.35">
      <c r="A72" s="7" t="s">
        <v>341</v>
      </c>
      <c r="B72" s="7" t="s">
        <v>0</v>
      </c>
      <c r="C72" s="7" t="s">
        <v>216</v>
      </c>
      <c r="D72" s="121">
        <v>1080</v>
      </c>
      <c r="E72" s="7" t="s">
        <v>39</v>
      </c>
      <c r="F72" s="122">
        <v>42514</v>
      </c>
      <c r="G72" s="122" t="s">
        <v>0</v>
      </c>
      <c r="H72" s="122" t="s">
        <v>0</v>
      </c>
      <c r="I72" s="122" t="s">
        <v>0</v>
      </c>
      <c r="J72" s="122" t="s">
        <v>0</v>
      </c>
      <c r="K72" s="122" t="s">
        <v>0</v>
      </c>
      <c r="L72" s="122" t="s">
        <v>0</v>
      </c>
      <c r="M72" s="122" t="s">
        <v>0</v>
      </c>
      <c r="N72" s="122" t="s">
        <v>0</v>
      </c>
      <c r="O72" s="7" t="s">
        <v>0</v>
      </c>
      <c r="P72" s="7" t="s">
        <v>533</v>
      </c>
      <c r="Q72" s="7" t="s">
        <v>55</v>
      </c>
      <c r="R72" s="7" t="s">
        <v>534</v>
      </c>
      <c r="S72" s="7" t="s">
        <v>0</v>
      </c>
      <c r="T72" s="7" t="s">
        <v>0</v>
      </c>
      <c r="U72" s="122">
        <v>42368</v>
      </c>
      <c r="V72" s="122">
        <v>42360</v>
      </c>
      <c r="W72" s="7" t="e">
        <f t="shared" si="14"/>
        <v>#VALUE!</v>
      </c>
      <c r="X72" s="7" t="e">
        <f t="shared" si="15"/>
        <v>#VALUE!</v>
      </c>
      <c r="Y72" s="7" t="e">
        <f t="shared" ca="1" si="16"/>
        <v>#VALUE!</v>
      </c>
      <c r="Z72" s="7" t="e">
        <f>VLOOKUP($B:$B,TL!$A:$B,2,FALSE)</f>
        <v>#N/A</v>
      </c>
      <c r="AA72" s="7" t="e">
        <f t="shared" si="17"/>
        <v>#VALUE!</v>
      </c>
      <c r="AB72" s="7" t="e">
        <f t="shared" si="18"/>
        <v>#VALUE!</v>
      </c>
      <c r="AC72" s="7" t="e">
        <f t="shared" si="19"/>
        <v>#VALUE!</v>
      </c>
      <c r="AD72" s="7" t="e">
        <f t="shared" si="20"/>
        <v>#VALUE!</v>
      </c>
    </row>
    <row r="73" spans="1:30" ht="14.45" x14ac:dyDescent="0.35">
      <c r="A73" s="7" t="s">
        <v>139</v>
      </c>
      <c r="B73" s="7" t="s">
        <v>9</v>
      </c>
      <c r="C73" s="7" t="s">
        <v>9</v>
      </c>
      <c r="D73" s="121">
        <v>1680</v>
      </c>
      <c r="E73" s="7" t="s">
        <v>10</v>
      </c>
      <c r="F73" s="122">
        <v>42308</v>
      </c>
      <c r="G73" s="122">
        <v>42314</v>
      </c>
      <c r="H73" s="122">
        <v>42314</v>
      </c>
      <c r="I73" s="122">
        <v>42373</v>
      </c>
      <c r="J73" s="122">
        <v>42373</v>
      </c>
      <c r="K73" s="122" t="s">
        <v>0</v>
      </c>
      <c r="L73" s="122" t="s">
        <v>0</v>
      </c>
      <c r="M73" s="122">
        <v>42488</v>
      </c>
      <c r="N73" s="122" t="s">
        <v>0</v>
      </c>
      <c r="O73" s="7" t="s">
        <v>639</v>
      </c>
      <c r="P73" s="7" t="s">
        <v>640</v>
      </c>
      <c r="Q73" s="7" t="s">
        <v>55</v>
      </c>
      <c r="R73" s="7" t="s">
        <v>641</v>
      </c>
      <c r="S73" s="7" t="s">
        <v>415</v>
      </c>
      <c r="T73" s="7" t="s">
        <v>0</v>
      </c>
      <c r="U73" s="122">
        <v>42255</v>
      </c>
      <c r="V73" s="122">
        <v>42255</v>
      </c>
      <c r="W73" s="7">
        <f t="shared" si="14"/>
        <v>125</v>
      </c>
      <c r="X73" s="7" t="str">
        <f t="shared" si="15"/>
        <v>Red Project</v>
      </c>
      <c r="Y73" s="7">
        <f t="shared" ca="1" si="16"/>
        <v>108</v>
      </c>
      <c r="Z73" s="7" t="str">
        <f>VLOOKUP($B:$B,TL!$A:$B,2,FALSE)</f>
        <v>Dean</v>
      </c>
      <c r="AA73" s="7" t="e">
        <f t="shared" si="17"/>
        <v>#VALUE!</v>
      </c>
      <c r="AB73" s="7" t="e">
        <f t="shared" si="18"/>
        <v>#VALUE!</v>
      </c>
      <c r="AC73" s="7">
        <f t="shared" si="19"/>
        <v>4</v>
      </c>
      <c r="AD73" s="7">
        <f t="shared" si="20"/>
        <v>2016</v>
      </c>
    </row>
    <row r="74" spans="1:30" ht="14.45" x14ac:dyDescent="0.35">
      <c r="A74" s="7" t="s">
        <v>141</v>
      </c>
      <c r="B74" s="7" t="s">
        <v>9</v>
      </c>
      <c r="C74" s="7" t="s">
        <v>357</v>
      </c>
      <c r="D74" s="121">
        <v>14400</v>
      </c>
      <c r="E74" s="7" t="s">
        <v>10</v>
      </c>
      <c r="F74" s="122">
        <v>42352</v>
      </c>
      <c r="G74" s="122">
        <v>42347</v>
      </c>
      <c r="H74" s="122">
        <v>42355</v>
      </c>
      <c r="I74" s="122">
        <v>42409</v>
      </c>
      <c r="J74" s="122">
        <v>42410</v>
      </c>
      <c r="K74" s="122" t="s">
        <v>0</v>
      </c>
      <c r="L74" s="122" t="s">
        <v>0</v>
      </c>
      <c r="M74" s="122">
        <v>42516</v>
      </c>
      <c r="N74" s="122" t="s">
        <v>0</v>
      </c>
      <c r="O74" s="7" t="s">
        <v>622</v>
      </c>
      <c r="P74" s="7" t="s">
        <v>623</v>
      </c>
      <c r="Q74" s="7" t="s">
        <v>55</v>
      </c>
      <c r="R74" s="7" t="s">
        <v>624</v>
      </c>
      <c r="S74" s="7" t="s">
        <v>415</v>
      </c>
      <c r="T74" s="7" t="s">
        <v>0</v>
      </c>
      <c r="U74" s="122">
        <v>42299</v>
      </c>
      <c r="V74" s="122">
        <v>42297</v>
      </c>
      <c r="W74" s="7">
        <f t="shared" si="14"/>
        <v>122</v>
      </c>
      <c r="X74" s="7" t="str">
        <f t="shared" si="15"/>
        <v>Red Project</v>
      </c>
      <c r="Y74" s="7">
        <f t="shared" ca="1" si="16"/>
        <v>71</v>
      </c>
      <c r="Z74" s="7" t="str">
        <f>VLOOKUP($B:$B,TL!$A:$B,2,FALSE)</f>
        <v>Dean</v>
      </c>
      <c r="AA74" s="7" t="e">
        <f t="shared" si="17"/>
        <v>#VALUE!</v>
      </c>
      <c r="AB74" s="7" t="e">
        <f t="shared" si="18"/>
        <v>#VALUE!</v>
      </c>
      <c r="AC74" s="7">
        <f t="shared" si="19"/>
        <v>5</v>
      </c>
      <c r="AD74" s="7">
        <f t="shared" si="20"/>
        <v>2016</v>
      </c>
    </row>
    <row r="75" spans="1:30" ht="14.45" x14ac:dyDescent="0.35">
      <c r="A75" s="7" t="s">
        <v>47</v>
      </c>
      <c r="B75" s="7" t="s">
        <v>19</v>
      </c>
      <c r="C75" s="7" t="s">
        <v>19</v>
      </c>
      <c r="D75" s="121">
        <v>9360</v>
      </c>
      <c r="E75" s="7" t="s">
        <v>10</v>
      </c>
      <c r="F75" s="122">
        <v>42216</v>
      </c>
      <c r="G75" s="122">
        <v>42195</v>
      </c>
      <c r="H75" s="122">
        <v>42193</v>
      </c>
      <c r="I75" s="122">
        <v>42459</v>
      </c>
      <c r="J75" s="122">
        <v>42453</v>
      </c>
      <c r="K75" s="122">
        <v>42342</v>
      </c>
      <c r="L75" s="122" t="s">
        <v>0</v>
      </c>
      <c r="M75" s="122">
        <v>42489</v>
      </c>
      <c r="N75" s="122" t="s">
        <v>0</v>
      </c>
      <c r="O75" s="7" t="s">
        <v>815</v>
      </c>
      <c r="P75" s="7" t="s">
        <v>816</v>
      </c>
      <c r="Q75" s="7" t="s">
        <v>164</v>
      </c>
      <c r="R75" s="7" t="s">
        <v>817</v>
      </c>
      <c r="S75" s="7" t="s">
        <v>415</v>
      </c>
      <c r="T75" s="7" t="s">
        <v>0</v>
      </c>
      <c r="U75" s="122">
        <v>42147</v>
      </c>
      <c r="V75" s="122">
        <v>42144</v>
      </c>
      <c r="W75" s="7">
        <f t="shared" si="14"/>
        <v>211</v>
      </c>
      <c r="X75" s="7" t="str">
        <f t="shared" si="15"/>
        <v>Red Project</v>
      </c>
      <c r="Y75" s="7" t="str">
        <f t="shared" ca="1" si="16"/>
        <v/>
      </c>
      <c r="Z75" s="7" t="str">
        <f>VLOOKUP($B:$B,TL!$A:$B,2,FALSE)</f>
        <v>Deeshal</v>
      </c>
      <c r="AA75" s="7" t="e">
        <f t="shared" si="17"/>
        <v>#VALUE!</v>
      </c>
      <c r="AB75" s="7" t="e">
        <f t="shared" si="18"/>
        <v>#VALUE!</v>
      </c>
      <c r="AC75" s="7">
        <f t="shared" si="19"/>
        <v>4</v>
      </c>
      <c r="AD75" s="7">
        <f t="shared" si="20"/>
        <v>2016</v>
      </c>
    </row>
    <row r="76" spans="1:30" ht="14.45" x14ac:dyDescent="0.35">
      <c r="A76" s="7" t="s">
        <v>161</v>
      </c>
      <c r="B76" s="7" t="s">
        <v>25</v>
      </c>
      <c r="C76" s="7" t="s">
        <v>25</v>
      </c>
      <c r="D76" s="121">
        <v>1104</v>
      </c>
      <c r="E76" s="7" t="s">
        <v>14</v>
      </c>
      <c r="F76" s="122">
        <v>42338</v>
      </c>
      <c r="G76" s="122">
        <v>42333</v>
      </c>
      <c r="H76" s="122">
        <v>42333</v>
      </c>
      <c r="I76" s="122">
        <v>42390</v>
      </c>
      <c r="J76" s="122" t="s">
        <v>0</v>
      </c>
      <c r="K76" s="122" t="s">
        <v>0</v>
      </c>
      <c r="L76" s="122" t="s">
        <v>0</v>
      </c>
      <c r="M76" s="122">
        <v>42429</v>
      </c>
      <c r="N76" s="122" t="s">
        <v>0</v>
      </c>
      <c r="O76" s="7" t="s">
        <v>197</v>
      </c>
      <c r="P76" s="7" t="s">
        <v>795</v>
      </c>
      <c r="Q76" s="7" t="s">
        <v>164</v>
      </c>
      <c r="R76" s="7" t="s">
        <v>796</v>
      </c>
      <c r="S76" s="7" t="s">
        <v>0</v>
      </c>
      <c r="T76" s="7" t="s">
        <v>0</v>
      </c>
      <c r="U76" s="122">
        <v>42206</v>
      </c>
      <c r="V76" s="122">
        <v>42203</v>
      </c>
      <c r="W76" s="7">
        <f t="shared" si="14"/>
        <v>69</v>
      </c>
      <c r="X76" s="7" t="str">
        <f t="shared" si="15"/>
        <v/>
      </c>
      <c r="Y76" s="7" t="e">
        <f t="shared" ca="1" si="16"/>
        <v>#VALUE!</v>
      </c>
      <c r="Z76" s="7" t="str">
        <f>VLOOKUP($B:$B,TL!$A:$B,2,FALSE)</f>
        <v>Deeshal</v>
      </c>
      <c r="AA76" s="7" t="e">
        <f t="shared" si="17"/>
        <v>#VALUE!</v>
      </c>
      <c r="AB76" s="7" t="e">
        <f t="shared" si="18"/>
        <v>#VALUE!</v>
      </c>
      <c r="AC76" s="7">
        <f t="shared" si="19"/>
        <v>2</v>
      </c>
      <c r="AD76" s="7">
        <f t="shared" si="20"/>
        <v>2016</v>
      </c>
    </row>
    <row r="77" spans="1:30" ht="14.45" x14ac:dyDescent="0.35">
      <c r="A77" s="7" t="s">
        <v>326</v>
      </c>
      <c r="B77" s="7" t="s">
        <v>0</v>
      </c>
      <c r="C77" s="7" t="s">
        <v>279</v>
      </c>
      <c r="D77" s="121">
        <v>2310</v>
      </c>
      <c r="E77" s="7" t="s">
        <v>14</v>
      </c>
      <c r="F77" s="122">
        <v>42481</v>
      </c>
      <c r="G77" s="122" t="s">
        <v>0</v>
      </c>
      <c r="H77" s="122" t="s">
        <v>0</v>
      </c>
      <c r="I77" s="122" t="s">
        <v>0</v>
      </c>
      <c r="J77" s="122" t="s">
        <v>0</v>
      </c>
      <c r="K77" s="122" t="s">
        <v>0</v>
      </c>
      <c r="L77" s="122" t="s">
        <v>0</v>
      </c>
      <c r="M77" s="122" t="s">
        <v>0</v>
      </c>
      <c r="N77" s="122" t="s">
        <v>0</v>
      </c>
      <c r="O77" s="7" t="s">
        <v>0</v>
      </c>
      <c r="P77" s="7" t="s">
        <v>480</v>
      </c>
      <c r="Q77" s="7" t="s">
        <v>55</v>
      </c>
      <c r="R77" s="7" t="s">
        <v>0</v>
      </c>
      <c r="S77" s="7" t="s">
        <v>0</v>
      </c>
      <c r="T77" s="7" t="s">
        <v>0</v>
      </c>
      <c r="U77" s="122">
        <v>42402</v>
      </c>
      <c r="V77" s="122">
        <v>42381</v>
      </c>
      <c r="W77" s="7" t="e">
        <f t="shared" si="14"/>
        <v>#VALUE!</v>
      </c>
      <c r="X77" s="7" t="e">
        <f t="shared" si="15"/>
        <v>#VALUE!</v>
      </c>
      <c r="Y77" s="7" t="e">
        <f t="shared" ca="1" si="16"/>
        <v>#VALUE!</v>
      </c>
      <c r="Z77" s="7" t="e">
        <f>VLOOKUP($B:$B,TL!$A:$B,2,FALSE)</f>
        <v>#N/A</v>
      </c>
      <c r="AA77" s="7" t="e">
        <f t="shared" si="17"/>
        <v>#VALUE!</v>
      </c>
      <c r="AB77" s="7" t="e">
        <f t="shared" si="18"/>
        <v>#VALUE!</v>
      </c>
      <c r="AC77" s="7" t="e">
        <f t="shared" si="19"/>
        <v>#VALUE!</v>
      </c>
      <c r="AD77" s="7" t="e">
        <f t="shared" si="20"/>
        <v>#VALUE!</v>
      </c>
    </row>
    <row r="78" spans="1:30" ht="14.45" x14ac:dyDescent="0.35">
      <c r="A78" s="7" t="s">
        <v>327</v>
      </c>
      <c r="B78" s="7" t="s">
        <v>245</v>
      </c>
      <c r="C78" s="7" t="s">
        <v>245</v>
      </c>
      <c r="D78" s="121">
        <v>1440</v>
      </c>
      <c r="E78" s="7" t="s">
        <v>10</v>
      </c>
      <c r="F78" s="122">
        <v>42471</v>
      </c>
      <c r="G78" s="122">
        <v>42471</v>
      </c>
      <c r="H78" s="122">
        <v>42471</v>
      </c>
      <c r="I78" s="122" t="s">
        <v>0</v>
      </c>
      <c r="J78" s="122" t="s">
        <v>0</v>
      </c>
      <c r="K78" s="122" t="s">
        <v>0</v>
      </c>
      <c r="L78" s="122" t="s">
        <v>0</v>
      </c>
      <c r="M78" s="122" t="s">
        <v>0</v>
      </c>
      <c r="N78" s="122" t="s">
        <v>0</v>
      </c>
      <c r="O78" s="7" t="s">
        <v>481</v>
      </c>
      <c r="P78" s="7" t="s">
        <v>482</v>
      </c>
      <c r="Q78" s="7" t="s">
        <v>164</v>
      </c>
      <c r="R78" s="7" t="s">
        <v>483</v>
      </c>
      <c r="S78" s="7" t="s">
        <v>0</v>
      </c>
      <c r="T78" s="7" t="s">
        <v>0</v>
      </c>
      <c r="U78" s="122">
        <v>42403</v>
      </c>
      <c r="V78" s="122">
        <v>42396</v>
      </c>
      <c r="W78" s="7" t="e">
        <f t="shared" si="14"/>
        <v>#VALUE!</v>
      </c>
      <c r="X78" s="7" t="e">
        <f t="shared" si="15"/>
        <v>#VALUE!</v>
      </c>
      <c r="Y78" s="7" t="e">
        <f t="shared" ca="1" si="16"/>
        <v>#VALUE!</v>
      </c>
      <c r="Z78" s="7" t="str">
        <f>VLOOKUP($B:$B,TL!$A:$B,2,FALSE)</f>
        <v>Deeshal</v>
      </c>
      <c r="AA78" s="7" t="e">
        <f t="shared" si="17"/>
        <v>#VALUE!</v>
      </c>
      <c r="AB78" s="7" t="e">
        <f t="shared" si="18"/>
        <v>#VALUE!</v>
      </c>
      <c r="AC78" s="7" t="e">
        <f t="shared" si="19"/>
        <v>#VALUE!</v>
      </c>
      <c r="AD78" s="7" t="e">
        <f t="shared" si="20"/>
        <v>#VALUE!</v>
      </c>
    </row>
    <row r="79" spans="1:30" ht="14.45" x14ac:dyDescent="0.35">
      <c r="A79" s="7" t="s">
        <v>270</v>
      </c>
      <c r="B79" s="7" t="s">
        <v>121</v>
      </c>
      <c r="C79" s="7" t="s">
        <v>121</v>
      </c>
      <c r="D79" s="121">
        <v>3150</v>
      </c>
      <c r="E79" s="7" t="s">
        <v>10</v>
      </c>
      <c r="F79" s="122">
        <v>42451</v>
      </c>
      <c r="G79" s="122">
        <v>42451</v>
      </c>
      <c r="H79" s="122">
        <v>42451</v>
      </c>
      <c r="I79" s="122">
        <v>42493</v>
      </c>
      <c r="J79" s="122" t="s">
        <v>0</v>
      </c>
      <c r="K79" s="122" t="s">
        <v>0</v>
      </c>
      <c r="L79" s="122" t="s">
        <v>0</v>
      </c>
      <c r="M79" s="122">
        <v>42516</v>
      </c>
      <c r="N79" s="122" t="s">
        <v>0</v>
      </c>
      <c r="O79" s="7" t="s">
        <v>297</v>
      </c>
      <c r="P79" s="7" t="s">
        <v>517</v>
      </c>
      <c r="Q79" s="7" t="s">
        <v>55</v>
      </c>
      <c r="R79" s="7" t="s">
        <v>518</v>
      </c>
      <c r="S79" s="7" t="s">
        <v>415</v>
      </c>
      <c r="T79" s="7" t="s">
        <v>0</v>
      </c>
      <c r="U79" s="122">
        <v>42391</v>
      </c>
      <c r="V79" s="122">
        <v>42380</v>
      </c>
      <c r="W79" s="7">
        <f t="shared" si="14"/>
        <v>48</v>
      </c>
      <c r="X79" s="7" t="str">
        <f t="shared" si="15"/>
        <v/>
      </c>
      <c r="Y79" s="7" t="e">
        <f t="shared" ca="1" si="16"/>
        <v>#VALUE!</v>
      </c>
      <c r="Z79" s="7" t="str">
        <f>VLOOKUP($B:$B,TL!$A:$B,2,FALSE)</f>
        <v>Dean</v>
      </c>
      <c r="AA79" s="7" t="e">
        <f t="shared" si="17"/>
        <v>#VALUE!</v>
      </c>
      <c r="AB79" s="7" t="e">
        <f t="shared" si="18"/>
        <v>#VALUE!</v>
      </c>
      <c r="AC79" s="7">
        <f t="shared" si="19"/>
        <v>5</v>
      </c>
      <c r="AD79" s="7">
        <f t="shared" si="20"/>
        <v>2016</v>
      </c>
    </row>
    <row r="80" spans="1:30" ht="14.45" x14ac:dyDescent="0.35">
      <c r="A80" s="7" t="s">
        <v>225</v>
      </c>
      <c r="B80" s="7" t="s">
        <v>121</v>
      </c>
      <c r="C80" s="7" t="s">
        <v>121</v>
      </c>
      <c r="D80" s="121">
        <v>1974</v>
      </c>
      <c r="E80" s="7" t="s">
        <v>39</v>
      </c>
      <c r="F80" s="122">
        <v>42531</v>
      </c>
      <c r="G80" s="122" t="s">
        <v>0</v>
      </c>
      <c r="H80" s="122" t="s">
        <v>0</v>
      </c>
      <c r="I80" s="122" t="s">
        <v>0</v>
      </c>
      <c r="J80" s="122" t="s">
        <v>0</v>
      </c>
      <c r="K80" s="122" t="s">
        <v>0</v>
      </c>
      <c r="L80" s="122" t="s">
        <v>0</v>
      </c>
      <c r="M80" s="122" t="s">
        <v>0</v>
      </c>
      <c r="N80" s="122" t="s">
        <v>0</v>
      </c>
      <c r="O80" s="7" t="s">
        <v>0</v>
      </c>
      <c r="P80" s="7" t="s">
        <v>563</v>
      </c>
      <c r="Q80" s="7" t="s">
        <v>55</v>
      </c>
      <c r="R80" s="7" t="s">
        <v>564</v>
      </c>
      <c r="S80" s="7" t="s">
        <v>0</v>
      </c>
      <c r="T80" s="7" t="s">
        <v>0</v>
      </c>
      <c r="U80" s="122">
        <v>42353</v>
      </c>
      <c r="V80" s="122">
        <v>42341</v>
      </c>
      <c r="W80" s="7" t="e">
        <f t="shared" si="14"/>
        <v>#VALUE!</v>
      </c>
      <c r="X80" s="7" t="e">
        <f t="shared" si="15"/>
        <v>#VALUE!</v>
      </c>
      <c r="Y80" s="7" t="e">
        <f t="shared" ca="1" si="16"/>
        <v>#VALUE!</v>
      </c>
      <c r="Z80" s="7" t="str">
        <f>VLOOKUP($B:$B,TL!$A:$B,2,FALSE)</f>
        <v>Dean</v>
      </c>
      <c r="AA80" s="7" t="e">
        <f t="shared" si="17"/>
        <v>#VALUE!</v>
      </c>
      <c r="AB80" s="7" t="e">
        <f t="shared" si="18"/>
        <v>#VALUE!</v>
      </c>
      <c r="AC80" s="7" t="e">
        <f t="shared" si="19"/>
        <v>#VALUE!</v>
      </c>
      <c r="AD80" s="7" t="e">
        <f t="shared" si="20"/>
        <v>#VALUE!</v>
      </c>
    </row>
    <row r="81" spans="1:30" ht="14.45" x14ac:dyDescent="0.35">
      <c r="A81" s="7" t="s">
        <v>143</v>
      </c>
      <c r="B81" s="7" t="s">
        <v>9</v>
      </c>
      <c r="C81" s="7" t="s">
        <v>9</v>
      </c>
      <c r="D81" s="121">
        <v>4620</v>
      </c>
      <c r="E81" s="7" t="s">
        <v>80</v>
      </c>
      <c r="F81" s="122">
        <v>42326</v>
      </c>
      <c r="G81" s="122">
        <v>42326</v>
      </c>
      <c r="H81" s="122">
        <v>42326</v>
      </c>
      <c r="I81" s="122">
        <v>42349</v>
      </c>
      <c r="J81" s="122">
        <v>42355</v>
      </c>
      <c r="K81" s="122" t="s">
        <v>0</v>
      </c>
      <c r="L81" s="122">
        <v>42433</v>
      </c>
      <c r="M81" s="122">
        <v>42433</v>
      </c>
      <c r="N81" s="122">
        <v>42433</v>
      </c>
      <c r="O81" s="7" t="s">
        <v>217</v>
      </c>
      <c r="P81" s="7" t="s">
        <v>780</v>
      </c>
      <c r="Q81" s="7" t="s">
        <v>55</v>
      </c>
      <c r="R81" s="7" t="s">
        <v>781</v>
      </c>
      <c r="S81" s="7" t="s">
        <v>0</v>
      </c>
      <c r="T81" s="7" t="s">
        <v>0</v>
      </c>
      <c r="U81" s="122">
        <v>42277</v>
      </c>
      <c r="V81" s="122">
        <v>42276</v>
      </c>
      <c r="W81" s="7" t="str">
        <f t="shared" si="14"/>
        <v/>
      </c>
      <c r="X81" s="7" t="str">
        <f t="shared" si="15"/>
        <v/>
      </c>
      <c r="Y81" s="7" t="str">
        <f t="shared" ca="1" si="16"/>
        <v/>
      </c>
      <c r="Z81" s="7" t="str">
        <f>VLOOKUP($B:$B,TL!$A:$B,2,FALSE)</f>
        <v>Dean</v>
      </c>
      <c r="AA81" s="7">
        <f t="shared" si="17"/>
        <v>3</v>
      </c>
      <c r="AB81" s="7">
        <f t="shared" si="18"/>
        <v>2016</v>
      </c>
      <c r="AC81" s="7">
        <f t="shared" si="19"/>
        <v>3</v>
      </c>
      <c r="AD81" s="7">
        <f t="shared" si="20"/>
        <v>2016</v>
      </c>
    </row>
    <row r="82" spans="1:30" ht="14.45" x14ac:dyDescent="0.35">
      <c r="A82" s="7" t="s">
        <v>306</v>
      </c>
      <c r="B82" s="7" t="s">
        <v>12</v>
      </c>
      <c r="C82" s="7" t="s">
        <v>12</v>
      </c>
      <c r="D82" s="121">
        <v>4200</v>
      </c>
      <c r="E82" s="7" t="s">
        <v>39</v>
      </c>
      <c r="F82" s="122">
        <v>42485</v>
      </c>
      <c r="G82" s="122" t="s">
        <v>0</v>
      </c>
      <c r="H82" s="122" t="s">
        <v>0</v>
      </c>
      <c r="I82" s="122" t="s">
        <v>0</v>
      </c>
      <c r="J82" s="122" t="s">
        <v>0</v>
      </c>
      <c r="K82" s="122" t="s">
        <v>0</v>
      </c>
      <c r="L82" s="122" t="s">
        <v>0</v>
      </c>
      <c r="M82" s="122" t="s">
        <v>0</v>
      </c>
      <c r="N82" s="122" t="s">
        <v>0</v>
      </c>
      <c r="O82" s="7" t="s">
        <v>434</v>
      </c>
      <c r="P82" s="7" t="s">
        <v>435</v>
      </c>
      <c r="Q82" s="7" t="s">
        <v>0</v>
      </c>
      <c r="R82" s="7" t="s">
        <v>436</v>
      </c>
      <c r="S82" s="7" t="s">
        <v>415</v>
      </c>
      <c r="T82" s="7" t="s">
        <v>0</v>
      </c>
      <c r="U82" s="122">
        <v>42444</v>
      </c>
      <c r="V82" s="122">
        <v>42438</v>
      </c>
      <c r="W82" s="7" t="e">
        <f t="shared" si="14"/>
        <v>#VALUE!</v>
      </c>
      <c r="X82" s="7" t="e">
        <f t="shared" si="15"/>
        <v>#VALUE!</v>
      </c>
      <c r="Y82" s="7" t="e">
        <f t="shared" ca="1" si="16"/>
        <v>#VALUE!</v>
      </c>
      <c r="Z82" s="7" t="str">
        <f>VLOOKUP($B:$B,TL!$A:$B,2,FALSE)</f>
        <v>Deeshal</v>
      </c>
      <c r="AA82" s="7" t="e">
        <f t="shared" si="17"/>
        <v>#VALUE!</v>
      </c>
      <c r="AB82" s="7" t="e">
        <f t="shared" si="18"/>
        <v>#VALUE!</v>
      </c>
      <c r="AC82" s="7" t="e">
        <f t="shared" si="19"/>
        <v>#VALUE!</v>
      </c>
      <c r="AD82" s="7" t="e">
        <f t="shared" si="20"/>
        <v>#VALUE!</v>
      </c>
    </row>
    <row r="83" spans="1:30" ht="14.45" x14ac:dyDescent="0.35">
      <c r="A83" s="7" t="s">
        <v>355</v>
      </c>
      <c r="B83" s="7" t="s">
        <v>0</v>
      </c>
      <c r="C83" s="7" t="s">
        <v>243</v>
      </c>
      <c r="D83" s="121">
        <v>912</v>
      </c>
      <c r="E83" s="7" t="s">
        <v>39</v>
      </c>
      <c r="F83" s="122">
        <v>42527</v>
      </c>
      <c r="G83" s="122" t="s">
        <v>0</v>
      </c>
      <c r="H83" s="122" t="s">
        <v>0</v>
      </c>
      <c r="I83" s="122" t="s">
        <v>0</v>
      </c>
      <c r="J83" s="122" t="s">
        <v>0</v>
      </c>
      <c r="K83" s="122" t="s">
        <v>0</v>
      </c>
      <c r="L83" s="122" t="s">
        <v>0</v>
      </c>
      <c r="M83" s="122" t="s">
        <v>0</v>
      </c>
      <c r="N83" s="122" t="s">
        <v>0</v>
      </c>
      <c r="O83" s="7" t="s">
        <v>0</v>
      </c>
      <c r="P83" s="7" t="s">
        <v>610</v>
      </c>
      <c r="Q83" s="7" t="s">
        <v>55</v>
      </c>
      <c r="R83" s="7" t="s">
        <v>611</v>
      </c>
      <c r="S83" s="7" t="s">
        <v>0</v>
      </c>
      <c r="T83" s="7" t="s">
        <v>0</v>
      </c>
      <c r="U83" s="122">
        <v>42321</v>
      </c>
      <c r="V83" s="122">
        <v>42306</v>
      </c>
      <c r="W83" s="7" t="e">
        <f t="shared" si="14"/>
        <v>#VALUE!</v>
      </c>
      <c r="X83" s="7" t="e">
        <f t="shared" si="15"/>
        <v>#VALUE!</v>
      </c>
      <c r="Y83" s="7" t="e">
        <f t="shared" ca="1" si="16"/>
        <v>#VALUE!</v>
      </c>
      <c r="Z83" s="7" t="e">
        <f>VLOOKUP($B:$B,TL!$A:$B,2,FALSE)</f>
        <v>#N/A</v>
      </c>
      <c r="AA83" s="7" t="e">
        <f t="shared" si="17"/>
        <v>#VALUE!</v>
      </c>
      <c r="AB83" s="7" t="e">
        <f t="shared" si="18"/>
        <v>#VALUE!</v>
      </c>
      <c r="AC83" s="7" t="e">
        <f t="shared" si="19"/>
        <v>#VALUE!</v>
      </c>
      <c r="AD83" s="7" t="e">
        <f t="shared" si="20"/>
        <v>#VALUE!</v>
      </c>
    </row>
    <row r="84" spans="1:30" ht="14.45" x14ac:dyDescent="0.35">
      <c r="A84" s="7" t="s">
        <v>144</v>
      </c>
      <c r="B84" s="7" t="s">
        <v>9</v>
      </c>
      <c r="C84" s="7" t="s">
        <v>9</v>
      </c>
      <c r="D84" s="121">
        <v>3840</v>
      </c>
      <c r="E84" s="7" t="s">
        <v>10</v>
      </c>
      <c r="F84" s="122">
        <v>42369</v>
      </c>
      <c r="G84" s="122">
        <v>42355</v>
      </c>
      <c r="H84" s="122">
        <v>42355</v>
      </c>
      <c r="I84" s="122">
        <v>42440</v>
      </c>
      <c r="J84" s="122">
        <v>42422</v>
      </c>
      <c r="K84" s="122" t="s">
        <v>0</v>
      </c>
      <c r="L84" s="122" t="s">
        <v>0</v>
      </c>
      <c r="M84" s="122">
        <v>42489</v>
      </c>
      <c r="N84" s="122" t="s">
        <v>0</v>
      </c>
      <c r="O84" s="7" t="s">
        <v>784</v>
      </c>
      <c r="P84" s="7" t="s">
        <v>785</v>
      </c>
      <c r="Q84" s="7" t="s">
        <v>55</v>
      </c>
      <c r="R84" s="7" t="s">
        <v>786</v>
      </c>
      <c r="S84" s="7" t="s">
        <v>415</v>
      </c>
      <c r="T84" s="7" t="s">
        <v>0</v>
      </c>
      <c r="U84" s="122">
        <v>42244</v>
      </c>
      <c r="V84" s="122">
        <v>42243</v>
      </c>
      <c r="W84" s="7">
        <f t="shared" si="14"/>
        <v>97</v>
      </c>
      <c r="X84" s="7" t="str">
        <f t="shared" si="15"/>
        <v>Red Project</v>
      </c>
      <c r="Y84" s="7" t="str">
        <f t="shared" ca="1" si="16"/>
        <v/>
      </c>
      <c r="Z84" s="7" t="str">
        <f>VLOOKUP($B:$B,TL!$A:$B,2,FALSE)</f>
        <v>Dean</v>
      </c>
      <c r="AA84" s="7" t="e">
        <f t="shared" si="17"/>
        <v>#VALUE!</v>
      </c>
      <c r="AB84" s="7" t="e">
        <f t="shared" si="18"/>
        <v>#VALUE!</v>
      </c>
      <c r="AC84" s="7">
        <f t="shared" si="19"/>
        <v>4</v>
      </c>
      <c r="AD84" s="7">
        <f t="shared" si="20"/>
        <v>2016</v>
      </c>
    </row>
    <row r="85" spans="1:30" s="6" customFormat="1" ht="14.45" x14ac:dyDescent="0.35">
      <c r="A85" s="7" t="s">
        <v>172</v>
      </c>
      <c r="B85" s="7" t="s">
        <v>12</v>
      </c>
      <c r="C85" s="7" t="s">
        <v>388</v>
      </c>
      <c r="D85" s="121">
        <v>4195</v>
      </c>
      <c r="E85" s="7" t="s">
        <v>10</v>
      </c>
      <c r="F85" s="122">
        <v>42094</v>
      </c>
      <c r="G85" s="122">
        <v>42087</v>
      </c>
      <c r="H85" s="122">
        <v>42086</v>
      </c>
      <c r="I85" s="122">
        <v>42216</v>
      </c>
      <c r="J85" s="122">
        <v>42216</v>
      </c>
      <c r="K85" s="122">
        <v>42277</v>
      </c>
      <c r="L85" s="122" t="s">
        <v>0</v>
      </c>
      <c r="M85" s="122">
        <v>42482</v>
      </c>
      <c r="N85" s="122" t="s">
        <v>0</v>
      </c>
      <c r="O85" s="7" t="s">
        <v>848</v>
      </c>
      <c r="P85" s="7" t="s">
        <v>849</v>
      </c>
      <c r="Q85" s="7" t="s">
        <v>164</v>
      </c>
      <c r="R85" s="7" t="s">
        <v>850</v>
      </c>
      <c r="S85" s="7" t="s">
        <v>655</v>
      </c>
      <c r="T85" s="7" t="s">
        <v>0</v>
      </c>
      <c r="U85" s="122">
        <v>42048</v>
      </c>
      <c r="V85" s="122">
        <v>42037</v>
      </c>
      <c r="W85" s="7">
        <f t="shared" si="14"/>
        <v>284</v>
      </c>
      <c r="X85" s="7" t="str">
        <f t="shared" si="15"/>
        <v>Red Project</v>
      </c>
      <c r="Y85" s="7">
        <f t="shared" ca="1" si="16"/>
        <v>265</v>
      </c>
      <c r="Z85" s="7" t="str">
        <f>VLOOKUP($B:$B,TL!$A:$B,2,FALSE)</f>
        <v>Deeshal</v>
      </c>
      <c r="AA85" s="7" t="e">
        <f t="shared" si="17"/>
        <v>#VALUE!</v>
      </c>
      <c r="AB85" s="7" t="e">
        <f t="shared" si="18"/>
        <v>#VALUE!</v>
      </c>
      <c r="AC85" s="7">
        <f t="shared" si="19"/>
        <v>4</v>
      </c>
      <c r="AD85" s="7">
        <f t="shared" si="20"/>
        <v>2016</v>
      </c>
    </row>
    <row r="86" spans="1:30" ht="14.45" x14ac:dyDescent="0.35">
      <c r="A86" s="7" t="s">
        <v>155</v>
      </c>
      <c r="B86" s="7" t="s">
        <v>16</v>
      </c>
      <c r="C86" s="7" t="s">
        <v>16</v>
      </c>
      <c r="D86" s="121">
        <v>720</v>
      </c>
      <c r="E86" s="7" t="s">
        <v>80</v>
      </c>
      <c r="F86" s="122">
        <v>42308</v>
      </c>
      <c r="G86" s="122">
        <v>42304</v>
      </c>
      <c r="H86" s="122">
        <v>42303</v>
      </c>
      <c r="I86" s="122">
        <v>42356</v>
      </c>
      <c r="J86" s="122">
        <v>42356</v>
      </c>
      <c r="K86" s="122">
        <v>42415</v>
      </c>
      <c r="L86" s="122">
        <v>42422</v>
      </c>
      <c r="M86" s="122">
        <v>42419</v>
      </c>
      <c r="N86" s="122">
        <v>42422</v>
      </c>
      <c r="O86" s="7" t="s">
        <v>230</v>
      </c>
      <c r="P86" s="7" t="s">
        <v>800</v>
      </c>
      <c r="Q86" s="7" t="s">
        <v>55</v>
      </c>
      <c r="R86" s="7" t="s">
        <v>801</v>
      </c>
      <c r="S86" s="7" t="s">
        <v>0</v>
      </c>
      <c r="T86" s="7" t="s">
        <v>0</v>
      </c>
      <c r="U86" s="122">
        <v>42191</v>
      </c>
      <c r="V86" s="122">
        <v>42184</v>
      </c>
      <c r="W86" s="7" t="str">
        <f t="shared" si="14"/>
        <v/>
      </c>
      <c r="X86" s="7" t="str">
        <f t="shared" si="15"/>
        <v/>
      </c>
      <c r="Y86" s="7" t="str">
        <f t="shared" ca="1" si="16"/>
        <v/>
      </c>
      <c r="Z86" s="7" t="str">
        <f>VLOOKUP($B:$B,TL!$A:$B,2,FALSE)</f>
        <v>Dean</v>
      </c>
      <c r="AA86" s="7">
        <f t="shared" si="17"/>
        <v>2</v>
      </c>
      <c r="AB86" s="7">
        <f t="shared" si="18"/>
        <v>2016</v>
      </c>
      <c r="AC86" s="7">
        <f t="shared" si="19"/>
        <v>2</v>
      </c>
      <c r="AD86" s="7">
        <f t="shared" si="20"/>
        <v>2016</v>
      </c>
    </row>
    <row r="87" spans="1:30" ht="14.45" x14ac:dyDescent="0.35">
      <c r="A87" s="7" t="s">
        <v>191</v>
      </c>
      <c r="B87" s="7" t="s">
        <v>9</v>
      </c>
      <c r="C87" s="7" t="s">
        <v>20</v>
      </c>
      <c r="D87" s="121">
        <v>1932</v>
      </c>
      <c r="E87" s="7" t="s">
        <v>14</v>
      </c>
      <c r="F87" s="122">
        <v>42395</v>
      </c>
      <c r="G87" s="122">
        <v>42396</v>
      </c>
      <c r="H87" s="122">
        <v>42396</v>
      </c>
      <c r="I87" s="122">
        <v>42489</v>
      </c>
      <c r="J87" s="122" t="s">
        <v>0</v>
      </c>
      <c r="K87" s="122" t="s">
        <v>0</v>
      </c>
      <c r="L87" s="122" t="s">
        <v>0</v>
      </c>
      <c r="M87" s="122">
        <v>42489</v>
      </c>
      <c r="N87" s="122" t="s">
        <v>0</v>
      </c>
      <c r="O87" s="7" t="s">
        <v>281</v>
      </c>
      <c r="P87" s="7" t="s">
        <v>775</v>
      </c>
      <c r="Q87" s="7" t="s">
        <v>55</v>
      </c>
      <c r="R87" s="7" t="s">
        <v>776</v>
      </c>
      <c r="S87" s="7" t="s">
        <v>655</v>
      </c>
      <c r="T87" s="7" t="s">
        <v>777</v>
      </c>
      <c r="U87" s="122">
        <v>42297</v>
      </c>
      <c r="V87" s="122">
        <v>42292</v>
      </c>
      <c r="W87" s="7">
        <f t="shared" si="14"/>
        <v>68</v>
      </c>
      <c r="X87" s="7" t="str">
        <f t="shared" si="15"/>
        <v/>
      </c>
      <c r="Y87" s="7" t="e">
        <f t="shared" ca="1" si="16"/>
        <v>#VALUE!</v>
      </c>
      <c r="Z87" s="7" t="str">
        <f>VLOOKUP($B:$B,TL!$A:$B,2,FALSE)</f>
        <v>Dean</v>
      </c>
      <c r="AA87" s="7" t="e">
        <f t="shared" si="17"/>
        <v>#VALUE!</v>
      </c>
      <c r="AB87" s="7" t="e">
        <f t="shared" si="18"/>
        <v>#VALUE!</v>
      </c>
      <c r="AC87" s="7">
        <f t="shared" si="19"/>
        <v>4</v>
      </c>
      <c r="AD87" s="7">
        <f t="shared" si="20"/>
        <v>2016</v>
      </c>
    </row>
    <row r="88" spans="1:30" ht="14.45" x14ac:dyDescent="0.35">
      <c r="A88" s="7" t="s">
        <v>384</v>
      </c>
      <c r="B88" s="7" t="s">
        <v>0</v>
      </c>
      <c r="C88" s="7" t="s">
        <v>346</v>
      </c>
      <c r="D88" s="121">
        <v>0</v>
      </c>
      <c r="E88" s="7" t="s">
        <v>39</v>
      </c>
      <c r="F88" s="122">
        <v>42185</v>
      </c>
      <c r="G88" s="122" t="s">
        <v>0</v>
      </c>
      <c r="H88" s="122" t="s">
        <v>0</v>
      </c>
      <c r="I88" s="122" t="s">
        <v>0</v>
      </c>
      <c r="J88" s="122" t="s">
        <v>0</v>
      </c>
      <c r="K88" s="122" t="s">
        <v>0</v>
      </c>
      <c r="L88" s="122" t="s">
        <v>0</v>
      </c>
      <c r="M88" s="122">
        <v>36525</v>
      </c>
      <c r="N88" s="122" t="s">
        <v>0</v>
      </c>
      <c r="O88" s="7" t="s">
        <v>0</v>
      </c>
      <c r="P88" s="7" t="s">
        <v>823</v>
      </c>
      <c r="Q88" s="7" t="s">
        <v>0</v>
      </c>
      <c r="R88" s="7" t="s">
        <v>824</v>
      </c>
      <c r="S88" s="7" t="s">
        <v>0</v>
      </c>
      <c r="T88" s="7" t="s">
        <v>0</v>
      </c>
      <c r="U88" s="122">
        <v>42109</v>
      </c>
      <c r="V88" s="122">
        <v>42108</v>
      </c>
      <c r="W88" s="7" t="e">
        <f t="shared" si="14"/>
        <v>#VALUE!</v>
      </c>
      <c r="X88" s="7" t="e">
        <f t="shared" si="15"/>
        <v>#VALUE!</v>
      </c>
      <c r="Y88" s="7" t="e">
        <f t="shared" ca="1" si="16"/>
        <v>#VALUE!</v>
      </c>
      <c r="Z88" s="7" t="e">
        <f>VLOOKUP($B:$B,TL!$A:$B,2,FALSE)</f>
        <v>#N/A</v>
      </c>
      <c r="AA88" s="7" t="e">
        <f t="shared" si="17"/>
        <v>#VALUE!</v>
      </c>
      <c r="AB88" s="7" t="e">
        <f t="shared" si="18"/>
        <v>#VALUE!</v>
      </c>
      <c r="AC88" s="7">
        <f t="shared" si="19"/>
        <v>12</v>
      </c>
      <c r="AD88" s="7">
        <f t="shared" si="20"/>
        <v>1999</v>
      </c>
    </row>
    <row r="89" spans="1:30" ht="14.45" x14ac:dyDescent="0.35">
      <c r="A89" s="7" t="s">
        <v>58</v>
      </c>
      <c r="B89" s="7" t="s">
        <v>25</v>
      </c>
      <c r="C89" s="7" t="s">
        <v>12</v>
      </c>
      <c r="D89" s="121">
        <v>2142</v>
      </c>
      <c r="E89" s="7" t="s">
        <v>10</v>
      </c>
      <c r="F89" s="122">
        <v>42215</v>
      </c>
      <c r="G89" s="122">
        <v>42166</v>
      </c>
      <c r="H89" s="122">
        <v>42166</v>
      </c>
      <c r="I89" s="122">
        <v>42243</v>
      </c>
      <c r="J89" s="122">
        <v>42247</v>
      </c>
      <c r="K89" s="122" t="s">
        <v>0</v>
      </c>
      <c r="L89" s="122" t="s">
        <v>0</v>
      </c>
      <c r="M89" s="122">
        <v>42506</v>
      </c>
      <c r="N89" s="122" t="s">
        <v>0</v>
      </c>
      <c r="O89" s="7" t="s">
        <v>851</v>
      </c>
      <c r="P89" s="7" t="s">
        <v>852</v>
      </c>
      <c r="Q89" s="7" t="s">
        <v>164</v>
      </c>
      <c r="R89" s="7" t="s">
        <v>853</v>
      </c>
      <c r="S89" s="7" t="s">
        <v>655</v>
      </c>
      <c r="T89" s="7" t="s">
        <v>854</v>
      </c>
      <c r="U89" s="122">
        <v>42027</v>
      </c>
      <c r="V89" s="122">
        <v>42016</v>
      </c>
      <c r="W89" s="7">
        <f t="shared" si="14"/>
        <v>243</v>
      </c>
      <c r="X89" s="7" t="str">
        <f t="shared" si="15"/>
        <v>Red Project</v>
      </c>
      <c r="Y89" s="7">
        <f t="shared" ca="1" si="16"/>
        <v>234</v>
      </c>
      <c r="Z89" s="7" t="str">
        <f>VLOOKUP($B:$B,TL!$A:$B,2,FALSE)</f>
        <v>Deeshal</v>
      </c>
      <c r="AA89" s="7" t="e">
        <f t="shared" si="17"/>
        <v>#VALUE!</v>
      </c>
      <c r="AB89" s="7" t="e">
        <f t="shared" si="18"/>
        <v>#VALUE!</v>
      </c>
      <c r="AC89" s="7">
        <f t="shared" si="19"/>
        <v>5</v>
      </c>
      <c r="AD89" s="7">
        <f t="shared" si="20"/>
        <v>2016</v>
      </c>
    </row>
    <row r="90" spans="1:30" ht="14.45" x14ac:dyDescent="0.35">
      <c r="A90" s="7" t="s">
        <v>319</v>
      </c>
      <c r="B90" s="7" t="s">
        <v>16</v>
      </c>
      <c r="C90" s="7" t="s">
        <v>16</v>
      </c>
      <c r="D90" s="121">
        <v>2100</v>
      </c>
      <c r="E90" s="7" t="s">
        <v>39</v>
      </c>
      <c r="F90" s="122">
        <v>42480</v>
      </c>
      <c r="G90" s="122" t="s">
        <v>0</v>
      </c>
      <c r="H90" s="122" t="s">
        <v>0</v>
      </c>
      <c r="I90" s="122" t="s">
        <v>0</v>
      </c>
      <c r="J90" s="122" t="s">
        <v>0</v>
      </c>
      <c r="K90" s="122" t="s">
        <v>0</v>
      </c>
      <c r="L90" s="122" t="s">
        <v>0</v>
      </c>
      <c r="M90" s="122" t="s">
        <v>0</v>
      </c>
      <c r="N90" s="122" t="s">
        <v>0</v>
      </c>
      <c r="O90" s="7" t="s">
        <v>465</v>
      </c>
      <c r="P90" s="7" t="s">
        <v>466</v>
      </c>
      <c r="Q90" s="7" t="s">
        <v>0</v>
      </c>
      <c r="R90" s="7" t="s">
        <v>467</v>
      </c>
      <c r="S90" s="7" t="s">
        <v>415</v>
      </c>
      <c r="T90" s="7" t="s">
        <v>0</v>
      </c>
      <c r="U90" s="122">
        <v>42419</v>
      </c>
      <c r="V90" s="122">
        <v>42405</v>
      </c>
      <c r="W90" s="7" t="e">
        <f t="shared" si="14"/>
        <v>#VALUE!</v>
      </c>
      <c r="X90" s="7" t="e">
        <f t="shared" si="15"/>
        <v>#VALUE!</v>
      </c>
      <c r="Y90" s="7" t="e">
        <f t="shared" ca="1" si="16"/>
        <v>#VALUE!</v>
      </c>
      <c r="Z90" s="7" t="str">
        <f>VLOOKUP($B:$B,TL!$A:$B,2,FALSE)</f>
        <v>Dean</v>
      </c>
      <c r="AA90" s="7" t="e">
        <f t="shared" si="17"/>
        <v>#VALUE!</v>
      </c>
      <c r="AB90" s="7" t="e">
        <f t="shared" si="18"/>
        <v>#VALUE!</v>
      </c>
      <c r="AC90" s="7" t="e">
        <f t="shared" si="19"/>
        <v>#VALUE!</v>
      </c>
      <c r="AD90" s="7" t="e">
        <f t="shared" si="20"/>
        <v>#VALUE!</v>
      </c>
    </row>
    <row r="91" spans="1:30" ht="14.45" x14ac:dyDescent="0.35">
      <c r="A91" s="7" t="s">
        <v>89</v>
      </c>
      <c r="B91" s="7" t="s">
        <v>12</v>
      </c>
      <c r="C91" s="7" t="s">
        <v>12</v>
      </c>
      <c r="D91" s="121">
        <v>6768</v>
      </c>
      <c r="E91" s="7" t="s">
        <v>10</v>
      </c>
      <c r="F91" s="122">
        <v>42247</v>
      </c>
      <c r="G91" s="122">
        <v>42247</v>
      </c>
      <c r="H91" s="122">
        <v>42247</v>
      </c>
      <c r="I91" s="122">
        <v>42391</v>
      </c>
      <c r="J91" s="122">
        <v>42391</v>
      </c>
      <c r="K91" s="122">
        <v>42410</v>
      </c>
      <c r="L91" s="122" t="s">
        <v>0</v>
      </c>
      <c r="M91" s="122">
        <v>42520</v>
      </c>
      <c r="N91" s="122" t="s">
        <v>0</v>
      </c>
      <c r="O91" s="7" t="s">
        <v>834</v>
      </c>
      <c r="P91" s="7" t="s">
        <v>835</v>
      </c>
      <c r="Q91" s="7" t="s">
        <v>164</v>
      </c>
      <c r="R91" s="7" t="s">
        <v>836</v>
      </c>
      <c r="S91" s="7" t="s">
        <v>415</v>
      </c>
      <c r="T91" s="7" t="s">
        <v>0</v>
      </c>
      <c r="U91" s="122">
        <v>42096</v>
      </c>
      <c r="V91" s="122">
        <v>42094</v>
      </c>
      <c r="W91" s="7">
        <f t="shared" si="14"/>
        <v>196</v>
      </c>
      <c r="X91" s="7" t="str">
        <f t="shared" si="15"/>
        <v>Red Project</v>
      </c>
      <c r="Y91" s="7">
        <f t="shared" ca="1" si="16"/>
        <v>90</v>
      </c>
      <c r="Z91" s="7" t="str">
        <f>VLOOKUP($B:$B,TL!$A:$B,2,FALSE)</f>
        <v>Deeshal</v>
      </c>
      <c r="AA91" s="7" t="e">
        <f t="shared" si="17"/>
        <v>#VALUE!</v>
      </c>
      <c r="AB91" s="7" t="e">
        <f t="shared" si="18"/>
        <v>#VALUE!</v>
      </c>
      <c r="AC91" s="7">
        <f t="shared" si="19"/>
        <v>5</v>
      </c>
      <c r="AD91" s="7">
        <f t="shared" si="20"/>
        <v>2016</v>
      </c>
    </row>
    <row r="92" spans="1:30" ht="14.45" x14ac:dyDescent="0.35">
      <c r="A92" s="7" t="s">
        <v>87</v>
      </c>
      <c r="B92" s="7" t="s">
        <v>9</v>
      </c>
      <c r="C92" s="7" t="s">
        <v>9</v>
      </c>
      <c r="D92" s="121">
        <v>5280</v>
      </c>
      <c r="E92" s="7" t="s">
        <v>80</v>
      </c>
      <c r="F92" s="122">
        <v>42277</v>
      </c>
      <c r="G92" s="122">
        <v>42276</v>
      </c>
      <c r="H92" s="122">
        <v>42276</v>
      </c>
      <c r="I92" s="122">
        <v>42306</v>
      </c>
      <c r="J92" s="122">
        <v>42306</v>
      </c>
      <c r="K92" s="122">
        <v>42342</v>
      </c>
      <c r="L92" s="122" t="s">
        <v>0</v>
      </c>
      <c r="M92" s="122">
        <v>42395</v>
      </c>
      <c r="N92" s="122">
        <v>42395</v>
      </c>
      <c r="O92" s="7" t="s">
        <v>193</v>
      </c>
      <c r="P92" s="7" t="s">
        <v>830</v>
      </c>
      <c r="Q92" s="7" t="s">
        <v>55</v>
      </c>
      <c r="R92" s="7" t="s">
        <v>831</v>
      </c>
      <c r="S92" s="7" t="s">
        <v>0</v>
      </c>
      <c r="T92" s="7" t="s">
        <v>0</v>
      </c>
      <c r="U92" s="122">
        <v>42109</v>
      </c>
      <c r="V92" s="122">
        <v>42089</v>
      </c>
      <c r="W92" s="7" t="str">
        <f t="shared" si="14"/>
        <v/>
      </c>
      <c r="X92" s="7" t="str">
        <f t="shared" si="15"/>
        <v/>
      </c>
      <c r="Y92" s="7" t="str">
        <f t="shared" ca="1" si="16"/>
        <v/>
      </c>
      <c r="Z92" s="7" t="str">
        <f>VLOOKUP($B:$B,TL!$A:$B,2,FALSE)</f>
        <v>Dean</v>
      </c>
      <c r="AA92" s="7">
        <f t="shared" si="17"/>
        <v>1</v>
      </c>
      <c r="AB92" s="7">
        <f t="shared" si="18"/>
        <v>2016</v>
      </c>
      <c r="AC92" s="7">
        <f t="shared" si="19"/>
        <v>1</v>
      </c>
      <c r="AD92" s="7">
        <f t="shared" si="20"/>
        <v>2016</v>
      </c>
    </row>
    <row r="93" spans="1:30" ht="14.45" x14ac:dyDescent="0.35">
      <c r="A93" s="7" t="s">
        <v>146</v>
      </c>
      <c r="B93" s="7" t="s">
        <v>123</v>
      </c>
      <c r="C93" s="7" t="s">
        <v>383</v>
      </c>
      <c r="D93" s="121">
        <v>1188</v>
      </c>
      <c r="E93" s="7" t="s">
        <v>80</v>
      </c>
      <c r="F93" s="122">
        <v>42369</v>
      </c>
      <c r="G93" s="122">
        <v>42275</v>
      </c>
      <c r="H93" s="122">
        <v>42275</v>
      </c>
      <c r="I93" s="122">
        <v>42332</v>
      </c>
      <c r="J93" s="122">
        <v>42328</v>
      </c>
      <c r="K93" s="122">
        <v>42367</v>
      </c>
      <c r="L93" s="122">
        <v>42397</v>
      </c>
      <c r="M93" s="122">
        <v>42397</v>
      </c>
      <c r="N93" s="122">
        <v>42399</v>
      </c>
      <c r="O93" s="7" t="s">
        <v>194</v>
      </c>
      <c r="P93" s="7" t="s">
        <v>791</v>
      </c>
      <c r="Q93" s="7" t="s">
        <v>164</v>
      </c>
      <c r="R93" s="7" t="s">
        <v>792</v>
      </c>
      <c r="S93" s="7" t="s">
        <v>0</v>
      </c>
      <c r="T93" s="7" t="s">
        <v>0</v>
      </c>
      <c r="U93" s="122">
        <v>42243</v>
      </c>
      <c r="V93" s="122">
        <v>42241</v>
      </c>
      <c r="W93" s="7" t="str">
        <f t="shared" si="14"/>
        <v/>
      </c>
      <c r="X93" s="7" t="str">
        <f t="shared" si="15"/>
        <v/>
      </c>
      <c r="Y93" s="7" t="str">
        <f t="shared" ca="1" si="16"/>
        <v/>
      </c>
      <c r="Z93" s="7" t="str">
        <f>VLOOKUP($B:$B,TL!$A:$B,2,FALSE)</f>
        <v>Deeshal</v>
      </c>
      <c r="AA93" s="7">
        <f t="shared" si="17"/>
        <v>1</v>
      </c>
      <c r="AB93" s="7">
        <f t="shared" si="18"/>
        <v>2016</v>
      </c>
      <c r="AC93" s="7">
        <f t="shared" si="19"/>
        <v>1</v>
      </c>
      <c r="AD93" s="7">
        <f t="shared" si="20"/>
        <v>2016</v>
      </c>
    </row>
    <row r="94" spans="1:30" ht="14.45" x14ac:dyDescent="0.35">
      <c r="A94" s="7" t="s">
        <v>394</v>
      </c>
      <c r="B94" s="7" t="s">
        <v>0</v>
      </c>
      <c r="C94" s="7" t="s">
        <v>16</v>
      </c>
      <c r="D94" s="121">
        <v>8400</v>
      </c>
      <c r="E94" s="7" t="s">
        <v>39</v>
      </c>
      <c r="F94" s="122">
        <v>42499</v>
      </c>
      <c r="G94" s="122" t="s">
        <v>0</v>
      </c>
      <c r="H94" s="122" t="s">
        <v>0</v>
      </c>
      <c r="I94" s="122" t="s">
        <v>0</v>
      </c>
      <c r="J94" s="122" t="s">
        <v>0</v>
      </c>
      <c r="K94" s="122" t="s">
        <v>0</v>
      </c>
      <c r="L94" s="122" t="s">
        <v>0</v>
      </c>
      <c r="M94" s="122" t="s">
        <v>0</v>
      </c>
      <c r="N94" s="122" t="s">
        <v>0</v>
      </c>
      <c r="O94" s="7" t="s">
        <v>0</v>
      </c>
      <c r="P94" s="7" t="s">
        <v>418</v>
      </c>
      <c r="Q94" s="7" t="s">
        <v>0</v>
      </c>
      <c r="R94" s="7" t="s">
        <v>419</v>
      </c>
      <c r="S94" s="7" t="s">
        <v>415</v>
      </c>
      <c r="T94" s="7" t="s">
        <v>0</v>
      </c>
      <c r="U94" s="122">
        <v>42466</v>
      </c>
      <c r="V94" s="122">
        <v>42458</v>
      </c>
      <c r="W94" s="7" t="e">
        <f t="shared" si="14"/>
        <v>#VALUE!</v>
      </c>
      <c r="X94" s="7" t="e">
        <f t="shared" si="15"/>
        <v>#VALUE!</v>
      </c>
      <c r="Y94" s="7" t="e">
        <f t="shared" ca="1" si="16"/>
        <v>#VALUE!</v>
      </c>
      <c r="Z94" s="7" t="e">
        <f>VLOOKUP($B:$B,TL!$A:$B,2,FALSE)</f>
        <v>#N/A</v>
      </c>
      <c r="AA94" s="7" t="e">
        <f t="shared" si="17"/>
        <v>#VALUE!</v>
      </c>
      <c r="AB94" s="7" t="e">
        <f t="shared" si="18"/>
        <v>#VALUE!</v>
      </c>
      <c r="AC94" s="7" t="e">
        <f t="shared" si="19"/>
        <v>#VALUE!</v>
      </c>
      <c r="AD94" s="7" t="e">
        <f t="shared" si="20"/>
        <v>#VALUE!</v>
      </c>
    </row>
    <row r="95" spans="1:30" ht="14.45" x14ac:dyDescent="0.35">
      <c r="A95" s="7" t="s">
        <v>90</v>
      </c>
      <c r="B95" s="7" t="s">
        <v>12</v>
      </c>
      <c r="C95" s="7" t="s">
        <v>12</v>
      </c>
      <c r="D95" s="121">
        <v>6720</v>
      </c>
      <c r="E95" s="7" t="s">
        <v>10</v>
      </c>
      <c r="F95" s="122">
        <v>42247</v>
      </c>
      <c r="G95" s="122">
        <v>42251</v>
      </c>
      <c r="H95" s="122">
        <v>42250</v>
      </c>
      <c r="I95" s="122">
        <v>42475</v>
      </c>
      <c r="J95" s="122" t="s">
        <v>0</v>
      </c>
      <c r="K95" s="122">
        <v>42395</v>
      </c>
      <c r="L95" s="122" t="s">
        <v>0</v>
      </c>
      <c r="M95" s="122">
        <v>42510</v>
      </c>
      <c r="N95" s="122" t="s">
        <v>0</v>
      </c>
      <c r="O95" s="7" t="s">
        <v>806</v>
      </c>
      <c r="P95" s="7" t="s">
        <v>807</v>
      </c>
      <c r="Q95" s="7" t="s">
        <v>164</v>
      </c>
      <c r="R95" s="7" t="s">
        <v>808</v>
      </c>
      <c r="S95" s="7" t="s">
        <v>415</v>
      </c>
      <c r="T95" s="7" t="s">
        <v>0</v>
      </c>
      <c r="U95" s="122">
        <v>42152</v>
      </c>
      <c r="V95" s="122">
        <v>42153</v>
      </c>
      <c r="W95" s="7">
        <f t="shared" si="14"/>
        <v>186</v>
      </c>
      <c r="X95" s="7" t="str">
        <f t="shared" si="15"/>
        <v>Red Project</v>
      </c>
      <c r="Y95" s="7" t="e">
        <f t="shared" ca="1" si="16"/>
        <v>#VALUE!</v>
      </c>
      <c r="Z95" s="7" t="str">
        <f>VLOOKUP($B:$B,TL!$A:$B,2,FALSE)</f>
        <v>Deeshal</v>
      </c>
      <c r="AA95" s="7" t="e">
        <f t="shared" si="17"/>
        <v>#VALUE!</v>
      </c>
      <c r="AB95" s="7" t="e">
        <f t="shared" si="18"/>
        <v>#VALUE!</v>
      </c>
      <c r="AC95" s="7">
        <f t="shared" si="19"/>
        <v>5</v>
      </c>
      <c r="AD95" s="7">
        <f t="shared" si="20"/>
        <v>2016</v>
      </c>
    </row>
    <row r="96" spans="1:30" ht="14.45" x14ac:dyDescent="0.35">
      <c r="A96" s="7" t="s">
        <v>43</v>
      </c>
      <c r="B96" s="7" t="s">
        <v>18</v>
      </c>
      <c r="C96" s="7" t="s">
        <v>18</v>
      </c>
      <c r="D96" s="121">
        <v>720</v>
      </c>
      <c r="E96" s="7" t="s">
        <v>14</v>
      </c>
      <c r="F96" s="122">
        <v>42155</v>
      </c>
      <c r="G96" s="122">
        <v>42150</v>
      </c>
      <c r="H96" s="122">
        <v>42150</v>
      </c>
      <c r="I96" s="122">
        <v>42191</v>
      </c>
      <c r="J96" s="122">
        <v>42191</v>
      </c>
      <c r="K96" s="122">
        <v>42338</v>
      </c>
      <c r="L96" s="122" t="s">
        <v>0</v>
      </c>
      <c r="M96" s="122">
        <v>42377</v>
      </c>
      <c r="N96" s="122" t="s">
        <v>0</v>
      </c>
      <c r="O96" s="7" t="s">
        <v>174</v>
      </c>
      <c r="P96" s="7" t="s">
        <v>846</v>
      </c>
      <c r="Q96" s="7" t="s">
        <v>164</v>
      </c>
      <c r="R96" s="7" t="s">
        <v>847</v>
      </c>
      <c r="S96" s="7" t="s">
        <v>0</v>
      </c>
      <c r="T96" s="7" t="s">
        <v>0</v>
      </c>
      <c r="U96" s="122">
        <v>42054</v>
      </c>
      <c r="V96" s="122">
        <v>42052</v>
      </c>
      <c r="W96" s="7">
        <f t="shared" si="14"/>
        <v>164</v>
      </c>
      <c r="X96" s="7" t="str">
        <f t="shared" si="15"/>
        <v/>
      </c>
      <c r="Y96" s="7">
        <f t="shared" ca="1" si="16"/>
        <v>290</v>
      </c>
      <c r="Z96" s="7" t="str">
        <f>VLOOKUP($B:$B,TL!$A:$B,2,FALSE)</f>
        <v>Deeshal</v>
      </c>
      <c r="AA96" s="7" t="e">
        <f t="shared" si="17"/>
        <v>#VALUE!</v>
      </c>
      <c r="AB96" s="7" t="e">
        <f t="shared" si="18"/>
        <v>#VALUE!</v>
      </c>
      <c r="AC96" s="7">
        <f t="shared" si="19"/>
        <v>1</v>
      </c>
      <c r="AD96" s="7">
        <f t="shared" si="20"/>
        <v>2016</v>
      </c>
    </row>
    <row r="97" spans="1:30" ht="14.45" x14ac:dyDescent="0.35">
      <c r="A97" s="7" t="s">
        <v>356</v>
      </c>
      <c r="B97" s="7" t="s">
        <v>0</v>
      </c>
      <c r="C97" s="7" t="s">
        <v>210</v>
      </c>
      <c r="D97" s="121">
        <v>294</v>
      </c>
      <c r="E97" s="7" t="s">
        <v>39</v>
      </c>
      <c r="F97" s="122">
        <v>42534</v>
      </c>
      <c r="G97" s="122" t="s">
        <v>0</v>
      </c>
      <c r="H97" s="122" t="s">
        <v>0</v>
      </c>
      <c r="I97" s="122" t="s">
        <v>0</v>
      </c>
      <c r="J97" s="122" t="s">
        <v>0</v>
      </c>
      <c r="K97" s="122" t="s">
        <v>0</v>
      </c>
      <c r="L97" s="122" t="s">
        <v>0</v>
      </c>
      <c r="M97" s="122" t="s">
        <v>0</v>
      </c>
      <c r="N97" s="122" t="s">
        <v>0</v>
      </c>
      <c r="O97" s="7" t="s">
        <v>0</v>
      </c>
      <c r="P97" s="7" t="s">
        <v>614</v>
      </c>
      <c r="Q97" s="7" t="s">
        <v>55</v>
      </c>
      <c r="R97" s="7" t="s">
        <v>0</v>
      </c>
      <c r="S97" s="7" t="s">
        <v>0</v>
      </c>
      <c r="T97" s="7" t="s">
        <v>0</v>
      </c>
      <c r="U97" s="122">
        <v>42319</v>
      </c>
      <c r="V97" s="122">
        <v>42313</v>
      </c>
      <c r="W97" s="7" t="e">
        <f t="shared" ref="W97:W128" si="21">IF($N97="",NETWORKDAYS($G97,$M97),"")</f>
        <v>#VALUE!</v>
      </c>
      <c r="X97" s="7" t="e">
        <f t="shared" ref="X97:X128" si="22">IF(AND($W97&lt;&gt;"",$W97&gt;70,$E97&lt;&gt;"Cancelled",$E97&lt;&gt;"On Hold",$E97&lt;&gt;"Cancelled - Pending Approval"),"Red Project","")</f>
        <v>#VALUE!</v>
      </c>
      <c r="Y97" s="7" t="e">
        <f t="shared" ref="Y97:Y128" ca="1" si="23">IF(AND(OR($E97&lt;&gt;"Complete", $E97&lt;&gt;"Cancelled"),$J97&lt;&gt;"",$N97="",$E97&lt;&gt;"Cancelled",TODAY()-$J97&gt;60),TODAY()-$J97,"")</f>
        <v>#VALUE!</v>
      </c>
      <c r="Z97" s="7" t="e">
        <f>VLOOKUP($B:$B,TL!$A:$B,2,FALSE)</f>
        <v>#N/A</v>
      </c>
      <c r="AA97" s="7" t="e">
        <f t="shared" ref="AA97:AA128" si="24">MONTH($N97)</f>
        <v>#VALUE!</v>
      </c>
      <c r="AB97" s="7" t="e">
        <f t="shared" ref="AB97:AB128" si="25">YEAR($N97)</f>
        <v>#VALUE!</v>
      </c>
      <c r="AC97" s="7" t="e">
        <f t="shared" ref="AC97:AC128" si="26">MONTH($M97)</f>
        <v>#VALUE!</v>
      </c>
      <c r="AD97" s="7" t="e">
        <f t="shared" ref="AD97:AD128" si="27">YEAR($M97)</f>
        <v>#VALUE!</v>
      </c>
    </row>
    <row r="98" spans="1:30" ht="14.45" x14ac:dyDescent="0.35">
      <c r="A98" s="7" t="s">
        <v>42</v>
      </c>
      <c r="B98" s="7" t="s">
        <v>9</v>
      </c>
      <c r="C98" s="7" t="s">
        <v>9</v>
      </c>
      <c r="D98" s="121">
        <v>2362</v>
      </c>
      <c r="E98" s="7" t="s">
        <v>80</v>
      </c>
      <c r="F98" s="122">
        <v>42155</v>
      </c>
      <c r="G98" s="122">
        <v>42157</v>
      </c>
      <c r="H98" s="122">
        <v>42156</v>
      </c>
      <c r="I98" s="122">
        <v>42198</v>
      </c>
      <c r="J98" s="122">
        <v>42202</v>
      </c>
      <c r="K98" s="122">
        <v>42363</v>
      </c>
      <c r="L98" s="122">
        <v>42383</v>
      </c>
      <c r="M98" s="122">
        <v>42391</v>
      </c>
      <c r="N98" s="122">
        <v>42383</v>
      </c>
      <c r="O98" s="7" t="s">
        <v>170</v>
      </c>
      <c r="P98" s="7" t="s">
        <v>821</v>
      </c>
      <c r="Q98" s="7" t="s">
        <v>55</v>
      </c>
      <c r="R98" s="7" t="s">
        <v>822</v>
      </c>
      <c r="S98" s="7" t="s">
        <v>0</v>
      </c>
      <c r="T98" s="7" t="s">
        <v>0</v>
      </c>
      <c r="U98" s="122">
        <v>42131</v>
      </c>
      <c r="V98" s="122">
        <v>42153</v>
      </c>
      <c r="W98" s="7" t="str">
        <f t="shared" si="21"/>
        <v/>
      </c>
      <c r="X98" s="7" t="str">
        <f t="shared" si="22"/>
        <v/>
      </c>
      <c r="Y98" s="7" t="str">
        <f t="shared" ca="1" si="23"/>
        <v/>
      </c>
      <c r="Z98" s="7" t="str">
        <f>VLOOKUP($B:$B,TL!$A:$B,2,FALSE)</f>
        <v>Dean</v>
      </c>
      <c r="AA98" s="7">
        <f t="shared" si="24"/>
        <v>1</v>
      </c>
      <c r="AB98" s="7">
        <f t="shared" si="25"/>
        <v>2016</v>
      </c>
      <c r="AC98" s="7">
        <f t="shared" si="26"/>
        <v>1</v>
      </c>
      <c r="AD98" s="7">
        <f t="shared" si="27"/>
        <v>2016</v>
      </c>
    </row>
    <row r="99" spans="1:30" ht="14.45" x14ac:dyDescent="0.35">
      <c r="A99" s="7" t="s">
        <v>396</v>
      </c>
      <c r="B99" s="7" t="s">
        <v>0</v>
      </c>
      <c r="C99" s="7" t="s">
        <v>9</v>
      </c>
      <c r="D99" s="121">
        <v>5880</v>
      </c>
      <c r="E99" s="7" t="s">
        <v>39</v>
      </c>
      <c r="F99" s="122">
        <v>42492</v>
      </c>
      <c r="G99" s="122" t="s">
        <v>0</v>
      </c>
      <c r="H99" s="122" t="s">
        <v>0</v>
      </c>
      <c r="I99" s="122" t="s">
        <v>0</v>
      </c>
      <c r="J99" s="122" t="s">
        <v>0</v>
      </c>
      <c r="K99" s="122" t="s">
        <v>0</v>
      </c>
      <c r="L99" s="122" t="s">
        <v>0</v>
      </c>
      <c r="M99" s="122" t="s">
        <v>0</v>
      </c>
      <c r="N99" s="122" t="s">
        <v>0</v>
      </c>
      <c r="O99" s="7" t="s">
        <v>0</v>
      </c>
      <c r="P99" s="7" t="s">
        <v>422</v>
      </c>
      <c r="Q99" s="7" t="s">
        <v>0</v>
      </c>
      <c r="R99" s="7" t="s">
        <v>423</v>
      </c>
      <c r="S99" s="7" t="s">
        <v>415</v>
      </c>
      <c r="T99" s="7" t="s">
        <v>0</v>
      </c>
      <c r="U99" s="122">
        <v>42461</v>
      </c>
      <c r="V99" s="122">
        <v>42412</v>
      </c>
      <c r="W99" s="7" t="e">
        <f t="shared" si="21"/>
        <v>#VALUE!</v>
      </c>
      <c r="X99" s="7" t="e">
        <f t="shared" si="22"/>
        <v>#VALUE!</v>
      </c>
      <c r="Y99" s="7" t="e">
        <f t="shared" ca="1" si="23"/>
        <v>#VALUE!</v>
      </c>
      <c r="Z99" s="7" t="e">
        <f>VLOOKUP($B:$B,TL!$A:$B,2,FALSE)</f>
        <v>#N/A</v>
      </c>
      <c r="AA99" s="7" t="e">
        <f t="shared" si="24"/>
        <v>#VALUE!</v>
      </c>
      <c r="AB99" s="7" t="e">
        <f t="shared" si="25"/>
        <v>#VALUE!</v>
      </c>
      <c r="AC99" s="7" t="e">
        <f t="shared" si="26"/>
        <v>#VALUE!</v>
      </c>
      <c r="AD99" s="7" t="e">
        <f t="shared" si="27"/>
        <v>#VALUE!</v>
      </c>
    </row>
    <row r="100" spans="1:30" ht="14.45" x14ac:dyDescent="0.35">
      <c r="A100" s="7" t="s">
        <v>397</v>
      </c>
      <c r="B100" s="7" t="s">
        <v>20</v>
      </c>
      <c r="C100" s="7" t="s">
        <v>20</v>
      </c>
      <c r="D100" s="121">
        <v>7992</v>
      </c>
      <c r="E100" s="7" t="s">
        <v>39</v>
      </c>
      <c r="F100" s="122">
        <v>42488</v>
      </c>
      <c r="G100" s="122" t="s">
        <v>0</v>
      </c>
      <c r="H100" s="122" t="s">
        <v>0</v>
      </c>
      <c r="I100" s="122" t="s">
        <v>0</v>
      </c>
      <c r="J100" s="122" t="s">
        <v>0</v>
      </c>
      <c r="K100" s="122" t="s">
        <v>0</v>
      </c>
      <c r="L100" s="122" t="s">
        <v>0</v>
      </c>
      <c r="M100" s="122" t="s">
        <v>0</v>
      </c>
      <c r="N100" s="122" t="s">
        <v>0</v>
      </c>
      <c r="O100" s="7" t="s">
        <v>424</v>
      </c>
      <c r="P100" s="7" t="s">
        <v>425</v>
      </c>
      <c r="Q100" s="7" t="s">
        <v>0</v>
      </c>
      <c r="R100" s="7" t="s">
        <v>426</v>
      </c>
      <c r="S100" s="7" t="s">
        <v>415</v>
      </c>
      <c r="T100" s="7" t="s">
        <v>0</v>
      </c>
      <c r="U100" s="122">
        <v>42459</v>
      </c>
      <c r="V100" s="122">
        <v>42438</v>
      </c>
      <c r="W100" s="7" t="e">
        <f t="shared" si="21"/>
        <v>#VALUE!</v>
      </c>
      <c r="X100" s="7" t="e">
        <f t="shared" si="22"/>
        <v>#VALUE!</v>
      </c>
      <c r="Y100" s="7" t="e">
        <f t="shared" ca="1" si="23"/>
        <v>#VALUE!</v>
      </c>
      <c r="Z100" s="7" t="str">
        <f>VLOOKUP($B:$B,TL!$A:$B,2,FALSE)</f>
        <v>Dean</v>
      </c>
      <c r="AA100" s="7" t="e">
        <f t="shared" si="24"/>
        <v>#VALUE!</v>
      </c>
      <c r="AB100" s="7" t="e">
        <f t="shared" si="25"/>
        <v>#VALUE!</v>
      </c>
      <c r="AC100" s="7" t="e">
        <f t="shared" si="26"/>
        <v>#VALUE!</v>
      </c>
      <c r="AD100" s="7" t="e">
        <f t="shared" si="27"/>
        <v>#VALUE!</v>
      </c>
    </row>
    <row r="101" spans="1:30" ht="14.45" x14ac:dyDescent="0.35">
      <c r="A101" s="7" t="s">
        <v>109</v>
      </c>
      <c r="B101" s="7" t="s">
        <v>12</v>
      </c>
      <c r="C101" s="7" t="s">
        <v>25</v>
      </c>
      <c r="D101" s="121">
        <v>1680</v>
      </c>
      <c r="E101" s="7" t="s">
        <v>10</v>
      </c>
      <c r="F101" s="122">
        <v>42369</v>
      </c>
      <c r="G101" s="122">
        <v>42340</v>
      </c>
      <c r="H101" s="122">
        <v>42340</v>
      </c>
      <c r="I101" s="122">
        <v>42492</v>
      </c>
      <c r="J101" s="122" t="s">
        <v>0</v>
      </c>
      <c r="K101" s="122" t="s">
        <v>0</v>
      </c>
      <c r="L101" s="122" t="s">
        <v>0</v>
      </c>
      <c r="M101" s="122">
        <v>42520</v>
      </c>
      <c r="N101" s="122" t="s">
        <v>0</v>
      </c>
      <c r="O101" s="7" t="s">
        <v>672</v>
      </c>
      <c r="P101" s="7" t="s">
        <v>673</v>
      </c>
      <c r="Q101" s="7" t="s">
        <v>164</v>
      </c>
      <c r="R101" s="7" t="s">
        <v>674</v>
      </c>
      <c r="S101" s="7" t="s">
        <v>602</v>
      </c>
      <c r="T101" s="7" t="s">
        <v>0</v>
      </c>
      <c r="U101" s="122">
        <v>42172</v>
      </c>
      <c r="V101" s="122">
        <v>42172</v>
      </c>
      <c r="W101" s="7">
        <f t="shared" si="21"/>
        <v>129</v>
      </c>
      <c r="X101" s="7" t="str">
        <f t="shared" si="22"/>
        <v>Red Project</v>
      </c>
      <c r="Y101" s="7" t="e">
        <f t="shared" ca="1" si="23"/>
        <v>#VALUE!</v>
      </c>
      <c r="Z101" s="7" t="str">
        <f>VLOOKUP($B:$B,TL!$A:$B,2,FALSE)</f>
        <v>Deeshal</v>
      </c>
      <c r="AA101" s="7" t="e">
        <f t="shared" si="24"/>
        <v>#VALUE!</v>
      </c>
      <c r="AB101" s="7" t="e">
        <f t="shared" si="25"/>
        <v>#VALUE!</v>
      </c>
      <c r="AC101" s="7">
        <f t="shared" si="26"/>
        <v>5</v>
      </c>
      <c r="AD101" s="7">
        <f t="shared" si="27"/>
        <v>2016</v>
      </c>
    </row>
    <row r="102" spans="1:30" ht="14.45" x14ac:dyDescent="0.35">
      <c r="A102" s="7" t="s">
        <v>162</v>
      </c>
      <c r="B102" s="7" t="s">
        <v>25</v>
      </c>
      <c r="C102" s="7" t="s">
        <v>811</v>
      </c>
      <c r="D102" s="121">
        <v>2220</v>
      </c>
      <c r="E102" s="7" t="s">
        <v>10</v>
      </c>
      <c r="F102" s="122">
        <v>42277</v>
      </c>
      <c r="G102" s="122">
        <v>42257</v>
      </c>
      <c r="H102" s="122">
        <v>42257</v>
      </c>
      <c r="I102" s="122">
        <v>42297</v>
      </c>
      <c r="J102" s="122">
        <v>42325</v>
      </c>
      <c r="K102" s="122">
        <v>42512</v>
      </c>
      <c r="L102" s="122" t="s">
        <v>0</v>
      </c>
      <c r="M102" s="122">
        <v>42520</v>
      </c>
      <c r="N102" s="122" t="s">
        <v>0</v>
      </c>
      <c r="O102" s="7" t="s">
        <v>812</v>
      </c>
      <c r="P102" s="7" t="s">
        <v>813</v>
      </c>
      <c r="Q102" s="7" t="s">
        <v>164</v>
      </c>
      <c r="R102" s="7" t="s">
        <v>814</v>
      </c>
      <c r="S102" s="7" t="s">
        <v>415</v>
      </c>
      <c r="T102" s="7" t="s">
        <v>0</v>
      </c>
      <c r="U102" s="122">
        <v>42156</v>
      </c>
      <c r="V102" s="122">
        <v>42150</v>
      </c>
      <c r="W102" s="7">
        <f t="shared" si="21"/>
        <v>188</v>
      </c>
      <c r="X102" s="7" t="str">
        <f t="shared" si="22"/>
        <v>Red Project</v>
      </c>
      <c r="Y102" s="7">
        <f t="shared" ca="1" si="23"/>
        <v>156</v>
      </c>
      <c r="Z102" s="7" t="str">
        <f>VLOOKUP($B:$B,TL!$A:$B,2,FALSE)</f>
        <v>Deeshal</v>
      </c>
      <c r="AA102" s="7" t="e">
        <f t="shared" si="24"/>
        <v>#VALUE!</v>
      </c>
      <c r="AB102" s="7" t="e">
        <f t="shared" si="25"/>
        <v>#VALUE!</v>
      </c>
      <c r="AC102" s="7">
        <f t="shared" si="26"/>
        <v>5</v>
      </c>
      <c r="AD102" s="7">
        <f t="shared" si="27"/>
        <v>2016</v>
      </c>
    </row>
    <row r="103" spans="1:30" ht="14.45" x14ac:dyDescent="0.35">
      <c r="A103" s="7" t="s">
        <v>40</v>
      </c>
      <c r="B103" s="7" t="s">
        <v>12</v>
      </c>
      <c r="C103" s="7" t="s">
        <v>12</v>
      </c>
      <c r="D103" s="121">
        <v>4080</v>
      </c>
      <c r="E103" s="7" t="s">
        <v>14</v>
      </c>
      <c r="F103" s="122" t="s">
        <v>0</v>
      </c>
      <c r="G103" s="122">
        <v>41933</v>
      </c>
      <c r="H103" s="122" t="s">
        <v>0</v>
      </c>
      <c r="I103" s="122">
        <v>41974</v>
      </c>
      <c r="J103" s="122" t="s">
        <v>0</v>
      </c>
      <c r="K103" s="122">
        <v>41999</v>
      </c>
      <c r="L103" s="122" t="s">
        <v>0</v>
      </c>
      <c r="M103" s="122">
        <v>42006</v>
      </c>
      <c r="N103" s="122" t="s">
        <v>0</v>
      </c>
      <c r="O103" s="7" t="s">
        <v>130</v>
      </c>
      <c r="P103" s="7" t="s">
        <v>130</v>
      </c>
      <c r="Q103" s="7" t="s">
        <v>55</v>
      </c>
      <c r="R103" s="7" t="s">
        <v>766</v>
      </c>
      <c r="S103" s="7" t="s">
        <v>0</v>
      </c>
      <c r="T103" s="7" t="s">
        <v>0</v>
      </c>
      <c r="U103" s="122">
        <v>41528</v>
      </c>
      <c r="V103" s="122">
        <v>41509</v>
      </c>
      <c r="W103" s="7">
        <f t="shared" si="21"/>
        <v>54</v>
      </c>
      <c r="X103" s="7" t="str">
        <f t="shared" si="22"/>
        <v/>
      </c>
      <c r="Y103" s="7" t="e">
        <f t="shared" ca="1" si="23"/>
        <v>#VALUE!</v>
      </c>
      <c r="Z103" s="7" t="str">
        <f>VLOOKUP($B:$B,TL!$A:$B,2,FALSE)</f>
        <v>Deeshal</v>
      </c>
      <c r="AA103" s="7" t="e">
        <f t="shared" si="24"/>
        <v>#VALUE!</v>
      </c>
      <c r="AB103" s="7" t="e">
        <f t="shared" si="25"/>
        <v>#VALUE!</v>
      </c>
      <c r="AC103" s="7">
        <f t="shared" si="26"/>
        <v>1</v>
      </c>
      <c r="AD103" s="7">
        <f t="shared" si="27"/>
        <v>2015</v>
      </c>
    </row>
    <row r="104" spans="1:30" ht="14.45" x14ac:dyDescent="0.35">
      <c r="A104" s="7" t="s">
        <v>229</v>
      </c>
      <c r="B104" s="7" t="s">
        <v>210</v>
      </c>
      <c r="C104" s="7" t="s">
        <v>210</v>
      </c>
      <c r="D104" s="121">
        <v>750</v>
      </c>
      <c r="E104" s="7" t="s">
        <v>10</v>
      </c>
      <c r="F104" s="122">
        <v>42436</v>
      </c>
      <c r="G104" s="122">
        <v>42439</v>
      </c>
      <c r="H104" s="122">
        <v>42437</v>
      </c>
      <c r="I104" s="122">
        <v>42502</v>
      </c>
      <c r="J104" s="122" t="s">
        <v>0</v>
      </c>
      <c r="K104" s="122" t="s">
        <v>0</v>
      </c>
      <c r="L104" s="122" t="s">
        <v>0</v>
      </c>
      <c r="M104" s="122">
        <v>42513</v>
      </c>
      <c r="N104" s="122" t="s">
        <v>0</v>
      </c>
      <c r="O104" s="7" t="s">
        <v>288</v>
      </c>
      <c r="P104" s="7" t="s">
        <v>478</v>
      </c>
      <c r="Q104" s="7" t="s">
        <v>55</v>
      </c>
      <c r="R104" s="7" t="s">
        <v>479</v>
      </c>
      <c r="S104" s="7" t="s">
        <v>415</v>
      </c>
      <c r="T104" s="7" t="s">
        <v>0</v>
      </c>
      <c r="U104" s="122">
        <v>42404</v>
      </c>
      <c r="V104" s="122">
        <v>42397</v>
      </c>
      <c r="W104" s="7">
        <f t="shared" si="21"/>
        <v>53</v>
      </c>
      <c r="X104" s="7" t="str">
        <f t="shared" si="22"/>
        <v/>
      </c>
      <c r="Y104" s="7" t="e">
        <f t="shared" ca="1" si="23"/>
        <v>#VALUE!</v>
      </c>
      <c r="Z104" s="7" t="str">
        <f>VLOOKUP($B:$B,TL!$A:$B,2,FALSE)</f>
        <v>Dean</v>
      </c>
      <c r="AA104" s="7" t="e">
        <f t="shared" si="24"/>
        <v>#VALUE!</v>
      </c>
      <c r="AB104" s="7" t="e">
        <f t="shared" si="25"/>
        <v>#VALUE!</v>
      </c>
      <c r="AC104" s="7">
        <f t="shared" si="26"/>
        <v>5</v>
      </c>
      <c r="AD104" s="7">
        <f t="shared" si="27"/>
        <v>2016</v>
      </c>
    </row>
    <row r="105" spans="1:30" ht="14.45" x14ac:dyDescent="0.35">
      <c r="A105" s="7" t="s">
        <v>209</v>
      </c>
      <c r="B105" s="7" t="s">
        <v>210</v>
      </c>
      <c r="C105" s="7" t="s">
        <v>210</v>
      </c>
      <c r="D105" s="121">
        <v>504</v>
      </c>
      <c r="E105" s="7" t="s">
        <v>80</v>
      </c>
      <c r="F105" s="122">
        <v>42416</v>
      </c>
      <c r="G105" s="122">
        <v>42412</v>
      </c>
      <c r="H105" s="122">
        <v>42412</v>
      </c>
      <c r="I105" s="122">
        <v>42457</v>
      </c>
      <c r="J105" s="122">
        <v>42447</v>
      </c>
      <c r="K105" s="122">
        <v>42481</v>
      </c>
      <c r="L105" s="122">
        <v>42471</v>
      </c>
      <c r="M105" s="122">
        <v>42489</v>
      </c>
      <c r="N105" s="122">
        <v>42473</v>
      </c>
      <c r="O105" s="7" t="s">
        <v>593</v>
      </c>
      <c r="P105" s="7" t="s">
        <v>594</v>
      </c>
      <c r="Q105" s="7" t="s">
        <v>55</v>
      </c>
      <c r="R105" s="7" t="s">
        <v>595</v>
      </c>
      <c r="S105" s="7" t="s">
        <v>415</v>
      </c>
      <c r="T105" s="7" t="s">
        <v>0</v>
      </c>
      <c r="U105" s="122">
        <v>42346</v>
      </c>
      <c r="V105" s="122">
        <v>42338</v>
      </c>
      <c r="W105" s="7" t="str">
        <f t="shared" si="21"/>
        <v/>
      </c>
      <c r="X105" s="7" t="str">
        <f t="shared" si="22"/>
        <v/>
      </c>
      <c r="Y105" s="7" t="str">
        <f t="shared" ca="1" si="23"/>
        <v/>
      </c>
      <c r="Z105" s="7" t="str">
        <f>VLOOKUP($B:$B,TL!$A:$B,2,FALSE)</f>
        <v>Dean</v>
      </c>
      <c r="AA105" s="7">
        <f t="shared" si="24"/>
        <v>4</v>
      </c>
      <c r="AB105" s="7">
        <f t="shared" si="25"/>
        <v>2016</v>
      </c>
      <c r="AC105" s="7">
        <f t="shared" si="26"/>
        <v>4</v>
      </c>
      <c r="AD105" s="7">
        <f t="shared" si="27"/>
        <v>2016</v>
      </c>
    </row>
    <row r="106" spans="1:30" ht="14.45" x14ac:dyDescent="0.35">
      <c r="A106" s="7" t="s">
        <v>159</v>
      </c>
      <c r="B106" s="7" t="s">
        <v>25</v>
      </c>
      <c r="C106" s="7" t="s">
        <v>25</v>
      </c>
      <c r="D106" s="121">
        <v>1584</v>
      </c>
      <c r="E106" s="7" t="s">
        <v>10</v>
      </c>
      <c r="F106" s="122">
        <v>42394</v>
      </c>
      <c r="G106" s="122">
        <v>42395</v>
      </c>
      <c r="H106" s="122">
        <v>42395</v>
      </c>
      <c r="I106" s="122">
        <v>42485</v>
      </c>
      <c r="J106" s="122" t="s">
        <v>0</v>
      </c>
      <c r="K106" s="122" t="s">
        <v>0</v>
      </c>
      <c r="L106" s="122" t="s">
        <v>0</v>
      </c>
      <c r="M106" s="122">
        <v>42515</v>
      </c>
      <c r="N106" s="122" t="s">
        <v>0</v>
      </c>
      <c r="O106" s="7" t="s">
        <v>302</v>
      </c>
      <c r="P106" s="7" t="s">
        <v>642</v>
      </c>
      <c r="Q106" s="7" t="s">
        <v>164</v>
      </c>
      <c r="R106" s="7" t="s">
        <v>643</v>
      </c>
      <c r="S106" s="7" t="s">
        <v>602</v>
      </c>
      <c r="T106" s="7" t="s">
        <v>0</v>
      </c>
      <c r="U106" s="122">
        <v>42244</v>
      </c>
      <c r="V106" s="122">
        <v>42239</v>
      </c>
      <c r="W106" s="7">
        <f t="shared" si="21"/>
        <v>87</v>
      </c>
      <c r="X106" s="7" t="str">
        <f t="shared" si="22"/>
        <v>Red Project</v>
      </c>
      <c r="Y106" s="7" t="e">
        <f t="shared" ca="1" si="23"/>
        <v>#VALUE!</v>
      </c>
      <c r="Z106" s="7" t="str">
        <f>VLOOKUP($B:$B,TL!$A:$B,2,FALSE)</f>
        <v>Deeshal</v>
      </c>
      <c r="AA106" s="7" t="e">
        <f t="shared" si="24"/>
        <v>#VALUE!</v>
      </c>
      <c r="AB106" s="7" t="e">
        <f t="shared" si="25"/>
        <v>#VALUE!</v>
      </c>
      <c r="AC106" s="7">
        <f t="shared" si="26"/>
        <v>5</v>
      </c>
      <c r="AD106" s="7">
        <f t="shared" si="27"/>
        <v>2016</v>
      </c>
    </row>
    <row r="107" spans="1:30" ht="14.45" x14ac:dyDescent="0.35">
      <c r="A107" s="7" t="s">
        <v>86</v>
      </c>
      <c r="B107" s="7" t="s">
        <v>9</v>
      </c>
      <c r="C107" s="7" t="s">
        <v>9</v>
      </c>
      <c r="D107" s="121">
        <v>7440</v>
      </c>
      <c r="E107" s="7" t="s">
        <v>14</v>
      </c>
      <c r="F107" s="122">
        <v>42247</v>
      </c>
      <c r="G107" s="122">
        <v>42230</v>
      </c>
      <c r="H107" s="122">
        <v>42229</v>
      </c>
      <c r="I107" s="122">
        <v>42270</v>
      </c>
      <c r="J107" s="122">
        <v>42257</v>
      </c>
      <c r="K107" s="122">
        <v>42310</v>
      </c>
      <c r="L107" s="122" t="s">
        <v>0</v>
      </c>
      <c r="M107" s="122">
        <v>42353</v>
      </c>
      <c r="N107" s="122" t="s">
        <v>0</v>
      </c>
      <c r="O107" s="7" t="s">
        <v>165</v>
      </c>
      <c r="P107" s="7" t="s">
        <v>663</v>
      </c>
      <c r="Q107" s="7" t="s">
        <v>55</v>
      </c>
      <c r="R107" s="7" t="s">
        <v>664</v>
      </c>
      <c r="S107" s="7" t="s">
        <v>655</v>
      </c>
      <c r="T107" s="7" t="s">
        <v>0</v>
      </c>
      <c r="U107" s="122">
        <v>42209</v>
      </c>
      <c r="V107" s="122">
        <v>42194</v>
      </c>
      <c r="W107" s="7">
        <f t="shared" si="21"/>
        <v>88</v>
      </c>
      <c r="X107" s="7" t="str">
        <f t="shared" si="22"/>
        <v/>
      </c>
      <c r="Y107" s="7">
        <f t="shared" ca="1" si="23"/>
        <v>224</v>
      </c>
      <c r="Z107" s="7" t="str">
        <f>VLOOKUP($B:$B,TL!$A:$B,2,FALSE)</f>
        <v>Dean</v>
      </c>
      <c r="AA107" s="7" t="e">
        <f t="shared" si="24"/>
        <v>#VALUE!</v>
      </c>
      <c r="AB107" s="7" t="e">
        <f t="shared" si="25"/>
        <v>#VALUE!</v>
      </c>
      <c r="AC107" s="7">
        <f t="shared" si="26"/>
        <v>12</v>
      </c>
      <c r="AD107" s="7">
        <f t="shared" si="27"/>
        <v>2015</v>
      </c>
    </row>
    <row r="108" spans="1:30" ht="14.45" x14ac:dyDescent="0.35">
      <c r="A108" s="7" t="s">
        <v>182</v>
      </c>
      <c r="B108" s="7" t="s">
        <v>18</v>
      </c>
      <c r="C108" s="7" t="s">
        <v>390</v>
      </c>
      <c r="D108" s="121">
        <v>6638</v>
      </c>
      <c r="E108" s="7" t="s">
        <v>10</v>
      </c>
      <c r="F108" s="122">
        <v>42247</v>
      </c>
      <c r="G108" s="122">
        <v>42235</v>
      </c>
      <c r="H108" s="122">
        <v>42234</v>
      </c>
      <c r="I108" s="122">
        <v>41351</v>
      </c>
      <c r="J108" s="122">
        <v>41351</v>
      </c>
      <c r="K108" s="122">
        <v>42383</v>
      </c>
      <c r="L108" s="122" t="s">
        <v>0</v>
      </c>
      <c r="M108" s="122">
        <v>42490</v>
      </c>
      <c r="N108" s="122" t="s">
        <v>0</v>
      </c>
      <c r="O108" s="7" t="s">
        <v>872</v>
      </c>
      <c r="P108" s="7" t="s">
        <v>873</v>
      </c>
      <c r="Q108" s="7" t="s">
        <v>164</v>
      </c>
      <c r="R108" s="7" t="s">
        <v>874</v>
      </c>
      <c r="S108" s="7" t="s">
        <v>655</v>
      </c>
      <c r="T108" s="7" t="s">
        <v>0</v>
      </c>
      <c r="U108" s="122">
        <v>41194</v>
      </c>
      <c r="V108" s="122">
        <v>41179</v>
      </c>
      <c r="W108" s="7">
        <f t="shared" si="21"/>
        <v>183</v>
      </c>
      <c r="X108" s="7" t="str">
        <f t="shared" si="22"/>
        <v>Red Project</v>
      </c>
      <c r="Y108" s="7">
        <f t="shared" ca="1" si="23"/>
        <v>1130</v>
      </c>
      <c r="Z108" s="7" t="str">
        <f>VLOOKUP($B:$B,TL!$A:$B,2,FALSE)</f>
        <v>Deeshal</v>
      </c>
      <c r="AA108" s="7" t="e">
        <f t="shared" si="24"/>
        <v>#VALUE!</v>
      </c>
      <c r="AB108" s="7" t="e">
        <f t="shared" si="25"/>
        <v>#VALUE!</v>
      </c>
      <c r="AC108" s="7">
        <f t="shared" si="26"/>
        <v>4</v>
      </c>
      <c r="AD108" s="7">
        <f t="shared" si="27"/>
        <v>2016</v>
      </c>
    </row>
    <row r="109" spans="1:30" ht="14.45" x14ac:dyDescent="0.35">
      <c r="A109" s="7" t="s">
        <v>49</v>
      </c>
      <c r="B109" s="7" t="s">
        <v>12</v>
      </c>
      <c r="C109" s="7" t="s">
        <v>374</v>
      </c>
      <c r="D109" s="121">
        <v>1440</v>
      </c>
      <c r="E109" s="7" t="s">
        <v>10</v>
      </c>
      <c r="F109" s="122">
        <v>42124</v>
      </c>
      <c r="G109" s="122">
        <v>42115</v>
      </c>
      <c r="H109" s="122">
        <v>42114</v>
      </c>
      <c r="I109" s="122">
        <v>42390</v>
      </c>
      <c r="J109" s="122">
        <v>42390</v>
      </c>
      <c r="K109" s="122">
        <v>42384</v>
      </c>
      <c r="L109" s="122" t="s">
        <v>0</v>
      </c>
      <c r="M109" s="122">
        <v>42475</v>
      </c>
      <c r="N109" s="122" t="s">
        <v>0</v>
      </c>
      <c r="O109" s="7" t="s">
        <v>841</v>
      </c>
      <c r="P109" s="7" t="s">
        <v>842</v>
      </c>
      <c r="Q109" s="7" t="s">
        <v>164</v>
      </c>
      <c r="R109" s="7" t="s">
        <v>843</v>
      </c>
      <c r="S109" s="7" t="s">
        <v>655</v>
      </c>
      <c r="T109" s="7" t="s">
        <v>0</v>
      </c>
      <c r="U109" s="122">
        <v>42060</v>
      </c>
      <c r="V109" s="122">
        <v>42059</v>
      </c>
      <c r="W109" s="7">
        <f t="shared" si="21"/>
        <v>259</v>
      </c>
      <c r="X109" s="7" t="str">
        <f t="shared" si="22"/>
        <v>Red Project</v>
      </c>
      <c r="Y109" s="7">
        <f t="shared" ca="1" si="23"/>
        <v>91</v>
      </c>
      <c r="Z109" s="7" t="str">
        <f>VLOOKUP($B:$B,TL!$A:$B,2,FALSE)</f>
        <v>Deeshal</v>
      </c>
      <c r="AA109" s="7" t="e">
        <f t="shared" si="24"/>
        <v>#VALUE!</v>
      </c>
      <c r="AB109" s="7" t="e">
        <f t="shared" si="25"/>
        <v>#VALUE!</v>
      </c>
      <c r="AC109" s="7">
        <f t="shared" si="26"/>
        <v>4</v>
      </c>
      <c r="AD109" s="7">
        <f t="shared" si="27"/>
        <v>2016</v>
      </c>
    </row>
    <row r="110" spans="1:30" ht="14.45" x14ac:dyDescent="0.35">
      <c r="A110" s="7" t="s">
        <v>292</v>
      </c>
      <c r="B110" s="7" t="s">
        <v>213</v>
      </c>
      <c r="C110" s="7" t="s">
        <v>242</v>
      </c>
      <c r="D110" s="121">
        <v>1260</v>
      </c>
      <c r="E110" s="7" t="s">
        <v>10</v>
      </c>
      <c r="F110" s="122">
        <v>42459</v>
      </c>
      <c r="G110" s="122">
        <v>42459</v>
      </c>
      <c r="H110" s="122">
        <v>42459</v>
      </c>
      <c r="I110" s="122">
        <v>42502</v>
      </c>
      <c r="J110" s="122" t="s">
        <v>0</v>
      </c>
      <c r="K110" s="122">
        <v>42535</v>
      </c>
      <c r="L110" s="122" t="s">
        <v>0</v>
      </c>
      <c r="M110" s="122">
        <v>42541</v>
      </c>
      <c r="N110" s="122" t="s">
        <v>0</v>
      </c>
      <c r="O110" s="7" t="s">
        <v>293</v>
      </c>
      <c r="P110" s="7" t="s">
        <v>471</v>
      </c>
      <c r="Q110" s="7" t="s">
        <v>55</v>
      </c>
      <c r="R110" s="7" t="s">
        <v>472</v>
      </c>
      <c r="S110" s="7" t="s">
        <v>415</v>
      </c>
      <c r="T110" s="7" t="s">
        <v>0</v>
      </c>
      <c r="U110" s="122">
        <v>42412</v>
      </c>
      <c r="V110" s="122">
        <v>42395</v>
      </c>
      <c r="W110" s="7">
        <f t="shared" si="21"/>
        <v>59</v>
      </c>
      <c r="X110" s="7" t="str">
        <f t="shared" si="22"/>
        <v/>
      </c>
      <c r="Y110" s="7" t="e">
        <f t="shared" ca="1" si="23"/>
        <v>#VALUE!</v>
      </c>
      <c r="Z110" s="7" t="e">
        <f>VLOOKUP($B:$B,TL!$A:$B,2,FALSE)</f>
        <v>#N/A</v>
      </c>
      <c r="AA110" s="7" t="e">
        <f t="shared" si="24"/>
        <v>#VALUE!</v>
      </c>
      <c r="AB110" s="7" t="e">
        <f t="shared" si="25"/>
        <v>#VALUE!</v>
      </c>
      <c r="AC110" s="7">
        <f t="shared" si="26"/>
        <v>6</v>
      </c>
      <c r="AD110" s="7">
        <f t="shared" si="27"/>
        <v>2016</v>
      </c>
    </row>
    <row r="111" spans="1:30" ht="14.45" x14ac:dyDescent="0.35">
      <c r="A111" s="7" t="s">
        <v>138</v>
      </c>
      <c r="B111" s="7" t="s">
        <v>9</v>
      </c>
      <c r="C111" s="7" t="s">
        <v>9</v>
      </c>
      <c r="D111" s="121">
        <v>5520</v>
      </c>
      <c r="E111" s="7" t="s">
        <v>39</v>
      </c>
      <c r="F111" s="122">
        <v>42534</v>
      </c>
      <c r="G111" s="122" t="s">
        <v>0</v>
      </c>
      <c r="H111" s="122" t="s">
        <v>0</v>
      </c>
      <c r="I111" s="122" t="s">
        <v>0</v>
      </c>
      <c r="J111" s="122" t="s">
        <v>0</v>
      </c>
      <c r="K111" s="122" t="s">
        <v>0</v>
      </c>
      <c r="L111" s="122" t="s">
        <v>0</v>
      </c>
      <c r="M111" s="122" t="s">
        <v>0</v>
      </c>
      <c r="N111" s="122" t="s">
        <v>0</v>
      </c>
      <c r="O111" s="7" t="s">
        <v>0</v>
      </c>
      <c r="P111" s="7" t="s">
        <v>588</v>
      </c>
      <c r="Q111" s="7" t="s">
        <v>55</v>
      </c>
      <c r="R111" s="7" t="s">
        <v>589</v>
      </c>
      <c r="S111" s="7" t="s">
        <v>0</v>
      </c>
      <c r="T111" s="7" t="s">
        <v>0</v>
      </c>
      <c r="U111" s="122">
        <v>42346</v>
      </c>
      <c r="V111" s="122">
        <v>42333</v>
      </c>
      <c r="W111" s="7" t="e">
        <f t="shared" si="21"/>
        <v>#VALUE!</v>
      </c>
      <c r="X111" s="7" t="e">
        <f t="shared" si="22"/>
        <v>#VALUE!</v>
      </c>
      <c r="Y111" s="7" t="e">
        <f t="shared" ca="1" si="23"/>
        <v>#VALUE!</v>
      </c>
      <c r="Z111" s="7" t="str">
        <f>VLOOKUP($B:$B,TL!$A:$B,2,FALSE)</f>
        <v>Dean</v>
      </c>
      <c r="AA111" s="7" t="e">
        <f t="shared" si="24"/>
        <v>#VALUE!</v>
      </c>
      <c r="AB111" s="7" t="e">
        <f t="shared" si="25"/>
        <v>#VALUE!</v>
      </c>
      <c r="AC111" s="7" t="e">
        <f t="shared" si="26"/>
        <v>#VALUE!</v>
      </c>
      <c r="AD111" s="7" t="e">
        <f t="shared" si="27"/>
        <v>#VALUE!</v>
      </c>
    </row>
    <row r="112" spans="1:30" ht="14.45" x14ac:dyDescent="0.35">
      <c r="A112" s="7" t="s">
        <v>195</v>
      </c>
      <c r="B112" s="7" t="s">
        <v>12</v>
      </c>
      <c r="C112" s="7" t="s">
        <v>153</v>
      </c>
      <c r="D112" s="121">
        <v>1722</v>
      </c>
      <c r="E112" s="7" t="s">
        <v>10</v>
      </c>
      <c r="F112" s="122">
        <v>42397</v>
      </c>
      <c r="G112" s="122">
        <v>42403</v>
      </c>
      <c r="H112" s="122">
        <v>42403</v>
      </c>
      <c r="I112" s="122">
        <v>42457</v>
      </c>
      <c r="J112" s="122">
        <v>42454</v>
      </c>
      <c r="K112" s="122" t="s">
        <v>0</v>
      </c>
      <c r="L112" s="122" t="s">
        <v>0</v>
      </c>
      <c r="M112" s="122">
        <v>42496</v>
      </c>
      <c r="N112" s="122" t="s">
        <v>0</v>
      </c>
      <c r="O112" s="7" t="s">
        <v>630</v>
      </c>
      <c r="P112" s="7" t="s">
        <v>631</v>
      </c>
      <c r="Q112" s="7" t="s">
        <v>164</v>
      </c>
      <c r="R112" s="7" t="s">
        <v>632</v>
      </c>
      <c r="S112" s="7" t="s">
        <v>415</v>
      </c>
      <c r="T112" s="7" t="s">
        <v>0</v>
      </c>
      <c r="U112" s="122">
        <v>42277</v>
      </c>
      <c r="V112" s="122">
        <v>42276</v>
      </c>
      <c r="W112" s="7">
        <f t="shared" si="21"/>
        <v>68</v>
      </c>
      <c r="X112" s="7" t="str">
        <f t="shared" si="22"/>
        <v/>
      </c>
      <c r="Y112" s="7" t="str">
        <f t="shared" ca="1" si="23"/>
        <v/>
      </c>
      <c r="Z112" s="7" t="str">
        <f>VLOOKUP($B:$B,TL!$A:$B,2,FALSE)</f>
        <v>Deeshal</v>
      </c>
      <c r="AA112" s="7" t="e">
        <f t="shared" si="24"/>
        <v>#VALUE!</v>
      </c>
      <c r="AB112" s="7" t="e">
        <f t="shared" si="25"/>
        <v>#VALUE!</v>
      </c>
      <c r="AC112" s="7">
        <f t="shared" si="26"/>
        <v>5</v>
      </c>
      <c r="AD112" s="7">
        <f t="shared" si="27"/>
        <v>2016</v>
      </c>
    </row>
    <row r="113" spans="1:30" ht="14.45" x14ac:dyDescent="0.35">
      <c r="A113" s="7" t="s">
        <v>328</v>
      </c>
      <c r="B113" s="7" t="s">
        <v>0</v>
      </c>
      <c r="C113" s="7" t="s">
        <v>320</v>
      </c>
      <c r="D113" s="121">
        <v>1722</v>
      </c>
      <c r="E113" s="7" t="s">
        <v>39</v>
      </c>
      <c r="F113" s="122">
        <v>42550</v>
      </c>
      <c r="G113" s="122" t="s">
        <v>0</v>
      </c>
      <c r="H113" s="122" t="s">
        <v>0</v>
      </c>
      <c r="I113" s="122" t="s">
        <v>0</v>
      </c>
      <c r="J113" s="122" t="s">
        <v>0</v>
      </c>
      <c r="K113" s="122" t="s">
        <v>0</v>
      </c>
      <c r="L113" s="122" t="s">
        <v>0</v>
      </c>
      <c r="M113" s="122" t="s">
        <v>0</v>
      </c>
      <c r="N113" s="122" t="s">
        <v>0</v>
      </c>
      <c r="O113" s="7" t="s">
        <v>0</v>
      </c>
      <c r="P113" s="7" t="s">
        <v>484</v>
      </c>
      <c r="Q113" s="7" t="s">
        <v>0</v>
      </c>
      <c r="R113" s="7" t="s">
        <v>485</v>
      </c>
      <c r="S113" s="7" t="s">
        <v>0</v>
      </c>
      <c r="T113" s="7" t="s">
        <v>0</v>
      </c>
      <c r="U113" s="122">
        <v>42403</v>
      </c>
      <c r="V113" s="122">
        <v>42384</v>
      </c>
      <c r="W113" s="7" t="e">
        <f t="shared" si="21"/>
        <v>#VALUE!</v>
      </c>
      <c r="X113" s="7" t="e">
        <f t="shared" si="22"/>
        <v>#VALUE!</v>
      </c>
      <c r="Y113" s="7" t="e">
        <f t="shared" ca="1" si="23"/>
        <v>#VALUE!</v>
      </c>
      <c r="Z113" s="7" t="e">
        <f>VLOOKUP($B:$B,TL!$A:$B,2,FALSE)</f>
        <v>#N/A</v>
      </c>
      <c r="AA113" s="7" t="e">
        <f t="shared" si="24"/>
        <v>#VALUE!</v>
      </c>
      <c r="AB113" s="7" t="e">
        <f t="shared" si="25"/>
        <v>#VALUE!</v>
      </c>
      <c r="AC113" s="7" t="e">
        <f t="shared" si="26"/>
        <v>#VALUE!</v>
      </c>
      <c r="AD113" s="7" t="e">
        <f t="shared" si="27"/>
        <v>#VALUE!</v>
      </c>
    </row>
    <row r="114" spans="1:30" ht="14.45" x14ac:dyDescent="0.35">
      <c r="A114" s="7" t="s">
        <v>88</v>
      </c>
      <c r="B114" s="7" t="s">
        <v>19</v>
      </c>
      <c r="C114" s="7" t="s">
        <v>19</v>
      </c>
      <c r="D114" s="121">
        <v>8970</v>
      </c>
      <c r="E114" s="7" t="s">
        <v>10</v>
      </c>
      <c r="F114" s="122">
        <v>42247</v>
      </c>
      <c r="G114" s="122">
        <v>42227</v>
      </c>
      <c r="H114" s="122">
        <v>42223</v>
      </c>
      <c r="I114" s="122">
        <v>42265</v>
      </c>
      <c r="J114" s="122">
        <v>42264</v>
      </c>
      <c r="K114" s="122">
        <v>42398</v>
      </c>
      <c r="L114" s="122" t="s">
        <v>0</v>
      </c>
      <c r="M114" s="122">
        <v>42485</v>
      </c>
      <c r="N114" s="122" t="s">
        <v>0</v>
      </c>
      <c r="O114" s="7" t="s">
        <v>825</v>
      </c>
      <c r="P114" s="7" t="s">
        <v>826</v>
      </c>
      <c r="Q114" s="7" t="s">
        <v>164</v>
      </c>
      <c r="R114" s="7" t="s">
        <v>827</v>
      </c>
      <c r="S114" s="7" t="s">
        <v>415</v>
      </c>
      <c r="T114" s="7" t="s">
        <v>0</v>
      </c>
      <c r="U114" s="122">
        <v>42125</v>
      </c>
      <c r="V114" s="122">
        <v>42153</v>
      </c>
      <c r="W114" s="7">
        <f t="shared" si="21"/>
        <v>185</v>
      </c>
      <c r="X114" s="7" t="str">
        <f t="shared" si="22"/>
        <v>Red Project</v>
      </c>
      <c r="Y114" s="7">
        <f t="shared" ca="1" si="23"/>
        <v>217</v>
      </c>
      <c r="Z114" s="7" t="str">
        <f>VLOOKUP($B:$B,TL!$A:$B,2,FALSE)</f>
        <v>Deeshal</v>
      </c>
      <c r="AA114" s="7" t="e">
        <f t="shared" si="24"/>
        <v>#VALUE!</v>
      </c>
      <c r="AB114" s="7" t="e">
        <f t="shared" si="25"/>
        <v>#VALUE!</v>
      </c>
      <c r="AC114" s="7">
        <f t="shared" si="26"/>
        <v>4</v>
      </c>
      <c r="AD114" s="7">
        <f t="shared" si="27"/>
        <v>2016</v>
      </c>
    </row>
    <row r="115" spans="1:30" ht="14.45" x14ac:dyDescent="0.35">
      <c r="A115" s="7" t="s">
        <v>313</v>
      </c>
      <c r="B115" s="7" t="s">
        <v>0</v>
      </c>
      <c r="C115" s="7" t="s">
        <v>216</v>
      </c>
      <c r="D115" s="121">
        <v>480</v>
      </c>
      <c r="E115" s="7" t="s">
        <v>39</v>
      </c>
      <c r="F115" s="122">
        <v>42499</v>
      </c>
      <c r="G115" s="122" t="s">
        <v>0</v>
      </c>
      <c r="H115" s="122" t="s">
        <v>0</v>
      </c>
      <c r="I115" s="122" t="s">
        <v>0</v>
      </c>
      <c r="J115" s="122" t="s">
        <v>0</v>
      </c>
      <c r="K115" s="122" t="s">
        <v>0</v>
      </c>
      <c r="L115" s="122" t="s">
        <v>0</v>
      </c>
      <c r="M115" s="122" t="s">
        <v>0</v>
      </c>
      <c r="N115" s="122" t="s">
        <v>0</v>
      </c>
      <c r="O115" s="7" t="s">
        <v>0</v>
      </c>
      <c r="P115" s="7" t="s">
        <v>450</v>
      </c>
      <c r="Q115" s="7" t="s">
        <v>0</v>
      </c>
      <c r="R115" s="7" t="s">
        <v>451</v>
      </c>
      <c r="S115" s="7" t="s">
        <v>415</v>
      </c>
      <c r="T115" s="7" t="s">
        <v>0</v>
      </c>
      <c r="U115" s="122">
        <v>42426</v>
      </c>
      <c r="V115" s="122">
        <v>42735</v>
      </c>
      <c r="W115" s="7" t="e">
        <f t="shared" si="21"/>
        <v>#VALUE!</v>
      </c>
      <c r="X115" s="7" t="e">
        <f t="shared" si="22"/>
        <v>#VALUE!</v>
      </c>
      <c r="Y115" s="7" t="e">
        <f t="shared" ca="1" si="23"/>
        <v>#VALUE!</v>
      </c>
      <c r="Z115" s="7" t="e">
        <f>VLOOKUP($B:$B,TL!$A:$B,2,FALSE)</f>
        <v>#N/A</v>
      </c>
      <c r="AA115" s="7" t="e">
        <f t="shared" si="24"/>
        <v>#VALUE!</v>
      </c>
      <c r="AB115" s="7" t="e">
        <f t="shared" si="25"/>
        <v>#VALUE!</v>
      </c>
      <c r="AC115" s="7" t="e">
        <f t="shared" si="26"/>
        <v>#VALUE!</v>
      </c>
      <c r="AD115" s="7" t="e">
        <f t="shared" si="27"/>
        <v>#VALUE!</v>
      </c>
    </row>
    <row r="116" spans="1:30" ht="14.45" x14ac:dyDescent="0.35">
      <c r="A116" s="7" t="s">
        <v>175</v>
      </c>
      <c r="B116" s="7" t="s">
        <v>18</v>
      </c>
      <c r="C116" s="7" t="s">
        <v>18</v>
      </c>
      <c r="D116" s="121">
        <v>2880</v>
      </c>
      <c r="E116" s="7" t="s">
        <v>14</v>
      </c>
      <c r="F116" s="122">
        <v>42308</v>
      </c>
      <c r="G116" s="122">
        <v>42293</v>
      </c>
      <c r="H116" s="122">
        <v>42293</v>
      </c>
      <c r="I116" s="122">
        <v>42480</v>
      </c>
      <c r="J116" s="122" t="s">
        <v>0</v>
      </c>
      <c r="K116" s="122">
        <v>42458</v>
      </c>
      <c r="L116" s="122" t="s">
        <v>0</v>
      </c>
      <c r="M116" s="122">
        <v>42503</v>
      </c>
      <c r="N116" s="122" t="s">
        <v>0</v>
      </c>
      <c r="O116" s="7" t="s">
        <v>667</v>
      </c>
      <c r="P116" s="7" t="s">
        <v>668</v>
      </c>
      <c r="Q116" s="7" t="s">
        <v>164</v>
      </c>
      <c r="R116" s="7" t="s">
        <v>669</v>
      </c>
      <c r="S116" s="7" t="s">
        <v>602</v>
      </c>
      <c r="T116" s="7" t="s">
        <v>0</v>
      </c>
      <c r="U116" s="122">
        <v>42199</v>
      </c>
      <c r="V116" s="122">
        <v>42193</v>
      </c>
      <c r="W116" s="7">
        <f t="shared" si="21"/>
        <v>151</v>
      </c>
      <c r="X116" s="7" t="str">
        <f t="shared" si="22"/>
        <v/>
      </c>
      <c r="Y116" s="7" t="e">
        <f t="shared" ca="1" si="23"/>
        <v>#VALUE!</v>
      </c>
      <c r="Z116" s="7" t="str">
        <f>VLOOKUP($B:$B,TL!$A:$B,2,FALSE)</f>
        <v>Deeshal</v>
      </c>
      <c r="AA116" s="7" t="e">
        <f t="shared" si="24"/>
        <v>#VALUE!</v>
      </c>
      <c r="AB116" s="7" t="e">
        <f t="shared" si="25"/>
        <v>#VALUE!</v>
      </c>
      <c r="AC116" s="7">
        <f t="shared" si="26"/>
        <v>5</v>
      </c>
      <c r="AD116" s="7">
        <f t="shared" si="27"/>
        <v>2016</v>
      </c>
    </row>
    <row r="117" spans="1:30" ht="14.45" x14ac:dyDescent="0.35">
      <c r="A117" s="7" t="s">
        <v>278</v>
      </c>
      <c r="B117" s="7" t="s">
        <v>20</v>
      </c>
      <c r="C117" s="7" t="s">
        <v>20</v>
      </c>
      <c r="D117" s="121">
        <v>1344</v>
      </c>
      <c r="E117" s="7" t="s">
        <v>10</v>
      </c>
      <c r="F117" s="122">
        <v>42443</v>
      </c>
      <c r="G117" s="122">
        <v>42444</v>
      </c>
      <c r="H117" s="122">
        <v>42444</v>
      </c>
      <c r="I117" s="122">
        <v>42479</v>
      </c>
      <c r="J117" s="122" t="s">
        <v>0</v>
      </c>
      <c r="K117" s="122" t="s">
        <v>0</v>
      </c>
      <c r="L117" s="122" t="s">
        <v>0</v>
      </c>
      <c r="M117" s="122">
        <v>42503</v>
      </c>
      <c r="N117" s="122" t="s">
        <v>0</v>
      </c>
      <c r="O117" s="7" t="s">
        <v>514</v>
      </c>
      <c r="P117" s="7" t="s">
        <v>515</v>
      </c>
      <c r="Q117" s="7" t="s">
        <v>55</v>
      </c>
      <c r="R117" s="7" t="s">
        <v>516</v>
      </c>
      <c r="S117" s="7" t="s">
        <v>0</v>
      </c>
      <c r="T117" s="7" t="s">
        <v>0</v>
      </c>
      <c r="U117" s="122">
        <v>42391</v>
      </c>
      <c r="V117" s="122">
        <v>42383</v>
      </c>
      <c r="W117" s="7">
        <f t="shared" si="21"/>
        <v>44</v>
      </c>
      <c r="X117" s="7" t="str">
        <f t="shared" si="22"/>
        <v/>
      </c>
      <c r="Y117" s="7" t="e">
        <f t="shared" ca="1" si="23"/>
        <v>#VALUE!</v>
      </c>
      <c r="Z117" s="7" t="str">
        <f>VLOOKUP($B:$B,TL!$A:$B,2,FALSE)</f>
        <v>Dean</v>
      </c>
      <c r="AA117" s="7" t="e">
        <f t="shared" si="24"/>
        <v>#VALUE!</v>
      </c>
      <c r="AB117" s="7" t="e">
        <f t="shared" si="25"/>
        <v>#VALUE!</v>
      </c>
      <c r="AC117" s="7">
        <f t="shared" si="26"/>
        <v>5</v>
      </c>
      <c r="AD117" s="7">
        <f t="shared" si="27"/>
        <v>2016</v>
      </c>
    </row>
    <row r="118" spans="1:30" ht="14.45" x14ac:dyDescent="0.35">
      <c r="A118" s="7" t="s">
        <v>107</v>
      </c>
      <c r="B118" s="7" t="s">
        <v>18</v>
      </c>
      <c r="C118" s="7" t="s">
        <v>18</v>
      </c>
      <c r="D118" s="121">
        <v>3600</v>
      </c>
      <c r="E118" s="7" t="s">
        <v>80</v>
      </c>
      <c r="F118" s="122">
        <v>42277</v>
      </c>
      <c r="G118" s="122">
        <v>42263</v>
      </c>
      <c r="H118" s="122">
        <v>42262</v>
      </c>
      <c r="I118" s="122">
        <v>42375</v>
      </c>
      <c r="J118" s="122">
        <v>42382</v>
      </c>
      <c r="K118" s="122">
        <v>42425</v>
      </c>
      <c r="L118" s="122">
        <v>42429</v>
      </c>
      <c r="M118" s="122">
        <v>42454</v>
      </c>
      <c r="N118" s="122">
        <v>42453</v>
      </c>
      <c r="O118" s="7" t="s">
        <v>290</v>
      </c>
      <c r="P118" s="7" t="s">
        <v>711</v>
      </c>
      <c r="Q118" s="7" t="s">
        <v>164</v>
      </c>
      <c r="R118" s="7" t="s">
        <v>712</v>
      </c>
      <c r="S118" s="7" t="s">
        <v>0</v>
      </c>
      <c r="T118" s="7" t="s">
        <v>0</v>
      </c>
      <c r="U118" s="122">
        <v>42148</v>
      </c>
      <c r="V118" s="122">
        <v>42137</v>
      </c>
      <c r="W118" s="7" t="str">
        <f t="shared" si="21"/>
        <v/>
      </c>
      <c r="X118" s="7" t="str">
        <f t="shared" si="22"/>
        <v/>
      </c>
      <c r="Y118" s="7" t="str">
        <f t="shared" ca="1" si="23"/>
        <v/>
      </c>
      <c r="Z118" s="7" t="str">
        <f>VLOOKUP($B:$B,TL!$A:$B,2,FALSE)</f>
        <v>Deeshal</v>
      </c>
      <c r="AA118" s="7">
        <f t="shared" si="24"/>
        <v>3</v>
      </c>
      <c r="AB118" s="7">
        <f t="shared" si="25"/>
        <v>2016</v>
      </c>
      <c r="AC118" s="7">
        <f t="shared" si="26"/>
        <v>3</v>
      </c>
      <c r="AD118" s="7">
        <f t="shared" si="27"/>
        <v>2016</v>
      </c>
    </row>
    <row r="119" spans="1:30" ht="14.45" x14ac:dyDescent="0.35">
      <c r="A119" s="7" t="s">
        <v>157</v>
      </c>
      <c r="B119" s="7" t="s">
        <v>20</v>
      </c>
      <c r="C119" s="7" t="s">
        <v>20</v>
      </c>
      <c r="D119" s="121">
        <v>1260</v>
      </c>
      <c r="E119" s="7" t="s">
        <v>80</v>
      </c>
      <c r="F119" s="122">
        <v>42388</v>
      </c>
      <c r="G119" s="122">
        <v>42388</v>
      </c>
      <c r="H119" s="122">
        <v>42388</v>
      </c>
      <c r="I119" s="122">
        <v>42419</v>
      </c>
      <c r="J119" s="122">
        <v>42422</v>
      </c>
      <c r="K119" s="122" t="s">
        <v>0</v>
      </c>
      <c r="L119" s="122" t="s">
        <v>0</v>
      </c>
      <c r="M119" s="122">
        <v>42454</v>
      </c>
      <c r="N119" s="122">
        <v>42461</v>
      </c>
      <c r="O119" s="7" t="s">
        <v>296</v>
      </c>
      <c r="P119" s="7" t="s">
        <v>552</v>
      </c>
      <c r="Q119" s="7" t="s">
        <v>55</v>
      </c>
      <c r="R119" s="7" t="s">
        <v>553</v>
      </c>
      <c r="S119" s="7" t="s">
        <v>0</v>
      </c>
      <c r="T119" s="7" t="s">
        <v>0</v>
      </c>
      <c r="U119" s="122">
        <v>42361</v>
      </c>
      <c r="V119" s="122">
        <v>42349</v>
      </c>
      <c r="W119" s="7" t="str">
        <f t="shared" si="21"/>
        <v/>
      </c>
      <c r="X119" s="7" t="str">
        <f t="shared" si="22"/>
        <v/>
      </c>
      <c r="Y119" s="7" t="str">
        <f t="shared" ca="1" si="23"/>
        <v/>
      </c>
      <c r="Z119" s="7" t="str">
        <f>VLOOKUP($B:$B,TL!$A:$B,2,FALSE)</f>
        <v>Dean</v>
      </c>
      <c r="AA119" s="7">
        <f t="shared" si="24"/>
        <v>4</v>
      </c>
      <c r="AB119" s="7">
        <f t="shared" si="25"/>
        <v>2016</v>
      </c>
      <c r="AC119" s="7">
        <f t="shared" si="26"/>
        <v>3</v>
      </c>
      <c r="AD119" s="7">
        <f t="shared" si="27"/>
        <v>2016</v>
      </c>
    </row>
    <row r="120" spans="1:30" ht="14.45" x14ac:dyDescent="0.35">
      <c r="A120" s="7" t="s">
        <v>308</v>
      </c>
      <c r="B120" s="7" t="s">
        <v>0</v>
      </c>
      <c r="C120" s="7" t="s">
        <v>204</v>
      </c>
      <c r="D120" s="121">
        <v>1974</v>
      </c>
      <c r="E120" s="7" t="s">
        <v>39</v>
      </c>
      <c r="F120" s="122">
        <v>42508</v>
      </c>
      <c r="G120" s="122" t="s">
        <v>0</v>
      </c>
      <c r="H120" s="122" t="s">
        <v>0</v>
      </c>
      <c r="I120" s="122" t="s">
        <v>0</v>
      </c>
      <c r="J120" s="122" t="s">
        <v>0</v>
      </c>
      <c r="K120" s="122" t="s">
        <v>0</v>
      </c>
      <c r="L120" s="122" t="s">
        <v>0</v>
      </c>
      <c r="M120" s="122" t="s">
        <v>0</v>
      </c>
      <c r="N120" s="122" t="s">
        <v>0</v>
      </c>
      <c r="O120" s="7" t="s">
        <v>0</v>
      </c>
      <c r="P120" s="7" t="s">
        <v>439</v>
      </c>
      <c r="Q120" s="7" t="s">
        <v>0</v>
      </c>
      <c r="R120" s="7" t="s">
        <v>440</v>
      </c>
      <c r="S120" s="7" t="s">
        <v>415</v>
      </c>
      <c r="T120" s="7" t="s">
        <v>0</v>
      </c>
      <c r="U120" s="122">
        <v>42433</v>
      </c>
      <c r="V120" s="122">
        <v>42429</v>
      </c>
      <c r="W120" s="7" t="e">
        <f t="shared" si="21"/>
        <v>#VALUE!</v>
      </c>
      <c r="X120" s="7" t="e">
        <f t="shared" si="22"/>
        <v>#VALUE!</v>
      </c>
      <c r="Y120" s="7" t="e">
        <f t="shared" ca="1" si="23"/>
        <v>#VALUE!</v>
      </c>
      <c r="Z120" s="7" t="e">
        <f>VLOOKUP($B:$B,TL!$A:$B,2,FALSE)</f>
        <v>#N/A</v>
      </c>
      <c r="AA120" s="7" t="e">
        <f t="shared" si="24"/>
        <v>#VALUE!</v>
      </c>
      <c r="AB120" s="7" t="e">
        <f t="shared" si="25"/>
        <v>#VALUE!</v>
      </c>
      <c r="AC120" s="7" t="e">
        <f t="shared" si="26"/>
        <v>#VALUE!</v>
      </c>
      <c r="AD120" s="7" t="e">
        <f t="shared" si="27"/>
        <v>#VALUE!</v>
      </c>
    </row>
    <row r="121" spans="1:30" ht="14.45" x14ac:dyDescent="0.35">
      <c r="A121" s="7" t="s">
        <v>38</v>
      </c>
      <c r="B121" s="7" t="s">
        <v>228</v>
      </c>
      <c r="C121" s="7" t="s">
        <v>12</v>
      </c>
      <c r="D121" s="121">
        <v>1440</v>
      </c>
      <c r="E121" s="7" t="s">
        <v>10</v>
      </c>
      <c r="F121" s="122">
        <v>42395</v>
      </c>
      <c r="G121" s="122">
        <v>42395</v>
      </c>
      <c r="H121" s="122">
        <v>42395</v>
      </c>
      <c r="I121" s="122">
        <v>42447</v>
      </c>
      <c r="J121" s="122">
        <v>42446</v>
      </c>
      <c r="K121" s="122" t="s">
        <v>0</v>
      </c>
      <c r="L121" s="122" t="s">
        <v>0</v>
      </c>
      <c r="M121" s="122">
        <v>42482</v>
      </c>
      <c r="N121" s="122" t="s">
        <v>0</v>
      </c>
      <c r="O121" s="7" t="s">
        <v>731</v>
      </c>
      <c r="P121" s="7" t="s">
        <v>732</v>
      </c>
      <c r="Q121" s="7" t="s">
        <v>164</v>
      </c>
      <c r="R121" s="7" t="s">
        <v>733</v>
      </c>
      <c r="S121" s="7" t="s">
        <v>415</v>
      </c>
      <c r="T121" s="7" t="s">
        <v>0</v>
      </c>
      <c r="U121" s="122">
        <v>42013</v>
      </c>
      <c r="V121" s="122">
        <v>42010</v>
      </c>
      <c r="W121" s="7">
        <f t="shared" si="21"/>
        <v>64</v>
      </c>
      <c r="X121" s="7" t="str">
        <f t="shared" si="22"/>
        <v/>
      </c>
      <c r="Y121" s="7" t="str">
        <f t="shared" ca="1" si="23"/>
        <v/>
      </c>
      <c r="Z121" s="7" t="str">
        <f>VLOOKUP($B:$B,TL!$A:$B,2,FALSE)</f>
        <v>Deeshal</v>
      </c>
      <c r="AA121" s="7" t="e">
        <f t="shared" si="24"/>
        <v>#VALUE!</v>
      </c>
      <c r="AB121" s="7" t="e">
        <f t="shared" si="25"/>
        <v>#VALUE!</v>
      </c>
      <c r="AC121" s="7">
        <f t="shared" si="26"/>
        <v>4</v>
      </c>
      <c r="AD121" s="7">
        <f t="shared" si="27"/>
        <v>2016</v>
      </c>
    </row>
    <row r="122" spans="1:30" ht="14.45" x14ac:dyDescent="0.35">
      <c r="A122" s="7" t="s">
        <v>163</v>
      </c>
      <c r="B122" s="7" t="s">
        <v>19</v>
      </c>
      <c r="C122" s="7" t="s">
        <v>19</v>
      </c>
      <c r="D122" s="121">
        <v>2880</v>
      </c>
      <c r="E122" s="7" t="s">
        <v>10</v>
      </c>
      <c r="F122" s="122">
        <v>42338</v>
      </c>
      <c r="G122" s="122">
        <v>42313</v>
      </c>
      <c r="H122" s="122">
        <v>42313</v>
      </c>
      <c r="I122" s="122">
        <v>42485</v>
      </c>
      <c r="J122" s="122" t="s">
        <v>0</v>
      </c>
      <c r="K122" s="122" t="s">
        <v>0</v>
      </c>
      <c r="L122" s="122" t="s">
        <v>0</v>
      </c>
      <c r="M122" s="122">
        <v>42521</v>
      </c>
      <c r="N122" s="122" t="s">
        <v>0</v>
      </c>
      <c r="O122" s="7" t="s">
        <v>658</v>
      </c>
      <c r="P122" s="7" t="s">
        <v>659</v>
      </c>
      <c r="Q122" s="7" t="s">
        <v>164</v>
      </c>
      <c r="R122" s="7" t="s">
        <v>660</v>
      </c>
      <c r="S122" s="7" t="s">
        <v>602</v>
      </c>
      <c r="T122" s="7" t="s">
        <v>0</v>
      </c>
      <c r="U122" s="122">
        <v>42213</v>
      </c>
      <c r="V122" s="122">
        <v>42199</v>
      </c>
      <c r="W122" s="7">
        <f t="shared" si="21"/>
        <v>149</v>
      </c>
      <c r="X122" s="7" t="str">
        <f t="shared" si="22"/>
        <v>Red Project</v>
      </c>
      <c r="Y122" s="7" t="e">
        <f t="shared" ca="1" si="23"/>
        <v>#VALUE!</v>
      </c>
      <c r="Z122" s="7" t="str">
        <f>VLOOKUP($B:$B,TL!$A:$B,2,FALSE)</f>
        <v>Deeshal</v>
      </c>
      <c r="AA122" s="7" t="e">
        <f t="shared" si="24"/>
        <v>#VALUE!</v>
      </c>
      <c r="AB122" s="7" t="e">
        <f t="shared" si="25"/>
        <v>#VALUE!</v>
      </c>
      <c r="AC122" s="7">
        <f t="shared" si="26"/>
        <v>5</v>
      </c>
      <c r="AD122" s="7">
        <f t="shared" si="27"/>
        <v>2016</v>
      </c>
    </row>
    <row r="123" spans="1:30" ht="14.45" x14ac:dyDescent="0.35">
      <c r="A123" s="7" t="s">
        <v>276</v>
      </c>
      <c r="B123" s="7" t="s">
        <v>16</v>
      </c>
      <c r="C123" s="7" t="s">
        <v>0</v>
      </c>
      <c r="D123" s="121">
        <v>4320</v>
      </c>
      <c r="E123" s="7" t="s">
        <v>10</v>
      </c>
      <c r="F123" s="122" t="s">
        <v>0</v>
      </c>
      <c r="G123" s="122">
        <v>41773</v>
      </c>
      <c r="H123" s="122">
        <v>41780</v>
      </c>
      <c r="I123" s="122">
        <v>42481</v>
      </c>
      <c r="J123" s="122" t="s">
        <v>0</v>
      </c>
      <c r="K123" s="122">
        <v>42212</v>
      </c>
      <c r="L123" s="122" t="s">
        <v>0</v>
      </c>
      <c r="M123" s="122">
        <v>42514</v>
      </c>
      <c r="N123" s="122" t="s">
        <v>0</v>
      </c>
      <c r="O123" s="7" t="s">
        <v>767</v>
      </c>
      <c r="P123" s="7" t="s">
        <v>768</v>
      </c>
      <c r="Q123" s="7" t="s">
        <v>55</v>
      </c>
      <c r="R123" s="7" t="s">
        <v>769</v>
      </c>
      <c r="S123" s="7" t="s">
        <v>655</v>
      </c>
      <c r="T123" s="7" t="s">
        <v>770</v>
      </c>
      <c r="U123" s="122">
        <v>41298</v>
      </c>
      <c r="V123" s="122">
        <v>41262</v>
      </c>
      <c r="W123" s="7">
        <f t="shared" si="21"/>
        <v>530</v>
      </c>
      <c r="X123" s="7" t="str">
        <f t="shared" si="22"/>
        <v>Red Project</v>
      </c>
      <c r="Y123" s="7" t="e">
        <f t="shared" ca="1" si="23"/>
        <v>#VALUE!</v>
      </c>
      <c r="Z123" s="7" t="str">
        <f>VLOOKUP($B:$B,TL!$A:$B,2,FALSE)</f>
        <v>Dean</v>
      </c>
      <c r="AA123" s="7" t="e">
        <f t="shared" si="24"/>
        <v>#VALUE!</v>
      </c>
      <c r="AB123" s="7" t="e">
        <f t="shared" si="25"/>
        <v>#VALUE!</v>
      </c>
      <c r="AC123" s="7">
        <f t="shared" si="26"/>
        <v>5</v>
      </c>
      <c r="AD123" s="7">
        <f t="shared" si="27"/>
        <v>2016</v>
      </c>
    </row>
    <row r="124" spans="1:30" ht="14.45" x14ac:dyDescent="0.35">
      <c r="A124" s="7" t="s">
        <v>237</v>
      </c>
      <c r="B124" s="7" t="s">
        <v>9</v>
      </c>
      <c r="C124" s="7" t="s">
        <v>9</v>
      </c>
      <c r="D124" s="121">
        <v>6000</v>
      </c>
      <c r="E124" s="7" t="s">
        <v>10</v>
      </c>
      <c r="F124" s="122">
        <v>42436</v>
      </c>
      <c r="G124" s="122">
        <v>42436</v>
      </c>
      <c r="H124" s="122">
        <v>42436</v>
      </c>
      <c r="I124" s="122">
        <v>42480</v>
      </c>
      <c r="J124" s="122" t="s">
        <v>0</v>
      </c>
      <c r="K124" s="122" t="s">
        <v>0</v>
      </c>
      <c r="L124" s="122" t="s">
        <v>0</v>
      </c>
      <c r="M124" s="122">
        <v>42513</v>
      </c>
      <c r="N124" s="122" t="s">
        <v>0</v>
      </c>
      <c r="O124" s="7" t="s">
        <v>502</v>
      </c>
      <c r="P124" s="7" t="s">
        <v>503</v>
      </c>
      <c r="Q124" s="7" t="s">
        <v>55</v>
      </c>
      <c r="R124" s="7" t="s">
        <v>504</v>
      </c>
      <c r="S124" s="7" t="s">
        <v>415</v>
      </c>
      <c r="T124" s="7" t="s">
        <v>0</v>
      </c>
      <c r="U124" s="122">
        <v>42402</v>
      </c>
      <c r="V124" s="122">
        <v>42390</v>
      </c>
      <c r="W124" s="7">
        <f t="shared" si="21"/>
        <v>56</v>
      </c>
      <c r="X124" s="7" t="str">
        <f t="shared" si="22"/>
        <v/>
      </c>
      <c r="Y124" s="7" t="e">
        <f t="shared" ca="1" si="23"/>
        <v>#VALUE!</v>
      </c>
      <c r="Z124" s="7" t="str">
        <f>VLOOKUP($B:$B,TL!$A:$B,2,FALSE)</f>
        <v>Dean</v>
      </c>
      <c r="AA124" s="7" t="e">
        <f t="shared" si="24"/>
        <v>#VALUE!</v>
      </c>
      <c r="AB124" s="7" t="e">
        <f t="shared" si="25"/>
        <v>#VALUE!</v>
      </c>
      <c r="AC124" s="7">
        <f t="shared" si="26"/>
        <v>5</v>
      </c>
      <c r="AD124" s="7">
        <f t="shared" si="27"/>
        <v>2016</v>
      </c>
    </row>
    <row r="125" spans="1:30" ht="14.45" x14ac:dyDescent="0.35">
      <c r="A125" s="7" t="s">
        <v>35</v>
      </c>
      <c r="B125" s="7" t="s">
        <v>20</v>
      </c>
      <c r="C125" s="7" t="s">
        <v>20</v>
      </c>
      <c r="D125" s="121">
        <v>4800</v>
      </c>
      <c r="E125" s="7" t="s">
        <v>80</v>
      </c>
      <c r="F125" s="122">
        <v>42124</v>
      </c>
      <c r="G125" s="122">
        <v>42124</v>
      </c>
      <c r="H125" s="122">
        <v>42122</v>
      </c>
      <c r="I125" s="122">
        <v>42262</v>
      </c>
      <c r="J125" s="122">
        <v>42249</v>
      </c>
      <c r="K125" s="122">
        <v>42251</v>
      </c>
      <c r="L125" s="122">
        <v>42394</v>
      </c>
      <c r="M125" s="122">
        <v>42395</v>
      </c>
      <c r="N125" s="122">
        <v>42402</v>
      </c>
      <c r="O125" s="7" t="s">
        <v>185</v>
      </c>
      <c r="P125" s="7" t="s">
        <v>738</v>
      </c>
      <c r="Q125" s="7" t="s">
        <v>55</v>
      </c>
      <c r="R125" s="7" t="s">
        <v>739</v>
      </c>
      <c r="S125" s="7" t="s">
        <v>0</v>
      </c>
      <c r="T125" s="7" t="s">
        <v>0</v>
      </c>
      <c r="U125" s="122">
        <v>41981</v>
      </c>
      <c r="V125" s="122">
        <v>41953</v>
      </c>
      <c r="W125" s="7" t="str">
        <f t="shared" si="21"/>
        <v/>
      </c>
      <c r="X125" s="7" t="str">
        <f t="shared" si="22"/>
        <v/>
      </c>
      <c r="Y125" s="7" t="str">
        <f t="shared" ca="1" si="23"/>
        <v/>
      </c>
      <c r="Z125" s="7" t="str">
        <f>VLOOKUP($B:$B,TL!$A:$B,2,FALSE)</f>
        <v>Dean</v>
      </c>
      <c r="AA125" s="7">
        <f t="shared" si="24"/>
        <v>2</v>
      </c>
      <c r="AB125" s="7">
        <f t="shared" si="25"/>
        <v>2016</v>
      </c>
      <c r="AC125" s="7">
        <f t="shared" si="26"/>
        <v>1</v>
      </c>
      <c r="AD125" s="7">
        <f t="shared" si="27"/>
        <v>2016</v>
      </c>
    </row>
    <row r="126" spans="1:30" ht="14.45" x14ac:dyDescent="0.35">
      <c r="A126" s="7" t="s">
        <v>33</v>
      </c>
      <c r="B126" s="7" t="s">
        <v>12</v>
      </c>
      <c r="C126" s="7" t="s">
        <v>25</v>
      </c>
      <c r="D126" s="121">
        <v>5040</v>
      </c>
      <c r="E126" s="7" t="s">
        <v>14</v>
      </c>
      <c r="F126" s="122">
        <v>42124</v>
      </c>
      <c r="G126" s="122">
        <v>42116</v>
      </c>
      <c r="H126" s="122">
        <v>42116</v>
      </c>
      <c r="I126" s="122">
        <v>42450</v>
      </c>
      <c r="J126" s="122" t="s">
        <v>0</v>
      </c>
      <c r="K126" s="122">
        <v>42494</v>
      </c>
      <c r="L126" s="122" t="s">
        <v>0</v>
      </c>
      <c r="M126" s="122">
        <v>42503</v>
      </c>
      <c r="N126" s="122" t="s">
        <v>0</v>
      </c>
      <c r="O126" s="7" t="s">
        <v>285</v>
      </c>
      <c r="P126" s="7" t="s">
        <v>740</v>
      </c>
      <c r="Q126" s="7" t="s">
        <v>164</v>
      </c>
      <c r="R126" s="7" t="s">
        <v>741</v>
      </c>
      <c r="S126" s="7" t="s">
        <v>602</v>
      </c>
      <c r="T126" s="7" t="s">
        <v>0</v>
      </c>
      <c r="U126" s="122">
        <v>41977</v>
      </c>
      <c r="V126" s="122">
        <v>41971</v>
      </c>
      <c r="W126" s="7">
        <f t="shared" si="21"/>
        <v>278</v>
      </c>
      <c r="X126" s="7" t="str">
        <f t="shared" si="22"/>
        <v/>
      </c>
      <c r="Y126" s="7" t="e">
        <f t="shared" ca="1" si="23"/>
        <v>#VALUE!</v>
      </c>
      <c r="Z126" s="7" t="str">
        <f>VLOOKUP($B:$B,TL!$A:$B,2,FALSE)</f>
        <v>Deeshal</v>
      </c>
      <c r="AA126" s="7" t="e">
        <f t="shared" si="24"/>
        <v>#VALUE!</v>
      </c>
      <c r="AB126" s="7" t="e">
        <f t="shared" si="25"/>
        <v>#VALUE!</v>
      </c>
      <c r="AC126" s="7">
        <f t="shared" si="26"/>
        <v>5</v>
      </c>
      <c r="AD126" s="7">
        <f t="shared" si="27"/>
        <v>2016</v>
      </c>
    </row>
    <row r="127" spans="1:30" ht="14.45" x14ac:dyDescent="0.35">
      <c r="A127" s="7" t="s">
        <v>232</v>
      </c>
      <c r="B127" s="7" t="s">
        <v>16</v>
      </c>
      <c r="C127" s="7" t="s">
        <v>16</v>
      </c>
      <c r="D127" s="121">
        <v>8736</v>
      </c>
      <c r="E127" s="7" t="s">
        <v>10</v>
      </c>
      <c r="F127" s="122">
        <v>42433</v>
      </c>
      <c r="G127" s="122">
        <v>42433</v>
      </c>
      <c r="H127" s="122">
        <v>42433</v>
      </c>
      <c r="I127" s="122">
        <v>42482</v>
      </c>
      <c r="J127" s="122" t="s">
        <v>0</v>
      </c>
      <c r="K127" s="122" t="s">
        <v>0</v>
      </c>
      <c r="L127" s="122" t="s">
        <v>0</v>
      </c>
      <c r="M127" s="122">
        <v>42536</v>
      </c>
      <c r="N127" s="122" t="s">
        <v>0</v>
      </c>
      <c r="O127" s="7" t="s">
        <v>619</v>
      </c>
      <c r="P127" s="7" t="s">
        <v>620</v>
      </c>
      <c r="Q127" s="7" t="s">
        <v>55</v>
      </c>
      <c r="R127" s="7" t="s">
        <v>621</v>
      </c>
      <c r="S127" s="7" t="s">
        <v>415</v>
      </c>
      <c r="T127" s="7" t="s">
        <v>0</v>
      </c>
      <c r="U127" s="122">
        <v>42304</v>
      </c>
      <c r="V127" s="122">
        <v>42300</v>
      </c>
      <c r="W127" s="7">
        <f t="shared" si="21"/>
        <v>74</v>
      </c>
      <c r="X127" s="7" t="str">
        <f t="shared" si="22"/>
        <v>Red Project</v>
      </c>
      <c r="Y127" s="7" t="e">
        <f t="shared" ca="1" si="23"/>
        <v>#VALUE!</v>
      </c>
      <c r="Z127" s="7" t="str">
        <f>VLOOKUP($B:$B,TL!$A:$B,2,FALSE)</f>
        <v>Dean</v>
      </c>
      <c r="AA127" s="7" t="e">
        <f t="shared" si="24"/>
        <v>#VALUE!</v>
      </c>
      <c r="AB127" s="7" t="e">
        <f t="shared" si="25"/>
        <v>#VALUE!</v>
      </c>
      <c r="AC127" s="7">
        <f t="shared" si="26"/>
        <v>6</v>
      </c>
      <c r="AD127" s="7">
        <f t="shared" si="27"/>
        <v>2016</v>
      </c>
    </row>
    <row r="128" spans="1:30" ht="14.45" x14ac:dyDescent="0.35">
      <c r="A128" s="7" t="s">
        <v>158</v>
      </c>
      <c r="B128" s="7" t="s">
        <v>25</v>
      </c>
      <c r="C128" s="7" t="s">
        <v>25</v>
      </c>
      <c r="D128" s="121">
        <v>4320</v>
      </c>
      <c r="E128" s="7" t="s">
        <v>10</v>
      </c>
      <c r="F128" s="122">
        <v>42308</v>
      </c>
      <c r="G128" s="122">
        <v>42292</v>
      </c>
      <c r="H128" s="122">
        <v>42291</v>
      </c>
      <c r="I128" s="122">
        <v>42433</v>
      </c>
      <c r="J128" s="122">
        <v>42425</v>
      </c>
      <c r="K128" s="122">
        <v>42360</v>
      </c>
      <c r="L128" s="122" t="s">
        <v>0</v>
      </c>
      <c r="M128" s="122">
        <v>42488</v>
      </c>
      <c r="N128" s="122" t="s">
        <v>0</v>
      </c>
      <c r="O128" s="7" t="s">
        <v>646</v>
      </c>
      <c r="P128" s="7" t="s">
        <v>647</v>
      </c>
      <c r="Q128" s="7" t="s">
        <v>164</v>
      </c>
      <c r="R128" s="7" t="s">
        <v>648</v>
      </c>
      <c r="S128" s="7" t="s">
        <v>415</v>
      </c>
      <c r="T128" s="7" t="s">
        <v>0</v>
      </c>
      <c r="U128" s="122">
        <v>42241</v>
      </c>
      <c r="V128" s="122">
        <v>42237</v>
      </c>
      <c r="W128" s="7">
        <f t="shared" si="21"/>
        <v>141</v>
      </c>
      <c r="X128" s="7" t="str">
        <f t="shared" si="22"/>
        <v>Red Project</v>
      </c>
      <c r="Y128" s="7" t="str">
        <f t="shared" ca="1" si="23"/>
        <v/>
      </c>
      <c r="Z128" s="7" t="str">
        <f>VLOOKUP($B:$B,TL!$A:$B,2,FALSE)</f>
        <v>Deeshal</v>
      </c>
      <c r="AA128" s="7" t="e">
        <f t="shared" si="24"/>
        <v>#VALUE!</v>
      </c>
      <c r="AB128" s="7" t="e">
        <f t="shared" si="25"/>
        <v>#VALUE!</v>
      </c>
      <c r="AC128" s="7">
        <f t="shared" si="26"/>
        <v>4</v>
      </c>
      <c r="AD128" s="7">
        <f t="shared" si="27"/>
        <v>2016</v>
      </c>
    </row>
    <row r="129" spans="1:30" ht="14.45" x14ac:dyDescent="0.35">
      <c r="A129" s="7" t="s">
        <v>106</v>
      </c>
      <c r="B129" s="7" t="s">
        <v>12</v>
      </c>
      <c r="C129" s="7" t="s">
        <v>25</v>
      </c>
      <c r="D129" s="121">
        <v>1920</v>
      </c>
      <c r="E129" s="7" t="s">
        <v>10</v>
      </c>
      <c r="F129" s="122">
        <v>42277</v>
      </c>
      <c r="G129" s="122">
        <v>42263</v>
      </c>
      <c r="H129" s="122">
        <v>42262</v>
      </c>
      <c r="I129" s="122">
        <v>42423</v>
      </c>
      <c r="J129" s="122">
        <v>42423</v>
      </c>
      <c r="K129" s="122">
        <v>42331</v>
      </c>
      <c r="L129" s="122" t="s">
        <v>0</v>
      </c>
      <c r="M129" s="122">
        <v>42481</v>
      </c>
      <c r="N129" s="122" t="s">
        <v>0</v>
      </c>
      <c r="O129" s="7" t="s">
        <v>717</v>
      </c>
      <c r="P129" s="7" t="s">
        <v>718</v>
      </c>
      <c r="Q129" s="7" t="s">
        <v>164</v>
      </c>
      <c r="R129" s="7" t="s">
        <v>719</v>
      </c>
      <c r="S129" s="7" t="s">
        <v>415</v>
      </c>
      <c r="T129" s="7" t="s">
        <v>0</v>
      </c>
      <c r="U129" s="122">
        <v>42104</v>
      </c>
      <c r="V129" s="122">
        <v>42104</v>
      </c>
      <c r="W129" s="7">
        <f t="shared" ref="W129:W160" si="28">IF($N129="",NETWORKDAYS($G129,$M129),"")</f>
        <v>157</v>
      </c>
      <c r="X129" s="7" t="str">
        <f t="shared" ref="X129:X160" si="29">IF(AND($W129&lt;&gt;"",$W129&gt;70,$E129&lt;&gt;"Cancelled",$E129&lt;&gt;"On Hold",$E129&lt;&gt;"Cancelled - Pending Approval"),"Red Project","")</f>
        <v>Red Project</v>
      </c>
      <c r="Y129" s="7" t="str">
        <f t="shared" ref="Y129:Y160" ca="1" si="30">IF(AND(OR($E129&lt;&gt;"Complete", $E129&lt;&gt;"Cancelled"),$J129&lt;&gt;"",$N129="",$E129&lt;&gt;"Cancelled",TODAY()-$J129&gt;60),TODAY()-$J129,"")</f>
        <v/>
      </c>
      <c r="Z129" s="7" t="str">
        <f>VLOOKUP($B:$B,TL!$A:$B,2,FALSE)</f>
        <v>Deeshal</v>
      </c>
      <c r="AA129" s="7" t="e">
        <f t="shared" ref="AA129:AA160" si="31">MONTH($N129)</f>
        <v>#VALUE!</v>
      </c>
      <c r="AB129" s="7" t="e">
        <f t="shared" ref="AB129:AB160" si="32">YEAR($N129)</f>
        <v>#VALUE!</v>
      </c>
      <c r="AC129" s="7">
        <f t="shared" ref="AC129:AC160" si="33">MONTH($M129)</f>
        <v>4</v>
      </c>
      <c r="AD129" s="7">
        <f t="shared" ref="AD129:AD160" si="34">YEAR($M129)</f>
        <v>2016</v>
      </c>
    </row>
    <row r="130" spans="1:30" ht="14.45" x14ac:dyDescent="0.35">
      <c r="A130" s="7" t="s">
        <v>105</v>
      </c>
      <c r="B130" s="7" t="s">
        <v>16</v>
      </c>
      <c r="C130" s="7" t="s">
        <v>16</v>
      </c>
      <c r="D130" s="121">
        <v>1008</v>
      </c>
      <c r="E130" s="7" t="s">
        <v>80</v>
      </c>
      <c r="F130" s="122">
        <v>42277</v>
      </c>
      <c r="G130" s="122">
        <v>42261</v>
      </c>
      <c r="H130" s="122">
        <v>42260</v>
      </c>
      <c r="I130" s="122">
        <v>42300</v>
      </c>
      <c r="J130" s="122">
        <v>42307</v>
      </c>
      <c r="K130" s="122">
        <v>42362</v>
      </c>
      <c r="L130" s="122">
        <v>42396</v>
      </c>
      <c r="M130" s="122">
        <v>42397</v>
      </c>
      <c r="N130" s="122">
        <v>42401</v>
      </c>
      <c r="O130" s="7" t="s">
        <v>184</v>
      </c>
      <c r="P130" s="7" t="s">
        <v>690</v>
      </c>
      <c r="Q130" s="7" t="s">
        <v>164</v>
      </c>
      <c r="R130" s="7" t="s">
        <v>691</v>
      </c>
      <c r="S130" s="7" t="s">
        <v>0</v>
      </c>
      <c r="T130" s="7" t="s">
        <v>0</v>
      </c>
      <c r="U130" s="122">
        <v>42153</v>
      </c>
      <c r="V130" s="122">
        <v>42144</v>
      </c>
      <c r="W130" s="7" t="str">
        <f t="shared" si="28"/>
        <v/>
      </c>
      <c r="X130" s="7" t="str">
        <f t="shared" si="29"/>
        <v/>
      </c>
      <c r="Y130" s="7" t="str">
        <f t="shared" ca="1" si="30"/>
        <v/>
      </c>
      <c r="Z130" s="7" t="str">
        <f>VLOOKUP($B:$B,TL!$A:$B,2,FALSE)</f>
        <v>Dean</v>
      </c>
      <c r="AA130" s="7">
        <f t="shared" si="31"/>
        <v>2</v>
      </c>
      <c r="AB130" s="7">
        <f t="shared" si="32"/>
        <v>2016</v>
      </c>
      <c r="AC130" s="7">
        <f t="shared" si="33"/>
        <v>1</v>
      </c>
      <c r="AD130" s="7">
        <f t="shared" si="34"/>
        <v>2016</v>
      </c>
    </row>
    <row r="131" spans="1:30" ht="14.45" x14ac:dyDescent="0.35">
      <c r="A131" s="7" t="s">
        <v>140</v>
      </c>
      <c r="B131" s="7" t="s">
        <v>9</v>
      </c>
      <c r="C131" s="7" t="s">
        <v>9</v>
      </c>
      <c r="D131" s="121">
        <v>2730</v>
      </c>
      <c r="E131" s="7" t="s">
        <v>14</v>
      </c>
      <c r="F131" s="122">
        <v>42387</v>
      </c>
      <c r="G131" s="122">
        <v>42387</v>
      </c>
      <c r="H131" s="122">
        <v>42387</v>
      </c>
      <c r="I131" s="122">
        <v>42432</v>
      </c>
      <c r="J131" s="122" t="s">
        <v>0</v>
      </c>
      <c r="K131" s="122" t="s">
        <v>0</v>
      </c>
      <c r="L131" s="122" t="s">
        <v>0</v>
      </c>
      <c r="M131" s="122">
        <v>42459</v>
      </c>
      <c r="N131" s="122" t="s">
        <v>0</v>
      </c>
      <c r="O131" s="7" t="s">
        <v>207</v>
      </c>
      <c r="P131" s="7" t="s">
        <v>637</v>
      </c>
      <c r="Q131" s="7" t="s">
        <v>55</v>
      </c>
      <c r="R131" s="7" t="s">
        <v>638</v>
      </c>
      <c r="S131" s="7" t="s">
        <v>0</v>
      </c>
      <c r="T131" s="7" t="s">
        <v>0</v>
      </c>
      <c r="U131" s="122">
        <v>42264</v>
      </c>
      <c r="V131" s="122">
        <v>42180</v>
      </c>
      <c r="W131" s="7">
        <f t="shared" si="28"/>
        <v>53</v>
      </c>
      <c r="X131" s="7" t="str">
        <f t="shared" si="29"/>
        <v/>
      </c>
      <c r="Y131" s="7" t="e">
        <f t="shared" ca="1" si="30"/>
        <v>#VALUE!</v>
      </c>
      <c r="Z131" s="7" t="str">
        <f>VLOOKUP($B:$B,TL!$A:$B,2,FALSE)</f>
        <v>Dean</v>
      </c>
      <c r="AA131" s="7" t="e">
        <f t="shared" si="31"/>
        <v>#VALUE!</v>
      </c>
      <c r="AB131" s="7" t="e">
        <f t="shared" si="32"/>
        <v>#VALUE!</v>
      </c>
      <c r="AC131" s="7">
        <f t="shared" si="33"/>
        <v>3</v>
      </c>
      <c r="AD131" s="7">
        <f t="shared" si="34"/>
        <v>2016</v>
      </c>
    </row>
    <row r="132" spans="1:30" ht="14.45" x14ac:dyDescent="0.35">
      <c r="A132" s="7" t="s">
        <v>154</v>
      </c>
      <c r="B132" s="7" t="s">
        <v>121</v>
      </c>
      <c r="C132" s="7" t="s">
        <v>0</v>
      </c>
      <c r="D132" s="121">
        <v>2940</v>
      </c>
      <c r="E132" s="7" t="s">
        <v>10</v>
      </c>
      <c r="F132" s="122">
        <v>42402</v>
      </c>
      <c r="G132" s="122">
        <v>42402</v>
      </c>
      <c r="H132" s="122">
        <v>42405</v>
      </c>
      <c r="I132" s="122">
        <v>42432</v>
      </c>
      <c r="J132" s="122">
        <v>42432</v>
      </c>
      <c r="K132" s="122">
        <v>42369</v>
      </c>
      <c r="L132" s="122" t="s">
        <v>0</v>
      </c>
      <c r="M132" s="122">
        <v>42488</v>
      </c>
      <c r="N132" s="122" t="s">
        <v>0</v>
      </c>
      <c r="O132" s="7" t="s">
        <v>298</v>
      </c>
      <c r="P132" s="7" t="s">
        <v>586</v>
      </c>
      <c r="Q132" s="7" t="s">
        <v>55</v>
      </c>
      <c r="R132" s="7" t="s">
        <v>587</v>
      </c>
      <c r="S132" s="7" t="s">
        <v>415</v>
      </c>
      <c r="T132" s="7" t="s">
        <v>0</v>
      </c>
      <c r="U132" s="122">
        <v>42347</v>
      </c>
      <c r="V132" s="122">
        <v>42335</v>
      </c>
      <c r="W132" s="7">
        <f t="shared" si="28"/>
        <v>63</v>
      </c>
      <c r="X132" s="7" t="str">
        <f t="shared" si="29"/>
        <v/>
      </c>
      <c r="Y132" s="7" t="str">
        <f t="shared" ca="1" si="30"/>
        <v/>
      </c>
      <c r="Z132" s="7" t="str">
        <f>VLOOKUP($B:$B,TL!$A:$B,2,FALSE)</f>
        <v>Dean</v>
      </c>
      <c r="AA132" s="7" t="e">
        <f t="shared" si="31"/>
        <v>#VALUE!</v>
      </c>
      <c r="AB132" s="7" t="e">
        <f t="shared" si="32"/>
        <v>#VALUE!</v>
      </c>
      <c r="AC132" s="7">
        <f t="shared" si="33"/>
        <v>4</v>
      </c>
      <c r="AD132" s="7">
        <f t="shared" si="34"/>
        <v>2016</v>
      </c>
    </row>
    <row r="133" spans="1:30" ht="14.45" x14ac:dyDescent="0.35">
      <c r="A133" s="7" t="s">
        <v>222</v>
      </c>
      <c r="B133" s="7" t="s">
        <v>123</v>
      </c>
      <c r="C133" s="7" t="s">
        <v>366</v>
      </c>
      <c r="D133" s="121">
        <v>1560</v>
      </c>
      <c r="E133" s="7" t="s">
        <v>10</v>
      </c>
      <c r="F133" s="122">
        <v>42443</v>
      </c>
      <c r="G133" s="122">
        <v>42472</v>
      </c>
      <c r="H133" s="122">
        <v>42472</v>
      </c>
      <c r="I133" s="122" t="s">
        <v>0</v>
      </c>
      <c r="J133" s="122" t="s">
        <v>0</v>
      </c>
      <c r="K133" s="122" t="s">
        <v>0</v>
      </c>
      <c r="L133" s="122" t="s">
        <v>0</v>
      </c>
      <c r="M133" s="122">
        <v>42548</v>
      </c>
      <c r="N133" s="122" t="s">
        <v>0</v>
      </c>
      <c r="O133" s="7" t="s">
        <v>675</v>
      </c>
      <c r="P133" s="7" t="s">
        <v>676</v>
      </c>
      <c r="Q133" s="7" t="s">
        <v>55</v>
      </c>
      <c r="R133" s="7" t="s">
        <v>677</v>
      </c>
      <c r="S133" s="7" t="s">
        <v>415</v>
      </c>
      <c r="T133" s="7" t="s">
        <v>0</v>
      </c>
      <c r="U133" s="122">
        <v>42167</v>
      </c>
      <c r="V133" s="122">
        <v>42165</v>
      </c>
      <c r="W133" s="7">
        <f t="shared" si="28"/>
        <v>55</v>
      </c>
      <c r="X133" s="7" t="str">
        <f t="shared" si="29"/>
        <v/>
      </c>
      <c r="Y133" s="7" t="e">
        <f t="shared" ca="1" si="30"/>
        <v>#VALUE!</v>
      </c>
      <c r="Z133" s="7" t="str">
        <f>VLOOKUP($B:$B,TL!$A:$B,2,FALSE)</f>
        <v>Deeshal</v>
      </c>
      <c r="AA133" s="7" t="e">
        <f t="shared" si="31"/>
        <v>#VALUE!</v>
      </c>
      <c r="AB133" s="7" t="e">
        <f t="shared" si="32"/>
        <v>#VALUE!</v>
      </c>
      <c r="AC133" s="7">
        <f t="shared" si="33"/>
        <v>6</v>
      </c>
      <c r="AD133" s="7">
        <f t="shared" si="34"/>
        <v>2016</v>
      </c>
    </row>
    <row r="134" spans="1:30" ht="14.45" x14ac:dyDescent="0.35">
      <c r="A134" s="7" t="s">
        <v>173</v>
      </c>
      <c r="B134" s="7" t="s">
        <v>216</v>
      </c>
      <c r="C134" s="7" t="s">
        <v>12</v>
      </c>
      <c r="D134" s="121">
        <v>3840</v>
      </c>
      <c r="E134" s="7" t="s">
        <v>14</v>
      </c>
      <c r="F134" s="122">
        <v>42460</v>
      </c>
      <c r="G134" s="122" t="s">
        <v>0</v>
      </c>
      <c r="H134" s="122" t="s">
        <v>0</v>
      </c>
      <c r="I134" s="122" t="s">
        <v>0</v>
      </c>
      <c r="J134" s="122" t="s">
        <v>0</v>
      </c>
      <c r="K134" s="122" t="s">
        <v>0</v>
      </c>
      <c r="L134" s="122" t="s">
        <v>0</v>
      </c>
      <c r="M134" s="122" t="s">
        <v>0</v>
      </c>
      <c r="N134" s="122" t="s">
        <v>0</v>
      </c>
      <c r="O134" s="7" t="s">
        <v>265</v>
      </c>
      <c r="P134" s="7" t="s">
        <v>727</v>
      </c>
      <c r="Q134" s="7" t="s">
        <v>164</v>
      </c>
      <c r="R134" s="7" t="s">
        <v>728</v>
      </c>
      <c r="S134" s="7" t="s">
        <v>0</v>
      </c>
      <c r="T134" s="7" t="s">
        <v>0</v>
      </c>
      <c r="U134" s="122">
        <v>42060</v>
      </c>
      <c r="V134" s="122">
        <v>42058</v>
      </c>
      <c r="W134" s="7" t="e">
        <f t="shared" si="28"/>
        <v>#VALUE!</v>
      </c>
      <c r="X134" s="7" t="e">
        <f t="shared" si="29"/>
        <v>#VALUE!</v>
      </c>
      <c r="Y134" s="7" t="e">
        <f t="shared" ca="1" si="30"/>
        <v>#VALUE!</v>
      </c>
      <c r="Z134" s="7" t="str">
        <f>VLOOKUP($B:$B,TL!$A:$B,2,FALSE)</f>
        <v>Deeshal</v>
      </c>
      <c r="AA134" s="7" t="e">
        <f t="shared" si="31"/>
        <v>#VALUE!</v>
      </c>
      <c r="AB134" s="7" t="e">
        <f t="shared" si="32"/>
        <v>#VALUE!</v>
      </c>
      <c r="AC134" s="7" t="e">
        <f t="shared" si="33"/>
        <v>#VALUE!</v>
      </c>
      <c r="AD134" s="7" t="e">
        <f t="shared" si="34"/>
        <v>#VALUE!</v>
      </c>
    </row>
    <row r="135" spans="1:30" ht="14.45" x14ac:dyDescent="0.35">
      <c r="A135" s="7" t="s">
        <v>342</v>
      </c>
      <c r="B135" s="7" t="s">
        <v>228</v>
      </c>
      <c r="C135" s="7" t="s">
        <v>320</v>
      </c>
      <c r="D135" s="121">
        <v>840</v>
      </c>
      <c r="E135" s="7" t="s">
        <v>39</v>
      </c>
      <c r="F135" s="122">
        <v>42485</v>
      </c>
      <c r="G135" s="122" t="s">
        <v>0</v>
      </c>
      <c r="H135" s="122" t="s">
        <v>0</v>
      </c>
      <c r="I135" s="122" t="s">
        <v>0</v>
      </c>
      <c r="J135" s="122" t="s">
        <v>0</v>
      </c>
      <c r="K135" s="122" t="s">
        <v>0</v>
      </c>
      <c r="L135" s="122" t="s">
        <v>0</v>
      </c>
      <c r="M135" s="122" t="s">
        <v>0</v>
      </c>
      <c r="N135" s="122" t="s">
        <v>0</v>
      </c>
      <c r="O135" s="7" t="s">
        <v>535</v>
      </c>
      <c r="P135" s="7" t="s">
        <v>536</v>
      </c>
      <c r="Q135" s="7" t="s">
        <v>55</v>
      </c>
      <c r="R135" s="7" t="s">
        <v>537</v>
      </c>
      <c r="S135" s="7" t="s">
        <v>0</v>
      </c>
      <c r="T135" s="7" t="s">
        <v>0</v>
      </c>
      <c r="U135" s="122">
        <v>42366</v>
      </c>
      <c r="V135" s="122">
        <v>42359</v>
      </c>
      <c r="W135" s="7" t="e">
        <f t="shared" si="28"/>
        <v>#VALUE!</v>
      </c>
      <c r="X135" s="7" t="e">
        <f t="shared" si="29"/>
        <v>#VALUE!</v>
      </c>
      <c r="Y135" s="7" t="e">
        <f t="shared" ca="1" si="30"/>
        <v>#VALUE!</v>
      </c>
      <c r="Z135" s="7" t="str">
        <f>VLOOKUP($B:$B,TL!$A:$B,2,FALSE)</f>
        <v>Deeshal</v>
      </c>
      <c r="AA135" s="7" t="e">
        <f t="shared" si="31"/>
        <v>#VALUE!</v>
      </c>
      <c r="AB135" s="7" t="e">
        <f t="shared" si="32"/>
        <v>#VALUE!</v>
      </c>
      <c r="AC135" s="7" t="e">
        <f t="shared" si="33"/>
        <v>#VALUE!</v>
      </c>
      <c r="AD135" s="7" t="e">
        <f t="shared" si="34"/>
        <v>#VALUE!</v>
      </c>
    </row>
    <row r="136" spans="1:30" ht="14.45" x14ac:dyDescent="0.35">
      <c r="A136" s="7" t="s">
        <v>51</v>
      </c>
      <c r="B136" s="7" t="s">
        <v>25</v>
      </c>
      <c r="C136" s="7" t="s">
        <v>25</v>
      </c>
      <c r="D136" s="121">
        <v>546</v>
      </c>
      <c r="E136" s="7" t="s">
        <v>10</v>
      </c>
      <c r="F136" s="122" t="s">
        <v>0</v>
      </c>
      <c r="G136" s="122">
        <v>41927</v>
      </c>
      <c r="H136" s="122">
        <v>41927</v>
      </c>
      <c r="I136" s="122">
        <v>42066</v>
      </c>
      <c r="J136" s="122">
        <v>42066</v>
      </c>
      <c r="K136" s="122">
        <v>42206</v>
      </c>
      <c r="L136" s="122">
        <v>42206</v>
      </c>
      <c r="M136" s="122">
        <v>42485</v>
      </c>
      <c r="N136" s="122" t="s">
        <v>0</v>
      </c>
      <c r="O136" s="7" t="s">
        <v>864</v>
      </c>
      <c r="P136" s="7" t="s">
        <v>865</v>
      </c>
      <c r="Q136" s="7" t="s">
        <v>164</v>
      </c>
      <c r="R136" s="7" t="s">
        <v>866</v>
      </c>
      <c r="S136" s="7" t="s">
        <v>602</v>
      </c>
      <c r="T136" s="7" t="s">
        <v>0</v>
      </c>
      <c r="U136" s="122">
        <v>41857</v>
      </c>
      <c r="V136" s="122">
        <v>41849</v>
      </c>
      <c r="W136" s="7">
        <f t="shared" si="28"/>
        <v>399</v>
      </c>
      <c r="X136" s="7" t="str">
        <f t="shared" si="29"/>
        <v>Red Project</v>
      </c>
      <c r="Y136" s="7">
        <f t="shared" ca="1" si="30"/>
        <v>415</v>
      </c>
      <c r="Z136" s="7" t="str">
        <f>VLOOKUP($B:$B,TL!$A:$B,2,FALSE)</f>
        <v>Deeshal</v>
      </c>
      <c r="AA136" s="7" t="e">
        <f t="shared" si="31"/>
        <v>#VALUE!</v>
      </c>
      <c r="AB136" s="7" t="e">
        <f t="shared" si="32"/>
        <v>#VALUE!</v>
      </c>
      <c r="AC136" s="7">
        <f t="shared" si="33"/>
        <v>4</v>
      </c>
      <c r="AD136" s="7">
        <f t="shared" si="34"/>
        <v>2016</v>
      </c>
    </row>
    <row r="137" spans="1:30" ht="14.45" x14ac:dyDescent="0.35">
      <c r="A137" s="7" t="s">
        <v>345</v>
      </c>
      <c r="B137" s="7" t="s">
        <v>216</v>
      </c>
      <c r="C137" s="7" t="s">
        <v>216</v>
      </c>
      <c r="D137" s="121">
        <v>588</v>
      </c>
      <c r="E137" s="7" t="s">
        <v>39</v>
      </c>
      <c r="F137" s="122">
        <v>42551</v>
      </c>
      <c r="G137" s="122" t="s">
        <v>0</v>
      </c>
      <c r="H137" s="122" t="s">
        <v>0</v>
      </c>
      <c r="I137" s="122" t="s">
        <v>0</v>
      </c>
      <c r="J137" s="122" t="s">
        <v>0</v>
      </c>
      <c r="K137" s="122" t="s">
        <v>0</v>
      </c>
      <c r="L137" s="122" t="s">
        <v>0</v>
      </c>
      <c r="M137" s="122" t="s">
        <v>0</v>
      </c>
      <c r="N137" s="122" t="s">
        <v>0</v>
      </c>
      <c r="O137" s="7" t="s">
        <v>557</v>
      </c>
      <c r="P137" s="7" t="s">
        <v>558</v>
      </c>
      <c r="Q137" s="7" t="s">
        <v>164</v>
      </c>
      <c r="R137" s="7" t="s">
        <v>559</v>
      </c>
      <c r="S137" s="7" t="s">
        <v>0</v>
      </c>
      <c r="T137" s="7" t="s">
        <v>0</v>
      </c>
      <c r="U137" s="122">
        <v>42356</v>
      </c>
      <c r="V137" s="122">
        <v>42347</v>
      </c>
      <c r="W137" s="7" t="e">
        <f t="shared" si="28"/>
        <v>#VALUE!</v>
      </c>
      <c r="X137" s="7" t="e">
        <f t="shared" si="29"/>
        <v>#VALUE!</v>
      </c>
      <c r="Y137" s="7" t="e">
        <f t="shared" ca="1" si="30"/>
        <v>#VALUE!</v>
      </c>
      <c r="Z137" s="7" t="str">
        <f>VLOOKUP($B:$B,TL!$A:$B,2,FALSE)</f>
        <v>Deeshal</v>
      </c>
      <c r="AA137" s="7" t="e">
        <f t="shared" si="31"/>
        <v>#VALUE!</v>
      </c>
      <c r="AB137" s="7" t="e">
        <f t="shared" si="32"/>
        <v>#VALUE!</v>
      </c>
      <c r="AC137" s="7" t="e">
        <f t="shared" si="33"/>
        <v>#VALUE!</v>
      </c>
      <c r="AD137" s="7" t="e">
        <f t="shared" si="34"/>
        <v>#VALUE!</v>
      </c>
    </row>
    <row r="138" spans="1:30" ht="14.45" x14ac:dyDescent="0.35">
      <c r="A138" s="7" t="s">
        <v>233</v>
      </c>
      <c r="B138" s="7" t="s">
        <v>16</v>
      </c>
      <c r="C138" s="7" t="s">
        <v>16</v>
      </c>
      <c r="D138" s="121">
        <v>17640</v>
      </c>
      <c r="E138" s="7" t="s">
        <v>10</v>
      </c>
      <c r="F138" s="122" t="s">
        <v>0</v>
      </c>
      <c r="G138" s="122" t="s">
        <v>0</v>
      </c>
      <c r="H138" s="122" t="s">
        <v>0</v>
      </c>
      <c r="I138" s="122" t="s">
        <v>0</v>
      </c>
      <c r="J138" s="122" t="s">
        <v>0</v>
      </c>
      <c r="K138" s="122" t="s">
        <v>0</v>
      </c>
      <c r="L138" s="122" t="s">
        <v>0</v>
      </c>
      <c r="M138" s="122">
        <v>36526</v>
      </c>
      <c r="N138" s="122" t="s">
        <v>0</v>
      </c>
      <c r="O138" s="7" t="s">
        <v>627</v>
      </c>
      <c r="P138" s="7" t="s">
        <v>628</v>
      </c>
      <c r="Q138" s="7" t="s">
        <v>55</v>
      </c>
      <c r="R138" s="7" t="s">
        <v>629</v>
      </c>
      <c r="S138" s="7" t="s">
        <v>0</v>
      </c>
      <c r="T138" s="7" t="s">
        <v>0</v>
      </c>
      <c r="U138" s="122">
        <v>42284</v>
      </c>
      <c r="V138" s="122">
        <v>42279</v>
      </c>
      <c r="W138" s="7" t="e">
        <f t="shared" si="28"/>
        <v>#VALUE!</v>
      </c>
      <c r="X138" s="7" t="e">
        <f t="shared" si="29"/>
        <v>#VALUE!</v>
      </c>
      <c r="Y138" s="7" t="e">
        <f t="shared" ca="1" si="30"/>
        <v>#VALUE!</v>
      </c>
      <c r="Z138" s="7" t="str">
        <f>VLOOKUP($B:$B,TL!$A:$B,2,FALSE)</f>
        <v>Dean</v>
      </c>
      <c r="AA138" s="7" t="e">
        <f t="shared" si="31"/>
        <v>#VALUE!</v>
      </c>
      <c r="AB138" s="7" t="e">
        <f t="shared" si="32"/>
        <v>#VALUE!</v>
      </c>
      <c r="AC138" s="7">
        <f t="shared" si="33"/>
        <v>1</v>
      </c>
      <c r="AD138" s="7">
        <f t="shared" si="34"/>
        <v>2000</v>
      </c>
    </row>
    <row r="139" spans="1:30" ht="14.45" x14ac:dyDescent="0.35">
      <c r="A139" s="7" t="s">
        <v>45</v>
      </c>
      <c r="B139" s="7" t="s">
        <v>18</v>
      </c>
      <c r="C139" s="7" t="s">
        <v>18</v>
      </c>
      <c r="D139" s="121">
        <v>3744</v>
      </c>
      <c r="E139" s="7" t="s">
        <v>10</v>
      </c>
      <c r="F139" s="122" t="s">
        <v>0</v>
      </c>
      <c r="G139" s="122">
        <v>41971</v>
      </c>
      <c r="H139" s="122">
        <v>41971</v>
      </c>
      <c r="I139" s="122">
        <v>42121</v>
      </c>
      <c r="J139" s="122">
        <v>42123</v>
      </c>
      <c r="K139" s="122">
        <v>42187</v>
      </c>
      <c r="L139" s="122" t="s">
        <v>0</v>
      </c>
      <c r="M139" s="122">
        <v>42521</v>
      </c>
      <c r="N139" s="122" t="s">
        <v>0</v>
      </c>
      <c r="O139" s="7" t="s">
        <v>859</v>
      </c>
      <c r="P139" s="7" t="s">
        <v>860</v>
      </c>
      <c r="Q139" s="7" t="s">
        <v>164</v>
      </c>
      <c r="R139" s="7" t="s">
        <v>861</v>
      </c>
      <c r="S139" s="7" t="s">
        <v>655</v>
      </c>
      <c r="T139" s="7" t="s">
        <v>0</v>
      </c>
      <c r="U139" s="122">
        <v>41948</v>
      </c>
      <c r="V139" s="122">
        <v>41973</v>
      </c>
      <c r="W139" s="7">
        <f t="shared" si="28"/>
        <v>393</v>
      </c>
      <c r="X139" s="7" t="str">
        <f t="shared" si="29"/>
        <v>Red Project</v>
      </c>
      <c r="Y139" s="7">
        <f t="shared" ca="1" si="30"/>
        <v>358</v>
      </c>
      <c r="Z139" s="7" t="str">
        <f>VLOOKUP($B:$B,TL!$A:$B,2,FALSE)</f>
        <v>Deeshal</v>
      </c>
      <c r="AA139" s="7" t="e">
        <f t="shared" si="31"/>
        <v>#VALUE!</v>
      </c>
      <c r="AB139" s="7" t="e">
        <f t="shared" si="32"/>
        <v>#VALUE!</v>
      </c>
      <c r="AC139" s="7">
        <f t="shared" si="33"/>
        <v>5</v>
      </c>
      <c r="AD139" s="7">
        <f t="shared" si="34"/>
        <v>2016</v>
      </c>
    </row>
    <row r="140" spans="1:30" ht="14.45" x14ac:dyDescent="0.35">
      <c r="A140" s="7" t="s">
        <v>335</v>
      </c>
      <c r="B140" s="7" t="s">
        <v>0</v>
      </c>
      <c r="C140" s="7" t="s">
        <v>336</v>
      </c>
      <c r="D140" s="121">
        <v>16800</v>
      </c>
      <c r="E140" s="7" t="s">
        <v>39</v>
      </c>
      <c r="F140" s="122" t="s">
        <v>0</v>
      </c>
      <c r="G140" s="122" t="s">
        <v>0</v>
      </c>
      <c r="H140" s="122" t="s">
        <v>0</v>
      </c>
      <c r="I140" s="122" t="s">
        <v>0</v>
      </c>
      <c r="J140" s="122" t="s">
        <v>0</v>
      </c>
      <c r="K140" s="122" t="s">
        <v>0</v>
      </c>
      <c r="L140" s="122" t="s">
        <v>0</v>
      </c>
      <c r="M140" s="122" t="s">
        <v>0</v>
      </c>
      <c r="N140" s="122" t="s">
        <v>0</v>
      </c>
      <c r="O140" s="7" t="s">
        <v>0</v>
      </c>
      <c r="P140" s="7" t="s">
        <v>0</v>
      </c>
      <c r="Q140" s="7" t="s">
        <v>0</v>
      </c>
      <c r="R140" s="7" t="s">
        <v>519</v>
      </c>
      <c r="S140" s="7" t="s">
        <v>0</v>
      </c>
      <c r="T140" s="7" t="s">
        <v>0</v>
      </c>
      <c r="U140" s="122">
        <v>42388</v>
      </c>
      <c r="V140" s="122">
        <v>42279</v>
      </c>
      <c r="W140" s="7" t="e">
        <f t="shared" si="28"/>
        <v>#VALUE!</v>
      </c>
      <c r="X140" s="7" t="e">
        <f t="shared" si="29"/>
        <v>#VALUE!</v>
      </c>
      <c r="Y140" s="7" t="e">
        <f t="shared" ca="1" si="30"/>
        <v>#VALUE!</v>
      </c>
      <c r="Z140" s="7" t="e">
        <f>VLOOKUP($B:$B,TL!$A:$B,2,FALSE)</f>
        <v>#N/A</v>
      </c>
      <c r="AA140" s="7" t="e">
        <f t="shared" si="31"/>
        <v>#VALUE!</v>
      </c>
      <c r="AB140" s="7" t="e">
        <f t="shared" si="32"/>
        <v>#VALUE!</v>
      </c>
      <c r="AC140" s="7" t="e">
        <f t="shared" si="33"/>
        <v>#VALUE!</v>
      </c>
      <c r="AD140" s="7" t="e">
        <f t="shared" si="34"/>
        <v>#VALUE!</v>
      </c>
    </row>
    <row r="141" spans="1:30" ht="14.45" x14ac:dyDescent="0.35">
      <c r="A141" s="7" t="s">
        <v>369</v>
      </c>
      <c r="B141" s="7" t="s">
        <v>0</v>
      </c>
      <c r="C141" s="7" t="s">
        <v>199</v>
      </c>
      <c r="D141" s="121">
        <v>1680</v>
      </c>
      <c r="E141" s="7" t="s">
        <v>39</v>
      </c>
      <c r="F141" s="122">
        <v>42527</v>
      </c>
      <c r="G141" s="122" t="s">
        <v>0</v>
      </c>
      <c r="H141" s="122" t="s">
        <v>0</v>
      </c>
      <c r="I141" s="122" t="s">
        <v>0</v>
      </c>
      <c r="J141" s="122" t="s">
        <v>0</v>
      </c>
      <c r="K141" s="122" t="s">
        <v>0</v>
      </c>
      <c r="L141" s="122" t="s">
        <v>0</v>
      </c>
      <c r="M141" s="122">
        <v>36525</v>
      </c>
      <c r="N141" s="122" t="s">
        <v>0</v>
      </c>
      <c r="O141" s="7" t="s">
        <v>0</v>
      </c>
      <c r="P141" s="7" t="s">
        <v>701</v>
      </c>
      <c r="Q141" s="7" t="s">
        <v>164</v>
      </c>
      <c r="R141" s="7" t="s">
        <v>702</v>
      </c>
      <c r="S141" s="7" t="s">
        <v>0</v>
      </c>
      <c r="T141" s="7" t="s">
        <v>0</v>
      </c>
      <c r="U141" s="122">
        <v>42132</v>
      </c>
      <c r="V141" s="122">
        <v>42132</v>
      </c>
      <c r="W141" s="7" t="e">
        <f t="shared" si="28"/>
        <v>#VALUE!</v>
      </c>
      <c r="X141" s="7" t="e">
        <f t="shared" si="29"/>
        <v>#VALUE!</v>
      </c>
      <c r="Y141" s="7" t="e">
        <f t="shared" ca="1" si="30"/>
        <v>#VALUE!</v>
      </c>
      <c r="Z141" s="7" t="e">
        <f>VLOOKUP($B:$B,TL!$A:$B,2,FALSE)</f>
        <v>#N/A</v>
      </c>
      <c r="AA141" s="7" t="e">
        <f t="shared" si="31"/>
        <v>#VALUE!</v>
      </c>
      <c r="AB141" s="7" t="e">
        <f t="shared" si="32"/>
        <v>#VALUE!</v>
      </c>
      <c r="AC141" s="7">
        <f t="shared" si="33"/>
        <v>12</v>
      </c>
      <c r="AD141" s="7">
        <f t="shared" si="34"/>
        <v>1999</v>
      </c>
    </row>
    <row r="142" spans="1:30" ht="14.45" x14ac:dyDescent="0.35">
      <c r="A142" s="7" t="s">
        <v>166</v>
      </c>
      <c r="B142" s="7" t="s">
        <v>9</v>
      </c>
      <c r="C142" s="7" t="s">
        <v>9</v>
      </c>
      <c r="D142" s="121">
        <v>2592</v>
      </c>
      <c r="E142" s="7" t="s">
        <v>80</v>
      </c>
      <c r="F142" s="122">
        <v>42338</v>
      </c>
      <c r="G142" s="122">
        <v>42312</v>
      </c>
      <c r="H142" s="122">
        <v>42312</v>
      </c>
      <c r="I142" s="122">
        <v>42355</v>
      </c>
      <c r="J142" s="122">
        <v>42334</v>
      </c>
      <c r="K142" s="122" t="s">
        <v>0</v>
      </c>
      <c r="L142" s="122" t="s">
        <v>0</v>
      </c>
      <c r="M142" s="122">
        <v>42392</v>
      </c>
      <c r="N142" s="122">
        <v>42380</v>
      </c>
      <c r="O142" s="7" t="s">
        <v>167</v>
      </c>
      <c r="P142" s="7" t="s">
        <v>670</v>
      </c>
      <c r="Q142" s="7" t="s">
        <v>55</v>
      </c>
      <c r="R142" s="7" t="s">
        <v>671</v>
      </c>
      <c r="S142" s="7" t="s">
        <v>0</v>
      </c>
      <c r="T142" s="7" t="s">
        <v>0</v>
      </c>
      <c r="U142" s="122">
        <v>42198</v>
      </c>
      <c r="V142" s="122">
        <v>42193</v>
      </c>
      <c r="W142" s="7" t="str">
        <f t="shared" si="28"/>
        <v/>
      </c>
      <c r="X142" s="7" t="str">
        <f t="shared" si="29"/>
        <v/>
      </c>
      <c r="Y142" s="7" t="str">
        <f t="shared" ca="1" si="30"/>
        <v/>
      </c>
      <c r="Z142" s="7" t="str">
        <f>VLOOKUP($B:$B,TL!$A:$B,2,FALSE)</f>
        <v>Dean</v>
      </c>
      <c r="AA142" s="7">
        <f t="shared" si="31"/>
        <v>1</v>
      </c>
      <c r="AB142" s="7">
        <f t="shared" si="32"/>
        <v>2016</v>
      </c>
      <c r="AC142" s="7">
        <f t="shared" si="33"/>
        <v>1</v>
      </c>
      <c r="AD142" s="7">
        <f t="shared" si="34"/>
        <v>2016</v>
      </c>
    </row>
    <row r="143" spans="1:30" ht="14.45" x14ac:dyDescent="0.35">
      <c r="A143" s="7" t="s">
        <v>149</v>
      </c>
      <c r="B143" s="7" t="s">
        <v>121</v>
      </c>
      <c r="C143" s="7" t="s">
        <v>363</v>
      </c>
      <c r="D143" s="121">
        <v>174</v>
      </c>
      <c r="E143" s="7" t="s">
        <v>80</v>
      </c>
      <c r="F143" s="122">
        <v>42338</v>
      </c>
      <c r="G143" s="122">
        <v>42325</v>
      </c>
      <c r="H143" s="122">
        <v>42325</v>
      </c>
      <c r="I143" s="122">
        <v>42342</v>
      </c>
      <c r="J143" s="122">
        <v>42341</v>
      </c>
      <c r="K143" s="122">
        <v>42369</v>
      </c>
      <c r="L143" s="122">
        <v>42410</v>
      </c>
      <c r="M143" s="122">
        <v>42402</v>
      </c>
      <c r="N143" s="122">
        <v>42412</v>
      </c>
      <c r="O143" s="7" t="s">
        <v>208</v>
      </c>
      <c r="P143" s="7" t="s">
        <v>661</v>
      </c>
      <c r="Q143" s="7" t="s">
        <v>164</v>
      </c>
      <c r="R143" s="7" t="s">
        <v>662</v>
      </c>
      <c r="S143" s="7" t="s">
        <v>0</v>
      </c>
      <c r="T143" s="7" t="s">
        <v>0</v>
      </c>
      <c r="U143" s="122">
        <v>42210</v>
      </c>
      <c r="V143" s="122">
        <v>42195</v>
      </c>
      <c r="W143" s="7" t="str">
        <f t="shared" si="28"/>
        <v/>
      </c>
      <c r="X143" s="7" t="str">
        <f t="shared" si="29"/>
        <v/>
      </c>
      <c r="Y143" s="7" t="str">
        <f t="shared" ca="1" si="30"/>
        <v/>
      </c>
      <c r="Z143" s="7" t="str">
        <f>VLOOKUP($B:$B,TL!$A:$B,2,FALSE)</f>
        <v>Dean</v>
      </c>
      <c r="AA143" s="7">
        <f t="shared" si="31"/>
        <v>2</v>
      </c>
      <c r="AB143" s="7">
        <f t="shared" si="32"/>
        <v>2016</v>
      </c>
      <c r="AC143" s="7">
        <f t="shared" si="33"/>
        <v>2</v>
      </c>
      <c r="AD143" s="7">
        <f t="shared" si="34"/>
        <v>2016</v>
      </c>
    </row>
    <row r="144" spans="1:30" ht="14.45" x14ac:dyDescent="0.35">
      <c r="A144" s="7" t="s">
        <v>147</v>
      </c>
      <c r="B144" s="7" t="s">
        <v>123</v>
      </c>
      <c r="C144" s="7" t="s">
        <v>123</v>
      </c>
      <c r="D144" s="121">
        <v>1183</v>
      </c>
      <c r="E144" s="7" t="s">
        <v>80</v>
      </c>
      <c r="F144" s="122">
        <v>42338</v>
      </c>
      <c r="G144" s="122">
        <v>42332</v>
      </c>
      <c r="H144" s="122">
        <v>42332</v>
      </c>
      <c r="I144" s="122">
        <v>42381</v>
      </c>
      <c r="J144" s="122">
        <v>42382</v>
      </c>
      <c r="K144" s="122">
        <v>42443</v>
      </c>
      <c r="L144" s="122">
        <v>42446</v>
      </c>
      <c r="M144" s="122">
        <v>42446</v>
      </c>
      <c r="N144" s="122">
        <v>42460</v>
      </c>
      <c r="O144" s="7" t="s">
        <v>269</v>
      </c>
      <c r="P144" s="7" t="s">
        <v>635</v>
      </c>
      <c r="Q144" s="7" t="s">
        <v>164</v>
      </c>
      <c r="R144" s="7" t="s">
        <v>636</v>
      </c>
      <c r="S144" s="7" t="s">
        <v>0</v>
      </c>
      <c r="T144" s="7" t="s">
        <v>0</v>
      </c>
      <c r="U144" s="122">
        <v>42273</v>
      </c>
      <c r="V144" s="122">
        <v>42269</v>
      </c>
      <c r="W144" s="7" t="str">
        <f t="shared" si="28"/>
        <v/>
      </c>
      <c r="X144" s="7" t="str">
        <f t="shared" si="29"/>
        <v/>
      </c>
      <c r="Y144" s="7" t="str">
        <f t="shared" ca="1" si="30"/>
        <v/>
      </c>
      <c r="Z144" s="7" t="str">
        <f>VLOOKUP($B:$B,TL!$A:$B,2,FALSE)</f>
        <v>Deeshal</v>
      </c>
      <c r="AA144" s="7">
        <f t="shared" si="31"/>
        <v>3</v>
      </c>
      <c r="AB144" s="7">
        <f t="shared" si="32"/>
        <v>2016</v>
      </c>
      <c r="AC144" s="7">
        <f t="shared" si="33"/>
        <v>3</v>
      </c>
      <c r="AD144" s="7">
        <f t="shared" si="34"/>
        <v>2016</v>
      </c>
    </row>
    <row r="145" spans="1:30" ht="14.45" x14ac:dyDescent="0.35">
      <c r="A145" s="7" t="s">
        <v>30</v>
      </c>
      <c r="B145" s="7" t="s">
        <v>18</v>
      </c>
      <c r="C145" s="7" t="s">
        <v>18</v>
      </c>
      <c r="D145" s="121">
        <v>9000</v>
      </c>
      <c r="E145" s="7" t="s">
        <v>14</v>
      </c>
      <c r="F145" s="122">
        <v>42124</v>
      </c>
      <c r="G145" s="122">
        <v>42103</v>
      </c>
      <c r="H145" s="122">
        <v>42103</v>
      </c>
      <c r="I145" s="122">
        <v>42188</v>
      </c>
      <c r="J145" s="122">
        <v>42257</v>
      </c>
      <c r="K145" s="122">
        <v>42339</v>
      </c>
      <c r="L145" s="122" t="s">
        <v>0</v>
      </c>
      <c r="M145" s="122">
        <v>42460</v>
      </c>
      <c r="N145" s="122" t="s">
        <v>0</v>
      </c>
      <c r="O145" s="7" t="s">
        <v>289</v>
      </c>
      <c r="P145" s="7" t="s">
        <v>736</v>
      </c>
      <c r="Q145" s="7" t="s">
        <v>164</v>
      </c>
      <c r="R145" s="7" t="s">
        <v>737</v>
      </c>
      <c r="S145" s="7" t="s">
        <v>0</v>
      </c>
      <c r="T145" s="7" t="s">
        <v>0</v>
      </c>
      <c r="U145" s="122">
        <v>41981</v>
      </c>
      <c r="V145" s="122">
        <v>41977</v>
      </c>
      <c r="W145" s="7">
        <f t="shared" si="28"/>
        <v>256</v>
      </c>
      <c r="X145" s="7" t="str">
        <f t="shared" si="29"/>
        <v/>
      </c>
      <c r="Y145" s="7">
        <f t="shared" ca="1" si="30"/>
        <v>224</v>
      </c>
      <c r="Z145" s="7" t="str">
        <f>VLOOKUP($B:$B,TL!$A:$B,2,FALSE)</f>
        <v>Deeshal</v>
      </c>
      <c r="AA145" s="7" t="e">
        <f t="shared" si="31"/>
        <v>#VALUE!</v>
      </c>
      <c r="AB145" s="7" t="e">
        <f t="shared" si="32"/>
        <v>#VALUE!</v>
      </c>
      <c r="AC145" s="7">
        <f t="shared" si="33"/>
        <v>3</v>
      </c>
      <c r="AD145" s="7">
        <f t="shared" si="34"/>
        <v>2016</v>
      </c>
    </row>
    <row r="146" spans="1:30" ht="14.45" x14ac:dyDescent="0.35">
      <c r="A146" s="7" t="s">
        <v>358</v>
      </c>
      <c r="B146" s="7" t="s">
        <v>0</v>
      </c>
      <c r="C146" s="7" t="s">
        <v>121</v>
      </c>
      <c r="D146" s="121">
        <v>1200</v>
      </c>
      <c r="E146" s="7" t="s">
        <v>39</v>
      </c>
      <c r="F146" s="122">
        <v>42527</v>
      </c>
      <c r="G146" s="122" t="s">
        <v>0</v>
      </c>
      <c r="H146" s="122" t="s">
        <v>0</v>
      </c>
      <c r="I146" s="122" t="s">
        <v>0</v>
      </c>
      <c r="J146" s="122" t="s">
        <v>0</v>
      </c>
      <c r="K146" s="122" t="s">
        <v>0</v>
      </c>
      <c r="L146" s="122" t="s">
        <v>0</v>
      </c>
      <c r="M146" s="122">
        <v>36525</v>
      </c>
      <c r="N146" s="122" t="s">
        <v>0</v>
      </c>
      <c r="O146" s="7" t="s">
        <v>0</v>
      </c>
      <c r="P146" s="7" t="s">
        <v>625</v>
      </c>
      <c r="Q146" s="7" t="s">
        <v>55</v>
      </c>
      <c r="R146" s="7" t="s">
        <v>626</v>
      </c>
      <c r="S146" s="7" t="s">
        <v>0</v>
      </c>
      <c r="T146" s="7" t="s">
        <v>0</v>
      </c>
      <c r="U146" s="122">
        <v>42286</v>
      </c>
      <c r="V146" s="122">
        <v>42285</v>
      </c>
      <c r="W146" s="7" t="e">
        <f t="shared" si="28"/>
        <v>#VALUE!</v>
      </c>
      <c r="X146" s="7" t="e">
        <f t="shared" si="29"/>
        <v>#VALUE!</v>
      </c>
      <c r="Y146" s="7" t="e">
        <f t="shared" ca="1" si="30"/>
        <v>#VALUE!</v>
      </c>
      <c r="Z146" s="7" t="e">
        <f>VLOOKUP($B:$B,TL!$A:$B,2,FALSE)</f>
        <v>#N/A</v>
      </c>
      <c r="AA146" s="7" t="e">
        <f t="shared" si="31"/>
        <v>#VALUE!</v>
      </c>
      <c r="AB146" s="7" t="e">
        <f t="shared" si="32"/>
        <v>#VALUE!</v>
      </c>
      <c r="AC146" s="7">
        <f t="shared" si="33"/>
        <v>12</v>
      </c>
      <c r="AD146" s="7">
        <f t="shared" si="34"/>
        <v>1999</v>
      </c>
    </row>
    <row r="147" spans="1:30" ht="14.45" x14ac:dyDescent="0.35">
      <c r="A147" s="7" t="s">
        <v>110</v>
      </c>
      <c r="B147" s="7" t="s">
        <v>18</v>
      </c>
      <c r="C147" s="7" t="s">
        <v>25</v>
      </c>
      <c r="D147" s="121">
        <v>672</v>
      </c>
      <c r="E147" s="7" t="s">
        <v>10</v>
      </c>
      <c r="F147" s="122">
        <v>42307</v>
      </c>
      <c r="G147" s="122">
        <v>42263</v>
      </c>
      <c r="H147" s="122">
        <v>42263</v>
      </c>
      <c r="I147" s="122">
        <v>42391</v>
      </c>
      <c r="J147" s="122">
        <v>42394</v>
      </c>
      <c r="K147" s="122">
        <v>42485</v>
      </c>
      <c r="L147" s="122" t="s">
        <v>0</v>
      </c>
      <c r="M147" s="122">
        <v>42496</v>
      </c>
      <c r="N147" s="122" t="s">
        <v>0</v>
      </c>
      <c r="O147" s="7" t="s">
        <v>818</v>
      </c>
      <c r="P147" s="7" t="s">
        <v>819</v>
      </c>
      <c r="Q147" s="7" t="s">
        <v>164</v>
      </c>
      <c r="R147" s="7" t="s">
        <v>820</v>
      </c>
      <c r="S147" s="7" t="s">
        <v>415</v>
      </c>
      <c r="T147" s="7" t="s">
        <v>0</v>
      </c>
      <c r="U147" s="122">
        <v>42131</v>
      </c>
      <c r="V147" s="122">
        <v>42130</v>
      </c>
      <c r="W147" s="7">
        <f t="shared" si="28"/>
        <v>168</v>
      </c>
      <c r="X147" s="7" t="str">
        <f t="shared" si="29"/>
        <v>Red Project</v>
      </c>
      <c r="Y147" s="7">
        <f t="shared" ca="1" si="30"/>
        <v>87</v>
      </c>
      <c r="Z147" s="7" t="str">
        <f>VLOOKUP($B:$B,TL!$A:$B,2,FALSE)</f>
        <v>Deeshal</v>
      </c>
      <c r="AA147" s="7" t="e">
        <f t="shared" si="31"/>
        <v>#VALUE!</v>
      </c>
      <c r="AB147" s="7" t="e">
        <f t="shared" si="32"/>
        <v>#VALUE!</v>
      </c>
      <c r="AC147" s="7">
        <f t="shared" si="33"/>
        <v>5</v>
      </c>
      <c r="AD147" s="7">
        <f t="shared" si="34"/>
        <v>2016</v>
      </c>
    </row>
    <row r="148" spans="1:30" ht="14.45" x14ac:dyDescent="0.35">
      <c r="A148" s="7" t="s">
        <v>376</v>
      </c>
      <c r="B148" s="7" t="s">
        <v>0</v>
      </c>
      <c r="C148" s="7" t="s">
        <v>377</v>
      </c>
      <c r="D148" s="121">
        <v>1656</v>
      </c>
      <c r="E148" s="7" t="s">
        <v>39</v>
      </c>
      <c r="F148" s="122" t="s">
        <v>0</v>
      </c>
      <c r="G148" s="122" t="s">
        <v>0</v>
      </c>
      <c r="H148" s="122" t="s">
        <v>0</v>
      </c>
      <c r="I148" s="122" t="s">
        <v>0</v>
      </c>
      <c r="J148" s="122" t="s">
        <v>0</v>
      </c>
      <c r="K148" s="122" t="s">
        <v>0</v>
      </c>
      <c r="L148" s="122" t="s">
        <v>0</v>
      </c>
      <c r="M148" s="122">
        <v>41920</v>
      </c>
      <c r="N148" s="122" t="s">
        <v>0</v>
      </c>
      <c r="O148" s="7" t="s">
        <v>378</v>
      </c>
      <c r="P148" s="7" t="s">
        <v>754</v>
      </c>
      <c r="Q148" s="7" t="s">
        <v>55</v>
      </c>
      <c r="R148" s="7" t="s">
        <v>755</v>
      </c>
      <c r="S148" s="7" t="s">
        <v>0</v>
      </c>
      <c r="T148" s="7" t="s">
        <v>0</v>
      </c>
      <c r="U148" s="122">
        <v>41843</v>
      </c>
      <c r="V148" s="122">
        <v>41836</v>
      </c>
      <c r="W148" s="7" t="e">
        <f t="shared" si="28"/>
        <v>#VALUE!</v>
      </c>
      <c r="X148" s="7" t="e">
        <f t="shared" si="29"/>
        <v>#VALUE!</v>
      </c>
      <c r="Y148" s="7" t="e">
        <f t="shared" ca="1" si="30"/>
        <v>#VALUE!</v>
      </c>
      <c r="Z148" s="7" t="e">
        <f>VLOOKUP($B:$B,TL!$A:$B,2,FALSE)</f>
        <v>#N/A</v>
      </c>
      <c r="AA148" s="7" t="e">
        <f t="shared" si="31"/>
        <v>#VALUE!</v>
      </c>
      <c r="AB148" s="7" t="e">
        <f t="shared" si="32"/>
        <v>#VALUE!</v>
      </c>
      <c r="AC148" s="7">
        <f t="shared" si="33"/>
        <v>10</v>
      </c>
      <c r="AD148" s="7">
        <f t="shared" si="34"/>
        <v>2014</v>
      </c>
    </row>
    <row r="149" spans="1:30" ht="14.45" x14ac:dyDescent="0.35">
      <c r="A149" s="7" t="s">
        <v>300</v>
      </c>
      <c r="B149" s="7" t="s">
        <v>12</v>
      </c>
      <c r="C149" s="7" t="s">
        <v>331</v>
      </c>
      <c r="D149" s="121">
        <v>216</v>
      </c>
      <c r="E149" s="7" t="s">
        <v>10</v>
      </c>
      <c r="F149" s="122" t="s">
        <v>0</v>
      </c>
      <c r="G149" s="122" t="s">
        <v>0</v>
      </c>
      <c r="H149" s="122" t="s">
        <v>0</v>
      </c>
      <c r="I149" s="122" t="s">
        <v>0</v>
      </c>
      <c r="J149" s="122" t="s">
        <v>0</v>
      </c>
      <c r="K149" s="122" t="s">
        <v>0</v>
      </c>
      <c r="L149" s="122" t="s">
        <v>0</v>
      </c>
      <c r="M149" s="122" t="s">
        <v>0</v>
      </c>
      <c r="N149" s="122" t="s">
        <v>0</v>
      </c>
      <c r="O149" s="7" t="s">
        <v>0</v>
      </c>
      <c r="P149" s="7" t="s">
        <v>0</v>
      </c>
      <c r="Q149" s="7" t="s">
        <v>55</v>
      </c>
      <c r="R149" s="7" t="s">
        <v>560</v>
      </c>
      <c r="S149" s="7" t="s">
        <v>0</v>
      </c>
      <c r="T149" s="7" t="s">
        <v>0</v>
      </c>
      <c r="U149" s="122">
        <v>42356</v>
      </c>
      <c r="V149" s="122">
        <v>42345</v>
      </c>
      <c r="W149" s="7" t="e">
        <f t="shared" si="28"/>
        <v>#VALUE!</v>
      </c>
      <c r="X149" s="7" t="e">
        <f t="shared" si="29"/>
        <v>#VALUE!</v>
      </c>
      <c r="Y149" s="7" t="e">
        <f t="shared" ca="1" si="30"/>
        <v>#VALUE!</v>
      </c>
      <c r="Z149" s="7" t="str">
        <f>VLOOKUP($B:$B,TL!$A:$B,2,FALSE)</f>
        <v>Deeshal</v>
      </c>
      <c r="AA149" s="7" t="e">
        <f t="shared" si="31"/>
        <v>#VALUE!</v>
      </c>
      <c r="AB149" s="7" t="e">
        <f t="shared" si="32"/>
        <v>#VALUE!</v>
      </c>
      <c r="AC149" s="7" t="e">
        <f t="shared" si="33"/>
        <v>#VALUE!</v>
      </c>
      <c r="AD149" s="7" t="e">
        <f t="shared" si="34"/>
        <v>#VALUE!</v>
      </c>
    </row>
    <row r="150" spans="1:30" ht="14.45" x14ac:dyDescent="0.35">
      <c r="A150" s="7" t="s">
        <v>286</v>
      </c>
      <c r="B150" s="7" t="s">
        <v>16</v>
      </c>
      <c r="C150" s="7" t="s">
        <v>0</v>
      </c>
      <c r="D150" s="121">
        <v>1512</v>
      </c>
      <c r="E150" s="7" t="s">
        <v>10</v>
      </c>
      <c r="F150" s="122">
        <v>42460</v>
      </c>
      <c r="G150" s="122">
        <v>42467</v>
      </c>
      <c r="H150" s="122">
        <v>42467</v>
      </c>
      <c r="I150" s="122">
        <v>42507</v>
      </c>
      <c r="J150" s="122" t="s">
        <v>0</v>
      </c>
      <c r="K150" s="122" t="s">
        <v>0</v>
      </c>
      <c r="L150" s="122" t="s">
        <v>0</v>
      </c>
      <c r="M150" s="122" t="s">
        <v>0</v>
      </c>
      <c r="N150" s="122" t="s">
        <v>0</v>
      </c>
      <c r="O150" s="7" t="s">
        <v>561</v>
      </c>
      <c r="P150" s="7" t="s">
        <v>562</v>
      </c>
      <c r="Q150" s="7" t="s">
        <v>55</v>
      </c>
      <c r="R150" s="7" t="s">
        <v>560</v>
      </c>
      <c r="S150" s="7" t="s">
        <v>415</v>
      </c>
      <c r="T150" s="7" t="s">
        <v>0</v>
      </c>
      <c r="U150" s="122">
        <v>42356</v>
      </c>
      <c r="V150" s="122">
        <v>42345</v>
      </c>
      <c r="W150" s="7" t="e">
        <f t="shared" si="28"/>
        <v>#VALUE!</v>
      </c>
      <c r="X150" s="7" t="e">
        <f t="shared" si="29"/>
        <v>#VALUE!</v>
      </c>
      <c r="Y150" s="7" t="e">
        <f t="shared" ca="1" si="30"/>
        <v>#VALUE!</v>
      </c>
      <c r="Z150" s="7" t="str">
        <f>VLOOKUP($B:$B,TL!$A:$B,2,FALSE)</f>
        <v>Dean</v>
      </c>
      <c r="AA150" s="7" t="e">
        <f t="shared" si="31"/>
        <v>#VALUE!</v>
      </c>
      <c r="AB150" s="7" t="e">
        <f t="shared" si="32"/>
        <v>#VALUE!</v>
      </c>
      <c r="AC150" s="7" t="e">
        <f t="shared" si="33"/>
        <v>#VALUE!</v>
      </c>
      <c r="AD150" s="7" t="e">
        <f t="shared" si="34"/>
        <v>#VALUE!</v>
      </c>
    </row>
    <row r="151" spans="1:30" ht="14.45" x14ac:dyDescent="0.35">
      <c r="A151" s="7" t="s">
        <v>122</v>
      </c>
      <c r="B151" s="7" t="s">
        <v>121</v>
      </c>
      <c r="C151" s="7" t="s">
        <v>362</v>
      </c>
      <c r="D151" s="121">
        <v>614</v>
      </c>
      <c r="E151" s="7" t="s">
        <v>80</v>
      </c>
      <c r="F151" s="122">
        <v>42277</v>
      </c>
      <c r="G151" s="122">
        <v>42261</v>
      </c>
      <c r="H151" s="122">
        <v>42260</v>
      </c>
      <c r="I151" s="122">
        <v>42300</v>
      </c>
      <c r="J151" s="122">
        <v>42320</v>
      </c>
      <c r="K151" s="122">
        <v>42327</v>
      </c>
      <c r="L151" s="122" t="s">
        <v>0</v>
      </c>
      <c r="M151" s="122">
        <v>42419</v>
      </c>
      <c r="N151" s="122">
        <v>42419</v>
      </c>
      <c r="O151" s="7" t="s">
        <v>224</v>
      </c>
      <c r="P151" s="7" t="s">
        <v>656</v>
      </c>
      <c r="Q151" s="7" t="s">
        <v>55</v>
      </c>
      <c r="R151" s="7" t="s">
        <v>657</v>
      </c>
      <c r="S151" s="7" t="s">
        <v>0</v>
      </c>
      <c r="T151" s="7" t="s">
        <v>0</v>
      </c>
      <c r="U151" s="122">
        <v>42214</v>
      </c>
      <c r="V151" s="122">
        <v>42212</v>
      </c>
      <c r="W151" s="7" t="str">
        <f t="shared" si="28"/>
        <v/>
      </c>
      <c r="X151" s="7" t="str">
        <f t="shared" si="29"/>
        <v/>
      </c>
      <c r="Y151" s="7" t="str">
        <f t="shared" ca="1" si="30"/>
        <v/>
      </c>
      <c r="Z151" s="7" t="str">
        <f>VLOOKUP($B:$B,TL!$A:$B,2,FALSE)</f>
        <v>Dean</v>
      </c>
      <c r="AA151" s="7">
        <f t="shared" si="31"/>
        <v>2</v>
      </c>
      <c r="AB151" s="7">
        <f t="shared" si="32"/>
        <v>2016</v>
      </c>
      <c r="AC151" s="7">
        <f t="shared" si="33"/>
        <v>2</v>
      </c>
      <c r="AD151" s="7">
        <f t="shared" si="34"/>
        <v>2016</v>
      </c>
    </row>
    <row r="152" spans="1:30" ht="14.45" x14ac:dyDescent="0.35">
      <c r="A152" s="7" t="s">
        <v>398</v>
      </c>
      <c r="B152" s="7" t="s">
        <v>0</v>
      </c>
      <c r="C152" s="7" t="s">
        <v>123</v>
      </c>
      <c r="D152" s="121">
        <v>10608</v>
      </c>
      <c r="E152" s="7" t="s">
        <v>39</v>
      </c>
      <c r="F152" s="122">
        <v>42527</v>
      </c>
      <c r="G152" s="122" t="s">
        <v>0</v>
      </c>
      <c r="H152" s="122" t="s">
        <v>0</v>
      </c>
      <c r="I152" s="122" t="s">
        <v>0</v>
      </c>
      <c r="J152" s="122" t="s">
        <v>0</v>
      </c>
      <c r="K152" s="122" t="s">
        <v>0</v>
      </c>
      <c r="L152" s="122" t="s">
        <v>0</v>
      </c>
      <c r="M152" s="122" t="s">
        <v>0</v>
      </c>
      <c r="N152" s="122" t="s">
        <v>0</v>
      </c>
      <c r="O152" s="7" t="s">
        <v>0</v>
      </c>
      <c r="P152" s="7" t="s">
        <v>427</v>
      </c>
      <c r="Q152" s="7" t="s">
        <v>0</v>
      </c>
      <c r="R152" s="7" t="s">
        <v>428</v>
      </c>
      <c r="S152" s="7" t="s">
        <v>415</v>
      </c>
      <c r="T152" s="7" t="s">
        <v>0</v>
      </c>
      <c r="U152" s="122">
        <v>42454</v>
      </c>
      <c r="V152" s="122">
        <v>42440</v>
      </c>
      <c r="W152" s="7" t="e">
        <f t="shared" si="28"/>
        <v>#VALUE!</v>
      </c>
      <c r="X152" s="7" t="e">
        <f t="shared" si="29"/>
        <v>#VALUE!</v>
      </c>
      <c r="Y152" s="7" t="e">
        <f t="shared" ca="1" si="30"/>
        <v>#VALUE!</v>
      </c>
      <c r="Z152" s="7" t="e">
        <f>VLOOKUP($B:$B,TL!$A:$B,2,FALSE)</f>
        <v>#N/A</v>
      </c>
      <c r="AA152" s="7" t="e">
        <f t="shared" si="31"/>
        <v>#VALUE!</v>
      </c>
      <c r="AB152" s="7" t="e">
        <f t="shared" si="32"/>
        <v>#VALUE!</v>
      </c>
      <c r="AC152" s="7" t="e">
        <f t="shared" si="33"/>
        <v>#VALUE!</v>
      </c>
      <c r="AD152" s="7" t="e">
        <f t="shared" si="34"/>
        <v>#VALUE!</v>
      </c>
    </row>
    <row r="153" spans="1:30" ht="14.45" x14ac:dyDescent="0.35">
      <c r="A153" s="7" t="s">
        <v>234</v>
      </c>
      <c r="B153" s="7" t="s">
        <v>16</v>
      </c>
      <c r="C153" s="7" t="s">
        <v>16</v>
      </c>
      <c r="D153" s="121">
        <v>2565</v>
      </c>
      <c r="E153" s="7" t="s">
        <v>39</v>
      </c>
      <c r="F153" s="122">
        <v>42502</v>
      </c>
      <c r="G153" s="122" t="s">
        <v>0</v>
      </c>
      <c r="H153" s="122" t="s">
        <v>0</v>
      </c>
      <c r="I153" s="122" t="s">
        <v>0</v>
      </c>
      <c r="J153" s="122" t="s">
        <v>0</v>
      </c>
      <c r="K153" s="122" t="s">
        <v>0</v>
      </c>
      <c r="L153" s="122" t="s">
        <v>0</v>
      </c>
      <c r="M153" s="122" t="s">
        <v>0</v>
      </c>
      <c r="N153" s="122" t="s">
        <v>0</v>
      </c>
      <c r="O153" s="7" t="s">
        <v>0</v>
      </c>
      <c r="P153" s="7" t="s">
        <v>541</v>
      </c>
      <c r="Q153" s="7" t="s">
        <v>55</v>
      </c>
      <c r="R153" s="7" t="s">
        <v>542</v>
      </c>
      <c r="S153" s="7" t="s">
        <v>0</v>
      </c>
      <c r="T153" s="7" t="s">
        <v>0</v>
      </c>
      <c r="U153" s="122">
        <v>42366</v>
      </c>
      <c r="V153" s="122">
        <v>42355</v>
      </c>
      <c r="W153" s="7" t="e">
        <f t="shared" si="28"/>
        <v>#VALUE!</v>
      </c>
      <c r="X153" s="7" t="e">
        <f t="shared" si="29"/>
        <v>#VALUE!</v>
      </c>
      <c r="Y153" s="7" t="e">
        <f t="shared" ca="1" si="30"/>
        <v>#VALUE!</v>
      </c>
      <c r="Z153" s="7" t="str">
        <f>VLOOKUP($B:$B,TL!$A:$B,2,FALSE)</f>
        <v>Dean</v>
      </c>
      <c r="AA153" s="7" t="e">
        <f t="shared" si="31"/>
        <v>#VALUE!</v>
      </c>
      <c r="AB153" s="7" t="e">
        <f t="shared" si="32"/>
        <v>#VALUE!</v>
      </c>
      <c r="AC153" s="7" t="e">
        <f t="shared" si="33"/>
        <v>#VALUE!</v>
      </c>
      <c r="AD153" s="7" t="e">
        <f t="shared" si="34"/>
        <v>#VALUE!</v>
      </c>
    </row>
    <row r="154" spans="1:30" ht="14.45" x14ac:dyDescent="0.35">
      <c r="A154" s="7" t="s">
        <v>44</v>
      </c>
      <c r="B154" s="7" t="s">
        <v>12</v>
      </c>
      <c r="C154" s="7" t="s">
        <v>18</v>
      </c>
      <c r="D154" s="121">
        <v>7200</v>
      </c>
      <c r="E154" s="7" t="s">
        <v>10</v>
      </c>
      <c r="F154" s="122" t="s">
        <v>0</v>
      </c>
      <c r="G154" s="122">
        <v>41985</v>
      </c>
      <c r="H154" s="122">
        <v>41985</v>
      </c>
      <c r="I154" s="122">
        <v>42108</v>
      </c>
      <c r="J154" s="122">
        <v>42107</v>
      </c>
      <c r="K154" s="122">
        <v>42461</v>
      </c>
      <c r="L154" s="122" t="s">
        <v>0</v>
      </c>
      <c r="M154" s="122">
        <v>42492</v>
      </c>
      <c r="N154" s="122" t="s">
        <v>0</v>
      </c>
      <c r="O154" s="7" t="s">
        <v>284</v>
      </c>
      <c r="P154" s="7" t="s">
        <v>862</v>
      </c>
      <c r="Q154" s="7" t="s">
        <v>164</v>
      </c>
      <c r="R154" s="7" t="s">
        <v>863</v>
      </c>
      <c r="S154" s="7" t="s">
        <v>655</v>
      </c>
      <c r="T154" s="7" t="s">
        <v>0</v>
      </c>
      <c r="U154" s="122">
        <v>41941</v>
      </c>
      <c r="V154" s="122">
        <v>41939</v>
      </c>
      <c r="W154" s="7">
        <f t="shared" si="28"/>
        <v>362</v>
      </c>
      <c r="X154" s="7" t="str">
        <f t="shared" si="29"/>
        <v>Red Project</v>
      </c>
      <c r="Y154" s="7">
        <f t="shared" ca="1" si="30"/>
        <v>374</v>
      </c>
      <c r="Z154" s="7" t="str">
        <f>VLOOKUP($B:$B,TL!$A:$B,2,FALSE)</f>
        <v>Deeshal</v>
      </c>
      <c r="AA154" s="7" t="e">
        <f t="shared" si="31"/>
        <v>#VALUE!</v>
      </c>
      <c r="AB154" s="7" t="e">
        <f t="shared" si="32"/>
        <v>#VALUE!</v>
      </c>
      <c r="AC154" s="7">
        <f t="shared" si="33"/>
        <v>5</v>
      </c>
      <c r="AD154" s="7">
        <f t="shared" si="34"/>
        <v>2016</v>
      </c>
    </row>
    <row r="155" spans="1:30" ht="14.45" x14ac:dyDescent="0.35">
      <c r="A155" s="7" t="s">
        <v>91</v>
      </c>
      <c r="B155" s="7" t="s">
        <v>20</v>
      </c>
      <c r="C155" s="7" t="s">
        <v>20</v>
      </c>
      <c r="D155" s="121">
        <v>2400</v>
      </c>
      <c r="E155" s="7" t="s">
        <v>80</v>
      </c>
      <c r="F155" s="122">
        <v>42247</v>
      </c>
      <c r="G155" s="122">
        <v>42248</v>
      </c>
      <c r="H155" s="122">
        <v>42246</v>
      </c>
      <c r="I155" s="122">
        <v>42286</v>
      </c>
      <c r="J155" s="122">
        <v>42318</v>
      </c>
      <c r="K155" s="122">
        <v>42340</v>
      </c>
      <c r="L155" s="122" t="s">
        <v>0</v>
      </c>
      <c r="M155" s="122">
        <v>42412</v>
      </c>
      <c r="N155" s="122">
        <v>42412</v>
      </c>
      <c r="O155" s="7" t="s">
        <v>202</v>
      </c>
      <c r="P155" s="7" t="s">
        <v>685</v>
      </c>
      <c r="Q155" s="7" t="s">
        <v>55</v>
      </c>
      <c r="R155" s="7" t="s">
        <v>686</v>
      </c>
      <c r="S155" s="7" t="s">
        <v>0</v>
      </c>
      <c r="T155" s="7" t="s">
        <v>0</v>
      </c>
      <c r="U155" s="122">
        <v>42143</v>
      </c>
      <c r="V155" s="122">
        <v>42152</v>
      </c>
      <c r="W155" s="7" t="str">
        <f t="shared" si="28"/>
        <v/>
      </c>
      <c r="X155" s="7" t="str">
        <f t="shared" si="29"/>
        <v/>
      </c>
      <c r="Y155" s="7" t="str">
        <f t="shared" ca="1" si="30"/>
        <v/>
      </c>
      <c r="Z155" s="7" t="str">
        <f>VLOOKUP($B:$B,TL!$A:$B,2,FALSE)</f>
        <v>Dean</v>
      </c>
      <c r="AA155" s="7">
        <f t="shared" si="31"/>
        <v>2</v>
      </c>
      <c r="AB155" s="7">
        <f t="shared" si="32"/>
        <v>2016</v>
      </c>
      <c r="AC155" s="7">
        <f t="shared" si="33"/>
        <v>2</v>
      </c>
      <c r="AD155" s="7">
        <f t="shared" si="34"/>
        <v>2016</v>
      </c>
    </row>
    <row r="156" spans="1:30" ht="14.45" x14ac:dyDescent="0.35">
      <c r="A156" s="7" t="s">
        <v>104</v>
      </c>
      <c r="B156" s="7" t="s">
        <v>121</v>
      </c>
      <c r="C156" s="7" t="s">
        <v>367</v>
      </c>
      <c r="D156" s="121">
        <v>3600</v>
      </c>
      <c r="E156" s="7" t="s">
        <v>80</v>
      </c>
      <c r="F156" s="122">
        <v>42308</v>
      </c>
      <c r="G156" s="122">
        <v>42305</v>
      </c>
      <c r="H156" s="122">
        <v>42305</v>
      </c>
      <c r="I156" s="122">
        <v>42033</v>
      </c>
      <c r="J156" s="122">
        <v>42398</v>
      </c>
      <c r="K156" s="122">
        <v>42398</v>
      </c>
      <c r="L156" s="122" t="s">
        <v>0</v>
      </c>
      <c r="M156" s="122">
        <v>42458</v>
      </c>
      <c r="N156" s="122">
        <v>42464</v>
      </c>
      <c r="O156" s="7" t="s">
        <v>283</v>
      </c>
      <c r="P156" s="7" t="s">
        <v>681</v>
      </c>
      <c r="Q156" s="7" t="s">
        <v>55</v>
      </c>
      <c r="R156" s="7" t="s">
        <v>682</v>
      </c>
      <c r="S156" s="7" t="s">
        <v>415</v>
      </c>
      <c r="T156" s="7" t="s">
        <v>0</v>
      </c>
      <c r="U156" s="122">
        <v>42145</v>
      </c>
      <c r="V156" s="122">
        <v>42159</v>
      </c>
      <c r="W156" s="7" t="str">
        <f t="shared" si="28"/>
        <v/>
      </c>
      <c r="X156" s="7" t="str">
        <f t="shared" si="29"/>
        <v/>
      </c>
      <c r="Y156" s="7" t="str">
        <f t="shared" ca="1" si="30"/>
        <v/>
      </c>
      <c r="Z156" s="7" t="str">
        <f>VLOOKUP($B:$B,TL!$A:$B,2,FALSE)</f>
        <v>Dean</v>
      </c>
      <c r="AA156" s="7">
        <f t="shared" si="31"/>
        <v>4</v>
      </c>
      <c r="AB156" s="7">
        <f t="shared" si="32"/>
        <v>2016</v>
      </c>
      <c r="AC156" s="7">
        <f t="shared" si="33"/>
        <v>3</v>
      </c>
      <c r="AD156" s="7">
        <f t="shared" si="34"/>
        <v>2016</v>
      </c>
    </row>
    <row r="157" spans="1:30" ht="14.45" x14ac:dyDescent="0.35">
      <c r="A157" s="7" t="s">
        <v>28</v>
      </c>
      <c r="B157" s="7" t="s">
        <v>20</v>
      </c>
      <c r="C157" s="7" t="s">
        <v>20</v>
      </c>
      <c r="D157" s="121">
        <v>3167</v>
      </c>
      <c r="E157" s="7" t="s">
        <v>14</v>
      </c>
      <c r="F157" s="122">
        <v>42155</v>
      </c>
      <c r="G157" s="122">
        <v>42129</v>
      </c>
      <c r="H157" s="122">
        <v>42128</v>
      </c>
      <c r="I157" s="122">
        <v>42304</v>
      </c>
      <c r="J157" s="122" t="s">
        <v>0</v>
      </c>
      <c r="K157" s="122">
        <v>42355</v>
      </c>
      <c r="L157" s="122" t="s">
        <v>0</v>
      </c>
      <c r="M157" s="122">
        <v>42366</v>
      </c>
      <c r="N157" s="122" t="s">
        <v>0</v>
      </c>
      <c r="O157" s="7" t="s">
        <v>129</v>
      </c>
      <c r="P157" s="7" t="s">
        <v>729</v>
      </c>
      <c r="Q157" s="7" t="s">
        <v>55</v>
      </c>
      <c r="R157" s="7" t="s">
        <v>730</v>
      </c>
      <c r="S157" s="7" t="s">
        <v>0</v>
      </c>
      <c r="T157" s="7" t="s">
        <v>0</v>
      </c>
      <c r="U157" s="122">
        <v>42045</v>
      </c>
      <c r="V157" s="122">
        <v>42041</v>
      </c>
      <c r="W157" s="7">
        <f t="shared" si="28"/>
        <v>170</v>
      </c>
      <c r="X157" s="7" t="str">
        <f t="shared" si="29"/>
        <v/>
      </c>
      <c r="Y157" s="7" t="e">
        <f t="shared" ca="1" si="30"/>
        <v>#VALUE!</v>
      </c>
      <c r="Z157" s="7" t="str">
        <f>VLOOKUP($B:$B,TL!$A:$B,2,FALSE)</f>
        <v>Dean</v>
      </c>
      <c r="AA157" s="7" t="e">
        <f t="shared" si="31"/>
        <v>#VALUE!</v>
      </c>
      <c r="AB157" s="7" t="e">
        <f t="shared" si="32"/>
        <v>#VALUE!</v>
      </c>
      <c r="AC157" s="7">
        <f t="shared" si="33"/>
        <v>12</v>
      </c>
      <c r="AD157" s="7">
        <f t="shared" si="34"/>
        <v>2015</v>
      </c>
    </row>
    <row r="158" spans="1:30" ht="14.45" x14ac:dyDescent="0.35">
      <c r="A158" s="7" t="s">
        <v>340</v>
      </c>
      <c r="B158" s="7" t="s">
        <v>0</v>
      </c>
      <c r="C158" s="7" t="s">
        <v>279</v>
      </c>
      <c r="D158" s="121">
        <v>1974</v>
      </c>
      <c r="E158" s="7" t="s">
        <v>39</v>
      </c>
      <c r="F158" s="122">
        <v>42527</v>
      </c>
      <c r="G158" s="122" t="s">
        <v>0</v>
      </c>
      <c r="H158" s="122" t="s">
        <v>0</v>
      </c>
      <c r="I158" s="122" t="s">
        <v>0</v>
      </c>
      <c r="J158" s="122" t="s">
        <v>0</v>
      </c>
      <c r="K158" s="122" t="s">
        <v>0</v>
      </c>
      <c r="L158" s="122" t="s">
        <v>0</v>
      </c>
      <c r="M158" s="122" t="s">
        <v>0</v>
      </c>
      <c r="N158" s="122" t="s">
        <v>0</v>
      </c>
      <c r="O158" s="7" t="s">
        <v>0</v>
      </c>
      <c r="P158" s="7" t="s">
        <v>531</v>
      </c>
      <c r="Q158" s="7" t="s">
        <v>55</v>
      </c>
      <c r="R158" s="7" t="s">
        <v>532</v>
      </c>
      <c r="S158" s="7" t="s">
        <v>0</v>
      </c>
      <c r="T158" s="7" t="s">
        <v>0</v>
      </c>
      <c r="U158" s="122">
        <v>42376</v>
      </c>
      <c r="V158" s="122">
        <v>42720</v>
      </c>
      <c r="W158" s="7" t="e">
        <f t="shared" si="28"/>
        <v>#VALUE!</v>
      </c>
      <c r="X158" s="7" t="e">
        <f t="shared" si="29"/>
        <v>#VALUE!</v>
      </c>
      <c r="Y158" s="7" t="e">
        <f t="shared" ca="1" si="30"/>
        <v>#VALUE!</v>
      </c>
      <c r="Z158" s="7" t="e">
        <f>VLOOKUP($B:$B,TL!$A:$B,2,FALSE)</f>
        <v>#N/A</v>
      </c>
      <c r="AA158" s="7" t="e">
        <f t="shared" si="31"/>
        <v>#VALUE!</v>
      </c>
      <c r="AB158" s="7" t="e">
        <f t="shared" si="32"/>
        <v>#VALUE!</v>
      </c>
      <c r="AC158" s="7" t="e">
        <f t="shared" si="33"/>
        <v>#VALUE!</v>
      </c>
      <c r="AD158" s="7" t="e">
        <f t="shared" si="34"/>
        <v>#VALUE!</v>
      </c>
    </row>
    <row r="159" spans="1:30" ht="14.45" x14ac:dyDescent="0.35">
      <c r="A159" s="7" t="s">
        <v>393</v>
      </c>
      <c r="B159" s="7" t="s">
        <v>0</v>
      </c>
      <c r="C159" s="7" t="s">
        <v>20</v>
      </c>
      <c r="D159" s="121">
        <v>2772</v>
      </c>
      <c r="E159" s="7" t="s">
        <v>39</v>
      </c>
      <c r="F159" s="122">
        <v>42516</v>
      </c>
      <c r="G159" s="122" t="s">
        <v>0</v>
      </c>
      <c r="H159" s="122" t="s">
        <v>0</v>
      </c>
      <c r="I159" s="122" t="s">
        <v>0</v>
      </c>
      <c r="J159" s="122" t="s">
        <v>0</v>
      </c>
      <c r="K159" s="122" t="s">
        <v>0</v>
      </c>
      <c r="L159" s="122" t="s">
        <v>0</v>
      </c>
      <c r="M159" s="122" t="s">
        <v>0</v>
      </c>
      <c r="N159" s="122" t="s">
        <v>0</v>
      </c>
      <c r="O159" s="7" t="s">
        <v>0</v>
      </c>
      <c r="P159" s="7" t="s">
        <v>416</v>
      </c>
      <c r="Q159" s="7" t="s">
        <v>0</v>
      </c>
      <c r="R159" s="7" t="s">
        <v>417</v>
      </c>
      <c r="S159" s="7" t="s">
        <v>415</v>
      </c>
      <c r="T159" s="7" t="s">
        <v>0</v>
      </c>
      <c r="U159" s="122">
        <v>42467</v>
      </c>
      <c r="V159" s="122">
        <v>42460</v>
      </c>
      <c r="W159" s="7" t="e">
        <f t="shared" si="28"/>
        <v>#VALUE!</v>
      </c>
      <c r="X159" s="7" t="e">
        <f t="shared" si="29"/>
        <v>#VALUE!</v>
      </c>
      <c r="Y159" s="7" t="e">
        <f t="shared" ca="1" si="30"/>
        <v>#VALUE!</v>
      </c>
      <c r="Z159" s="7" t="e">
        <f>VLOOKUP($B:$B,TL!$A:$B,2,FALSE)</f>
        <v>#N/A</v>
      </c>
      <c r="AA159" s="7" t="e">
        <f t="shared" si="31"/>
        <v>#VALUE!</v>
      </c>
      <c r="AB159" s="7" t="e">
        <f t="shared" si="32"/>
        <v>#VALUE!</v>
      </c>
      <c r="AC159" s="7" t="e">
        <f t="shared" si="33"/>
        <v>#VALUE!</v>
      </c>
      <c r="AD159" s="7" t="e">
        <f t="shared" si="34"/>
        <v>#VALUE!</v>
      </c>
    </row>
    <row r="160" spans="1:30" ht="14.45" x14ac:dyDescent="0.35">
      <c r="A160" s="7" t="s">
        <v>267</v>
      </c>
      <c r="B160" s="7" t="s">
        <v>123</v>
      </c>
      <c r="C160" s="7" t="s">
        <v>346</v>
      </c>
      <c r="D160" s="121">
        <v>7200</v>
      </c>
      <c r="E160" s="7" t="s">
        <v>10</v>
      </c>
      <c r="F160" s="122">
        <v>42387</v>
      </c>
      <c r="G160" s="122">
        <v>42389</v>
      </c>
      <c r="H160" s="122">
        <v>42390</v>
      </c>
      <c r="I160" s="122">
        <v>42510</v>
      </c>
      <c r="J160" s="122" t="s">
        <v>0</v>
      </c>
      <c r="K160" s="122" t="s">
        <v>0</v>
      </c>
      <c r="L160" s="122" t="s">
        <v>0</v>
      </c>
      <c r="M160" s="122">
        <v>42551</v>
      </c>
      <c r="N160" s="122" t="s">
        <v>0</v>
      </c>
      <c r="O160" s="7" t="s">
        <v>615</v>
      </c>
      <c r="P160" s="7" t="s">
        <v>616</v>
      </c>
      <c r="Q160" s="7" t="s">
        <v>164</v>
      </c>
      <c r="R160" s="7" t="s">
        <v>617</v>
      </c>
      <c r="S160" s="7" t="s">
        <v>415</v>
      </c>
      <c r="T160" s="7" t="s">
        <v>618</v>
      </c>
      <c r="U160" s="122">
        <v>42318</v>
      </c>
      <c r="V160" s="122">
        <v>42276</v>
      </c>
      <c r="W160" s="7">
        <f t="shared" si="28"/>
        <v>117</v>
      </c>
      <c r="X160" s="7" t="str">
        <f t="shared" si="29"/>
        <v>Red Project</v>
      </c>
      <c r="Y160" s="7" t="e">
        <f t="shared" ca="1" si="30"/>
        <v>#VALUE!</v>
      </c>
      <c r="Z160" s="7" t="str">
        <f>VLOOKUP($B:$B,TL!$A:$B,2,FALSE)</f>
        <v>Deeshal</v>
      </c>
      <c r="AA160" s="7" t="e">
        <f t="shared" si="31"/>
        <v>#VALUE!</v>
      </c>
      <c r="AB160" s="7" t="e">
        <f t="shared" si="32"/>
        <v>#VALUE!</v>
      </c>
      <c r="AC160" s="7">
        <f t="shared" si="33"/>
        <v>6</v>
      </c>
      <c r="AD160" s="7">
        <f t="shared" si="34"/>
        <v>2016</v>
      </c>
    </row>
    <row r="161" spans="1:30" ht="14.45" x14ac:dyDescent="0.35">
      <c r="A161" s="7" t="s">
        <v>403</v>
      </c>
      <c r="B161" s="7" t="s">
        <v>123</v>
      </c>
      <c r="C161" s="7" t="s">
        <v>123</v>
      </c>
      <c r="D161" s="121">
        <v>4800</v>
      </c>
      <c r="E161" s="7" t="s">
        <v>39</v>
      </c>
      <c r="F161" s="122">
        <v>42489</v>
      </c>
      <c r="G161" s="122" t="s">
        <v>0</v>
      </c>
      <c r="H161" s="122" t="s">
        <v>0</v>
      </c>
      <c r="I161" s="122" t="s">
        <v>0</v>
      </c>
      <c r="J161" s="122" t="s">
        <v>0</v>
      </c>
      <c r="K161" s="122" t="s">
        <v>0</v>
      </c>
      <c r="L161" s="122" t="s">
        <v>0</v>
      </c>
      <c r="M161" s="122" t="s">
        <v>0</v>
      </c>
      <c r="N161" s="122" t="s">
        <v>0</v>
      </c>
      <c r="O161" s="7" t="s">
        <v>525</v>
      </c>
      <c r="P161" s="7" t="s">
        <v>526</v>
      </c>
      <c r="Q161" s="7" t="s">
        <v>0</v>
      </c>
      <c r="R161" s="7" t="s">
        <v>527</v>
      </c>
      <c r="S161" s="7" t="s">
        <v>0</v>
      </c>
      <c r="T161" s="7" t="s">
        <v>0</v>
      </c>
      <c r="U161" s="122">
        <v>42376</v>
      </c>
      <c r="V161" s="122">
        <v>42361</v>
      </c>
      <c r="W161" s="7" t="e">
        <f t="shared" ref="W161:W192" si="35">IF($N161="",NETWORKDAYS($G161,$M161),"")</f>
        <v>#VALUE!</v>
      </c>
      <c r="X161" s="7" t="e">
        <f t="shared" ref="X161:X192" si="36">IF(AND($W161&lt;&gt;"",$W161&gt;70,$E161&lt;&gt;"Cancelled",$E161&lt;&gt;"On Hold",$E161&lt;&gt;"Cancelled - Pending Approval"),"Red Project","")</f>
        <v>#VALUE!</v>
      </c>
      <c r="Y161" s="7" t="e">
        <f t="shared" ref="Y161:Y192" ca="1" si="37">IF(AND(OR($E161&lt;&gt;"Complete", $E161&lt;&gt;"Cancelled"),$J161&lt;&gt;"",$N161="",$E161&lt;&gt;"Cancelled",TODAY()-$J161&gt;60),TODAY()-$J161,"")</f>
        <v>#VALUE!</v>
      </c>
      <c r="Z161" s="7" t="str">
        <f>VLOOKUP($B:$B,TL!$A:$B,2,FALSE)</f>
        <v>Deeshal</v>
      </c>
      <c r="AA161" s="7" t="e">
        <f t="shared" ref="AA161:AA192" si="38">MONTH($N161)</f>
        <v>#VALUE!</v>
      </c>
      <c r="AB161" s="7" t="e">
        <f t="shared" ref="AB161:AB192" si="39">YEAR($N161)</f>
        <v>#VALUE!</v>
      </c>
      <c r="AC161" s="7" t="e">
        <f t="shared" ref="AC161:AC192" si="40">MONTH($M161)</f>
        <v>#VALUE!</v>
      </c>
      <c r="AD161" s="7" t="e">
        <f t="shared" ref="AD161:AD192" si="41">YEAR($M161)</f>
        <v>#VALUE!</v>
      </c>
    </row>
    <row r="162" spans="1:30" ht="14.45" x14ac:dyDescent="0.35">
      <c r="A162" s="7" t="s">
        <v>547</v>
      </c>
      <c r="B162" s="7" t="s">
        <v>204</v>
      </c>
      <c r="C162" s="7" t="s">
        <v>331</v>
      </c>
      <c r="D162" s="121">
        <v>204</v>
      </c>
      <c r="E162" s="7" t="s">
        <v>10</v>
      </c>
      <c r="F162" s="122" t="s">
        <v>0</v>
      </c>
      <c r="G162" s="122">
        <v>42460</v>
      </c>
      <c r="H162" s="122">
        <v>42460</v>
      </c>
      <c r="I162" s="122">
        <v>42488</v>
      </c>
      <c r="J162" s="122" t="s">
        <v>0</v>
      </c>
      <c r="K162" s="122">
        <v>42516</v>
      </c>
      <c r="L162" s="122" t="s">
        <v>0</v>
      </c>
      <c r="M162" s="122">
        <v>42520</v>
      </c>
      <c r="N162" s="122" t="s">
        <v>0</v>
      </c>
      <c r="O162" s="7" t="s">
        <v>548</v>
      </c>
      <c r="P162" s="7" t="s">
        <v>549</v>
      </c>
      <c r="Q162" s="7" t="s">
        <v>164</v>
      </c>
      <c r="R162" s="7" t="s">
        <v>550</v>
      </c>
      <c r="S162" s="7" t="s">
        <v>0</v>
      </c>
      <c r="T162" s="7" t="s">
        <v>0</v>
      </c>
      <c r="U162" s="122">
        <v>42361</v>
      </c>
      <c r="V162" s="122">
        <v>42356</v>
      </c>
      <c r="W162" s="7">
        <f t="shared" si="35"/>
        <v>43</v>
      </c>
      <c r="X162" s="7" t="str">
        <f t="shared" si="36"/>
        <v/>
      </c>
      <c r="Y162" s="7" t="e">
        <f t="shared" ca="1" si="37"/>
        <v>#VALUE!</v>
      </c>
      <c r="Z162" s="7" t="str">
        <f>VLOOKUP($B:$B,TL!$A:$B,2,FALSE)</f>
        <v>Deeshal</v>
      </c>
      <c r="AA162" s="7" t="e">
        <f t="shared" si="38"/>
        <v>#VALUE!</v>
      </c>
      <c r="AB162" s="7" t="e">
        <f t="shared" si="39"/>
        <v>#VALUE!</v>
      </c>
      <c r="AC162" s="7">
        <f t="shared" si="40"/>
        <v>5</v>
      </c>
      <c r="AD162" s="7">
        <f t="shared" si="41"/>
        <v>2016</v>
      </c>
    </row>
    <row r="163" spans="1:30" ht="14.45" x14ac:dyDescent="0.35">
      <c r="A163" s="7" t="s">
        <v>287</v>
      </c>
      <c r="B163" s="7" t="s">
        <v>204</v>
      </c>
      <c r="C163" s="7" t="s">
        <v>204</v>
      </c>
      <c r="D163" s="121">
        <v>1428</v>
      </c>
      <c r="E163" s="7" t="s">
        <v>10</v>
      </c>
      <c r="F163" s="122">
        <v>42460</v>
      </c>
      <c r="G163" s="122">
        <v>42460</v>
      </c>
      <c r="H163" s="122">
        <v>42460</v>
      </c>
      <c r="I163" s="122">
        <v>42488</v>
      </c>
      <c r="J163" s="122" t="s">
        <v>0</v>
      </c>
      <c r="K163" s="122">
        <v>42516</v>
      </c>
      <c r="L163" s="122" t="s">
        <v>0</v>
      </c>
      <c r="M163" s="122">
        <v>42520</v>
      </c>
      <c r="N163" s="122" t="s">
        <v>0</v>
      </c>
      <c r="O163" s="7" t="s">
        <v>548</v>
      </c>
      <c r="P163" s="7" t="s">
        <v>551</v>
      </c>
      <c r="Q163" s="7" t="s">
        <v>164</v>
      </c>
      <c r="R163" s="7" t="s">
        <v>550</v>
      </c>
      <c r="S163" s="7" t="s">
        <v>0</v>
      </c>
      <c r="T163" s="7" t="s">
        <v>0</v>
      </c>
      <c r="U163" s="122">
        <v>42361</v>
      </c>
      <c r="V163" s="122">
        <v>42356</v>
      </c>
      <c r="W163" s="7">
        <f t="shared" si="35"/>
        <v>43</v>
      </c>
      <c r="X163" s="7" t="str">
        <f t="shared" si="36"/>
        <v/>
      </c>
      <c r="Y163" s="7" t="e">
        <f t="shared" ca="1" si="37"/>
        <v>#VALUE!</v>
      </c>
      <c r="Z163" s="7" t="str">
        <f>VLOOKUP($B:$B,TL!$A:$B,2,FALSE)</f>
        <v>Deeshal</v>
      </c>
      <c r="AA163" s="7" t="e">
        <f t="shared" si="38"/>
        <v>#VALUE!</v>
      </c>
      <c r="AB163" s="7" t="e">
        <f t="shared" si="39"/>
        <v>#VALUE!</v>
      </c>
      <c r="AC163" s="7">
        <f t="shared" si="40"/>
        <v>5</v>
      </c>
      <c r="AD163" s="7">
        <f t="shared" si="41"/>
        <v>2016</v>
      </c>
    </row>
    <row r="164" spans="1:30" ht="14.45" x14ac:dyDescent="0.35">
      <c r="A164" s="7" t="s">
        <v>339</v>
      </c>
      <c r="B164" s="7" t="s">
        <v>20</v>
      </c>
      <c r="C164" s="7" t="s">
        <v>20</v>
      </c>
      <c r="D164" s="121">
        <v>1488</v>
      </c>
      <c r="E164" s="7" t="s">
        <v>10</v>
      </c>
      <c r="F164" s="122">
        <v>42473</v>
      </c>
      <c r="G164" s="122" t="s">
        <v>0</v>
      </c>
      <c r="H164" s="122" t="s">
        <v>0</v>
      </c>
      <c r="I164" s="122" t="s">
        <v>0</v>
      </c>
      <c r="J164" s="122" t="s">
        <v>0</v>
      </c>
      <c r="K164" s="122" t="s">
        <v>0</v>
      </c>
      <c r="L164" s="122" t="s">
        <v>0</v>
      </c>
      <c r="M164" s="122" t="s">
        <v>0</v>
      </c>
      <c r="N164" s="122" t="s">
        <v>0</v>
      </c>
      <c r="O164" s="7" t="s">
        <v>528</v>
      </c>
      <c r="P164" s="7" t="s">
        <v>529</v>
      </c>
      <c r="Q164" s="7" t="s">
        <v>55</v>
      </c>
      <c r="R164" s="7" t="s">
        <v>530</v>
      </c>
      <c r="S164" s="7" t="s">
        <v>0</v>
      </c>
      <c r="T164" s="7" t="s">
        <v>0</v>
      </c>
      <c r="U164" s="122">
        <v>42376</v>
      </c>
      <c r="V164" s="122">
        <v>42725</v>
      </c>
      <c r="W164" s="7" t="e">
        <f t="shared" si="35"/>
        <v>#VALUE!</v>
      </c>
      <c r="X164" s="7" t="e">
        <f t="shared" si="36"/>
        <v>#VALUE!</v>
      </c>
      <c r="Y164" s="7" t="e">
        <f t="shared" ca="1" si="37"/>
        <v>#VALUE!</v>
      </c>
      <c r="Z164" s="7" t="str">
        <f>VLOOKUP($B:$B,TL!$A:$B,2,FALSE)</f>
        <v>Dean</v>
      </c>
      <c r="AA164" s="7" t="e">
        <f t="shared" si="38"/>
        <v>#VALUE!</v>
      </c>
      <c r="AB164" s="7" t="e">
        <f t="shared" si="39"/>
        <v>#VALUE!</v>
      </c>
      <c r="AC164" s="7" t="e">
        <f t="shared" si="40"/>
        <v>#VALUE!</v>
      </c>
      <c r="AD164" s="7" t="e">
        <f t="shared" si="41"/>
        <v>#VALUE!</v>
      </c>
    </row>
    <row r="165" spans="1:30" ht="14.45" x14ac:dyDescent="0.35">
      <c r="A165" s="7" t="s">
        <v>27</v>
      </c>
      <c r="B165" s="7" t="s">
        <v>12</v>
      </c>
      <c r="C165" s="7" t="s">
        <v>9</v>
      </c>
      <c r="D165" s="121">
        <v>4320</v>
      </c>
      <c r="E165" s="7" t="s">
        <v>80</v>
      </c>
      <c r="F165" s="122">
        <v>42155</v>
      </c>
      <c r="G165" s="122">
        <v>42137</v>
      </c>
      <c r="H165" s="122">
        <v>42137</v>
      </c>
      <c r="I165" s="122">
        <v>42178</v>
      </c>
      <c r="J165" s="122">
        <v>42163</v>
      </c>
      <c r="K165" s="122">
        <v>42387</v>
      </c>
      <c r="L165" s="122" t="s">
        <v>0</v>
      </c>
      <c r="M165" s="122">
        <v>42433</v>
      </c>
      <c r="N165" s="122">
        <v>42429</v>
      </c>
      <c r="O165" s="7" t="s">
        <v>227</v>
      </c>
      <c r="P165" s="7" t="s">
        <v>713</v>
      </c>
      <c r="Q165" s="7" t="s">
        <v>164</v>
      </c>
      <c r="R165" s="7" t="s">
        <v>714</v>
      </c>
      <c r="S165" s="7" t="s">
        <v>0</v>
      </c>
      <c r="T165" s="7" t="s">
        <v>0</v>
      </c>
      <c r="U165" s="122">
        <v>42115</v>
      </c>
      <c r="V165" s="122">
        <v>42109</v>
      </c>
      <c r="W165" s="7" t="str">
        <f t="shared" si="35"/>
        <v/>
      </c>
      <c r="X165" s="7" t="str">
        <f t="shared" si="36"/>
        <v/>
      </c>
      <c r="Y165" s="7" t="str">
        <f t="shared" ca="1" si="37"/>
        <v/>
      </c>
      <c r="Z165" s="7" t="str">
        <f>VLOOKUP($B:$B,TL!$A:$B,2,FALSE)</f>
        <v>Deeshal</v>
      </c>
      <c r="AA165" s="7">
        <f t="shared" si="38"/>
        <v>2</v>
      </c>
      <c r="AB165" s="7">
        <f t="shared" si="39"/>
        <v>2016</v>
      </c>
      <c r="AC165" s="7">
        <f t="shared" si="40"/>
        <v>3</v>
      </c>
      <c r="AD165" s="7">
        <f t="shared" si="41"/>
        <v>2016</v>
      </c>
    </row>
    <row r="166" spans="1:30" ht="14.45" x14ac:dyDescent="0.35">
      <c r="A166" s="7" t="s">
        <v>103</v>
      </c>
      <c r="B166" s="7" t="s">
        <v>121</v>
      </c>
      <c r="C166" s="7" t="s">
        <v>121</v>
      </c>
      <c r="D166" s="121">
        <v>2160</v>
      </c>
      <c r="E166" s="7" t="s">
        <v>80</v>
      </c>
      <c r="F166" s="122">
        <v>42277</v>
      </c>
      <c r="G166" s="122">
        <v>42264</v>
      </c>
      <c r="H166" s="122">
        <v>42263</v>
      </c>
      <c r="I166" s="122">
        <v>42326</v>
      </c>
      <c r="J166" s="122">
        <v>42331</v>
      </c>
      <c r="K166" s="122">
        <v>42352</v>
      </c>
      <c r="L166" s="122">
        <v>42359</v>
      </c>
      <c r="M166" s="122">
        <v>42380</v>
      </c>
      <c r="N166" s="122">
        <v>42375</v>
      </c>
      <c r="O166" s="7" t="s">
        <v>171</v>
      </c>
      <c r="P166" s="7" t="s">
        <v>683</v>
      </c>
      <c r="Q166" s="7" t="s">
        <v>164</v>
      </c>
      <c r="R166" s="7" t="s">
        <v>684</v>
      </c>
      <c r="S166" s="7" t="s">
        <v>0</v>
      </c>
      <c r="T166" s="7" t="s">
        <v>0</v>
      </c>
      <c r="U166" s="122">
        <v>42159</v>
      </c>
      <c r="V166" s="122">
        <v>42149</v>
      </c>
      <c r="W166" s="7" t="str">
        <f t="shared" si="35"/>
        <v/>
      </c>
      <c r="X166" s="7" t="str">
        <f t="shared" si="36"/>
        <v/>
      </c>
      <c r="Y166" s="7" t="str">
        <f t="shared" ca="1" si="37"/>
        <v/>
      </c>
      <c r="Z166" s="7" t="str">
        <f>VLOOKUP($B:$B,TL!$A:$B,2,FALSE)</f>
        <v>Dean</v>
      </c>
      <c r="AA166" s="7">
        <f t="shared" si="38"/>
        <v>1</v>
      </c>
      <c r="AB166" s="7">
        <f t="shared" si="39"/>
        <v>2016</v>
      </c>
      <c r="AC166" s="7">
        <f t="shared" si="40"/>
        <v>1</v>
      </c>
      <c r="AD166" s="7">
        <f t="shared" si="41"/>
        <v>2016</v>
      </c>
    </row>
    <row r="167" spans="1:30" ht="14.45" x14ac:dyDescent="0.35">
      <c r="A167" s="7" t="s">
        <v>413</v>
      </c>
      <c r="B167" s="7" t="s">
        <v>213</v>
      </c>
      <c r="C167" s="7" t="s">
        <v>0</v>
      </c>
      <c r="D167" s="121">
        <v>24</v>
      </c>
      <c r="E167" s="7" t="s">
        <v>39</v>
      </c>
      <c r="F167" s="122" t="s">
        <v>0</v>
      </c>
      <c r="G167" s="122" t="s">
        <v>0</v>
      </c>
      <c r="H167" s="122" t="s">
        <v>0</v>
      </c>
      <c r="I167" s="122" t="s">
        <v>0</v>
      </c>
      <c r="J167" s="122" t="s">
        <v>0</v>
      </c>
      <c r="K167" s="122" t="s">
        <v>0</v>
      </c>
      <c r="L167" s="122" t="s">
        <v>0</v>
      </c>
      <c r="M167" s="122" t="s">
        <v>0</v>
      </c>
      <c r="N167" s="122" t="s">
        <v>0</v>
      </c>
      <c r="O167" s="7" t="s">
        <v>0</v>
      </c>
      <c r="P167" s="7" t="s">
        <v>0</v>
      </c>
      <c r="Q167" s="7" t="s">
        <v>55</v>
      </c>
      <c r="R167" s="7" t="s">
        <v>414</v>
      </c>
      <c r="S167" s="7" t="s">
        <v>415</v>
      </c>
      <c r="T167" s="7" t="s">
        <v>0</v>
      </c>
      <c r="U167" s="122">
        <v>42472</v>
      </c>
      <c r="V167" s="122">
        <v>42464</v>
      </c>
      <c r="W167" s="7" t="e">
        <f t="shared" si="35"/>
        <v>#VALUE!</v>
      </c>
      <c r="X167" s="7" t="e">
        <f t="shared" si="36"/>
        <v>#VALUE!</v>
      </c>
      <c r="Y167" s="7" t="e">
        <f t="shared" ca="1" si="37"/>
        <v>#VALUE!</v>
      </c>
      <c r="Z167" s="7" t="e">
        <f>VLOOKUP($B:$B,TL!$A:$B,2,FALSE)</f>
        <v>#N/A</v>
      </c>
      <c r="AA167" s="7" t="e">
        <f t="shared" si="38"/>
        <v>#VALUE!</v>
      </c>
      <c r="AB167" s="7" t="e">
        <f t="shared" si="39"/>
        <v>#VALUE!</v>
      </c>
      <c r="AC167" s="7" t="e">
        <f t="shared" si="40"/>
        <v>#VALUE!</v>
      </c>
      <c r="AD167" s="7" t="e">
        <f t="shared" si="41"/>
        <v>#VALUE!</v>
      </c>
    </row>
    <row r="168" spans="1:30" ht="14.45" x14ac:dyDescent="0.35">
      <c r="A168" s="7" t="s">
        <v>212</v>
      </c>
      <c r="B168" s="7" t="s">
        <v>213</v>
      </c>
      <c r="C168" s="7" t="s">
        <v>242</v>
      </c>
      <c r="D168" s="121">
        <v>96</v>
      </c>
      <c r="E168" s="7" t="s">
        <v>10</v>
      </c>
      <c r="F168" s="122">
        <v>42433</v>
      </c>
      <c r="G168" s="122">
        <v>42433</v>
      </c>
      <c r="H168" s="122">
        <v>42433</v>
      </c>
      <c r="I168" s="122">
        <v>42474</v>
      </c>
      <c r="J168" s="122" t="s">
        <v>0</v>
      </c>
      <c r="K168" s="122">
        <v>42501</v>
      </c>
      <c r="L168" s="122" t="s">
        <v>0</v>
      </c>
      <c r="M168" s="122">
        <v>42508</v>
      </c>
      <c r="N168" s="122" t="s">
        <v>0</v>
      </c>
      <c r="O168" s="7" t="s">
        <v>294</v>
      </c>
      <c r="P168" s="7" t="s">
        <v>580</v>
      </c>
      <c r="Q168" s="7" t="s">
        <v>55</v>
      </c>
      <c r="R168" s="7" t="s">
        <v>414</v>
      </c>
      <c r="S168" s="7" t="s">
        <v>415</v>
      </c>
      <c r="T168" s="7" t="s">
        <v>0</v>
      </c>
      <c r="U168" s="122">
        <v>42346</v>
      </c>
      <c r="V168" s="122">
        <v>42339</v>
      </c>
      <c r="W168" s="7">
        <f t="shared" si="35"/>
        <v>54</v>
      </c>
      <c r="X168" s="7" t="str">
        <f t="shared" si="36"/>
        <v/>
      </c>
      <c r="Y168" s="7" t="e">
        <f t="shared" ca="1" si="37"/>
        <v>#VALUE!</v>
      </c>
      <c r="Z168" s="7" t="e">
        <f>VLOOKUP($B:$B,TL!$A:$B,2,FALSE)</f>
        <v>#N/A</v>
      </c>
      <c r="AA168" s="7" t="e">
        <f t="shared" si="38"/>
        <v>#VALUE!</v>
      </c>
      <c r="AB168" s="7" t="e">
        <f t="shared" si="39"/>
        <v>#VALUE!</v>
      </c>
      <c r="AC168" s="7">
        <f t="shared" si="40"/>
        <v>5</v>
      </c>
      <c r="AD168" s="7">
        <f t="shared" si="41"/>
        <v>2016</v>
      </c>
    </row>
    <row r="169" spans="1:30" ht="14.45" x14ac:dyDescent="0.35">
      <c r="A169" s="7" t="s">
        <v>102</v>
      </c>
      <c r="B169" s="7" t="s">
        <v>12</v>
      </c>
      <c r="C169" s="7" t="s">
        <v>25</v>
      </c>
      <c r="D169" s="121">
        <v>1488</v>
      </c>
      <c r="E169" s="7" t="s">
        <v>10</v>
      </c>
      <c r="F169" s="122">
        <v>42338</v>
      </c>
      <c r="G169" s="122">
        <v>42347</v>
      </c>
      <c r="H169" s="122">
        <v>42348</v>
      </c>
      <c r="I169" s="122">
        <v>42454</v>
      </c>
      <c r="J169" s="122">
        <v>42454</v>
      </c>
      <c r="K169" s="122" t="s">
        <v>0</v>
      </c>
      <c r="L169" s="122" t="s">
        <v>0</v>
      </c>
      <c r="M169" s="122">
        <v>42493</v>
      </c>
      <c r="N169" s="122" t="s">
        <v>0</v>
      </c>
      <c r="O169" s="7" t="s">
        <v>722</v>
      </c>
      <c r="P169" s="7" t="s">
        <v>723</v>
      </c>
      <c r="Q169" s="7" t="s">
        <v>164</v>
      </c>
      <c r="R169" s="7" t="s">
        <v>724</v>
      </c>
      <c r="S169" s="7" t="s">
        <v>415</v>
      </c>
      <c r="T169" s="7" t="s">
        <v>0</v>
      </c>
      <c r="U169" s="122">
        <v>42107</v>
      </c>
      <c r="V169" s="122">
        <v>42102</v>
      </c>
      <c r="W169" s="7">
        <f t="shared" si="35"/>
        <v>105</v>
      </c>
      <c r="X169" s="7" t="str">
        <f t="shared" si="36"/>
        <v>Red Project</v>
      </c>
      <c r="Y169" s="7" t="str">
        <f t="shared" ca="1" si="37"/>
        <v/>
      </c>
      <c r="Z169" s="7" t="str">
        <f>VLOOKUP($B:$B,TL!$A:$B,2,FALSE)</f>
        <v>Deeshal</v>
      </c>
      <c r="AA169" s="7" t="e">
        <f t="shared" si="38"/>
        <v>#VALUE!</v>
      </c>
      <c r="AB169" s="7" t="e">
        <f t="shared" si="39"/>
        <v>#VALUE!</v>
      </c>
      <c r="AC169" s="7">
        <f t="shared" si="40"/>
        <v>5</v>
      </c>
      <c r="AD169" s="7">
        <f t="shared" si="41"/>
        <v>2016</v>
      </c>
    </row>
    <row r="170" spans="1:30" ht="14.45" x14ac:dyDescent="0.35">
      <c r="A170" s="7" t="s">
        <v>314</v>
      </c>
      <c r="B170" s="7" t="s">
        <v>0</v>
      </c>
      <c r="C170" s="7" t="s">
        <v>20</v>
      </c>
      <c r="D170" s="121">
        <v>4200</v>
      </c>
      <c r="E170" s="7" t="s">
        <v>39</v>
      </c>
      <c r="F170" s="122">
        <v>42506</v>
      </c>
      <c r="G170" s="122" t="s">
        <v>0</v>
      </c>
      <c r="H170" s="122" t="s">
        <v>0</v>
      </c>
      <c r="I170" s="122" t="s">
        <v>0</v>
      </c>
      <c r="J170" s="122" t="s">
        <v>0</v>
      </c>
      <c r="K170" s="122" t="s">
        <v>0</v>
      </c>
      <c r="L170" s="122" t="s">
        <v>0</v>
      </c>
      <c r="M170" s="122" t="s">
        <v>0</v>
      </c>
      <c r="N170" s="122" t="s">
        <v>0</v>
      </c>
      <c r="O170" s="7" t="s">
        <v>0</v>
      </c>
      <c r="P170" s="7" t="s">
        <v>452</v>
      </c>
      <c r="Q170" s="7" t="s">
        <v>0</v>
      </c>
      <c r="R170" s="7" t="s">
        <v>453</v>
      </c>
      <c r="S170" s="7" t="s">
        <v>415</v>
      </c>
      <c r="T170" s="7" t="s">
        <v>0</v>
      </c>
      <c r="U170" s="122">
        <v>42426</v>
      </c>
      <c r="V170" s="122">
        <v>42417</v>
      </c>
      <c r="W170" s="7" t="e">
        <f t="shared" si="35"/>
        <v>#VALUE!</v>
      </c>
      <c r="X170" s="7" t="e">
        <f t="shared" si="36"/>
        <v>#VALUE!</v>
      </c>
      <c r="Y170" s="7" t="e">
        <f t="shared" ca="1" si="37"/>
        <v>#VALUE!</v>
      </c>
      <c r="Z170" s="7" t="e">
        <f>VLOOKUP($B:$B,TL!$A:$B,2,FALSE)</f>
        <v>#N/A</v>
      </c>
      <c r="AA170" s="7" t="e">
        <f t="shared" si="38"/>
        <v>#VALUE!</v>
      </c>
      <c r="AB170" s="7" t="e">
        <f t="shared" si="39"/>
        <v>#VALUE!</v>
      </c>
      <c r="AC170" s="7" t="e">
        <f t="shared" si="40"/>
        <v>#VALUE!</v>
      </c>
      <c r="AD170" s="7" t="e">
        <f t="shared" si="41"/>
        <v>#VALUE!</v>
      </c>
    </row>
    <row r="171" spans="1:30" ht="14.45" x14ac:dyDescent="0.35">
      <c r="A171" s="7" t="s">
        <v>183</v>
      </c>
      <c r="B171" s="7" t="s">
        <v>18</v>
      </c>
      <c r="C171" s="7" t="s">
        <v>375</v>
      </c>
      <c r="D171" s="121">
        <v>5460</v>
      </c>
      <c r="E171" s="7" t="s">
        <v>10</v>
      </c>
      <c r="F171" s="122" t="s">
        <v>0</v>
      </c>
      <c r="G171" s="122">
        <v>41983</v>
      </c>
      <c r="H171" s="122">
        <v>41983</v>
      </c>
      <c r="I171" s="122">
        <v>42165</v>
      </c>
      <c r="J171" s="122">
        <v>42167</v>
      </c>
      <c r="K171" s="122">
        <v>42387</v>
      </c>
      <c r="L171" s="122" t="s">
        <v>0</v>
      </c>
      <c r="M171" s="122">
        <v>42490</v>
      </c>
      <c r="N171" s="122" t="s">
        <v>0</v>
      </c>
      <c r="O171" s="7" t="s">
        <v>751</v>
      </c>
      <c r="P171" s="7" t="s">
        <v>752</v>
      </c>
      <c r="Q171" s="7" t="s">
        <v>164</v>
      </c>
      <c r="R171" s="7" t="s">
        <v>753</v>
      </c>
      <c r="S171" s="7" t="s">
        <v>602</v>
      </c>
      <c r="T171" s="7" t="s">
        <v>0</v>
      </c>
      <c r="U171" s="122">
        <v>41927</v>
      </c>
      <c r="V171" s="122">
        <v>41912</v>
      </c>
      <c r="W171" s="7">
        <f t="shared" si="35"/>
        <v>363</v>
      </c>
      <c r="X171" s="7" t="str">
        <f t="shared" si="36"/>
        <v>Red Project</v>
      </c>
      <c r="Y171" s="7">
        <f t="shared" ca="1" si="37"/>
        <v>314</v>
      </c>
      <c r="Z171" s="7" t="str">
        <f>VLOOKUP($B:$B,TL!$A:$B,2,FALSE)</f>
        <v>Deeshal</v>
      </c>
      <c r="AA171" s="7" t="e">
        <f t="shared" si="38"/>
        <v>#VALUE!</v>
      </c>
      <c r="AB171" s="7" t="e">
        <f t="shared" si="39"/>
        <v>#VALUE!</v>
      </c>
      <c r="AC171" s="7">
        <f t="shared" si="40"/>
        <v>4</v>
      </c>
      <c r="AD171" s="7">
        <f t="shared" si="41"/>
        <v>2016</v>
      </c>
    </row>
    <row r="172" spans="1:30" ht="14.45" x14ac:dyDescent="0.35">
      <c r="A172" s="7" t="s">
        <v>361</v>
      </c>
      <c r="B172" s="7" t="s">
        <v>0</v>
      </c>
      <c r="C172" s="7" t="s">
        <v>16</v>
      </c>
      <c r="D172" s="121">
        <v>1500</v>
      </c>
      <c r="E172" s="7" t="s">
        <v>39</v>
      </c>
      <c r="F172" s="122">
        <v>42521</v>
      </c>
      <c r="G172" s="122" t="s">
        <v>0</v>
      </c>
      <c r="H172" s="122" t="s">
        <v>0</v>
      </c>
      <c r="I172" s="122" t="s">
        <v>0</v>
      </c>
      <c r="J172" s="122" t="s">
        <v>0</v>
      </c>
      <c r="K172" s="122" t="s">
        <v>0</v>
      </c>
      <c r="L172" s="122" t="s">
        <v>0</v>
      </c>
      <c r="M172" s="122">
        <v>36526</v>
      </c>
      <c r="N172" s="122" t="s">
        <v>0</v>
      </c>
      <c r="O172" s="7" t="s">
        <v>0</v>
      </c>
      <c r="P172" s="7" t="s">
        <v>644</v>
      </c>
      <c r="Q172" s="7" t="s">
        <v>55</v>
      </c>
      <c r="R172" s="7" t="s">
        <v>645</v>
      </c>
      <c r="S172" s="7" t="s">
        <v>0</v>
      </c>
      <c r="T172" s="7" t="s">
        <v>0</v>
      </c>
      <c r="U172" s="122">
        <v>42248</v>
      </c>
      <c r="V172" s="122">
        <v>42247</v>
      </c>
      <c r="W172" s="7" t="e">
        <f t="shared" si="35"/>
        <v>#VALUE!</v>
      </c>
      <c r="X172" s="7" t="e">
        <f t="shared" si="36"/>
        <v>#VALUE!</v>
      </c>
      <c r="Y172" s="7" t="e">
        <f t="shared" ca="1" si="37"/>
        <v>#VALUE!</v>
      </c>
      <c r="Z172" s="7" t="e">
        <f>VLOOKUP($B:$B,TL!$A:$B,2,FALSE)</f>
        <v>#N/A</v>
      </c>
      <c r="AA172" s="7" t="e">
        <f t="shared" si="38"/>
        <v>#VALUE!</v>
      </c>
      <c r="AB172" s="7" t="e">
        <f t="shared" si="39"/>
        <v>#VALUE!</v>
      </c>
      <c r="AC172" s="7">
        <f t="shared" si="40"/>
        <v>1</v>
      </c>
      <c r="AD172" s="7">
        <f t="shared" si="41"/>
        <v>2000</v>
      </c>
    </row>
    <row r="173" spans="1:30" ht="14.45" x14ac:dyDescent="0.35">
      <c r="A173" s="7" t="s">
        <v>84</v>
      </c>
      <c r="B173" s="7" t="s">
        <v>18</v>
      </c>
      <c r="C173" s="7" t="s">
        <v>25</v>
      </c>
      <c r="D173" s="121">
        <v>3900</v>
      </c>
      <c r="E173" s="7" t="s">
        <v>10</v>
      </c>
      <c r="F173" s="122">
        <v>42247</v>
      </c>
      <c r="G173" s="122">
        <v>42241</v>
      </c>
      <c r="H173" s="122">
        <v>42241</v>
      </c>
      <c r="I173" s="122">
        <v>42279</v>
      </c>
      <c r="J173" s="122">
        <v>42297</v>
      </c>
      <c r="K173" s="122">
        <v>42352</v>
      </c>
      <c r="L173" s="122" t="s">
        <v>0</v>
      </c>
      <c r="M173" s="122">
        <v>42490</v>
      </c>
      <c r="N173" s="122" t="s">
        <v>0</v>
      </c>
      <c r="O173" s="7" t="s">
        <v>687</v>
      </c>
      <c r="P173" s="7" t="s">
        <v>688</v>
      </c>
      <c r="Q173" s="7" t="s">
        <v>164</v>
      </c>
      <c r="R173" s="7" t="s">
        <v>689</v>
      </c>
      <c r="S173" s="7" t="s">
        <v>415</v>
      </c>
      <c r="T173" s="7" t="s">
        <v>0</v>
      </c>
      <c r="U173" s="122">
        <v>42153</v>
      </c>
      <c r="V173" s="122">
        <v>42151</v>
      </c>
      <c r="W173" s="7">
        <f t="shared" si="35"/>
        <v>179</v>
      </c>
      <c r="X173" s="7" t="str">
        <f t="shared" si="36"/>
        <v>Red Project</v>
      </c>
      <c r="Y173" s="7">
        <f t="shared" ca="1" si="37"/>
        <v>184</v>
      </c>
      <c r="Z173" s="7" t="str">
        <f>VLOOKUP($B:$B,TL!$A:$B,2,FALSE)</f>
        <v>Deeshal</v>
      </c>
      <c r="AA173" s="7" t="e">
        <f t="shared" si="38"/>
        <v>#VALUE!</v>
      </c>
      <c r="AB173" s="7" t="e">
        <f t="shared" si="39"/>
        <v>#VALUE!</v>
      </c>
      <c r="AC173" s="7">
        <f t="shared" si="40"/>
        <v>4</v>
      </c>
      <c r="AD173" s="7">
        <f t="shared" si="41"/>
        <v>2016</v>
      </c>
    </row>
    <row r="174" spans="1:30" ht="14.45" x14ac:dyDescent="0.35">
      <c r="A174" s="7" t="s">
        <v>152</v>
      </c>
      <c r="B174" s="7" t="s">
        <v>12</v>
      </c>
      <c r="C174" s="7" t="s">
        <v>12</v>
      </c>
      <c r="D174" s="121">
        <v>1920</v>
      </c>
      <c r="E174" s="7" t="s">
        <v>10</v>
      </c>
      <c r="F174" s="122">
        <v>42369</v>
      </c>
      <c r="G174" s="122">
        <v>42356</v>
      </c>
      <c r="H174" s="122">
        <v>42356</v>
      </c>
      <c r="I174" s="122">
        <v>42468</v>
      </c>
      <c r="J174" s="122">
        <v>42468</v>
      </c>
      <c r="K174" s="122" t="s">
        <v>0</v>
      </c>
      <c r="L174" s="122" t="s">
        <v>0</v>
      </c>
      <c r="M174" s="122">
        <v>42496</v>
      </c>
      <c r="N174" s="122" t="s">
        <v>0</v>
      </c>
      <c r="O174" s="7" t="s">
        <v>649</v>
      </c>
      <c r="P174" s="7" t="s">
        <v>650</v>
      </c>
      <c r="Q174" s="7" t="s">
        <v>164</v>
      </c>
      <c r="R174" s="7" t="s">
        <v>651</v>
      </c>
      <c r="S174" s="7" t="s">
        <v>602</v>
      </c>
      <c r="T174" s="7" t="s">
        <v>0</v>
      </c>
      <c r="U174" s="122">
        <v>42236</v>
      </c>
      <c r="V174" s="122">
        <v>42234</v>
      </c>
      <c r="W174" s="7">
        <f t="shared" si="35"/>
        <v>101</v>
      </c>
      <c r="X174" s="7" t="str">
        <f t="shared" si="36"/>
        <v>Red Project</v>
      </c>
      <c r="Y174" s="7" t="str">
        <f t="shared" ca="1" si="37"/>
        <v/>
      </c>
      <c r="Z174" s="7" t="str">
        <f>VLOOKUP($B:$B,TL!$A:$B,2,FALSE)</f>
        <v>Deeshal</v>
      </c>
      <c r="AA174" s="7" t="e">
        <f t="shared" si="38"/>
        <v>#VALUE!</v>
      </c>
      <c r="AB174" s="7" t="e">
        <f t="shared" si="39"/>
        <v>#VALUE!</v>
      </c>
      <c r="AC174" s="7">
        <f t="shared" si="40"/>
        <v>5</v>
      </c>
      <c r="AD174" s="7">
        <f t="shared" si="41"/>
        <v>2016</v>
      </c>
    </row>
    <row r="175" spans="1:30" ht="14.45" x14ac:dyDescent="0.35">
      <c r="A175" s="7" t="s">
        <v>330</v>
      </c>
      <c r="B175" s="7" t="s">
        <v>0</v>
      </c>
      <c r="C175" s="7" t="s">
        <v>20</v>
      </c>
      <c r="D175" s="121">
        <v>2100</v>
      </c>
      <c r="E175" s="7" t="s">
        <v>14</v>
      </c>
      <c r="F175" s="122">
        <v>42503</v>
      </c>
      <c r="G175" s="122" t="s">
        <v>0</v>
      </c>
      <c r="H175" s="122" t="s">
        <v>0</v>
      </c>
      <c r="I175" s="122" t="s">
        <v>0</v>
      </c>
      <c r="J175" s="122" t="s">
        <v>0</v>
      </c>
      <c r="K175" s="122" t="s">
        <v>0</v>
      </c>
      <c r="L175" s="122" t="s">
        <v>0</v>
      </c>
      <c r="M175" s="122" t="s">
        <v>0</v>
      </c>
      <c r="N175" s="122" t="s">
        <v>0</v>
      </c>
      <c r="O175" s="7" t="s">
        <v>0</v>
      </c>
      <c r="P175" s="7" t="s">
        <v>488</v>
      </c>
      <c r="Q175" s="7" t="s">
        <v>0</v>
      </c>
      <c r="R175" s="7" t="s">
        <v>489</v>
      </c>
      <c r="S175" s="7" t="s">
        <v>0</v>
      </c>
      <c r="T175" s="7" t="s">
        <v>0</v>
      </c>
      <c r="U175" s="122">
        <v>42403</v>
      </c>
      <c r="V175" s="122">
        <v>42394</v>
      </c>
      <c r="W175" s="7" t="e">
        <f t="shared" si="35"/>
        <v>#VALUE!</v>
      </c>
      <c r="X175" s="7" t="e">
        <f t="shared" si="36"/>
        <v>#VALUE!</v>
      </c>
      <c r="Y175" s="7" t="e">
        <f t="shared" ca="1" si="37"/>
        <v>#VALUE!</v>
      </c>
      <c r="Z175" s="7" t="e">
        <f>VLOOKUP($B:$B,TL!$A:$B,2,FALSE)</f>
        <v>#N/A</v>
      </c>
      <c r="AA175" s="7" t="e">
        <f t="shared" si="38"/>
        <v>#VALUE!</v>
      </c>
      <c r="AB175" s="7" t="e">
        <f t="shared" si="39"/>
        <v>#VALUE!</v>
      </c>
      <c r="AC175" s="7" t="e">
        <f t="shared" si="40"/>
        <v>#VALUE!</v>
      </c>
      <c r="AD175" s="7" t="e">
        <f t="shared" si="41"/>
        <v>#VALUE!</v>
      </c>
    </row>
    <row r="176" spans="1:30" ht="14.45" x14ac:dyDescent="0.35">
      <c r="A176" s="7" t="s">
        <v>334</v>
      </c>
      <c r="B176" s="7" t="s">
        <v>121</v>
      </c>
      <c r="C176" s="7" t="s">
        <v>121</v>
      </c>
      <c r="D176" s="121">
        <v>1440</v>
      </c>
      <c r="E176" s="7" t="s">
        <v>39</v>
      </c>
      <c r="F176" s="122">
        <v>42482</v>
      </c>
      <c r="G176" s="122" t="s">
        <v>0</v>
      </c>
      <c r="H176" s="122" t="s">
        <v>0</v>
      </c>
      <c r="I176" s="122" t="s">
        <v>0</v>
      </c>
      <c r="J176" s="122" t="s">
        <v>0</v>
      </c>
      <c r="K176" s="122" t="s">
        <v>0</v>
      </c>
      <c r="L176" s="122" t="s">
        <v>0</v>
      </c>
      <c r="M176" s="122" t="s">
        <v>0</v>
      </c>
      <c r="N176" s="122" t="s">
        <v>0</v>
      </c>
      <c r="O176" s="7" t="s">
        <v>511</v>
      </c>
      <c r="P176" s="7" t="s">
        <v>512</v>
      </c>
      <c r="Q176" s="7" t="s">
        <v>55</v>
      </c>
      <c r="R176" s="7" t="s">
        <v>513</v>
      </c>
      <c r="S176" s="7" t="s">
        <v>0</v>
      </c>
      <c r="T176" s="7" t="s">
        <v>0</v>
      </c>
      <c r="U176" s="122">
        <v>42390</v>
      </c>
      <c r="V176" s="122">
        <v>42698</v>
      </c>
      <c r="W176" s="7" t="e">
        <f t="shared" si="35"/>
        <v>#VALUE!</v>
      </c>
      <c r="X176" s="7" t="e">
        <f t="shared" si="36"/>
        <v>#VALUE!</v>
      </c>
      <c r="Y176" s="7" t="e">
        <f t="shared" ca="1" si="37"/>
        <v>#VALUE!</v>
      </c>
      <c r="Z176" s="7" t="str">
        <f>VLOOKUP($B:$B,TL!$A:$B,2,FALSE)</f>
        <v>Dean</v>
      </c>
      <c r="AA176" s="7" t="e">
        <f t="shared" si="38"/>
        <v>#VALUE!</v>
      </c>
      <c r="AB176" s="7" t="e">
        <f t="shared" si="39"/>
        <v>#VALUE!</v>
      </c>
      <c r="AC176" s="7" t="e">
        <f t="shared" si="40"/>
        <v>#VALUE!</v>
      </c>
      <c r="AD176" s="7" t="e">
        <f t="shared" si="41"/>
        <v>#VALUE!</v>
      </c>
    </row>
    <row r="177" spans="1:30" ht="14.45" x14ac:dyDescent="0.35">
      <c r="A177" s="7" t="s">
        <v>101</v>
      </c>
      <c r="B177" s="7" t="s">
        <v>9</v>
      </c>
      <c r="C177" s="7" t="s">
        <v>9</v>
      </c>
      <c r="D177" s="121">
        <v>3600</v>
      </c>
      <c r="E177" s="7" t="s">
        <v>80</v>
      </c>
      <c r="F177" s="122">
        <v>42308</v>
      </c>
      <c r="G177" s="122">
        <v>42292</v>
      </c>
      <c r="H177" s="122">
        <v>42291</v>
      </c>
      <c r="I177" s="122">
        <v>42321</v>
      </c>
      <c r="J177" s="122">
        <v>42321</v>
      </c>
      <c r="K177" s="122">
        <v>42360</v>
      </c>
      <c r="L177" s="122" t="s">
        <v>0</v>
      </c>
      <c r="M177" s="122">
        <v>42384</v>
      </c>
      <c r="N177" s="122">
        <v>42380</v>
      </c>
      <c r="O177" s="7" t="s">
        <v>169</v>
      </c>
      <c r="P177" s="7" t="s">
        <v>720</v>
      </c>
      <c r="Q177" s="7" t="s">
        <v>55</v>
      </c>
      <c r="R177" s="7" t="s">
        <v>721</v>
      </c>
      <c r="S177" s="7" t="s">
        <v>0</v>
      </c>
      <c r="T177" s="7" t="s">
        <v>0</v>
      </c>
      <c r="U177" s="122">
        <v>42104</v>
      </c>
      <c r="V177" s="122">
        <v>42095</v>
      </c>
      <c r="W177" s="7" t="str">
        <f t="shared" si="35"/>
        <v/>
      </c>
      <c r="X177" s="7" t="str">
        <f t="shared" si="36"/>
        <v/>
      </c>
      <c r="Y177" s="7" t="str">
        <f t="shared" ca="1" si="37"/>
        <v/>
      </c>
      <c r="Z177" s="7" t="str">
        <f>VLOOKUP($B:$B,TL!$A:$B,2,FALSE)</f>
        <v>Dean</v>
      </c>
      <c r="AA177" s="7">
        <f t="shared" si="38"/>
        <v>1</v>
      </c>
      <c r="AB177" s="7">
        <f t="shared" si="39"/>
        <v>2016</v>
      </c>
      <c r="AC177" s="7">
        <f t="shared" si="40"/>
        <v>1</v>
      </c>
      <c r="AD177" s="7">
        <f t="shared" si="41"/>
        <v>2016</v>
      </c>
    </row>
    <row r="178" spans="1:30" ht="14.45" x14ac:dyDescent="0.35">
      <c r="A178" s="7" t="s">
        <v>198</v>
      </c>
      <c r="B178" s="7" t="s">
        <v>199</v>
      </c>
      <c r="C178" s="7" t="s">
        <v>350</v>
      </c>
      <c r="D178" s="121">
        <v>1800</v>
      </c>
      <c r="E178" s="7" t="s">
        <v>10</v>
      </c>
      <c r="F178" s="122">
        <v>42411</v>
      </c>
      <c r="G178" s="122">
        <v>42411</v>
      </c>
      <c r="H178" s="122">
        <v>42411</v>
      </c>
      <c r="I178" s="122">
        <v>42453</v>
      </c>
      <c r="J178" s="122">
        <v>42458</v>
      </c>
      <c r="K178" s="122">
        <v>42459</v>
      </c>
      <c r="L178" s="122" t="s">
        <v>0</v>
      </c>
      <c r="M178" s="122">
        <v>42486</v>
      </c>
      <c r="N178" s="122" t="s">
        <v>0</v>
      </c>
      <c r="O178" s="7" t="s">
        <v>583</v>
      </c>
      <c r="P178" s="7" t="s">
        <v>584</v>
      </c>
      <c r="Q178" s="7" t="s">
        <v>55</v>
      </c>
      <c r="R178" s="7" t="s">
        <v>585</v>
      </c>
      <c r="S178" s="7" t="s">
        <v>0</v>
      </c>
      <c r="T178" s="7" t="s">
        <v>0</v>
      </c>
      <c r="U178" s="122">
        <v>42347</v>
      </c>
      <c r="V178" s="122">
        <v>42333</v>
      </c>
      <c r="W178" s="7">
        <f t="shared" si="35"/>
        <v>54</v>
      </c>
      <c r="X178" s="7" t="str">
        <f t="shared" si="36"/>
        <v/>
      </c>
      <c r="Y178" s="7" t="str">
        <f t="shared" ca="1" si="37"/>
        <v/>
      </c>
      <c r="Z178" s="7" t="str">
        <f>VLOOKUP($B:$B,TL!$A:$B,2,FALSE)</f>
        <v>Dean</v>
      </c>
      <c r="AA178" s="7" t="e">
        <f t="shared" si="38"/>
        <v>#VALUE!</v>
      </c>
      <c r="AB178" s="7" t="e">
        <f t="shared" si="39"/>
        <v>#VALUE!</v>
      </c>
      <c r="AC178" s="7">
        <f t="shared" si="40"/>
        <v>4</v>
      </c>
      <c r="AD178" s="7">
        <f t="shared" si="41"/>
        <v>2016</v>
      </c>
    </row>
    <row r="179" spans="1:30" ht="14.45" x14ac:dyDescent="0.35">
      <c r="A179" s="7" t="s">
        <v>22</v>
      </c>
      <c r="B179" s="7" t="s">
        <v>18</v>
      </c>
      <c r="C179" s="7" t="s">
        <v>18</v>
      </c>
      <c r="D179" s="121">
        <v>2400</v>
      </c>
      <c r="E179" s="7" t="s">
        <v>80</v>
      </c>
      <c r="F179" s="122">
        <v>42185</v>
      </c>
      <c r="G179" s="122">
        <v>42166</v>
      </c>
      <c r="H179" s="122">
        <v>42166</v>
      </c>
      <c r="I179" s="122">
        <v>42207</v>
      </c>
      <c r="J179" s="122">
        <v>42207</v>
      </c>
      <c r="K179" s="122">
        <v>42321</v>
      </c>
      <c r="L179" s="122" t="s">
        <v>0</v>
      </c>
      <c r="M179" s="122">
        <v>42404</v>
      </c>
      <c r="N179" s="122">
        <v>42404</v>
      </c>
      <c r="O179" s="7" t="s">
        <v>200</v>
      </c>
      <c r="P179" s="7" t="s">
        <v>699</v>
      </c>
      <c r="Q179" s="7" t="s">
        <v>55</v>
      </c>
      <c r="R179" s="7" t="s">
        <v>700</v>
      </c>
      <c r="S179" s="7" t="s">
        <v>0</v>
      </c>
      <c r="T179" s="7" t="s">
        <v>0</v>
      </c>
      <c r="U179" s="122">
        <v>42145</v>
      </c>
      <c r="V179" s="122">
        <v>42143</v>
      </c>
      <c r="W179" s="7" t="str">
        <f t="shared" si="35"/>
        <v/>
      </c>
      <c r="X179" s="7" t="str">
        <f t="shared" si="36"/>
        <v/>
      </c>
      <c r="Y179" s="7" t="str">
        <f t="shared" ca="1" si="37"/>
        <v/>
      </c>
      <c r="Z179" s="7" t="str">
        <f>VLOOKUP($B:$B,TL!$A:$B,2,FALSE)</f>
        <v>Deeshal</v>
      </c>
      <c r="AA179" s="7">
        <f t="shared" si="38"/>
        <v>2</v>
      </c>
      <c r="AB179" s="7">
        <f t="shared" si="39"/>
        <v>2016</v>
      </c>
      <c r="AC179" s="7">
        <f t="shared" si="40"/>
        <v>2</v>
      </c>
      <c r="AD179" s="7">
        <f t="shared" si="41"/>
        <v>2016</v>
      </c>
    </row>
    <row r="180" spans="1:30" ht="14.45" x14ac:dyDescent="0.35">
      <c r="A180" s="7" t="s">
        <v>273</v>
      </c>
      <c r="B180" s="7" t="s">
        <v>228</v>
      </c>
      <c r="C180" s="7" t="s">
        <v>320</v>
      </c>
      <c r="D180" s="121">
        <v>234</v>
      </c>
      <c r="E180" s="7" t="s">
        <v>10</v>
      </c>
      <c r="F180" s="122">
        <v>42451</v>
      </c>
      <c r="G180" s="122">
        <v>42451</v>
      </c>
      <c r="H180" s="122">
        <v>42451</v>
      </c>
      <c r="I180" s="122">
        <v>42485</v>
      </c>
      <c r="J180" s="122" t="s">
        <v>0</v>
      </c>
      <c r="K180" s="122" t="s">
        <v>0</v>
      </c>
      <c r="L180" s="122" t="s">
        <v>0</v>
      </c>
      <c r="M180" s="122" t="s">
        <v>0</v>
      </c>
      <c r="N180" s="122" t="s">
        <v>0</v>
      </c>
      <c r="O180" s="7" t="s">
        <v>604</v>
      </c>
      <c r="P180" s="7" t="s">
        <v>605</v>
      </c>
      <c r="Q180" s="7" t="s">
        <v>164</v>
      </c>
      <c r="R180" s="7" t="s">
        <v>606</v>
      </c>
      <c r="S180" s="7" t="s">
        <v>415</v>
      </c>
      <c r="T180" s="7" t="s">
        <v>0</v>
      </c>
      <c r="U180" s="122">
        <v>42333</v>
      </c>
      <c r="V180" s="122">
        <v>42321</v>
      </c>
      <c r="W180" s="7" t="e">
        <f t="shared" si="35"/>
        <v>#VALUE!</v>
      </c>
      <c r="X180" s="7" t="e">
        <f t="shared" si="36"/>
        <v>#VALUE!</v>
      </c>
      <c r="Y180" s="7" t="e">
        <f t="shared" ca="1" si="37"/>
        <v>#VALUE!</v>
      </c>
      <c r="Z180" s="7" t="str">
        <f>VLOOKUP($B:$B,TL!$A:$B,2,FALSE)</f>
        <v>Deeshal</v>
      </c>
      <c r="AA180" s="7" t="e">
        <f t="shared" si="38"/>
        <v>#VALUE!</v>
      </c>
      <c r="AB180" s="7" t="e">
        <f t="shared" si="39"/>
        <v>#VALUE!</v>
      </c>
      <c r="AC180" s="7" t="e">
        <f t="shared" si="40"/>
        <v>#VALUE!</v>
      </c>
      <c r="AD180" s="7" t="e">
        <f t="shared" si="41"/>
        <v>#VALUE!</v>
      </c>
    </row>
    <row r="181" spans="1:30" ht="14.45" x14ac:dyDescent="0.35">
      <c r="A181" s="7" t="s">
        <v>607</v>
      </c>
      <c r="B181" s="7" t="s">
        <v>228</v>
      </c>
      <c r="C181" s="7" t="s">
        <v>331</v>
      </c>
      <c r="D181" s="121">
        <v>1404</v>
      </c>
      <c r="E181" s="7" t="s">
        <v>10</v>
      </c>
      <c r="F181" s="122">
        <v>42451</v>
      </c>
      <c r="G181" s="122">
        <v>42451</v>
      </c>
      <c r="H181" s="122">
        <v>42451</v>
      </c>
      <c r="I181" s="122">
        <v>42485</v>
      </c>
      <c r="J181" s="122" t="s">
        <v>0</v>
      </c>
      <c r="K181" s="122" t="s">
        <v>0</v>
      </c>
      <c r="L181" s="122" t="s">
        <v>0</v>
      </c>
      <c r="M181" s="122" t="s">
        <v>0</v>
      </c>
      <c r="N181" s="122" t="s">
        <v>0</v>
      </c>
      <c r="O181" s="7" t="s">
        <v>0</v>
      </c>
      <c r="P181" s="7" t="s">
        <v>0</v>
      </c>
      <c r="Q181" s="7" t="s">
        <v>164</v>
      </c>
      <c r="R181" s="7" t="s">
        <v>606</v>
      </c>
      <c r="S181" s="7" t="s">
        <v>415</v>
      </c>
      <c r="T181" s="7" t="s">
        <v>331</v>
      </c>
      <c r="U181" s="122">
        <v>42327</v>
      </c>
      <c r="V181" s="122">
        <v>42321</v>
      </c>
      <c r="W181" s="7" t="e">
        <f t="shared" si="35"/>
        <v>#VALUE!</v>
      </c>
      <c r="X181" s="7" t="e">
        <f t="shared" si="36"/>
        <v>#VALUE!</v>
      </c>
      <c r="Y181" s="7" t="e">
        <f t="shared" ca="1" si="37"/>
        <v>#VALUE!</v>
      </c>
      <c r="Z181" s="7" t="str">
        <f>VLOOKUP($B:$B,TL!$A:$B,2,FALSE)</f>
        <v>Deeshal</v>
      </c>
      <c r="AA181" s="7" t="e">
        <f t="shared" si="38"/>
        <v>#VALUE!</v>
      </c>
      <c r="AB181" s="7" t="e">
        <f t="shared" si="39"/>
        <v>#VALUE!</v>
      </c>
      <c r="AC181" s="7" t="e">
        <f t="shared" si="40"/>
        <v>#VALUE!</v>
      </c>
      <c r="AD181" s="7" t="e">
        <f t="shared" si="41"/>
        <v>#VALUE!</v>
      </c>
    </row>
    <row r="182" spans="1:30" ht="14.45" x14ac:dyDescent="0.35">
      <c r="A182" s="7" t="s">
        <v>353</v>
      </c>
      <c r="B182" s="7" t="s">
        <v>199</v>
      </c>
      <c r="C182" s="7" t="s">
        <v>199</v>
      </c>
      <c r="D182" s="121">
        <v>1008</v>
      </c>
      <c r="E182" s="7" t="s">
        <v>39</v>
      </c>
      <c r="F182" s="122">
        <v>42489</v>
      </c>
      <c r="G182" s="122" t="s">
        <v>0</v>
      </c>
      <c r="H182" s="122" t="s">
        <v>0</v>
      </c>
      <c r="I182" s="122" t="s">
        <v>0</v>
      </c>
      <c r="J182" s="122" t="s">
        <v>0</v>
      </c>
      <c r="K182" s="122" t="s">
        <v>0</v>
      </c>
      <c r="L182" s="122" t="s">
        <v>0</v>
      </c>
      <c r="M182" s="122" t="s">
        <v>0</v>
      </c>
      <c r="N182" s="122" t="s">
        <v>0</v>
      </c>
      <c r="O182" s="7" t="s">
        <v>528</v>
      </c>
      <c r="P182" s="7" t="s">
        <v>598</v>
      </c>
      <c r="Q182" s="7" t="s">
        <v>55</v>
      </c>
      <c r="R182" s="7" t="s">
        <v>599</v>
      </c>
      <c r="S182" s="7" t="s">
        <v>0</v>
      </c>
      <c r="T182" s="7" t="s">
        <v>0</v>
      </c>
      <c r="U182" s="122">
        <v>42333</v>
      </c>
      <c r="V182" s="122">
        <v>42317</v>
      </c>
      <c r="W182" s="7" t="e">
        <f t="shared" si="35"/>
        <v>#VALUE!</v>
      </c>
      <c r="X182" s="7" t="e">
        <f t="shared" si="36"/>
        <v>#VALUE!</v>
      </c>
      <c r="Y182" s="7" t="e">
        <f t="shared" ca="1" si="37"/>
        <v>#VALUE!</v>
      </c>
      <c r="Z182" s="7" t="str">
        <f>VLOOKUP($B:$B,TL!$A:$B,2,FALSE)</f>
        <v>Dean</v>
      </c>
      <c r="AA182" s="7" t="e">
        <f t="shared" si="38"/>
        <v>#VALUE!</v>
      </c>
      <c r="AB182" s="7" t="e">
        <f t="shared" si="39"/>
        <v>#VALUE!</v>
      </c>
      <c r="AC182" s="7" t="e">
        <f t="shared" si="40"/>
        <v>#VALUE!</v>
      </c>
      <c r="AD182" s="7" t="e">
        <f t="shared" si="41"/>
        <v>#VALUE!</v>
      </c>
    </row>
    <row r="183" spans="1:30" ht="14.45" x14ac:dyDescent="0.35">
      <c r="A183" s="7" t="s">
        <v>68</v>
      </c>
      <c r="B183" s="7" t="s">
        <v>19</v>
      </c>
      <c r="C183" s="7" t="s">
        <v>372</v>
      </c>
      <c r="D183" s="121">
        <v>3672</v>
      </c>
      <c r="E183" s="7" t="s">
        <v>10</v>
      </c>
      <c r="F183" s="122">
        <v>42216</v>
      </c>
      <c r="G183" s="122">
        <v>42199</v>
      </c>
      <c r="H183" s="122">
        <v>42198</v>
      </c>
      <c r="I183" s="122">
        <v>42485</v>
      </c>
      <c r="J183" s="122" t="s">
        <v>0</v>
      </c>
      <c r="K183" s="122">
        <v>42412</v>
      </c>
      <c r="L183" s="122" t="s">
        <v>0</v>
      </c>
      <c r="M183" s="122">
        <v>42521</v>
      </c>
      <c r="N183" s="122" t="s">
        <v>0</v>
      </c>
      <c r="O183" s="7" t="s">
        <v>705</v>
      </c>
      <c r="P183" s="7" t="s">
        <v>706</v>
      </c>
      <c r="Q183" s="7" t="s">
        <v>164</v>
      </c>
      <c r="R183" s="7" t="s">
        <v>707</v>
      </c>
      <c r="S183" s="7" t="s">
        <v>602</v>
      </c>
      <c r="T183" s="7" t="s">
        <v>0</v>
      </c>
      <c r="U183" s="122">
        <v>42129</v>
      </c>
      <c r="V183" s="122">
        <v>42124</v>
      </c>
      <c r="W183" s="7">
        <f t="shared" si="35"/>
        <v>231</v>
      </c>
      <c r="X183" s="7" t="str">
        <f t="shared" si="36"/>
        <v>Red Project</v>
      </c>
      <c r="Y183" s="7" t="e">
        <f t="shared" ca="1" si="37"/>
        <v>#VALUE!</v>
      </c>
      <c r="Z183" s="7" t="str">
        <f>VLOOKUP($B:$B,TL!$A:$B,2,FALSE)</f>
        <v>Deeshal</v>
      </c>
      <c r="AA183" s="7" t="e">
        <f t="shared" si="38"/>
        <v>#VALUE!</v>
      </c>
      <c r="AB183" s="7" t="e">
        <f t="shared" si="39"/>
        <v>#VALUE!</v>
      </c>
      <c r="AC183" s="7">
        <f t="shared" si="40"/>
        <v>5</v>
      </c>
      <c r="AD183" s="7">
        <f t="shared" si="41"/>
        <v>2016</v>
      </c>
    </row>
    <row r="184" spans="1:30" ht="14.45" x14ac:dyDescent="0.35">
      <c r="A184" s="7" t="s">
        <v>337</v>
      </c>
      <c r="B184" s="7" t="s">
        <v>9</v>
      </c>
      <c r="C184" s="7" t="s">
        <v>9</v>
      </c>
      <c r="D184" s="121">
        <v>9190.7999999999993</v>
      </c>
      <c r="E184" s="7" t="s">
        <v>39</v>
      </c>
      <c r="F184" s="122">
        <v>42488</v>
      </c>
      <c r="G184" s="122" t="s">
        <v>0</v>
      </c>
      <c r="H184" s="122" t="s">
        <v>0</v>
      </c>
      <c r="I184" s="122" t="s">
        <v>0</v>
      </c>
      <c r="J184" s="122" t="s">
        <v>0</v>
      </c>
      <c r="K184" s="122" t="s">
        <v>0</v>
      </c>
      <c r="L184" s="122" t="s">
        <v>0</v>
      </c>
      <c r="M184" s="122" t="s">
        <v>0</v>
      </c>
      <c r="N184" s="122" t="s">
        <v>0</v>
      </c>
      <c r="O184" s="7" t="s">
        <v>520</v>
      </c>
      <c r="P184" s="7" t="s">
        <v>521</v>
      </c>
      <c r="Q184" s="7" t="s">
        <v>55</v>
      </c>
      <c r="R184" s="7" t="s">
        <v>522</v>
      </c>
      <c r="S184" s="7" t="s">
        <v>0</v>
      </c>
      <c r="T184" s="7" t="s">
        <v>0</v>
      </c>
      <c r="U184" s="122">
        <v>42382</v>
      </c>
      <c r="V184" s="122">
        <v>42374</v>
      </c>
      <c r="W184" s="7" t="e">
        <f t="shared" si="35"/>
        <v>#VALUE!</v>
      </c>
      <c r="X184" s="7" t="e">
        <f t="shared" si="36"/>
        <v>#VALUE!</v>
      </c>
      <c r="Y184" s="7" t="e">
        <f t="shared" ca="1" si="37"/>
        <v>#VALUE!</v>
      </c>
      <c r="Z184" s="7" t="str">
        <f>VLOOKUP($B:$B,TL!$A:$B,2,FALSE)</f>
        <v>Dean</v>
      </c>
      <c r="AA184" s="7" t="e">
        <f t="shared" si="38"/>
        <v>#VALUE!</v>
      </c>
      <c r="AB184" s="7" t="e">
        <f t="shared" si="39"/>
        <v>#VALUE!</v>
      </c>
      <c r="AC184" s="7" t="e">
        <f t="shared" si="40"/>
        <v>#VALUE!</v>
      </c>
      <c r="AD184" s="7" t="e">
        <f t="shared" si="41"/>
        <v>#VALUE!</v>
      </c>
    </row>
    <row r="185" spans="1:30" ht="14.45" x14ac:dyDescent="0.35">
      <c r="A185" s="7" t="s">
        <v>316</v>
      </c>
      <c r="B185" s="7" t="s">
        <v>20</v>
      </c>
      <c r="C185" s="7" t="s">
        <v>20</v>
      </c>
      <c r="D185" s="121">
        <v>9240</v>
      </c>
      <c r="E185" s="7" t="s">
        <v>39</v>
      </c>
      <c r="F185" s="122">
        <v>42487</v>
      </c>
      <c r="G185" s="122" t="s">
        <v>0</v>
      </c>
      <c r="H185" s="122" t="s">
        <v>0</v>
      </c>
      <c r="I185" s="122" t="s">
        <v>0</v>
      </c>
      <c r="J185" s="122" t="s">
        <v>0</v>
      </c>
      <c r="K185" s="122" t="s">
        <v>0</v>
      </c>
      <c r="L185" s="122" t="s">
        <v>0</v>
      </c>
      <c r="M185" s="122" t="s">
        <v>0</v>
      </c>
      <c r="N185" s="122" t="s">
        <v>0</v>
      </c>
      <c r="O185" s="7" t="s">
        <v>458</v>
      </c>
      <c r="P185" s="7" t="s">
        <v>459</v>
      </c>
      <c r="Q185" s="7" t="s">
        <v>0</v>
      </c>
      <c r="R185" s="7" t="s">
        <v>460</v>
      </c>
      <c r="S185" s="7" t="s">
        <v>415</v>
      </c>
      <c r="T185" s="7" t="s">
        <v>0</v>
      </c>
      <c r="U185" s="122">
        <v>42426</v>
      </c>
      <c r="V185" s="122">
        <v>42416</v>
      </c>
      <c r="W185" s="7" t="e">
        <f t="shared" si="35"/>
        <v>#VALUE!</v>
      </c>
      <c r="X185" s="7" t="e">
        <f t="shared" si="36"/>
        <v>#VALUE!</v>
      </c>
      <c r="Y185" s="7" t="e">
        <f t="shared" ca="1" si="37"/>
        <v>#VALUE!</v>
      </c>
      <c r="Z185" s="7" t="str">
        <f>VLOOKUP($B:$B,TL!$A:$B,2,FALSE)</f>
        <v>Dean</v>
      </c>
      <c r="AA185" s="7" t="e">
        <f t="shared" si="38"/>
        <v>#VALUE!</v>
      </c>
      <c r="AB185" s="7" t="e">
        <f t="shared" si="39"/>
        <v>#VALUE!</v>
      </c>
      <c r="AC185" s="7" t="e">
        <f t="shared" si="40"/>
        <v>#VALUE!</v>
      </c>
      <c r="AD185" s="7" t="e">
        <f t="shared" si="41"/>
        <v>#VALUE!</v>
      </c>
    </row>
    <row r="186" spans="1:30" ht="14.45" x14ac:dyDescent="0.35">
      <c r="A186" s="7" t="s">
        <v>24</v>
      </c>
      <c r="B186" s="7" t="s">
        <v>25</v>
      </c>
      <c r="C186" s="7" t="s">
        <v>0</v>
      </c>
      <c r="D186" s="121">
        <v>4620</v>
      </c>
      <c r="E186" s="7" t="s">
        <v>10</v>
      </c>
      <c r="F186" s="122">
        <v>41759</v>
      </c>
      <c r="G186" s="122">
        <v>41752</v>
      </c>
      <c r="H186" s="122">
        <v>41751</v>
      </c>
      <c r="I186" s="122">
        <v>41878</v>
      </c>
      <c r="J186" s="122">
        <v>41877</v>
      </c>
      <c r="K186" s="122">
        <v>42310</v>
      </c>
      <c r="L186" s="122" t="s">
        <v>0</v>
      </c>
      <c r="M186" s="122">
        <v>42489</v>
      </c>
      <c r="N186" s="122" t="s">
        <v>0</v>
      </c>
      <c r="O186" s="7" t="s">
        <v>763</v>
      </c>
      <c r="P186" s="7" t="s">
        <v>764</v>
      </c>
      <c r="Q186" s="7" t="s">
        <v>164</v>
      </c>
      <c r="R186" s="7" t="s">
        <v>765</v>
      </c>
      <c r="S186" s="7" t="s">
        <v>655</v>
      </c>
      <c r="T186" s="7" t="s">
        <v>0</v>
      </c>
      <c r="U186" s="122">
        <v>41703</v>
      </c>
      <c r="V186" s="122">
        <v>41674</v>
      </c>
      <c r="W186" s="7">
        <f t="shared" si="35"/>
        <v>528</v>
      </c>
      <c r="X186" s="7" t="str">
        <f t="shared" si="36"/>
        <v>Red Project</v>
      </c>
      <c r="Y186" s="7">
        <f t="shared" ca="1" si="37"/>
        <v>604</v>
      </c>
      <c r="Z186" s="7" t="str">
        <f>VLOOKUP($B:$B,TL!$A:$B,2,FALSE)</f>
        <v>Deeshal</v>
      </c>
      <c r="AA186" s="7" t="e">
        <f t="shared" si="38"/>
        <v>#VALUE!</v>
      </c>
      <c r="AB186" s="7" t="e">
        <f t="shared" si="39"/>
        <v>#VALUE!</v>
      </c>
      <c r="AC186" s="7">
        <f t="shared" si="40"/>
        <v>4</v>
      </c>
      <c r="AD186" s="7">
        <f t="shared" si="41"/>
        <v>2016</v>
      </c>
    </row>
    <row r="187" spans="1:30" ht="14.45" x14ac:dyDescent="0.35">
      <c r="A187" s="7" t="s">
        <v>354</v>
      </c>
      <c r="B187" s="7" t="s">
        <v>0</v>
      </c>
      <c r="C187" s="7" t="s">
        <v>244</v>
      </c>
      <c r="D187" s="121">
        <v>720</v>
      </c>
      <c r="E187" s="7" t="s">
        <v>39</v>
      </c>
      <c r="F187" s="122">
        <v>42521</v>
      </c>
      <c r="G187" s="122" t="s">
        <v>0</v>
      </c>
      <c r="H187" s="122" t="s">
        <v>0</v>
      </c>
      <c r="I187" s="122" t="s">
        <v>0</v>
      </c>
      <c r="J187" s="122" t="s">
        <v>0</v>
      </c>
      <c r="K187" s="122" t="s">
        <v>0</v>
      </c>
      <c r="L187" s="122" t="s">
        <v>0</v>
      </c>
      <c r="M187" s="122" t="s">
        <v>0</v>
      </c>
      <c r="N187" s="122" t="s">
        <v>0</v>
      </c>
      <c r="O187" s="7" t="s">
        <v>0</v>
      </c>
      <c r="P187" s="7" t="s">
        <v>608</v>
      </c>
      <c r="Q187" s="7" t="s">
        <v>164</v>
      </c>
      <c r="R187" s="7" t="s">
        <v>609</v>
      </c>
      <c r="S187" s="7" t="s">
        <v>0</v>
      </c>
      <c r="T187" s="7" t="s">
        <v>0</v>
      </c>
      <c r="U187" s="122">
        <v>42321</v>
      </c>
      <c r="V187" s="122">
        <v>42307</v>
      </c>
      <c r="W187" s="7" t="e">
        <f t="shared" si="35"/>
        <v>#VALUE!</v>
      </c>
      <c r="X187" s="7" t="e">
        <f t="shared" si="36"/>
        <v>#VALUE!</v>
      </c>
      <c r="Y187" s="7" t="e">
        <f t="shared" ca="1" si="37"/>
        <v>#VALUE!</v>
      </c>
      <c r="Z187" s="7" t="e">
        <f>VLOOKUP($B:$B,TL!$A:$B,2,FALSE)</f>
        <v>#N/A</v>
      </c>
      <c r="AA187" s="7" t="e">
        <f t="shared" si="38"/>
        <v>#VALUE!</v>
      </c>
      <c r="AB187" s="7" t="e">
        <f t="shared" si="39"/>
        <v>#VALUE!</v>
      </c>
      <c r="AC187" s="7" t="e">
        <f t="shared" si="40"/>
        <v>#VALUE!</v>
      </c>
      <c r="AD187" s="7" t="e">
        <f t="shared" si="41"/>
        <v>#VALUE!</v>
      </c>
    </row>
    <row r="188" spans="1:30" ht="14.45" x14ac:dyDescent="0.35">
      <c r="A188" s="7" t="s">
        <v>83</v>
      </c>
      <c r="B188" s="7" t="s">
        <v>16</v>
      </c>
      <c r="C188" s="7" t="s">
        <v>16</v>
      </c>
      <c r="D188" s="121">
        <v>4920</v>
      </c>
      <c r="E188" s="7" t="s">
        <v>80</v>
      </c>
      <c r="F188" s="122">
        <v>42277</v>
      </c>
      <c r="G188" s="122">
        <v>42257</v>
      </c>
      <c r="H188" s="122">
        <v>42256</v>
      </c>
      <c r="I188" s="122">
        <v>42328</v>
      </c>
      <c r="J188" s="122">
        <v>42332</v>
      </c>
      <c r="K188" s="122">
        <v>42415</v>
      </c>
      <c r="L188" s="122">
        <v>42422</v>
      </c>
      <c r="M188" s="122">
        <v>42419</v>
      </c>
      <c r="N188" s="122">
        <v>42423</v>
      </c>
      <c r="O188" s="7" t="s">
        <v>231</v>
      </c>
      <c r="P188" s="7" t="s">
        <v>695</v>
      </c>
      <c r="Q188" s="7" t="s">
        <v>55</v>
      </c>
      <c r="R188" s="7" t="s">
        <v>696</v>
      </c>
      <c r="S188" s="7" t="s">
        <v>0</v>
      </c>
      <c r="T188" s="7" t="s">
        <v>0</v>
      </c>
      <c r="U188" s="122">
        <v>42146</v>
      </c>
      <c r="V188" s="122">
        <v>42125</v>
      </c>
      <c r="W188" s="7" t="str">
        <f t="shared" si="35"/>
        <v/>
      </c>
      <c r="X188" s="7" t="str">
        <f t="shared" si="36"/>
        <v/>
      </c>
      <c r="Y188" s="7" t="str">
        <f t="shared" ca="1" si="37"/>
        <v/>
      </c>
      <c r="Z188" s="7" t="str">
        <f>VLOOKUP($B:$B,TL!$A:$B,2,FALSE)</f>
        <v>Dean</v>
      </c>
      <c r="AA188" s="7">
        <f t="shared" si="38"/>
        <v>2</v>
      </c>
      <c r="AB188" s="7">
        <f t="shared" si="39"/>
        <v>2016</v>
      </c>
      <c r="AC188" s="7">
        <f t="shared" si="40"/>
        <v>2</v>
      </c>
      <c r="AD188" s="7">
        <f t="shared" si="41"/>
        <v>2016</v>
      </c>
    </row>
    <row r="189" spans="1:30" ht="14.45" x14ac:dyDescent="0.35">
      <c r="A189" s="7" t="s">
        <v>100</v>
      </c>
      <c r="B189" s="7" t="s">
        <v>12</v>
      </c>
      <c r="C189" s="7" t="s">
        <v>12</v>
      </c>
      <c r="D189" s="121">
        <v>720</v>
      </c>
      <c r="E189" s="7" t="s">
        <v>10</v>
      </c>
      <c r="F189" s="122">
        <v>42369</v>
      </c>
      <c r="G189" s="122">
        <v>42342</v>
      </c>
      <c r="H189" s="122">
        <v>42342</v>
      </c>
      <c r="I189" s="122">
        <v>42482</v>
      </c>
      <c r="J189" s="122" t="s">
        <v>0</v>
      </c>
      <c r="K189" s="122" t="s">
        <v>0</v>
      </c>
      <c r="L189" s="122" t="s">
        <v>0</v>
      </c>
      <c r="M189" s="122">
        <v>42475</v>
      </c>
      <c r="N189" s="122" t="s">
        <v>0</v>
      </c>
      <c r="O189" s="7" t="s">
        <v>678</v>
      </c>
      <c r="P189" s="7" t="s">
        <v>679</v>
      </c>
      <c r="Q189" s="7" t="s">
        <v>164</v>
      </c>
      <c r="R189" s="7" t="s">
        <v>680</v>
      </c>
      <c r="S189" s="7" t="s">
        <v>415</v>
      </c>
      <c r="T189" s="7" t="s">
        <v>0</v>
      </c>
      <c r="U189" s="122">
        <v>42167</v>
      </c>
      <c r="V189" s="122">
        <v>42164</v>
      </c>
      <c r="W189" s="7">
        <f t="shared" si="35"/>
        <v>96</v>
      </c>
      <c r="X189" s="7" t="str">
        <f t="shared" si="36"/>
        <v>Red Project</v>
      </c>
      <c r="Y189" s="7" t="e">
        <f t="shared" ca="1" si="37"/>
        <v>#VALUE!</v>
      </c>
      <c r="Z189" s="7" t="str">
        <f>VLOOKUP($B:$B,TL!$A:$B,2,FALSE)</f>
        <v>Deeshal</v>
      </c>
      <c r="AA189" s="7" t="e">
        <f t="shared" si="38"/>
        <v>#VALUE!</v>
      </c>
      <c r="AB189" s="7" t="e">
        <f t="shared" si="39"/>
        <v>#VALUE!</v>
      </c>
      <c r="AC189" s="7">
        <f t="shared" si="40"/>
        <v>4</v>
      </c>
      <c r="AD189" s="7">
        <f t="shared" si="41"/>
        <v>2016</v>
      </c>
    </row>
    <row r="190" spans="1:30" ht="14.45" x14ac:dyDescent="0.35">
      <c r="A190" s="7" t="s">
        <v>17</v>
      </c>
      <c r="B190" s="7" t="s">
        <v>16</v>
      </c>
      <c r="C190" s="7" t="s">
        <v>370</v>
      </c>
      <c r="D190" s="121">
        <v>720</v>
      </c>
      <c r="E190" s="7" t="s">
        <v>80</v>
      </c>
      <c r="F190" s="122" t="s">
        <v>0</v>
      </c>
      <c r="G190" s="122">
        <v>42054</v>
      </c>
      <c r="H190" s="122">
        <v>42053</v>
      </c>
      <c r="I190" s="122">
        <v>42125</v>
      </c>
      <c r="J190" s="122">
        <v>42094</v>
      </c>
      <c r="K190" s="122">
        <v>42347</v>
      </c>
      <c r="L190" s="122">
        <v>42347</v>
      </c>
      <c r="M190" s="122">
        <v>42377</v>
      </c>
      <c r="N190" s="122">
        <v>42377</v>
      </c>
      <c r="O190" s="7" t="s">
        <v>176</v>
      </c>
      <c r="P190" s="7" t="s">
        <v>734</v>
      </c>
      <c r="Q190" s="7" t="s">
        <v>55</v>
      </c>
      <c r="R190" s="7" t="s">
        <v>735</v>
      </c>
      <c r="S190" s="7" t="s">
        <v>0</v>
      </c>
      <c r="T190" s="7" t="s">
        <v>0</v>
      </c>
      <c r="U190" s="122">
        <v>41990</v>
      </c>
      <c r="V190" s="122">
        <v>41988</v>
      </c>
      <c r="W190" s="7" t="str">
        <f t="shared" si="35"/>
        <v/>
      </c>
      <c r="X190" s="7" t="str">
        <f t="shared" si="36"/>
        <v/>
      </c>
      <c r="Y190" s="7" t="str">
        <f t="shared" ca="1" si="37"/>
        <v/>
      </c>
      <c r="Z190" s="7" t="str">
        <f>VLOOKUP($B:$B,TL!$A:$B,2,FALSE)</f>
        <v>Dean</v>
      </c>
      <c r="AA190" s="7">
        <f t="shared" si="38"/>
        <v>1</v>
      </c>
      <c r="AB190" s="7">
        <f t="shared" si="39"/>
        <v>2016</v>
      </c>
      <c r="AC190" s="7">
        <f t="shared" si="40"/>
        <v>1</v>
      </c>
      <c r="AD190" s="7">
        <f t="shared" si="41"/>
        <v>2016</v>
      </c>
    </row>
    <row r="191" spans="1:30" ht="14.45" x14ac:dyDescent="0.35">
      <c r="A191" s="7" t="s">
        <v>226</v>
      </c>
      <c r="B191" s="7" t="s">
        <v>121</v>
      </c>
      <c r="C191" s="7" t="s">
        <v>121</v>
      </c>
      <c r="D191" s="121">
        <v>2079</v>
      </c>
      <c r="E191" s="7" t="s">
        <v>10</v>
      </c>
      <c r="F191" s="122">
        <v>42429</v>
      </c>
      <c r="G191" s="122">
        <v>42429</v>
      </c>
      <c r="H191" s="122">
        <v>42429</v>
      </c>
      <c r="I191" s="122">
        <v>42459</v>
      </c>
      <c r="J191" s="122">
        <v>42460</v>
      </c>
      <c r="K191" s="122" t="s">
        <v>0</v>
      </c>
      <c r="L191" s="122" t="s">
        <v>0</v>
      </c>
      <c r="M191" s="122">
        <v>42485</v>
      </c>
      <c r="N191" s="122" t="s">
        <v>0</v>
      </c>
      <c r="O191" s="7" t="s">
        <v>299</v>
      </c>
      <c r="P191" s="7" t="s">
        <v>509</v>
      </c>
      <c r="Q191" s="7" t="s">
        <v>55</v>
      </c>
      <c r="R191" s="7" t="s">
        <v>510</v>
      </c>
      <c r="S191" s="7" t="s">
        <v>415</v>
      </c>
      <c r="T191" s="7" t="s">
        <v>0</v>
      </c>
      <c r="U191" s="122">
        <v>42398</v>
      </c>
      <c r="V191" s="122">
        <v>42384</v>
      </c>
      <c r="W191" s="7">
        <f t="shared" si="35"/>
        <v>41</v>
      </c>
      <c r="X191" s="7" t="str">
        <f t="shared" si="36"/>
        <v/>
      </c>
      <c r="Y191" s="7" t="str">
        <f t="shared" ca="1" si="37"/>
        <v/>
      </c>
      <c r="Z191" s="7" t="str">
        <f>VLOOKUP($B:$B,TL!$A:$B,2,FALSE)</f>
        <v>Dean</v>
      </c>
      <c r="AA191" s="7" t="e">
        <f t="shared" si="38"/>
        <v>#VALUE!</v>
      </c>
      <c r="AB191" s="7" t="e">
        <f t="shared" si="39"/>
        <v>#VALUE!</v>
      </c>
      <c r="AC191" s="7">
        <f t="shared" si="40"/>
        <v>4</v>
      </c>
      <c r="AD191" s="7">
        <f t="shared" si="41"/>
        <v>2016</v>
      </c>
    </row>
    <row r="192" spans="1:30" ht="14.45" x14ac:dyDescent="0.35">
      <c r="A192" s="7" t="s">
        <v>15</v>
      </c>
      <c r="B192" s="7" t="s">
        <v>16</v>
      </c>
      <c r="C192" s="7" t="s">
        <v>16</v>
      </c>
      <c r="D192" s="121">
        <v>4464</v>
      </c>
      <c r="E192" s="7" t="s">
        <v>80</v>
      </c>
      <c r="F192" s="122" t="s">
        <v>0</v>
      </c>
      <c r="G192" s="122">
        <v>41981</v>
      </c>
      <c r="H192" s="122">
        <v>41980</v>
      </c>
      <c r="I192" s="122">
        <v>42072</v>
      </c>
      <c r="J192" s="122">
        <v>42068</v>
      </c>
      <c r="K192" s="122">
        <v>42331</v>
      </c>
      <c r="L192" s="122">
        <v>42332</v>
      </c>
      <c r="M192" s="122">
        <v>42398</v>
      </c>
      <c r="N192" s="122">
        <v>42412</v>
      </c>
      <c r="O192" s="7" t="s">
        <v>211</v>
      </c>
      <c r="P192" s="7" t="s">
        <v>742</v>
      </c>
      <c r="Q192" s="7" t="s">
        <v>55</v>
      </c>
      <c r="R192" s="7" t="s">
        <v>703</v>
      </c>
      <c r="S192" s="7" t="s">
        <v>0</v>
      </c>
      <c r="T192" s="7" t="s">
        <v>0</v>
      </c>
      <c r="U192" s="122">
        <v>41968</v>
      </c>
      <c r="V192" s="122">
        <v>41919</v>
      </c>
      <c r="W192" s="7" t="str">
        <f t="shared" si="35"/>
        <v/>
      </c>
      <c r="X192" s="7" t="str">
        <f t="shared" si="36"/>
        <v/>
      </c>
      <c r="Y192" s="7" t="str">
        <f t="shared" ca="1" si="37"/>
        <v/>
      </c>
      <c r="Z192" s="7" t="str">
        <f>VLOOKUP($B:$B,TL!$A:$B,2,FALSE)</f>
        <v>Dean</v>
      </c>
      <c r="AA192" s="7">
        <f t="shared" si="38"/>
        <v>2</v>
      </c>
      <c r="AB192" s="7">
        <f t="shared" si="39"/>
        <v>2016</v>
      </c>
      <c r="AC192" s="7">
        <f t="shared" si="40"/>
        <v>1</v>
      </c>
      <c r="AD192" s="7">
        <f t="shared" si="41"/>
        <v>2016</v>
      </c>
    </row>
    <row r="193" spans="1:30" ht="14.45" x14ac:dyDescent="0.35">
      <c r="A193" s="7" t="s">
        <v>364</v>
      </c>
      <c r="B193" s="7" t="s">
        <v>0</v>
      </c>
      <c r="C193" s="7" t="s">
        <v>12</v>
      </c>
      <c r="D193" s="121">
        <v>1920</v>
      </c>
      <c r="E193" s="7" t="s">
        <v>14</v>
      </c>
      <c r="F193" s="122">
        <v>42325</v>
      </c>
      <c r="G193" s="122">
        <v>42325</v>
      </c>
      <c r="H193" s="122">
        <v>42325</v>
      </c>
      <c r="I193" s="122" t="s">
        <v>0</v>
      </c>
      <c r="J193" s="122" t="s">
        <v>0</v>
      </c>
      <c r="K193" s="122" t="s">
        <v>0</v>
      </c>
      <c r="L193" s="122" t="s">
        <v>0</v>
      </c>
      <c r="M193" s="122">
        <v>42396</v>
      </c>
      <c r="N193" s="122" t="s">
        <v>0</v>
      </c>
      <c r="O193" s="7" t="s">
        <v>365</v>
      </c>
      <c r="P193" s="7" t="s">
        <v>665</v>
      </c>
      <c r="Q193" s="7" t="s">
        <v>164</v>
      </c>
      <c r="R193" s="7" t="s">
        <v>666</v>
      </c>
      <c r="S193" s="7" t="s">
        <v>0</v>
      </c>
      <c r="T193" s="7" t="s">
        <v>0</v>
      </c>
      <c r="U193" s="122">
        <v>42208</v>
      </c>
      <c r="V193" s="122">
        <v>42206</v>
      </c>
      <c r="W193" s="7">
        <f t="shared" ref="W193:W199" si="42">IF($N193="",NETWORKDAYS($G193,$M193),"")</f>
        <v>52</v>
      </c>
      <c r="X193" s="7" t="str">
        <f t="shared" ref="X193:X199" si="43">IF(AND($W193&lt;&gt;"",$W193&gt;70,$E193&lt;&gt;"Cancelled",$E193&lt;&gt;"On Hold",$E193&lt;&gt;"Cancelled - Pending Approval"),"Red Project","")</f>
        <v/>
      </c>
      <c r="Y193" s="7" t="e">
        <f t="shared" ref="Y193:Y199" ca="1" si="44">IF(AND(OR($E193&lt;&gt;"Complete", $E193&lt;&gt;"Cancelled"),$J193&lt;&gt;"",$N193="",$E193&lt;&gt;"Cancelled",TODAY()-$J193&gt;60),TODAY()-$J193,"")</f>
        <v>#VALUE!</v>
      </c>
      <c r="Z193" s="7" t="e">
        <f>VLOOKUP($B:$B,TL!$A:$B,2,FALSE)</f>
        <v>#N/A</v>
      </c>
      <c r="AA193" s="7" t="e">
        <f t="shared" ref="AA193:AA199" si="45">MONTH($N193)</f>
        <v>#VALUE!</v>
      </c>
      <c r="AB193" s="7" t="e">
        <f t="shared" ref="AB193:AB199" si="46">YEAR($N193)</f>
        <v>#VALUE!</v>
      </c>
      <c r="AC193" s="7">
        <f t="shared" ref="AC193:AC199" si="47">MONTH($M193)</f>
        <v>1</v>
      </c>
      <c r="AD193" s="7">
        <f t="shared" ref="AD193:AD199" si="48">YEAR($M193)</f>
        <v>2016</v>
      </c>
    </row>
    <row r="194" spans="1:30" ht="14.45" x14ac:dyDescent="0.35">
      <c r="A194" s="7" t="s">
        <v>81</v>
      </c>
      <c r="B194" s="7" t="s">
        <v>18</v>
      </c>
      <c r="C194" s="7" t="s">
        <v>18</v>
      </c>
      <c r="D194" s="121">
        <v>2160</v>
      </c>
      <c r="E194" s="7" t="s">
        <v>80</v>
      </c>
      <c r="F194" s="122">
        <v>42247</v>
      </c>
      <c r="G194" s="122">
        <v>42228</v>
      </c>
      <c r="H194" s="122">
        <v>42227</v>
      </c>
      <c r="I194" s="122">
        <v>42269</v>
      </c>
      <c r="J194" s="122">
        <v>42269</v>
      </c>
      <c r="K194" s="122">
        <v>42334</v>
      </c>
      <c r="L194" s="122" t="s">
        <v>0</v>
      </c>
      <c r="M194" s="122">
        <v>42404</v>
      </c>
      <c r="N194" s="122">
        <v>42402</v>
      </c>
      <c r="O194" s="7" t="s">
        <v>196</v>
      </c>
      <c r="P194" s="7" t="s">
        <v>725</v>
      </c>
      <c r="Q194" s="7" t="s">
        <v>164</v>
      </c>
      <c r="R194" s="7" t="s">
        <v>726</v>
      </c>
      <c r="S194" s="7" t="s">
        <v>0</v>
      </c>
      <c r="T194" s="7" t="s">
        <v>0</v>
      </c>
      <c r="U194" s="122">
        <v>42103</v>
      </c>
      <c r="V194" s="122">
        <v>42090</v>
      </c>
      <c r="W194" s="7" t="str">
        <f t="shared" si="42"/>
        <v/>
      </c>
      <c r="X194" s="7" t="str">
        <f t="shared" si="43"/>
        <v/>
      </c>
      <c r="Y194" s="7" t="str">
        <f t="shared" ca="1" si="44"/>
        <v/>
      </c>
      <c r="Z194" s="7" t="str">
        <f>VLOOKUP($B:$B,TL!$A:$B,2,FALSE)</f>
        <v>Deeshal</v>
      </c>
      <c r="AA194" s="7">
        <f t="shared" si="45"/>
        <v>2</v>
      </c>
      <c r="AB194" s="7">
        <f t="shared" si="46"/>
        <v>2016</v>
      </c>
      <c r="AC194" s="7">
        <f t="shared" si="47"/>
        <v>2</v>
      </c>
      <c r="AD194" s="7">
        <f t="shared" si="48"/>
        <v>2016</v>
      </c>
    </row>
    <row r="195" spans="1:30" ht="14.45" x14ac:dyDescent="0.35">
      <c r="A195" s="7" t="s">
        <v>329</v>
      </c>
      <c r="B195" s="7" t="s">
        <v>16</v>
      </c>
      <c r="C195" s="7" t="s">
        <v>16</v>
      </c>
      <c r="D195" s="121">
        <v>4200</v>
      </c>
      <c r="E195" s="7" t="s">
        <v>39</v>
      </c>
      <c r="F195" s="122">
        <v>42466</v>
      </c>
      <c r="G195" s="122" t="s">
        <v>0</v>
      </c>
      <c r="H195" s="122" t="s">
        <v>0</v>
      </c>
      <c r="I195" s="122" t="s">
        <v>0</v>
      </c>
      <c r="J195" s="122" t="s">
        <v>0</v>
      </c>
      <c r="K195" s="122" t="s">
        <v>0</v>
      </c>
      <c r="L195" s="122" t="s">
        <v>0</v>
      </c>
      <c r="M195" s="122" t="s">
        <v>0</v>
      </c>
      <c r="N195" s="122" t="s">
        <v>0</v>
      </c>
      <c r="O195" s="7" t="s">
        <v>0</v>
      </c>
      <c r="P195" s="7" t="s">
        <v>486</v>
      </c>
      <c r="Q195" s="7" t="s">
        <v>0</v>
      </c>
      <c r="R195" s="7" t="s">
        <v>487</v>
      </c>
      <c r="S195" s="7" t="s">
        <v>0</v>
      </c>
      <c r="T195" s="7" t="s">
        <v>0</v>
      </c>
      <c r="U195" s="122">
        <v>42403</v>
      </c>
      <c r="V195" s="122">
        <v>42390</v>
      </c>
      <c r="W195" s="7" t="e">
        <f t="shared" si="42"/>
        <v>#VALUE!</v>
      </c>
      <c r="X195" s="7" t="e">
        <f t="shared" si="43"/>
        <v>#VALUE!</v>
      </c>
      <c r="Y195" s="7" t="e">
        <f t="shared" ca="1" si="44"/>
        <v>#VALUE!</v>
      </c>
      <c r="Z195" s="7" t="str">
        <f>VLOOKUP($B:$B,TL!$A:$B,2,FALSE)</f>
        <v>Dean</v>
      </c>
      <c r="AA195" s="7" t="e">
        <f t="shared" si="45"/>
        <v>#VALUE!</v>
      </c>
      <c r="AB195" s="7" t="e">
        <f t="shared" si="46"/>
        <v>#VALUE!</v>
      </c>
      <c r="AC195" s="7" t="e">
        <f t="shared" si="47"/>
        <v>#VALUE!</v>
      </c>
      <c r="AD195" s="7" t="e">
        <f t="shared" si="48"/>
        <v>#VALUE!</v>
      </c>
    </row>
    <row r="196" spans="1:30" ht="14.45" x14ac:dyDescent="0.35">
      <c r="A196" s="7" t="s">
        <v>13</v>
      </c>
      <c r="B196" s="7" t="s">
        <v>0</v>
      </c>
      <c r="C196" s="7" t="s">
        <v>379</v>
      </c>
      <c r="D196" s="121">
        <v>1920</v>
      </c>
      <c r="E196" s="7" t="s">
        <v>14</v>
      </c>
      <c r="F196" s="122" t="s">
        <v>0</v>
      </c>
      <c r="G196" s="122">
        <v>41856</v>
      </c>
      <c r="H196" s="122">
        <v>41856</v>
      </c>
      <c r="I196" s="122">
        <v>41974</v>
      </c>
      <c r="J196" s="122" t="s">
        <v>0</v>
      </c>
      <c r="K196" s="122">
        <v>41999</v>
      </c>
      <c r="L196" s="122" t="s">
        <v>0</v>
      </c>
      <c r="M196" s="122">
        <v>42006</v>
      </c>
      <c r="N196" s="122" t="s">
        <v>0</v>
      </c>
      <c r="O196" s="7" t="s">
        <v>380</v>
      </c>
      <c r="P196" s="7" t="s">
        <v>756</v>
      </c>
      <c r="Q196" s="7" t="s">
        <v>55</v>
      </c>
      <c r="R196" s="7" t="s">
        <v>757</v>
      </c>
      <c r="S196" s="7" t="s">
        <v>0</v>
      </c>
      <c r="T196" s="7" t="s">
        <v>0</v>
      </c>
      <c r="U196" s="122">
        <v>41842</v>
      </c>
      <c r="V196" s="122">
        <v>41824</v>
      </c>
      <c r="W196" s="7">
        <f t="shared" si="42"/>
        <v>109</v>
      </c>
      <c r="X196" s="7" t="str">
        <f t="shared" si="43"/>
        <v/>
      </c>
      <c r="Y196" s="7" t="e">
        <f t="shared" ca="1" si="44"/>
        <v>#VALUE!</v>
      </c>
      <c r="Z196" s="7" t="e">
        <f>VLOOKUP($B:$B,TL!$A:$B,2,FALSE)</f>
        <v>#N/A</v>
      </c>
      <c r="AA196" s="7" t="e">
        <f t="shared" si="45"/>
        <v>#VALUE!</v>
      </c>
      <c r="AB196" s="7" t="e">
        <f t="shared" si="46"/>
        <v>#VALUE!</v>
      </c>
      <c r="AC196" s="7">
        <f t="shared" si="47"/>
        <v>1</v>
      </c>
      <c r="AD196" s="7">
        <f t="shared" si="48"/>
        <v>2015</v>
      </c>
    </row>
    <row r="197" spans="1:30" ht="14.45" x14ac:dyDescent="0.35">
      <c r="A197" s="7" t="s">
        <v>151</v>
      </c>
      <c r="B197" s="7" t="s">
        <v>12</v>
      </c>
      <c r="C197" s="7" t="s">
        <v>12</v>
      </c>
      <c r="D197" s="121">
        <v>1632</v>
      </c>
      <c r="E197" s="7" t="s">
        <v>10</v>
      </c>
      <c r="F197" s="122">
        <v>42369</v>
      </c>
      <c r="G197" s="122">
        <v>42356</v>
      </c>
      <c r="H197" s="122">
        <v>42356</v>
      </c>
      <c r="I197" s="122">
        <v>42422</v>
      </c>
      <c r="J197" s="122">
        <v>42419</v>
      </c>
      <c r="K197" s="122" t="s">
        <v>0</v>
      </c>
      <c r="L197" s="122" t="s">
        <v>0</v>
      </c>
      <c r="M197" s="122">
        <v>42492</v>
      </c>
      <c r="N197" s="122" t="s">
        <v>0</v>
      </c>
      <c r="O197" s="7" t="s">
        <v>652</v>
      </c>
      <c r="P197" s="7" t="s">
        <v>653</v>
      </c>
      <c r="Q197" s="7" t="s">
        <v>164</v>
      </c>
      <c r="R197" s="7" t="s">
        <v>654</v>
      </c>
      <c r="S197" s="7" t="s">
        <v>655</v>
      </c>
      <c r="T197" s="7" t="s">
        <v>0</v>
      </c>
      <c r="U197" s="122">
        <v>42233</v>
      </c>
      <c r="V197" s="122">
        <v>42229</v>
      </c>
      <c r="W197" s="7">
        <f t="shared" si="42"/>
        <v>97</v>
      </c>
      <c r="X197" s="7" t="str">
        <f t="shared" si="43"/>
        <v>Red Project</v>
      </c>
      <c r="Y197" s="7">
        <f t="shared" ca="1" si="44"/>
        <v>62</v>
      </c>
      <c r="Z197" s="7" t="str">
        <f>VLOOKUP($B:$B,TL!$A:$B,2,FALSE)</f>
        <v>Deeshal</v>
      </c>
      <c r="AA197" s="7" t="e">
        <f t="shared" si="45"/>
        <v>#VALUE!</v>
      </c>
      <c r="AB197" s="7" t="e">
        <f t="shared" si="46"/>
        <v>#VALUE!</v>
      </c>
      <c r="AC197" s="7">
        <f t="shared" si="47"/>
        <v>5</v>
      </c>
      <c r="AD197" s="7">
        <f t="shared" si="48"/>
        <v>2016</v>
      </c>
    </row>
    <row r="198" spans="1:30" ht="14.45" x14ac:dyDescent="0.35">
      <c r="A198" s="7" t="s">
        <v>99</v>
      </c>
      <c r="B198" s="7" t="s">
        <v>20</v>
      </c>
      <c r="C198" s="7" t="s">
        <v>20</v>
      </c>
      <c r="D198" s="121">
        <v>2640</v>
      </c>
      <c r="E198" s="7" t="s">
        <v>80</v>
      </c>
      <c r="F198" s="122">
        <v>42277</v>
      </c>
      <c r="G198" s="122">
        <v>42276</v>
      </c>
      <c r="H198" s="122">
        <v>42276</v>
      </c>
      <c r="I198" s="122">
        <v>42328</v>
      </c>
      <c r="J198" s="122">
        <v>42334</v>
      </c>
      <c r="K198" s="122">
        <v>42342</v>
      </c>
      <c r="L198" s="122" t="s">
        <v>0</v>
      </c>
      <c r="M198" s="122">
        <v>42412</v>
      </c>
      <c r="N198" s="122">
        <v>42408</v>
      </c>
      <c r="O198" s="7" t="s">
        <v>201</v>
      </c>
      <c r="P198" s="7" t="s">
        <v>715</v>
      </c>
      <c r="Q198" s="7" t="s">
        <v>55</v>
      </c>
      <c r="R198" s="7" t="s">
        <v>716</v>
      </c>
      <c r="S198" s="7" t="s">
        <v>0</v>
      </c>
      <c r="T198" s="7" t="s">
        <v>0</v>
      </c>
      <c r="U198" s="122">
        <v>42111</v>
      </c>
      <c r="V198" s="122">
        <v>42108</v>
      </c>
      <c r="W198" s="7" t="str">
        <f t="shared" si="42"/>
        <v/>
      </c>
      <c r="X198" s="7" t="str">
        <f t="shared" si="43"/>
        <v/>
      </c>
      <c r="Y198" s="7" t="str">
        <f t="shared" ca="1" si="44"/>
        <v/>
      </c>
      <c r="Z198" s="7" t="str">
        <f>VLOOKUP($B:$B,TL!$A:$B,2,FALSE)</f>
        <v>Dean</v>
      </c>
      <c r="AA198" s="7">
        <f t="shared" si="45"/>
        <v>2</v>
      </c>
      <c r="AB198" s="7">
        <f t="shared" si="46"/>
        <v>2016</v>
      </c>
      <c r="AC198" s="7">
        <f t="shared" si="47"/>
        <v>2</v>
      </c>
      <c r="AD198" s="7">
        <f t="shared" si="48"/>
        <v>2016</v>
      </c>
    </row>
    <row r="199" spans="1:30" ht="14.45" x14ac:dyDescent="0.35">
      <c r="A199" s="7" t="s">
        <v>11</v>
      </c>
      <c r="B199" s="7" t="s">
        <v>12</v>
      </c>
      <c r="C199" s="7" t="s">
        <v>12</v>
      </c>
      <c r="D199" s="121">
        <v>9850</v>
      </c>
      <c r="E199" s="7" t="s">
        <v>10</v>
      </c>
      <c r="F199" s="122">
        <v>42094</v>
      </c>
      <c r="G199" s="122">
        <v>42094</v>
      </c>
      <c r="H199" s="122">
        <v>42093</v>
      </c>
      <c r="I199" s="122">
        <v>42191</v>
      </c>
      <c r="J199" s="122">
        <v>42184</v>
      </c>
      <c r="K199" s="122">
        <v>42359</v>
      </c>
      <c r="L199" s="122" t="s">
        <v>0</v>
      </c>
      <c r="M199" s="122">
        <v>42489</v>
      </c>
      <c r="N199" s="122" t="s">
        <v>0</v>
      </c>
      <c r="O199" s="7" t="s">
        <v>745</v>
      </c>
      <c r="P199" s="7" t="s">
        <v>746</v>
      </c>
      <c r="Q199" s="7" t="s">
        <v>164</v>
      </c>
      <c r="R199" s="7" t="s">
        <v>747</v>
      </c>
      <c r="S199" s="7" t="s">
        <v>415</v>
      </c>
      <c r="T199" s="7" t="s">
        <v>0</v>
      </c>
      <c r="U199" s="122">
        <v>41950</v>
      </c>
      <c r="V199" s="122">
        <v>41941</v>
      </c>
      <c r="W199" s="7">
        <f t="shared" si="42"/>
        <v>284</v>
      </c>
      <c r="X199" s="7" t="str">
        <f t="shared" si="43"/>
        <v>Red Project</v>
      </c>
      <c r="Y199" s="7">
        <f t="shared" ca="1" si="44"/>
        <v>297</v>
      </c>
      <c r="Z199" s="7" t="str">
        <f>VLOOKUP($B:$B,TL!$A:$B,2,FALSE)</f>
        <v>Deeshal</v>
      </c>
      <c r="AA199" s="7" t="e">
        <f t="shared" si="45"/>
        <v>#VALUE!</v>
      </c>
      <c r="AB199" s="7" t="e">
        <f t="shared" si="46"/>
        <v>#VALUE!</v>
      </c>
      <c r="AC199" s="7">
        <f t="shared" si="47"/>
        <v>4</v>
      </c>
      <c r="AD199" s="7">
        <f t="shared" si="48"/>
        <v>2016</v>
      </c>
    </row>
    <row r="200" spans="1:30" ht="14.45" x14ac:dyDescent="0.35">
      <c r="A200" s="7" t="s">
        <v>186</v>
      </c>
      <c r="B200" s="7" t="s">
        <v>25</v>
      </c>
      <c r="C200" s="7" t="s">
        <v>368</v>
      </c>
      <c r="D200" s="121">
        <v>3000</v>
      </c>
      <c r="E200" s="7" t="s">
        <v>14</v>
      </c>
      <c r="F200" s="122">
        <v>42247</v>
      </c>
      <c r="G200" s="122">
        <v>42241</v>
      </c>
      <c r="H200" s="122">
        <v>42248</v>
      </c>
      <c r="I200" s="122">
        <v>42419</v>
      </c>
      <c r="J200" s="122" t="s">
        <v>0</v>
      </c>
      <c r="K200" s="122">
        <v>42380</v>
      </c>
      <c r="L200" s="122" t="s">
        <v>0</v>
      </c>
      <c r="M200" s="122">
        <v>42440</v>
      </c>
      <c r="N200" s="122" t="s">
        <v>0</v>
      </c>
      <c r="O200" s="7" t="s">
        <v>206</v>
      </c>
      <c r="P200" s="7" t="s">
        <v>697</v>
      </c>
      <c r="Q200" s="7" t="s">
        <v>164</v>
      </c>
      <c r="R200" s="7" t="s">
        <v>698</v>
      </c>
      <c r="S200" s="7" t="s">
        <v>0</v>
      </c>
      <c r="T200" s="7" t="s">
        <v>0</v>
      </c>
      <c r="U200" s="122">
        <v>42144</v>
      </c>
      <c r="V200" s="122">
        <v>42143</v>
      </c>
      <c r="W200" s="7">
        <f t="shared" ref="W200:W202" si="49">IF($N200="",NETWORKDAYS($G200,$M200),"")</f>
        <v>144</v>
      </c>
      <c r="X200" s="7" t="str">
        <f t="shared" ref="X200:X202" si="50">IF(AND($W200&lt;&gt;"",$W200&gt;70,$E200&lt;&gt;"Cancelled",$E200&lt;&gt;"On Hold",$E200&lt;&gt;"Cancelled - Pending Approval"),"Red Project","")</f>
        <v/>
      </c>
      <c r="Y200" s="7" t="e">
        <f t="shared" ref="Y200:Y202" ca="1" si="51">IF(AND(OR($E200&lt;&gt;"Complete", $E200&lt;&gt;"Cancelled"),$J200&lt;&gt;"",$N200="",$E200&lt;&gt;"Cancelled",TODAY()-$J200&gt;60),TODAY()-$J200,"")</f>
        <v>#VALUE!</v>
      </c>
      <c r="Z200" s="7" t="str">
        <f>VLOOKUP($B:$B,TL!$A:$B,2,FALSE)</f>
        <v>Deeshal</v>
      </c>
      <c r="AA200" s="7" t="e">
        <f t="shared" ref="AA200:AA202" si="52">MONTH($N200)</f>
        <v>#VALUE!</v>
      </c>
      <c r="AB200" s="7" t="e">
        <f t="shared" ref="AB200:AB202" si="53">YEAR($N200)</f>
        <v>#VALUE!</v>
      </c>
      <c r="AC200" s="7">
        <f t="shared" ref="AC200:AC202" si="54">MONTH($M200)</f>
        <v>3</v>
      </c>
      <c r="AD200" s="7">
        <f t="shared" ref="AD200:AD202" si="55">YEAR($M200)</f>
        <v>2016</v>
      </c>
    </row>
    <row r="201" spans="1:30" ht="14.45" x14ac:dyDescent="0.35">
      <c r="A201" s="7" t="s">
        <v>381</v>
      </c>
      <c r="B201" s="7" t="s">
        <v>0</v>
      </c>
      <c r="C201" s="7" t="s">
        <v>243</v>
      </c>
      <c r="D201" s="121">
        <v>1248</v>
      </c>
      <c r="E201" s="7" t="s">
        <v>39</v>
      </c>
      <c r="F201" s="122">
        <v>42542</v>
      </c>
      <c r="G201" s="122" t="s">
        <v>0</v>
      </c>
      <c r="H201" s="122" t="s">
        <v>0</v>
      </c>
      <c r="I201" s="122" t="s">
        <v>0</v>
      </c>
      <c r="J201" s="122" t="s">
        <v>0</v>
      </c>
      <c r="K201" s="122" t="s">
        <v>0</v>
      </c>
      <c r="L201" s="122" t="s">
        <v>0</v>
      </c>
      <c r="M201" s="122">
        <v>36526</v>
      </c>
      <c r="N201" s="122" t="s">
        <v>0</v>
      </c>
      <c r="O201" s="7" t="s">
        <v>0</v>
      </c>
      <c r="P201" s="7" t="s">
        <v>761</v>
      </c>
      <c r="Q201" s="7" t="s">
        <v>164</v>
      </c>
      <c r="R201" s="7" t="s">
        <v>762</v>
      </c>
      <c r="S201" s="7" t="s">
        <v>415</v>
      </c>
      <c r="T201" s="7" t="s">
        <v>0</v>
      </c>
      <c r="U201" s="122">
        <v>41626</v>
      </c>
      <c r="V201" s="122">
        <v>41590</v>
      </c>
      <c r="W201" s="7" t="e">
        <f t="shared" si="49"/>
        <v>#VALUE!</v>
      </c>
      <c r="X201" s="7" t="e">
        <f t="shared" si="50"/>
        <v>#VALUE!</v>
      </c>
      <c r="Y201" s="7" t="e">
        <f t="shared" ca="1" si="51"/>
        <v>#VALUE!</v>
      </c>
      <c r="Z201" s="7" t="e">
        <f>VLOOKUP($B:$B,TL!$A:$B,2,FALSE)</f>
        <v>#N/A</v>
      </c>
      <c r="AA201" s="7" t="e">
        <f t="shared" si="52"/>
        <v>#VALUE!</v>
      </c>
      <c r="AB201" s="7" t="e">
        <f t="shared" si="53"/>
        <v>#VALUE!</v>
      </c>
      <c r="AC201" s="7">
        <f t="shared" si="54"/>
        <v>1</v>
      </c>
      <c r="AD201" s="7">
        <f t="shared" si="55"/>
        <v>2000</v>
      </c>
    </row>
    <row r="202" spans="1:30" ht="14.45" x14ac:dyDescent="0.35">
      <c r="A202" s="7" t="s">
        <v>359</v>
      </c>
      <c r="B202" s="7" t="s">
        <v>0</v>
      </c>
      <c r="C202" s="7" t="s">
        <v>221</v>
      </c>
      <c r="D202" s="121">
        <v>1248</v>
      </c>
      <c r="E202" s="7" t="s">
        <v>39</v>
      </c>
      <c r="F202" s="122">
        <v>42536</v>
      </c>
      <c r="G202" s="122" t="s">
        <v>0</v>
      </c>
      <c r="H202" s="122" t="s">
        <v>0</v>
      </c>
      <c r="I202" s="122" t="s">
        <v>0</v>
      </c>
      <c r="J202" s="122" t="s">
        <v>0</v>
      </c>
      <c r="K202" s="122" t="s">
        <v>0</v>
      </c>
      <c r="L202" s="122" t="s">
        <v>0</v>
      </c>
      <c r="M202" s="122">
        <v>36526</v>
      </c>
      <c r="N202" s="122" t="s">
        <v>0</v>
      </c>
      <c r="O202" s="7" t="s">
        <v>360</v>
      </c>
      <c r="P202" s="7" t="s">
        <v>633</v>
      </c>
      <c r="Q202" s="7" t="s">
        <v>55</v>
      </c>
      <c r="R202" s="7" t="s">
        <v>634</v>
      </c>
      <c r="S202" s="7" t="s">
        <v>0</v>
      </c>
      <c r="T202" s="7" t="s">
        <v>0</v>
      </c>
      <c r="U202" s="122">
        <v>42275</v>
      </c>
      <c r="V202" s="122">
        <v>42272</v>
      </c>
      <c r="W202" s="7" t="e">
        <f t="shared" si="49"/>
        <v>#VALUE!</v>
      </c>
      <c r="X202" s="7" t="e">
        <f t="shared" si="50"/>
        <v>#VALUE!</v>
      </c>
      <c r="Y202" s="7" t="e">
        <f t="shared" ca="1" si="51"/>
        <v>#VALUE!</v>
      </c>
      <c r="Z202" s="7" t="e">
        <f>VLOOKUP($B:$B,TL!$A:$B,2,FALSE)</f>
        <v>#N/A</v>
      </c>
      <c r="AA202" s="7" t="e">
        <f t="shared" si="52"/>
        <v>#VALUE!</v>
      </c>
      <c r="AB202" s="7" t="e">
        <f t="shared" si="53"/>
        <v>#VALUE!</v>
      </c>
      <c r="AC202" s="7">
        <f t="shared" si="54"/>
        <v>1</v>
      </c>
      <c r="AD202" s="7">
        <f t="shared" si="55"/>
        <v>2000</v>
      </c>
    </row>
  </sheetData>
  <autoFilter ref="A1:AD202">
    <sortState ref="A33:AD199">
      <sortCondition ref="Z2:Z202"/>
    </sortState>
  </autoFilter>
  <customSheetViews>
    <customSheetView guid="{BF214E0E-5734-4AE3-BFA2-2C9FDC88C61F}" topLeftCell="F25">
      <selection activeCell="J16" sqref="J16"/>
      <pageMargins left="0.7" right="0.7" top="0.75" bottom="0.75" header="0.3" footer="0.3"/>
    </customSheetView>
    <customSheetView guid="{01563EEC-4776-44C3-B51E-A1075DDE9763}" topLeftCell="F25">
      <selection activeCell="J16" sqref="J16"/>
      <pageMargins left="0.7" right="0.7" top="0.75" bottom="0.75" header="0.3" footer="0.3"/>
    </customSheetView>
    <customSheetView guid="{D6BA1170-8E8E-4B47-BDE2-95E50CCA4F84}" topLeftCell="F25">
      <selection activeCell="J16" sqref="J16"/>
      <pageMargins left="0.7" right="0.7" top="0.75" bottom="0.75" header="0.3" footer="0.3"/>
    </customSheetView>
  </customSheetView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42"/>
  <sheetViews>
    <sheetView workbookViewId="0">
      <selection activeCell="A3" sqref="A3:G42"/>
    </sheetView>
  </sheetViews>
  <sheetFormatPr defaultRowHeight="15" x14ac:dyDescent="0.25"/>
  <cols>
    <col min="1" max="1" width="45.28515625" customWidth="1"/>
    <col min="2" max="2" width="8.42578125" customWidth="1"/>
    <col min="4" max="4" width="16.42578125" bestFit="1" customWidth="1"/>
    <col min="5" max="5" width="23.5703125" bestFit="1" customWidth="1"/>
    <col min="6" max="6" width="13.42578125" bestFit="1" customWidth="1"/>
    <col min="7" max="7" width="17.42578125" customWidth="1"/>
  </cols>
  <sheetData>
    <row r="1" spans="1:7" ht="60" x14ac:dyDescent="0.25">
      <c r="A1" s="107" t="s">
        <v>62</v>
      </c>
      <c r="B1" s="107" t="s">
        <v>61</v>
      </c>
      <c r="C1" s="107" t="s">
        <v>63</v>
      </c>
      <c r="D1" s="107" t="s">
        <v>187</v>
      </c>
      <c r="E1" s="107" t="s">
        <v>188</v>
      </c>
      <c r="F1" s="107" t="s">
        <v>189</v>
      </c>
      <c r="G1" s="107" t="s">
        <v>190</v>
      </c>
    </row>
    <row r="2" spans="1:7" hidden="1" x14ac:dyDescent="0.25">
      <c r="A2" s="1" t="s">
        <v>160</v>
      </c>
      <c r="B2" s="108">
        <f>VLOOKUP(A:A,'NETSUITE DATA'!A:W,23,FALSE)</f>
        <v>142</v>
      </c>
      <c r="C2" s="1">
        <f>VLOOKUP(A:A,'NETSUITE DATA'!A:D,4,FALSE)</f>
        <v>816</v>
      </c>
      <c r="D2" s="1" t="str">
        <f>VLOOKUP(A:A,'NETSUITE DATA'!A:W,2,FALSE)</f>
        <v>Natasha Manick</v>
      </c>
      <c r="E2" s="1" t="str">
        <f>VLOOKUP(A:A,'NETSUITE DATA'!A:W,17,FALSE)</f>
        <v>Deeshal Muthusamimudah</v>
      </c>
      <c r="F2" s="106">
        <f>VLOOKUP(A:A,'NETSUITE DATA'!A:W,6,FALSE)</f>
        <v>42338</v>
      </c>
      <c r="G2" s="106">
        <f>VLOOKUP(A:A,'NETSUITE DATA'!A:W,13,FALSE)</f>
        <v>42516</v>
      </c>
    </row>
    <row r="3" spans="1:7" x14ac:dyDescent="0.25">
      <c r="A3" s="1" t="s">
        <v>24</v>
      </c>
      <c r="B3" s="108">
        <f>VLOOKUP(A:A,'NETSUITE DATA'!A:W,23,FALSE)</f>
        <v>528</v>
      </c>
      <c r="C3" s="1">
        <f>VLOOKUP(A:A,'NETSUITE DATA'!A:D,4,FALSE)</f>
        <v>4620</v>
      </c>
      <c r="D3" s="1" t="str">
        <f>VLOOKUP(A:A,'NETSUITE DATA'!A:W,2,FALSE)</f>
        <v>Staline Lamarque</v>
      </c>
      <c r="E3" s="1" t="str">
        <f>VLOOKUP(A:A,'NETSUITE DATA'!A:W,17,FALSE)</f>
        <v>Deeshal Muthusamimudah</v>
      </c>
      <c r="F3" s="106">
        <f>VLOOKUP(A:A,'NETSUITE DATA'!A:W,6,FALSE)</f>
        <v>41759</v>
      </c>
      <c r="G3" s="106">
        <f>VLOOKUP(A:A,'NETSUITE DATA'!A:W,13,FALSE)</f>
        <v>42489</v>
      </c>
    </row>
    <row r="4" spans="1:7" hidden="1" x14ac:dyDescent="0.25">
      <c r="A4" s="1" t="s">
        <v>58</v>
      </c>
      <c r="B4" s="108">
        <f>VLOOKUP(A:A,'NETSUITE DATA'!A:W,23,FALSE)</f>
        <v>243</v>
      </c>
      <c r="C4" s="1">
        <f>VLOOKUP(A:A,'NETSUITE DATA'!A:D,4,FALSE)</f>
        <v>2142</v>
      </c>
      <c r="D4" s="1" t="str">
        <f>VLOOKUP(A:A,'NETSUITE DATA'!A:W,2,FALSE)</f>
        <v>Staline Lamarque</v>
      </c>
      <c r="E4" s="1" t="str">
        <f>VLOOKUP(A:A,'NETSUITE DATA'!A:W,17,FALSE)</f>
        <v>Deeshal Muthusamimudah</v>
      </c>
      <c r="F4" s="106">
        <f>VLOOKUP(A:A,'NETSUITE DATA'!A:W,6,FALSE)</f>
        <v>42215</v>
      </c>
      <c r="G4" s="106">
        <f>VLOOKUP(A:A,'NETSUITE DATA'!A:W,13,FALSE)</f>
        <v>42506</v>
      </c>
    </row>
    <row r="5" spans="1:7" x14ac:dyDescent="0.25">
      <c r="A5" s="1" t="s">
        <v>29</v>
      </c>
      <c r="B5" s="108">
        <f>VLOOKUP(A:A,'NETSUITE DATA'!A:W,23,FALSE)</f>
        <v>404</v>
      </c>
      <c r="C5" s="1">
        <f>VLOOKUP(A:A,'NETSUITE DATA'!A:D,4,FALSE)</f>
        <v>4200</v>
      </c>
      <c r="D5" s="1" t="str">
        <f>VLOOKUP(A:A,'NETSUITE DATA'!A:W,2,FALSE)</f>
        <v>Sehnaaz Bhuttoo</v>
      </c>
      <c r="E5" s="1" t="str">
        <f>VLOOKUP(A:A,'NETSUITE DATA'!A:W,17,FALSE)</f>
        <v>Dean Bonsujet</v>
      </c>
      <c r="F5" s="106">
        <f>VLOOKUP(A:A,'NETSUITE DATA'!A:W,6,FALSE)</f>
        <v>41883</v>
      </c>
      <c r="G5" s="106">
        <f>VLOOKUP(A:A,'NETSUITE DATA'!A:W,13,FALSE)</f>
        <v>42482</v>
      </c>
    </row>
    <row r="6" spans="1:7" ht="14.45" hidden="1" x14ac:dyDescent="0.35">
      <c r="A6" s="1" t="s">
        <v>89</v>
      </c>
      <c r="B6" s="108">
        <f>VLOOKUP(A:A,'NETSUITE DATA'!A:W,23,FALSE)</f>
        <v>196</v>
      </c>
      <c r="C6" s="1">
        <f>VLOOKUP(A:A,'NETSUITE DATA'!A:D,4,FALSE)</f>
        <v>6768</v>
      </c>
      <c r="D6" s="1" t="str">
        <f>VLOOKUP(A:A,'NETSUITE DATA'!A:W,2,FALSE)</f>
        <v>Dylen Citta</v>
      </c>
      <c r="E6" s="1" t="str">
        <f>VLOOKUP(A:A,'NETSUITE DATA'!A:W,17,FALSE)</f>
        <v>Deeshal Muthusamimudah</v>
      </c>
      <c r="F6" s="106">
        <f>VLOOKUP(A:A,'NETSUITE DATA'!A:W,6,FALSE)</f>
        <v>42247</v>
      </c>
      <c r="G6" s="106">
        <f>VLOOKUP(A:A,'NETSUITE DATA'!A:W,13,FALSE)</f>
        <v>42520</v>
      </c>
    </row>
    <row r="7" spans="1:7" ht="14.45" hidden="1" x14ac:dyDescent="0.35">
      <c r="A7" s="1" t="s">
        <v>162</v>
      </c>
      <c r="B7" s="108">
        <f>VLOOKUP(A:A,'NETSUITE DATA'!A:W,23,FALSE)</f>
        <v>188</v>
      </c>
      <c r="C7" s="1">
        <f>VLOOKUP(A:A,'NETSUITE DATA'!A:D,4,FALSE)</f>
        <v>2220</v>
      </c>
      <c r="D7" s="1" t="str">
        <f>VLOOKUP(A:A,'NETSUITE DATA'!A:W,2,FALSE)</f>
        <v>Staline Lamarque</v>
      </c>
      <c r="E7" s="1" t="str">
        <f>VLOOKUP(A:A,'NETSUITE DATA'!A:W,17,FALSE)</f>
        <v>Deeshal Muthusamimudah</v>
      </c>
      <c r="F7" s="106">
        <f>VLOOKUP(A:A,'NETSUITE DATA'!A:W,6,FALSE)</f>
        <v>42277</v>
      </c>
      <c r="G7" s="106">
        <f>VLOOKUP(A:A,'NETSUITE DATA'!A:W,13,FALSE)</f>
        <v>42520</v>
      </c>
    </row>
    <row r="8" spans="1:7" ht="14.45" hidden="1" x14ac:dyDescent="0.35">
      <c r="A8" s="1" t="s">
        <v>182</v>
      </c>
      <c r="B8" s="108">
        <f>VLOOKUP(A:A,'NETSUITE DATA'!A:W,23,FALSE)</f>
        <v>183</v>
      </c>
      <c r="C8" s="1">
        <f>VLOOKUP(A:A,'NETSUITE DATA'!A:D,4,FALSE)</f>
        <v>6638</v>
      </c>
      <c r="D8" s="1" t="str">
        <f>VLOOKUP(A:A,'NETSUITE DATA'!A:W,2,FALSE)</f>
        <v>Natasha Manick</v>
      </c>
      <c r="E8" s="1" t="str">
        <f>VLOOKUP(A:A,'NETSUITE DATA'!A:W,17,FALSE)</f>
        <v>Deeshal Muthusamimudah</v>
      </c>
      <c r="F8" s="106">
        <f>VLOOKUP(A:A,'NETSUITE DATA'!A:W,6,FALSE)</f>
        <v>42247</v>
      </c>
      <c r="G8" s="106">
        <f>VLOOKUP(A:A,'NETSUITE DATA'!A:W,13,FALSE)</f>
        <v>42490</v>
      </c>
    </row>
    <row r="9" spans="1:7" ht="14.45" x14ac:dyDescent="0.35">
      <c r="A9" s="1" t="s">
        <v>51</v>
      </c>
      <c r="B9" s="108">
        <f>VLOOKUP(A:A,'NETSUITE DATA'!A:W,23,FALSE)</f>
        <v>399</v>
      </c>
      <c r="C9" s="1">
        <f>VLOOKUP(A:A,'NETSUITE DATA'!A:D,4,FALSE)</f>
        <v>546</v>
      </c>
      <c r="D9" s="1" t="str">
        <f>VLOOKUP(A:A,'NETSUITE DATA'!A:W,2,FALSE)</f>
        <v>Staline Lamarque</v>
      </c>
      <c r="E9" s="1" t="str">
        <f>VLOOKUP(A:A,'NETSUITE DATA'!A:W,17,FALSE)</f>
        <v>Deeshal Muthusamimudah</v>
      </c>
      <c r="F9" s="106" t="str">
        <f>VLOOKUP(A:A,'NETSUITE DATA'!A:W,6,FALSE)</f>
        <v/>
      </c>
      <c r="G9" s="106">
        <f>VLOOKUP(A:A,'NETSUITE DATA'!A:W,13,FALSE)</f>
        <v>42485</v>
      </c>
    </row>
    <row r="10" spans="1:7" ht="14.45" x14ac:dyDescent="0.35">
      <c r="A10" s="1" t="s">
        <v>31</v>
      </c>
      <c r="B10" s="108">
        <f>VLOOKUP(A:A,'NETSUITE DATA'!A:W,23,FALSE)</f>
        <v>351</v>
      </c>
      <c r="C10" s="1">
        <f>VLOOKUP(A:A,'NETSUITE DATA'!A:D,4,FALSE)</f>
        <v>3600</v>
      </c>
      <c r="D10" s="1" t="str">
        <f>VLOOKUP(A:A,'NETSUITE DATA'!A:W,2,FALSE)</f>
        <v>Deensha Bunhejee</v>
      </c>
      <c r="E10" s="1" t="str">
        <f>VLOOKUP(A:A,'NETSUITE DATA'!A:W,17,FALSE)</f>
        <v>Dean Bonsujet</v>
      </c>
      <c r="F10" s="106" t="str">
        <f>VLOOKUP(A:A,'NETSUITE DATA'!A:W,6,FALSE)</f>
        <v/>
      </c>
      <c r="G10" s="106">
        <f>VLOOKUP(A:A,'NETSUITE DATA'!A:W,13,FALSE)</f>
        <v>42478</v>
      </c>
    </row>
    <row r="11" spans="1:7" ht="14.45" x14ac:dyDescent="0.35">
      <c r="A11" s="1" t="s">
        <v>142</v>
      </c>
      <c r="B11" s="108">
        <f>VLOOKUP(A:A,'NETSUITE DATA'!A:W,23,FALSE)</f>
        <v>338</v>
      </c>
      <c r="C11" s="1">
        <f>VLOOKUP(A:A,'NETSUITE DATA'!A:D,4,FALSE)</f>
        <v>9379</v>
      </c>
      <c r="D11" s="1" t="str">
        <f>VLOOKUP(A:A,'NETSUITE DATA'!A:W,2,FALSE)</f>
        <v>Deensha Bunhejee</v>
      </c>
      <c r="E11" s="1" t="str">
        <f>VLOOKUP(A:A,'NETSUITE DATA'!A:W,17,FALSE)</f>
        <v>Dean Bonsujet</v>
      </c>
      <c r="F11" s="106" t="str">
        <f>VLOOKUP(A:A,'NETSUITE DATA'!A:W,6,FALSE)</f>
        <v/>
      </c>
      <c r="G11" s="106">
        <f>VLOOKUP(A:A,'NETSUITE DATA'!A:W,13,FALSE)</f>
        <v>42488</v>
      </c>
    </row>
    <row r="12" spans="1:7" ht="14.45" x14ac:dyDescent="0.35">
      <c r="A12" s="1" t="s">
        <v>172</v>
      </c>
      <c r="B12" s="108">
        <f>VLOOKUP(A:A,'NETSUITE DATA'!A:W,23,FALSE)</f>
        <v>284</v>
      </c>
      <c r="C12" s="1">
        <f>VLOOKUP(A:A,'NETSUITE DATA'!A:D,4,FALSE)</f>
        <v>4195</v>
      </c>
      <c r="D12" s="1" t="str">
        <f>VLOOKUP(A:A,'NETSUITE DATA'!A:W,2,FALSE)</f>
        <v>Dylen Citta</v>
      </c>
      <c r="E12" s="1" t="str">
        <f>VLOOKUP(A:A,'NETSUITE DATA'!A:W,17,FALSE)</f>
        <v>Deeshal Muthusamimudah</v>
      </c>
      <c r="F12" s="106">
        <f>VLOOKUP(A:A,'NETSUITE DATA'!A:W,6,FALSE)</f>
        <v>42094</v>
      </c>
      <c r="G12" s="106">
        <f>VLOOKUP(A:A,'NETSUITE DATA'!A:W,13,FALSE)</f>
        <v>42482</v>
      </c>
    </row>
    <row r="13" spans="1:7" ht="14.45" x14ac:dyDescent="0.35">
      <c r="A13" s="1" t="s">
        <v>11</v>
      </c>
      <c r="B13" s="108">
        <f>VLOOKUP(A:A,'NETSUITE DATA'!A:W,23,FALSE)</f>
        <v>284</v>
      </c>
      <c r="C13" s="1">
        <f>VLOOKUP(A:A,'NETSUITE DATA'!A:D,4,FALSE)</f>
        <v>9850</v>
      </c>
      <c r="D13" s="1" t="str">
        <f>VLOOKUP(A:A,'NETSUITE DATA'!A:W,2,FALSE)</f>
        <v>Dylen Citta</v>
      </c>
      <c r="E13" s="1" t="str">
        <f>VLOOKUP(A:A,'NETSUITE DATA'!A:W,17,FALSE)</f>
        <v>Deeshal Muthusamimudah</v>
      </c>
      <c r="F13" s="106">
        <f>VLOOKUP(A:A,'NETSUITE DATA'!A:W,6,FALSE)</f>
        <v>42094</v>
      </c>
      <c r="G13" s="106">
        <f>VLOOKUP(A:A,'NETSUITE DATA'!A:W,13,FALSE)</f>
        <v>42489</v>
      </c>
    </row>
    <row r="14" spans="1:7" ht="14.45" hidden="1" x14ac:dyDescent="0.35">
      <c r="A14" s="1" t="s">
        <v>45</v>
      </c>
      <c r="B14" s="108">
        <f>VLOOKUP(A:A,'NETSUITE DATA'!A:W,23,FALSE)</f>
        <v>393</v>
      </c>
      <c r="C14" s="1">
        <f>VLOOKUP(A:A,'NETSUITE DATA'!A:D,4,FALSE)</f>
        <v>3744</v>
      </c>
      <c r="D14" s="1" t="str">
        <f>VLOOKUP(A:A,'NETSUITE DATA'!A:W,2,FALSE)</f>
        <v>Natasha Manick</v>
      </c>
      <c r="E14" s="1" t="str">
        <f>VLOOKUP(A:A,'NETSUITE DATA'!A:W,17,FALSE)</f>
        <v>Deeshal Muthusamimudah</v>
      </c>
      <c r="F14" s="106" t="str">
        <f>VLOOKUP(A:A,'NETSUITE DATA'!A:W,6,FALSE)</f>
        <v/>
      </c>
      <c r="G14" s="106">
        <f>VLOOKUP(A:A,'NETSUITE DATA'!A:W,13,FALSE)</f>
        <v>42521</v>
      </c>
    </row>
    <row r="15" spans="1:7" ht="14.45" hidden="1" x14ac:dyDescent="0.35">
      <c r="A15" s="1" t="s">
        <v>110</v>
      </c>
      <c r="B15" s="108">
        <f>VLOOKUP(A:A,'NETSUITE DATA'!A:W,23,FALSE)</f>
        <v>168</v>
      </c>
      <c r="C15" s="1">
        <f>VLOOKUP(A:A,'NETSUITE DATA'!A:D,4,FALSE)</f>
        <v>672</v>
      </c>
      <c r="D15" s="1" t="str">
        <f>VLOOKUP(A:A,'NETSUITE DATA'!A:W,2,FALSE)</f>
        <v>Natasha Manick</v>
      </c>
      <c r="E15" s="1" t="str">
        <f>VLOOKUP(A:A,'NETSUITE DATA'!A:W,17,FALSE)</f>
        <v>Deeshal Muthusamimudah</v>
      </c>
      <c r="F15" s="106">
        <f>VLOOKUP(A:A,'NETSUITE DATA'!A:W,6,FALSE)</f>
        <v>42307</v>
      </c>
      <c r="G15" s="106">
        <f>VLOOKUP(A:A,'NETSUITE DATA'!A:W,13,FALSE)</f>
        <v>42496</v>
      </c>
    </row>
    <row r="16" spans="1:7" ht="14.45" hidden="1" x14ac:dyDescent="0.35">
      <c r="A16" s="1" t="s">
        <v>44</v>
      </c>
      <c r="B16" s="108">
        <f>VLOOKUP(A:A,'NETSUITE DATA'!A:W,23,FALSE)</f>
        <v>362</v>
      </c>
      <c r="C16" s="1">
        <f>VLOOKUP(A:A,'NETSUITE DATA'!A:D,4,FALSE)</f>
        <v>7200</v>
      </c>
      <c r="D16" s="1" t="str">
        <f>VLOOKUP(A:A,'NETSUITE DATA'!A:W,2,FALSE)</f>
        <v>Dylen Citta</v>
      </c>
      <c r="E16" s="1" t="str">
        <f>VLOOKUP(A:A,'NETSUITE DATA'!A:W,17,FALSE)</f>
        <v>Deeshal Muthusamimudah</v>
      </c>
      <c r="F16" s="106" t="str">
        <f>VLOOKUP(A:A,'NETSUITE DATA'!A:W,6,FALSE)</f>
        <v/>
      </c>
      <c r="G16" s="106">
        <f>VLOOKUP(A:A,'NETSUITE DATA'!A:W,13,FALSE)</f>
        <v>42492</v>
      </c>
    </row>
    <row r="17" spans="1:7" ht="14.45" hidden="1" x14ac:dyDescent="0.35">
      <c r="A17" s="1" t="s">
        <v>90</v>
      </c>
      <c r="B17" s="108">
        <f>VLOOKUP(A:A,'NETSUITE DATA'!A:W,23,FALSE)</f>
        <v>186</v>
      </c>
      <c r="C17" s="1">
        <f>VLOOKUP(A:A,'NETSUITE DATA'!A:D,4,FALSE)</f>
        <v>6720</v>
      </c>
      <c r="D17" s="1" t="str">
        <f>VLOOKUP(A:A,'NETSUITE DATA'!A:W,2,FALSE)</f>
        <v>Dylen Citta</v>
      </c>
      <c r="E17" s="1" t="str">
        <f>VLOOKUP(A:A,'NETSUITE DATA'!A:W,17,FALSE)</f>
        <v>Deeshal Muthusamimudah</v>
      </c>
      <c r="F17" s="106">
        <f>VLOOKUP(A:A,'NETSUITE DATA'!A:W,6,FALSE)</f>
        <v>42247</v>
      </c>
      <c r="G17" s="106">
        <f>VLOOKUP(A:A,'NETSUITE DATA'!A:W,13,FALSE)</f>
        <v>42510</v>
      </c>
    </row>
    <row r="18" spans="1:7" ht="14.45" hidden="1" x14ac:dyDescent="0.35">
      <c r="A18" s="1" t="s">
        <v>109</v>
      </c>
      <c r="B18" s="108">
        <f>VLOOKUP(A:A,'NETSUITE DATA'!A:W,23,FALSE)</f>
        <v>129</v>
      </c>
      <c r="C18" s="1">
        <f>VLOOKUP(A:A,'NETSUITE DATA'!A:D,4,FALSE)</f>
        <v>1680</v>
      </c>
      <c r="D18" s="1" t="str">
        <f>VLOOKUP(A:A,'NETSUITE DATA'!A:W,2,FALSE)</f>
        <v>Dylen Citta</v>
      </c>
      <c r="E18" s="1" t="str">
        <f>VLOOKUP(A:A,'NETSUITE DATA'!A:W,17,FALSE)</f>
        <v>Deeshal Muthusamimudah</v>
      </c>
      <c r="F18" s="106">
        <f>VLOOKUP(A:A,'NETSUITE DATA'!A:W,6,FALSE)</f>
        <v>42369</v>
      </c>
      <c r="G18" s="106">
        <f>VLOOKUP(A:A,'NETSUITE DATA'!A:W,13,FALSE)</f>
        <v>42520</v>
      </c>
    </row>
    <row r="19" spans="1:7" ht="14.45" x14ac:dyDescent="0.35">
      <c r="A19" s="1" t="s">
        <v>49</v>
      </c>
      <c r="B19" s="108">
        <f>VLOOKUP(A:A,'NETSUITE DATA'!A:W,23,FALSE)</f>
        <v>259</v>
      </c>
      <c r="C19" s="1">
        <f>VLOOKUP(A:A,'NETSUITE DATA'!A:D,4,FALSE)</f>
        <v>1440</v>
      </c>
      <c r="D19" s="1" t="str">
        <f>VLOOKUP(A:A,'NETSUITE DATA'!A:W,2,FALSE)</f>
        <v>Dylen Citta</v>
      </c>
      <c r="E19" s="1" t="str">
        <f>VLOOKUP(A:A,'NETSUITE DATA'!A:W,17,FALSE)</f>
        <v>Deeshal Muthusamimudah</v>
      </c>
      <c r="F19" s="106">
        <f>VLOOKUP(A:A,'NETSUITE DATA'!A:W,6,FALSE)</f>
        <v>42124</v>
      </c>
      <c r="G19" s="106">
        <f>VLOOKUP(A:A,'NETSUITE DATA'!A:W,13,FALSE)</f>
        <v>42475</v>
      </c>
    </row>
    <row r="20" spans="1:7" ht="14.45" hidden="1" x14ac:dyDescent="0.35">
      <c r="A20" s="1" t="s">
        <v>159</v>
      </c>
      <c r="B20" s="108">
        <f>VLOOKUP(A:A,'NETSUITE DATA'!A:W,23,FALSE)</f>
        <v>87</v>
      </c>
      <c r="C20" s="1">
        <f>VLOOKUP(A:A,'NETSUITE DATA'!A:D,4,FALSE)</f>
        <v>1584</v>
      </c>
      <c r="D20" s="1" t="str">
        <f>VLOOKUP(A:A,'NETSUITE DATA'!A:W,2,FALSE)</f>
        <v>Staline Lamarque</v>
      </c>
      <c r="E20" s="1" t="str">
        <f>VLOOKUP(A:A,'NETSUITE DATA'!A:W,17,FALSE)</f>
        <v>Deeshal Muthusamimudah</v>
      </c>
      <c r="F20" s="106">
        <f>VLOOKUP(A:A,'NETSUITE DATA'!A:W,6,FALSE)</f>
        <v>42394</v>
      </c>
      <c r="G20" s="106">
        <f>VLOOKUP(A:A,'NETSUITE DATA'!A:W,13,FALSE)</f>
        <v>42515</v>
      </c>
    </row>
    <row r="21" spans="1:7" ht="14.45" x14ac:dyDescent="0.35">
      <c r="A21" s="1" t="s">
        <v>47</v>
      </c>
      <c r="B21" s="108">
        <f>VLOOKUP(A:A,'NETSUITE DATA'!A:W,23,FALSE)</f>
        <v>211</v>
      </c>
      <c r="C21" s="1">
        <f>VLOOKUP(A:A,'NETSUITE DATA'!A:D,4,FALSE)</f>
        <v>9360</v>
      </c>
      <c r="D21" s="1" t="str">
        <f>VLOOKUP(A:A,'NETSUITE DATA'!A:W,2,FALSE)</f>
        <v>Tej Suroowan</v>
      </c>
      <c r="E21" s="1" t="str">
        <f>VLOOKUP(A:A,'NETSUITE DATA'!A:W,17,FALSE)</f>
        <v>Deeshal Muthusamimudah</v>
      </c>
      <c r="F21" s="106">
        <f>VLOOKUP(A:A,'NETSUITE DATA'!A:W,6,FALSE)</f>
        <v>42216</v>
      </c>
      <c r="G21" s="106">
        <f>VLOOKUP(A:A,'NETSUITE DATA'!A:W,13,FALSE)</f>
        <v>42489</v>
      </c>
    </row>
    <row r="22" spans="1:7" ht="14.45" x14ac:dyDescent="0.35">
      <c r="A22" s="1" t="s">
        <v>88</v>
      </c>
      <c r="B22" s="108">
        <f>VLOOKUP(A:A,'NETSUITE DATA'!A:W,23,FALSE)</f>
        <v>185</v>
      </c>
      <c r="C22" s="1">
        <f>VLOOKUP(A:A,'NETSUITE DATA'!A:D,4,FALSE)</f>
        <v>8970</v>
      </c>
      <c r="D22" s="1" t="str">
        <f>VLOOKUP(A:A,'NETSUITE DATA'!A:W,2,FALSE)</f>
        <v>Tej Suroowan</v>
      </c>
      <c r="E22" s="1" t="str">
        <f>VLOOKUP(A:A,'NETSUITE DATA'!A:W,17,FALSE)</f>
        <v>Deeshal Muthusamimudah</v>
      </c>
      <c r="F22" s="106">
        <f>VLOOKUP(A:A,'NETSUITE DATA'!A:W,6,FALSE)</f>
        <v>42247</v>
      </c>
      <c r="G22" s="106">
        <f>VLOOKUP(A:A,'NETSUITE DATA'!A:W,13,FALSE)</f>
        <v>42485</v>
      </c>
    </row>
    <row r="23" spans="1:7" ht="14.45" hidden="1" x14ac:dyDescent="0.35">
      <c r="A23" s="1" t="s">
        <v>183</v>
      </c>
      <c r="B23" s="108">
        <f>VLOOKUP(A:A,'NETSUITE DATA'!A:W,23,FALSE)</f>
        <v>363</v>
      </c>
      <c r="C23" s="1">
        <f>VLOOKUP(A:A,'NETSUITE DATA'!A:D,4,FALSE)</f>
        <v>5460</v>
      </c>
      <c r="D23" s="1" t="str">
        <f>VLOOKUP(A:A,'NETSUITE DATA'!A:W,2,FALSE)</f>
        <v>Natasha Manick</v>
      </c>
      <c r="E23" s="1" t="str">
        <f>VLOOKUP(A:A,'NETSUITE DATA'!A:W,17,FALSE)</f>
        <v>Deeshal Muthusamimudah</v>
      </c>
      <c r="F23" s="106" t="str">
        <f>VLOOKUP(A:A,'NETSUITE DATA'!A:W,6,FALSE)</f>
        <v/>
      </c>
      <c r="G23" s="106">
        <f>VLOOKUP(A:A,'NETSUITE DATA'!A:W,13,FALSE)</f>
        <v>42490</v>
      </c>
    </row>
    <row r="24" spans="1:7" ht="14.45" hidden="1" x14ac:dyDescent="0.35">
      <c r="A24" s="1" t="s">
        <v>163</v>
      </c>
      <c r="B24" s="108">
        <f>VLOOKUP(A:A,'NETSUITE DATA'!A:W,23,FALSE)</f>
        <v>149</v>
      </c>
      <c r="C24" s="1">
        <f>VLOOKUP(A:A,'NETSUITE DATA'!A:D,4,FALSE)</f>
        <v>2880</v>
      </c>
      <c r="D24" s="1" t="str">
        <f>VLOOKUP(A:A,'NETSUITE DATA'!A:W,2,FALSE)</f>
        <v>Tej Suroowan</v>
      </c>
      <c r="E24" s="1" t="str">
        <f>VLOOKUP(A:A,'NETSUITE DATA'!A:W,17,FALSE)</f>
        <v>Deeshal Muthusamimudah</v>
      </c>
      <c r="F24" s="106">
        <f>VLOOKUP(A:A,'NETSUITE DATA'!A:W,6,FALSE)</f>
        <v>42338</v>
      </c>
      <c r="G24" s="106">
        <f>VLOOKUP(A:A,'NETSUITE DATA'!A:W,13,FALSE)</f>
        <v>42521</v>
      </c>
    </row>
    <row r="25" spans="1:7" ht="14.45" hidden="1" x14ac:dyDescent="0.35">
      <c r="A25" s="1" t="s">
        <v>276</v>
      </c>
      <c r="B25" s="108">
        <f>VLOOKUP(A:A,'NETSUITE DATA'!A:W,23,FALSE)</f>
        <v>530</v>
      </c>
      <c r="C25" s="1">
        <f>VLOOKUP(A:A,'NETSUITE DATA'!A:D,4,FALSE)</f>
        <v>4320</v>
      </c>
      <c r="D25" s="1" t="str">
        <f>VLOOKUP(A:A,'NETSUITE DATA'!A:W,2,FALSE)</f>
        <v>Nishna Issory</v>
      </c>
      <c r="E25" s="1" t="str">
        <f>VLOOKUP(A:A,'NETSUITE DATA'!A:W,17,FALSE)</f>
        <v>Dean Bonsujet</v>
      </c>
      <c r="F25" s="106" t="str">
        <f>VLOOKUP(A:A,'NETSUITE DATA'!A:W,6,FALSE)</f>
        <v/>
      </c>
      <c r="G25" s="106">
        <f>VLOOKUP(A:A,'NETSUITE DATA'!A:W,13,FALSE)</f>
        <v>42514</v>
      </c>
    </row>
    <row r="26" spans="1:7" ht="14.45" hidden="1" x14ac:dyDescent="0.35">
      <c r="A26" s="1" t="s">
        <v>232</v>
      </c>
      <c r="B26" s="108">
        <f>VLOOKUP(A:A,'NETSUITE DATA'!A:W,23,FALSE)</f>
        <v>74</v>
      </c>
      <c r="C26" s="1">
        <f>VLOOKUP(A:A,'NETSUITE DATA'!A:D,4,FALSE)</f>
        <v>8736</v>
      </c>
      <c r="D26" s="1" t="str">
        <f>VLOOKUP(A:A,'NETSUITE DATA'!A:W,2,FALSE)</f>
        <v>Nishna Issory</v>
      </c>
      <c r="E26" s="1" t="str">
        <f>VLOOKUP(A:A,'NETSUITE DATA'!A:W,17,FALSE)</f>
        <v>Dean Bonsujet</v>
      </c>
      <c r="F26" s="106">
        <f>VLOOKUP(A:A,'NETSUITE DATA'!A:W,6,FALSE)</f>
        <v>42433</v>
      </c>
      <c r="G26" s="106">
        <f>VLOOKUP(A:A,'NETSUITE DATA'!A:W,13,FALSE)</f>
        <v>42536</v>
      </c>
    </row>
    <row r="27" spans="1:7" ht="14.45" x14ac:dyDescent="0.35">
      <c r="A27" s="1" t="s">
        <v>85</v>
      </c>
      <c r="B27" s="108">
        <f>VLOOKUP(A:A,'NETSUITE DATA'!A:W,23,FALSE)</f>
        <v>173</v>
      </c>
      <c r="C27" s="1">
        <f>VLOOKUP(A:A,'NETSUITE DATA'!A:D,4,FALSE)</f>
        <v>4680</v>
      </c>
      <c r="D27" s="1" t="str">
        <f>VLOOKUP(A:A,'NETSUITE DATA'!A:W,2,FALSE)</f>
        <v>Sehnaaz Bhuttoo</v>
      </c>
      <c r="E27" s="1" t="str">
        <f>VLOOKUP(A:A,'NETSUITE DATA'!A:W,17,FALSE)</f>
        <v>Dean Bonsujet</v>
      </c>
      <c r="F27" s="106">
        <f>VLOOKUP(A:A,'NETSUITE DATA'!A:W,6,FALSE)</f>
        <v>42247</v>
      </c>
      <c r="G27" s="106">
        <f>VLOOKUP(A:A,'NETSUITE DATA'!A:W,13,FALSE)</f>
        <v>42482</v>
      </c>
    </row>
    <row r="28" spans="1:7" ht="14.45" x14ac:dyDescent="0.35">
      <c r="A28" s="1" t="s">
        <v>106</v>
      </c>
      <c r="B28" s="108">
        <f>VLOOKUP(A:A,'NETSUITE DATA'!A:W,23,FALSE)</f>
        <v>157</v>
      </c>
      <c r="C28" s="1">
        <f>VLOOKUP(A:A,'NETSUITE DATA'!A:D,4,FALSE)</f>
        <v>1920</v>
      </c>
      <c r="D28" s="1" t="str">
        <f>VLOOKUP(A:A,'NETSUITE DATA'!A:W,2,FALSE)</f>
        <v>Dylen Citta</v>
      </c>
      <c r="E28" s="1" t="str">
        <f>VLOOKUP(A:A,'NETSUITE DATA'!A:W,17,FALSE)</f>
        <v>Deeshal Muthusamimudah</v>
      </c>
      <c r="F28" s="106">
        <f>VLOOKUP(A:A,'NETSUITE DATA'!A:W,6,FALSE)</f>
        <v>42277</v>
      </c>
      <c r="G28" s="106">
        <f>VLOOKUP(A:A,'NETSUITE DATA'!A:W,13,FALSE)</f>
        <v>42481</v>
      </c>
    </row>
    <row r="29" spans="1:7" ht="14.45" x14ac:dyDescent="0.35">
      <c r="A29" s="1" t="s">
        <v>108</v>
      </c>
      <c r="B29" s="108">
        <f>VLOOKUP(A:A,'NETSUITE DATA'!A:W,23,FALSE)</f>
        <v>142</v>
      </c>
      <c r="C29" s="1">
        <f>VLOOKUP(A:A,'NETSUITE DATA'!A:D,4,FALSE)</f>
        <v>3150</v>
      </c>
      <c r="D29" s="1" t="str">
        <f>VLOOKUP(A:A,'NETSUITE DATA'!A:W,2,FALSE)</f>
        <v>Deensha Bunhejee</v>
      </c>
      <c r="E29" s="1" t="str">
        <f>VLOOKUP(A:A,'NETSUITE DATA'!A:W,17,FALSE)</f>
        <v>Dean Bonsujet</v>
      </c>
      <c r="F29" s="106">
        <f>VLOOKUP(A:A,'NETSUITE DATA'!A:W,6,FALSE)</f>
        <v>42308</v>
      </c>
      <c r="G29" s="106">
        <f>VLOOKUP(A:A,'NETSUITE DATA'!A:W,13,FALSE)</f>
        <v>42482</v>
      </c>
    </row>
    <row r="30" spans="1:7" ht="14.45" hidden="1" x14ac:dyDescent="0.35">
      <c r="A30" s="1" t="s">
        <v>84</v>
      </c>
      <c r="B30" s="108">
        <f>VLOOKUP(A:A,'NETSUITE DATA'!A:W,23,FALSE)</f>
        <v>179</v>
      </c>
      <c r="C30" s="1">
        <f>VLOOKUP(A:A,'NETSUITE DATA'!A:D,4,FALSE)</f>
        <v>3900</v>
      </c>
      <c r="D30" s="1" t="str">
        <f>VLOOKUP(A:A,'NETSUITE DATA'!A:W,2,FALSE)</f>
        <v>Natasha Manick</v>
      </c>
      <c r="E30" s="1" t="str">
        <f>VLOOKUP(A:A,'NETSUITE DATA'!A:W,17,FALSE)</f>
        <v>Deeshal Muthusamimudah</v>
      </c>
      <c r="F30" s="106">
        <f>VLOOKUP(A:A,'NETSUITE DATA'!A:W,6,FALSE)</f>
        <v>42247</v>
      </c>
      <c r="G30" s="106">
        <f>VLOOKUP(A:A,'NETSUITE DATA'!A:W,13,FALSE)</f>
        <v>42490</v>
      </c>
    </row>
    <row r="31" spans="1:7" ht="14.45" x14ac:dyDescent="0.35">
      <c r="A31" s="1" t="s">
        <v>158</v>
      </c>
      <c r="B31" s="108">
        <f>VLOOKUP(A:A,'NETSUITE DATA'!A:W,23,FALSE)</f>
        <v>141</v>
      </c>
      <c r="C31" s="1">
        <f>VLOOKUP(A:A,'NETSUITE DATA'!A:D,4,FALSE)</f>
        <v>4320</v>
      </c>
      <c r="D31" s="1" t="str">
        <f>VLOOKUP(A:A,'NETSUITE DATA'!A:W,2,FALSE)</f>
        <v>Staline Lamarque</v>
      </c>
      <c r="E31" s="1" t="str">
        <f>VLOOKUP(A:A,'NETSUITE DATA'!A:W,17,FALSE)</f>
        <v>Deeshal Muthusamimudah</v>
      </c>
      <c r="F31" s="106">
        <f>VLOOKUP(A:A,'NETSUITE DATA'!A:W,6,FALSE)</f>
        <v>42308</v>
      </c>
      <c r="G31" s="106">
        <f>VLOOKUP(A:A,'NETSUITE DATA'!A:W,13,FALSE)</f>
        <v>42488</v>
      </c>
    </row>
    <row r="32" spans="1:7" ht="14.45" x14ac:dyDescent="0.35">
      <c r="A32" s="1" t="s">
        <v>139</v>
      </c>
      <c r="B32" s="108">
        <f>VLOOKUP(A:A,'NETSUITE DATA'!A:W,23,FALSE)</f>
        <v>125</v>
      </c>
      <c r="C32" s="1">
        <f>VLOOKUP(A:A,'NETSUITE DATA'!A:D,4,FALSE)</f>
        <v>1680</v>
      </c>
      <c r="D32" s="1" t="str">
        <f>VLOOKUP(A:A,'NETSUITE DATA'!A:W,2,FALSE)</f>
        <v>Deensha Bunhejee</v>
      </c>
      <c r="E32" s="1" t="str">
        <f>VLOOKUP(A:A,'NETSUITE DATA'!A:W,17,FALSE)</f>
        <v>Dean Bonsujet</v>
      </c>
      <c r="F32" s="106">
        <f>VLOOKUP(A:A,'NETSUITE DATA'!A:W,6,FALSE)</f>
        <v>42308</v>
      </c>
      <c r="G32" s="106">
        <f>VLOOKUP(A:A,'NETSUITE DATA'!A:W,13,FALSE)</f>
        <v>42488</v>
      </c>
    </row>
    <row r="33" spans="1:7" ht="14.45" hidden="1" x14ac:dyDescent="0.35">
      <c r="A33" s="1" t="s">
        <v>267</v>
      </c>
      <c r="B33" s="108">
        <f>VLOOKUP(A:A,'NETSUITE DATA'!A:W,23,FALSE)</f>
        <v>117</v>
      </c>
      <c r="C33" s="1">
        <f>VLOOKUP(A:A,'NETSUITE DATA'!A:D,4,FALSE)</f>
        <v>7200</v>
      </c>
      <c r="D33" s="1" t="str">
        <f>VLOOKUP(A:A,'NETSUITE DATA'!A:W,2,FALSE)</f>
        <v>Diny Sunnasy</v>
      </c>
      <c r="E33" s="1" t="str">
        <f>VLOOKUP(A:A,'NETSUITE DATA'!A:W,17,FALSE)</f>
        <v>Deeshal Muthusamimudah</v>
      </c>
      <c r="F33" s="106">
        <f>VLOOKUP(A:A,'NETSUITE DATA'!A:W,6,FALSE)</f>
        <v>42387</v>
      </c>
      <c r="G33" s="106">
        <f>VLOOKUP(A:A,'NETSUITE DATA'!A:W,13,FALSE)</f>
        <v>42551</v>
      </c>
    </row>
    <row r="34" spans="1:7" ht="14.45" hidden="1" x14ac:dyDescent="0.35">
      <c r="A34" s="1" t="s">
        <v>102</v>
      </c>
      <c r="B34" s="108">
        <f>VLOOKUP(A:A,'NETSUITE DATA'!A:W,23,FALSE)</f>
        <v>105</v>
      </c>
      <c r="C34" s="1">
        <f>VLOOKUP(A:A,'NETSUITE DATA'!A:D,4,FALSE)</f>
        <v>1488</v>
      </c>
      <c r="D34" s="1" t="str">
        <f>VLOOKUP(A:A,'NETSUITE DATA'!A:W,2,FALSE)</f>
        <v>Dylen Citta</v>
      </c>
      <c r="E34" s="1" t="str">
        <f>VLOOKUP(A:A,'NETSUITE DATA'!A:W,17,FALSE)</f>
        <v>Deeshal Muthusamimudah</v>
      </c>
      <c r="F34" s="106">
        <f>VLOOKUP(A:A,'NETSUITE DATA'!A:W,6,FALSE)</f>
        <v>42338</v>
      </c>
      <c r="G34" s="106">
        <f>VLOOKUP(A:A,'NETSUITE DATA'!A:W,13,FALSE)</f>
        <v>42493</v>
      </c>
    </row>
    <row r="35" spans="1:7" ht="14.45" x14ac:dyDescent="0.35">
      <c r="A35" s="1" t="s">
        <v>156</v>
      </c>
      <c r="B35" s="108">
        <f>VLOOKUP(A:A,'NETSUITE DATA'!A:W,23,FALSE)</f>
        <v>104</v>
      </c>
      <c r="C35" s="1">
        <f>VLOOKUP(A:A,'NETSUITE DATA'!A:D,4,FALSE)</f>
        <v>2016</v>
      </c>
      <c r="D35" s="1" t="str">
        <f>VLOOKUP(A:A,'NETSUITE DATA'!A:W,2,FALSE)</f>
        <v>Nishna Issory</v>
      </c>
      <c r="E35" s="1" t="str">
        <f>VLOOKUP(A:A,'NETSUITE DATA'!A:W,17,FALSE)</f>
        <v>Dean Bonsujet</v>
      </c>
      <c r="F35" s="106">
        <f>VLOOKUP(A:A,'NETSUITE DATA'!A:W,6,FALSE)</f>
        <v>42369</v>
      </c>
      <c r="G35" s="106">
        <f>VLOOKUP(A:A,'NETSUITE DATA'!A:W,13,FALSE)</f>
        <v>42488</v>
      </c>
    </row>
    <row r="36" spans="1:7" ht="14.45" x14ac:dyDescent="0.35">
      <c r="A36" s="1" t="s">
        <v>144</v>
      </c>
      <c r="B36" s="108">
        <f>VLOOKUP(A:A,'NETSUITE DATA'!A:W,23,FALSE)</f>
        <v>97</v>
      </c>
      <c r="C36" s="1">
        <f>VLOOKUP(A:A,'NETSUITE DATA'!A:D,4,FALSE)</f>
        <v>3840</v>
      </c>
      <c r="D36" s="1" t="str">
        <f>VLOOKUP(A:A,'NETSUITE DATA'!A:W,2,FALSE)</f>
        <v>Deensha Bunhejee</v>
      </c>
      <c r="E36" s="1" t="str">
        <f>VLOOKUP(A:A,'NETSUITE DATA'!A:W,17,FALSE)</f>
        <v>Dean Bonsujet</v>
      </c>
      <c r="F36" s="106">
        <f>VLOOKUP(A:A,'NETSUITE DATA'!A:W,6,FALSE)</f>
        <v>42369</v>
      </c>
      <c r="G36" s="106">
        <f>VLOOKUP(A:A,'NETSUITE DATA'!A:W,13,FALSE)</f>
        <v>42489</v>
      </c>
    </row>
    <row r="37" spans="1:7" ht="14.45" hidden="1" x14ac:dyDescent="0.35">
      <c r="A37" s="1" t="s">
        <v>152</v>
      </c>
      <c r="B37" s="108">
        <f>VLOOKUP(A:A,'NETSUITE DATA'!A:W,23,FALSE)</f>
        <v>101</v>
      </c>
      <c r="C37" s="1">
        <f>VLOOKUP(A:A,'NETSUITE DATA'!A:D,4,FALSE)</f>
        <v>1920</v>
      </c>
      <c r="D37" s="1" t="str">
        <f>VLOOKUP(A:A,'NETSUITE DATA'!A:W,2,FALSE)</f>
        <v>Dylen Citta</v>
      </c>
      <c r="E37" s="1" t="str">
        <f>VLOOKUP(A:A,'NETSUITE DATA'!A:W,17,FALSE)</f>
        <v>Deeshal Muthusamimudah</v>
      </c>
      <c r="F37" s="106">
        <f>VLOOKUP(A:A,'NETSUITE DATA'!A:W,6,FALSE)</f>
        <v>42369</v>
      </c>
      <c r="G37" s="106">
        <f>VLOOKUP(A:A,'NETSUITE DATA'!A:W,13,FALSE)</f>
        <v>42496</v>
      </c>
    </row>
    <row r="38" spans="1:7" ht="14.45" hidden="1" x14ac:dyDescent="0.35">
      <c r="A38" s="1" t="s">
        <v>68</v>
      </c>
      <c r="B38" s="108">
        <f>VLOOKUP(A:A,'NETSUITE DATA'!A:W,23,FALSE)</f>
        <v>231</v>
      </c>
      <c r="C38" s="1">
        <f>VLOOKUP(A:A,'NETSUITE DATA'!A:D,4,FALSE)</f>
        <v>3672</v>
      </c>
      <c r="D38" s="1" t="str">
        <f>VLOOKUP(A:A,'NETSUITE DATA'!A:W,2,FALSE)</f>
        <v>Tej Suroowan</v>
      </c>
      <c r="E38" s="1" t="str">
        <f>VLOOKUP(A:A,'NETSUITE DATA'!A:W,17,FALSE)</f>
        <v>Deeshal Muthusamimudah</v>
      </c>
      <c r="F38" s="106">
        <f>VLOOKUP(A:A,'NETSUITE DATA'!A:W,6,FALSE)</f>
        <v>42216</v>
      </c>
      <c r="G38" s="106">
        <f>VLOOKUP(A:A,'NETSUITE DATA'!A:W,13,FALSE)</f>
        <v>42521</v>
      </c>
    </row>
    <row r="39" spans="1:7" ht="14.45" hidden="1" x14ac:dyDescent="0.35">
      <c r="A39" s="1" t="s">
        <v>141</v>
      </c>
      <c r="B39" s="108">
        <f>VLOOKUP(A:A,'NETSUITE DATA'!A:W,23,FALSE)</f>
        <v>122</v>
      </c>
      <c r="C39" s="1">
        <f>VLOOKUP(A:A,'NETSUITE DATA'!A:D,4,FALSE)</f>
        <v>14400</v>
      </c>
      <c r="D39" s="1" t="str">
        <f>VLOOKUP(A:A,'NETSUITE DATA'!A:W,2,FALSE)</f>
        <v>Deensha Bunhejee</v>
      </c>
      <c r="E39" s="1" t="str">
        <f>VLOOKUP(A:A,'NETSUITE DATA'!A:W,17,FALSE)</f>
        <v>Dean Bonsujet</v>
      </c>
      <c r="F39" s="106">
        <f>VLOOKUP(A:A,'NETSUITE DATA'!A:W,6,FALSE)</f>
        <v>42352</v>
      </c>
      <c r="G39" s="106">
        <f>VLOOKUP(A:A,'NETSUITE DATA'!A:W,13,FALSE)</f>
        <v>42516</v>
      </c>
    </row>
    <row r="40" spans="1:7" ht="14.45" x14ac:dyDescent="0.35">
      <c r="A40" s="1" t="s">
        <v>100</v>
      </c>
      <c r="B40" s="108">
        <f>VLOOKUP(A:A,'NETSUITE DATA'!A:W,23,FALSE)</f>
        <v>96</v>
      </c>
      <c r="C40" s="1">
        <f>VLOOKUP(A:A,'NETSUITE DATA'!A:D,4,FALSE)</f>
        <v>720</v>
      </c>
      <c r="D40" s="1" t="str">
        <f>VLOOKUP(A:A,'NETSUITE DATA'!A:W,2,FALSE)</f>
        <v>Dylen Citta</v>
      </c>
      <c r="E40" s="1" t="str">
        <f>VLOOKUP(A:A,'NETSUITE DATA'!A:W,17,FALSE)</f>
        <v>Deeshal Muthusamimudah</v>
      </c>
      <c r="F40" s="106">
        <f>VLOOKUP(A:A,'NETSUITE DATA'!A:W,6,FALSE)</f>
        <v>42369</v>
      </c>
      <c r="G40" s="106">
        <f>VLOOKUP(A:A,'NETSUITE DATA'!A:W,13,FALSE)</f>
        <v>42475</v>
      </c>
    </row>
    <row r="41" spans="1:7" ht="14.45" hidden="1" x14ac:dyDescent="0.35">
      <c r="A41" s="1" t="s">
        <v>151</v>
      </c>
      <c r="B41" s="108">
        <f>VLOOKUP(A:A,'NETSUITE DATA'!A:W,23,FALSE)</f>
        <v>97</v>
      </c>
      <c r="C41" s="1">
        <f>VLOOKUP(A:A,'NETSUITE DATA'!A:D,4,FALSE)</f>
        <v>1632</v>
      </c>
      <c r="D41" s="1" t="str">
        <f>VLOOKUP(A:A,'NETSUITE DATA'!A:W,2,FALSE)</f>
        <v>Dylen Citta</v>
      </c>
      <c r="E41" s="1" t="str">
        <f>VLOOKUP(A:A,'NETSUITE DATA'!A:W,17,FALSE)</f>
        <v>Deeshal Muthusamimudah</v>
      </c>
      <c r="F41" s="106">
        <f>VLOOKUP(A:A,'NETSUITE DATA'!A:W,6,FALSE)</f>
        <v>42369</v>
      </c>
      <c r="G41" s="106">
        <f>VLOOKUP(A:A,'NETSUITE DATA'!A:W,13,FALSE)</f>
        <v>42492</v>
      </c>
    </row>
    <row r="42" spans="1:7" ht="14.45" x14ac:dyDescent="0.35">
      <c r="A42" s="1" t="s">
        <v>150</v>
      </c>
      <c r="B42" s="108">
        <f>VLOOKUP(A:A,'NETSUITE DATA'!A:W,23,FALSE)</f>
        <v>86</v>
      </c>
      <c r="C42" s="1">
        <f>VLOOKUP(A:A,'NETSUITE DATA'!A:D,4,FALSE)</f>
        <v>1800</v>
      </c>
      <c r="D42" s="1" t="str">
        <f>VLOOKUP(A:A,'NETSUITE DATA'!A:W,2,FALSE)</f>
        <v>Doobmanee Bedadun</v>
      </c>
      <c r="E42" s="1" t="str">
        <f>VLOOKUP(A:A,'NETSUITE DATA'!A:W,17,FALSE)</f>
        <v>Dean Bonsujet</v>
      </c>
      <c r="F42" s="106">
        <f>VLOOKUP(A:A,'NETSUITE DATA'!A:W,6,FALSE)</f>
        <v>42356</v>
      </c>
      <c r="G42" s="106">
        <f>VLOOKUP(A:A,'NETSUITE DATA'!A:W,13,FALSE)</f>
        <v>42475</v>
      </c>
    </row>
  </sheetData>
  <autoFilter ref="A1:G42">
    <filterColumn colId="6">
      <filters>
        <dateGroupItem year="2016" month="4" day="15" dateTimeGrouping="day"/>
        <dateGroupItem year="2016" month="4" day="18" dateTimeGrouping="day"/>
        <dateGroupItem year="2016" month="4" day="21" dateTimeGrouping="day"/>
        <dateGroupItem year="2016" month="4" day="22" dateTimeGrouping="day"/>
        <dateGroupItem year="2016" month="4" day="25" dateTimeGrouping="day"/>
        <dateGroupItem year="2016" month="4" day="28" dateTimeGrouping="day"/>
        <dateGroupItem year="2016" month="4" day="29" dateTimeGrouping="day"/>
      </filters>
    </filterColumn>
    <sortState ref="A3:G42">
      <sortCondition descending="1" ref="B2:B42"/>
    </sortState>
  </autoFilter>
  <sortState ref="A2:G45">
    <sortCondition descending="1" ref="B2:B45"/>
  </sortState>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37"/>
  <sheetViews>
    <sheetView workbookViewId="0">
      <selection activeCell="G12" sqref="G12"/>
    </sheetView>
  </sheetViews>
  <sheetFormatPr defaultRowHeight="15" x14ac:dyDescent="0.25"/>
  <cols>
    <col min="1" max="1" width="12.5703125" customWidth="1"/>
    <col min="2" max="2" width="31.7109375" customWidth="1"/>
    <col min="3" max="3" width="10.85546875" bestFit="1" customWidth="1"/>
    <col min="4" max="4" width="8.42578125" style="45" bestFit="1" customWidth="1"/>
    <col min="5" max="5" width="13.140625" bestFit="1" customWidth="1"/>
    <col min="6" max="6" width="11.5703125" bestFit="1" customWidth="1"/>
    <col min="7" max="7" width="17.7109375" bestFit="1" customWidth="1"/>
    <col min="8" max="8" width="47.28515625" bestFit="1" customWidth="1"/>
    <col min="9" max="9" width="42.42578125" bestFit="1" customWidth="1"/>
    <col min="10" max="10" width="74.7109375" bestFit="1" customWidth="1"/>
    <col min="11" max="11" width="51.85546875" bestFit="1" customWidth="1"/>
    <col min="12" max="12" width="41.42578125" bestFit="1" customWidth="1"/>
    <col min="13" max="13" width="48.7109375" bestFit="1" customWidth="1"/>
    <col min="14" max="14" width="38.42578125" bestFit="1" customWidth="1"/>
    <col min="15" max="15" width="42" bestFit="1" customWidth="1"/>
    <col min="16" max="16" width="33.5703125" bestFit="1" customWidth="1"/>
    <col min="17" max="17" width="66.5703125" bestFit="1" customWidth="1"/>
    <col min="18" max="18" width="18.140625" bestFit="1" customWidth="1"/>
    <col min="19" max="19" width="73.42578125" bestFit="1" customWidth="1"/>
    <col min="20" max="20" width="42.140625" bestFit="1" customWidth="1"/>
    <col min="21" max="21" width="33.85546875" bestFit="1" customWidth="1"/>
    <col min="22" max="22" width="69.140625" bestFit="1" customWidth="1"/>
    <col min="23" max="23" width="16.7109375" bestFit="1" customWidth="1"/>
    <col min="24" max="24" width="20" bestFit="1" customWidth="1"/>
    <col min="25" max="25" width="20.85546875" bestFit="1" customWidth="1"/>
    <col min="26" max="26" width="24.140625" bestFit="1" customWidth="1"/>
    <col min="27" max="27" width="25.42578125" bestFit="1" customWidth="1"/>
    <col min="28" max="28" width="15.85546875" bestFit="1" customWidth="1"/>
    <col min="29" max="29" width="14" bestFit="1" customWidth="1"/>
    <col min="30" max="30" width="18.42578125" bestFit="1" customWidth="1"/>
    <col min="31" max="31" width="16.5703125" bestFit="1" customWidth="1"/>
    <col min="32" max="32" width="23.28515625" bestFit="1" customWidth="1"/>
    <col min="33" max="33" width="18.42578125" bestFit="1" customWidth="1"/>
    <col min="34" max="34" width="13.85546875" bestFit="1" customWidth="1"/>
    <col min="35" max="35" width="24.28515625" bestFit="1" customWidth="1"/>
    <col min="36" max="36" width="21.42578125" bestFit="1" customWidth="1"/>
    <col min="37" max="37" width="31.7109375" bestFit="1" customWidth="1"/>
    <col min="38" max="38" width="45.42578125" bestFit="1" customWidth="1"/>
    <col min="39" max="39" width="46.7109375" bestFit="1" customWidth="1"/>
    <col min="40" max="40" width="23" bestFit="1" customWidth="1"/>
    <col min="41" max="41" width="44.140625" bestFit="1" customWidth="1"/>
    <col min="42" max="42" width="28.85546875" bestFit="1" customWidth="1"/>
    <col min="43" max="43" width="20.140625" bestFit="1" customWidth="1"/>
    <col min="44" max="44" width="22.85546875" bestFit="1" customWidth="1"/>
    <col min="45" max="45" width="20.85546875" bestFit="1" customWidth="1"/>
    <col min="46" max="46" width="23.140625" bestFit="1" customWidth="1"/>
    <col min="47" max="47" width="20.7109375" bestFit="1" customWidth="1"/>
    <col min="48" max="48" width="30" bestFit="1" customWidth="1"/>
    <col min="49" max="49" width="73.140625" bestFit="1" customWidth="1"/>
    <col min="50" max="50" width="16.140625" bestFit="1" customWidth="1"/>
    <col min="51" max="51" width="16" bestFit="1" customWidth="1"/>
    <col min="52" max="52" width="34.7109375" bestFit="1" customWidth="1"/>
    <col min="53" max="53" width="21.140625" bestFit="1" customWidth="1"/>
    <col min="54" max="54" width="15.42578125" bestFit="1" customWidth="1"/>
    <col min="55" max="55" width="27.85546875" bestFit="1" customWidth="1"/>
    <col min="56" max="56" width="14.28515625" bestFit="1" customWidth="1"/>
    <col min="57" max="57" width="27.140625" bestFit="1" customWidth="1"/>
    <col min="58" max="58" width="32.85546875" bestFit="1" customWidth="1"/>
    <col min="59" max="59" width="32.42578125" bestFit="1" customWidth="1"/>
    <col min="60" max="60" width="43.7109375" bestFit="1" customWidth="1"/>
    <col min="61" max="61" width="12.7109375" bestFit="1" customWidth="1"/>
    <col min="62" max="62" width="36.85546875" bestFit="1" customWidth="1"/>
    <col min="63" max="63" width="41.140625" bestFit="1" customWidth="1"/>
    <col min="64" max="64" width="50.140625" bestFit="1" customWidth="1"/>
    <col min="65" max="65" width="21.85546875" bestFit="1" customWidth="1"/>
    <col min="66" max="66" width="60.5703125" bestFit="1" customWidth="1"/>
    <col min="67" max="67" width="65.140625" bestFit="1" customWidth="1"/>
    <col min="68" max="68" width="32.85546875" bestFit="1" customWidth="1"/>
    <col min="69" max="69" width="52.5703125" bestFit="1" customWidth="1"/>
    <col min="70" max="70" width="39.85546875" bestFit="1" customWidth="1"/>
    <col min="71" max="71" width="29.140625" bestFit="1" customWidth="1"/>
    <col min="72" max="72" width="28.5703125" bestFit="1" customWidth="1"/>
    <col min="73" max="73" width="47.7109375" bestFit="1" customWidth="1"/>
    <col min="74" max="74" width="34.140625" bestFit="1" customWidth="1"/>
    <col min="75" max="75" width="32.85546875" bestFit="1" customWidth="1"/>
    <col min="76" max="76" width="13.85546875" bestFit="1" customWidth="1"/>
    <col min="77" max="77" width="15.85546875" bestFit="1" customWidth="1"/>
    <col min="78" max="78" width="27.5703125" bestFit="1" customWidth="1"/>
    <col min="79" max="79" width="34" bestFit="1" customWidth="1"/>
    <col min="80" max="80" width="27.140625" bestFit="1" customWidth="1"/>
    <col min="81" max="81" width="14.42578125" bestFit="1" customWidth="1"/>
    <col min="82" max="82" width="20.42578125" bestFit="1" customWidth="1"/>
    <col min="83" max="83" width="45" bestFit="1" customWidth="1"/>
    <col min="84" max="84" width="27.85546875" bestFit="1" customWidth="1"/>
    <col min="85" max="85" width="57.85546875" bestFit="1" customWidth="1"/>
    <col min="86" max="86" width="23.42578125" bestFit="1" customWidth="1"/>
    <col min="87" max="87" width="16.42578125" bestFit="1" customWidth="1"/>
    <col min="88" max="88" width="73.42578125" bestFit="1" customWidth="1"/>
    <col min="89" max="89" width="30.5703125" bestFit="1" customWidth="1"/>
    <col min="90" max="90" width="28.140625" bestFit="1" customWidth="1"/>
    <col min="91" max="91" width="21.140625" bestFit="1" customWidth="1"/>
    <col min="92" max="92" width="14" bestFit="1" customWidth="1"/>
    <col min="93" max="93" width="57.7109375" bestFit="1" customWidth="1"/>
    <col min="94" max="94" width="25.42578125" bestFit="1" customWidth="1"/>
    <col min="95" max="95" width="23.42578125" bestFit="1" customWidth="1"/>
    <col min="96" max="96" width="27.5703125" bestFit="1" customWidth="1"/>
    <col min="97" max="97" width="9.28515625" bestFit="1" customWidth="1"/>
    <col min="98" max="98" width="31.85546875" bestFit="1" customWidth="1"/>
    <col min="99" max="99" width="24.140625" bestFit="1" customWidth="1"/>
    <col min="100" max="100" width="10.5703125" bestFit="1" customWidth="1"/>
    <col min="101" max="101" width="17.5703125" bestFit="1" customWidth="1"/>
    <col min="102" max="102" width="26.42578125" bestFit="1" customWidth="1"/>
    <col min="103" max="103" width="55.42578125" bestFit="1" customWidth="1"/>
    <col min="104" max="104" width="25" bestFit="1" customWidth="1"/>
    <col min="105" max="105" width="16.140625" bestFit="1" customWidth="1"/>
    <col min="106" max="106" width="23.5703125" bestFit="1" customWidth="1"/>
    <col min="107" max="107" width="42.5703125" bestFit="1" customWidth="1"/>
    <col min="108" max="108" width="27.42578125" bestFit="1" customWidth="1"/>
    <col min="109" max="109" width="23.140625" bestFit="1" customWidth="1"/>
    <col min="110" max="110" width="18.85546875" bestFit="1" customWidth="1"/>
    <col min="111" max="111" width="36.42578125" bestFit="1" customWidth="1"/>
    <col min="112" max="112" width="50.42578125" bestFit="1" customWidth="1"/>
    <col min="113" max="113" width="18.5703125" bestFit="1" customWidth="1"/>
    <col min="114" max="114" width="25.85546875" bestFit="1" customWidth="1"/>
    <col min="115" max="115" width="17.28515625" bestFit="1" customWidth="1"/>
    <col min="116" max="116" width="19.7109375" bestFit="1" customWidth="1"/>
    <col min="117" max="117" width="45.5703125" bestFit="1" customWidth="1"/>
    <col min="118" max="118" width="37.140625" bestFit="1" customWidth="1"/>
    <col min="119" max="119" width="44.5703125" bestFit="1" customWidth="1"/>
    <col min="120" max="120" width="18.5703125" bestFit="1" customWidth="1"/>
    <col min="121" max="121" width="12.140625" bestFit="1" customWidth="1"/>
    <col min="122" max="122" width="31.28515625" bestFit="1" customWidth="1"/>
    <col min="123" max="123" width="30.140625" bestFit="1" customWidth="1"/>
    <col min="124" max="124" width="23.85546875" bestFit="1" customWidth="1"/>
    <col min="125" max="125" width="20.42578125" bestFit="1" customWidth="1"/>
    <col min="126" max="126" width="28.42578125" bestFit="1" customWidth="1"/>
    <col min="127" max="127" width="14.7109375" bestFit="1" customWidth="1"/>
    <col min="128" max="128" width="23.85546875" bestFit="1" customWidth="1"/>
    <col min="129" max="129" width="20.85546875" bestFit="1" customWidth="1"/>
    <col min="130" max="130" width="21.85546875" bestFit="1" customWidth="1"/>
    <col min="131" max="131" width="20.5703125" bestFit="1" customWidth="1"/>
    <col min="132" max="132" width="27.140625" bestFit="1" customWidth="1"/>
    <col min="133" max="133" width="32.140625" bestFit="1" customWidth="1"/>
    <col min="134" max="134" width="20" bestFit="1" customWidth="1"/>
    <col min="135" max="135" width="24.85546875" bestFit="1" customWidth="1"/>
    <col min="136" max="136" width="24.42578125" bestFit="1" customWidth="1"/>
    <col min="137" max="137" width="28.5703125" bestFit="1" customWidth="1"/>
    <col min="138" max="138" width="20.140625" bestFit="1" customWidth="1"/>
    <col min="139" max="139" width="33.42578125" bestFit="1" customWidth="1"/>
    <col min="140" max="140" width="16.140625" bestFit="1" customWidth="1"/>
    <col min="141" max="141" width="24.85546875" bestFit="1" customWidth="1"/>
    <col min="142" max="142" width="21.140625" bestFit="1" customWidth="1"/>
    <col min="143" max="143" width="30.5703125" bestFit="1" customWidth="1"/>
    <col min="144" max="144" width="28.5703125" bestFit="1" customWidth="1"/>
    <col min="145" max="145" width="27.140625" bestFit="1" customWidth="1"/>
    <col min="146" max="146" width="22.42578125" bestFit="1" customWidth="1"/>
    <col min="147" max="147" width="32.42578125" bestFit="1" customWidth="1"/>
    <col min="148" max="148" width="20.42578125" bestFit="1" customWidth="1"/>
    <col min="149" max="149" width="40.140625" bestFit="1" customWidth="1"/>
    <col min="150" max="150" width="27.140625" bestFit="1" customWidth="1"/>
    <col min="151" max="151" width="18.7109375" bestFit="1" customWidth="1"/>
    <col min="152" max="152" width="22.5703125" bestFit="1" customWidth="1"/>
    <col min="153" max="153" width="18.42578125" bestFit="1" customWidth="1"/>
    <col min="154" max="154" width="14.5703125" bestFit="1" customWidth="1"/>
    <col min="155" max="155" width="20.28515625" bestFit="1" customWidth="1"/>
    <col min="156" max="156" width="21.28515625" bestFit="1" customWidth="1"/>
    <col min="157" max="157" width="26.85546875" bestFit="1" customWidth="1"/>
    <col min="158" max="158" width="22.42578125" bestFit="1" customWidth="1"/>
    <col min="159" max="159" width="24.140625" bestFit="1" customWidth="1"/>
    <col min="160" max="160" width="40.42578125" bestFit="1" customWidth="1"/>
    <col min="161" max="161" width="39.140625" bestFit="1" customWidth="1"/>
    <col min="162" max="162" width="12.140625" bestFit="1" customWidth="1"/>
    <col min="163" max="163" width="18.42578125" bestFit="1" customWidth="1"/>
    <col min="164" max="164" width="18" bestFit="1" customWidth="1"/>
    <col min="165" max="165" width="31" bestFit="1" customWidth="1"/>
    <col min="166" max="166" width="21.28515625" bestFit="1" customWidth="1"/>
    <col min="167" max="167" width="39.5703125" bestFit="1" customWidth="1"/>
    <col min="168" max="168" width="14.7109375" bestFit="1" customWidth="1"/>
    <col min="169" max="169" width="35.85546875" bestFit="1" customWidth="1"/>
    <col min="170" max="170" width="25.42578125" bestFit="1" customWidth="1"/>
    <col min="171" max="171" width="34.85546875" bestFit="1" customWidth="1"/>
    <col min="172" max="172" width="24.85546875" bestFit="1" customWidth="1"/>
    <col min="173" max="173" width="40.140625" bestFit="1" customWidth="1"/>
    <col min="174" max="174" width="18.85546875" bestFit="1" customWidth="1"/>
    <col min="175" max="175" width="19.5703125" bestFit="1" customWidth="1"/>
    <col min="176" max="176" width="35.140625" bestFit="1" customWidth="1"/>
    <col min="177" max="177" width="8.85546875" bestFit="1" customWidth="1"/>
    <col min="178" max="178" width="14.28515625" bestFit="1" customWidth="1"/>
    <col min="179" max="179" width="19" bestFit="1" customWidth="1"/>
    <col min="180" max="180" width="26.85546875" bestFit="1" customWidth="1"/>
    <col min="181" max="181" width="22.28515625" bestFit="1" customWidth="1"/>
    <col min="182" max="182" width="23.28515625" bestFit="1" customWidth="1"/>
    <col min="183" max="183" width="21.42578125" bestFit="1" customWidth="1"/>
    <col min="184" max="184" width="8.5703125" customWidth="1"/>
    <col min="185" max="185" width="8.85546875" bestFit="1" customWidth="1"/>
    <col min="186" max="186" width="10.42578125" bestFit="1" customWidth="1"/>
    <col min="187" max="187" width="17.5703125" bestFit="1" customWidth="1"/>
    <col min="188" max="188" width="18.85546875" bestFit="1" customWidth="1"/>
    <col min="189" max="189" width="26.42578125" bestFit="1" customWidth="1"/>
    <col min="190" max="190" width="31" bestFit="1" customWidth="1"/>
    <col min="191" max="191" width="38.140625" bestFit="1" customWidth="1"/>
    <col min="192" max="192" width="11.42578125" bestFit="1" customWidth="1"/>
    <col min="193" max="193" width="34.85546875" bestFit="1" customWidth="1"/>
    <col min="194" max="194" width="36.7109375" bestFit="1" customWidth="1"/>
    <col min="195" max="195" width="39.140625" bestFit="1" customWidth="1"/>
    <col min="196" max="196" width="8.42578125" customWidth="1"/>
    <col min="197" max="197" width="20.42578125" bestFit="1" customWidth="1"/>
    <col min="198" max="198" width="35.28515625" bestFit="1" customWidth="1"/>
    <col min="199" max="199" width="19" bestFit="1" customWidth="1"/>
    <col min="200" max="200" width="21.5703125" bestFit="1" customWidth="1"/>
    <col min="201" max="201" width="24.5703125" bestFit="1" customWidth="1"/>
    <col min="202" max="202" width="38.85546875" bestFit="1" customWidth="1"/>
    <col min="203" max="203" width="55.42578125" bestFit="1" customWidth="1"/>
    <col min="205" max="205" width="21.85546875" bestFit="1" customWidth="1"/>
    <col min="206" max="206" width="29.85546875" bestFit="1" customWidth="1"/>
    <col min="207" max="207" width="18.42578125" bestFit="1" customWidth="1"/>
    <col min="208" max="208" width="53" bestFit="1" customWidth="1"/>
    <col min="209" max="209" width="33.7109375" bestFit="1" customWidth="1"/>
    <col min="210" max="210" width="37.85546875" bestFit="1" customWidth="1"/>
    <col min="211" max="211" width="33.85546875" bestFit="1" customWidth="1"/>
    <col min="212" max="212" width="18.28515625" bestFit="1" customWidth="1"/>
    <col min="213" max="213" width="22.140625" bestFit="1" customWidth="1"/>
    <col min="214" max="214" width="17.5703125" bestFit="1" customWidth="1"/>
    <col min="215" max="215" width="34.42578125" bestFit="1" customWidth="1"/>
    <col min="216" max="216" width="30.42578125" bestFit="1" customWidth="1"/>
    <col min="217" max="217" width="85.140625" bestFit="1" customWidth="1"/>
    <col min="218" max="218" width="39.5703125" bestFit="1" customWidth="1"/>
    <col min="219" max="219" width="15.42578125" bestFit="1" customWidth="1"/>
    <col min="220" max="220" width="37.7109375" bestFit="1" customWidth="1"/>
    <col min="221" max="221" width="32.28515625" bestFit="1" customWidth="1"/>
    <col min="222" max="222" width="20.7109375" bestFit="1" customWidth="1"/>
    <col min="223" max="223" width="33" bestFit="1" customWidth="1"/>
    <col min="224" max="224" width="19.7109375" bestFit="1" customWidth="1"/>
    <col min="225" max="225" width="19.140625" bestFit="1" customWidth="1"/>
    <col min="226" max="226" width="18.42578125" bestFit="1" customWidth="1"/>
    <col min="227" max="227" width="16.5703125" bestFit="1" customWidth="1"/>
    <col min="228" max="228" width="10.7109375" bestFit="1" customWidth="1"/>
  </cols>
  <sheetData>
    <row r="1" spans="1:6" x14ac:dyDescent="0.25">
      <c r="A1" s="69" t="s">
        <v>61</v>
      </c>
      <c r="B1" s="69" t="s">
        <v>62</v>
      </c>
      <c r="C1" s="69" t="s">
        <v>63</v>
      </c>
      <c r="D1" s="70"/>
      <c r="E1" s="69" t="s">
        <v>64</v>
      </c>
      <c r="F1" s="69" t="s">
        <v>65</v>
      </c>
    </row>
    <row r="2" spans="1:6" x14ac:dyDescent="0.25">
      <c r="A2" s="96">
        <v>160</v>
      </c>
      <c r="B2" s="97" t="s">
        <v>23</v>
      </c>
      <c r="C2" s="20">
        <v>3192</v>
      </c>
      <c r="D2" s="98" t="s">
        <v>115</v>
      </c>
      <c r="E2" s="21">
        <v>42101</v>
      </c>
      <c r="F2" s="98">
        <v>42266.708333333336</v>
      </c>
    </row>
    <row r="3" spans="1:6" x14ac:dyDescent="0.25">
      <c r="A3" s="96">
        <v>175</v>
      </c>
      <c r="B3" s="97" t="s">
        <v>34</v>
      </c>
      <c r="C3" s="20">
        <v>13680</v>
      </c>
      <c r="D3" s="98" t="s">
        <v>115</v>
      </c>
      <c r="E3" s="21">
        <v>42086</v>
      </c>
      <c r="F3" s="98">
        <v>42292.708333333336</v>
      </c>
    </row>
    <row r="4" spans="1:6" x14ac:dyDescent="0.25">
      <c r="A4" s="79">
        <v>244</v>
      </c>
      <c r="B4" s="80" t="s">
        <v>41</v>
      </c>
      <c r="C4" s="81">
        <v>9378.7199999999993</v>
      </c>
      <c r="D4" s="82"/>
      <c r="E4" s="83">
        <v>42017</v>
      </c>
      <c r="F4" s="84"/>
    </row>
    <row r="5" spans="1:6" x14ac:dyDescent="0.25">
      <c r="A5" s="96">
        <v>116</v>
      </c>
      <c r="B5" s="97" t="s">
        <v>8</v>
      </c>
      <c r="C5" s="20">
        <v>4800</v>
      </c>
      <c r="D5" s="98" t="s">
        <v>115</v>
      </c>
      <c r="E5" s="21">
        <v>42145</v>
      </c>
      <c r="F5" s="98">
        <v>42292.708333333336</v>
      </c>
    </row>
    <row r="6" spans="1:6" x14ac:dyDescent="0.25">
      <c r="A6" s="79">
        <v>108</v>
      </c>
      <c r="B6" s="85" t="s">
        <v>36</v>
      </c>
      <c r="C6" s="81">
        <v>4848</v>
      </c>
      <c r="D6" s="82"/>
      <c r="E6" s="83">
        <v>42153</v>
      </c>
      <c r="F6" s="84">
        <v>42280.708333333336</v>
      </c>
    </row>
    <row r="7" spans="1:6" x14ac:dyDescent="0.25">
      <c r="A7" s="96">
        <v>117</v>
      </c>
      <c r="B7" s="97" t="s">
        <v>50</v>
      </c>
      <c r="C7" s="20">
        <v>7020</v>
      </c>
      <c r="D7" s="99" t="s">
        <v>115</v>
      </c>
      <c r="E7" s="21">
        <v>42144</v>
      </c>
      <c r="F7" s="98">
        <v>42273.708333333336</v>
      </c>
    </row>
    <row r="8" spans="1:6" x14ac:dyDescent="0.25">
      <c r="A8" s="86">
        <v>104</v>
      </c>
      <c r="B8" s="87" t="s">
        <v>42</v>
      </c>
      <c r="C8" s="88">
        <v>2361.6</v>
      </c>
      <c r="D8" s="89"/>
      <c r="E8" s="90">
        <v>42157</v>
      </c>
      <c r="F8" s="91">
        <v>42323.708333333336</v>
      </c>
    </row>
    <row r="9" spans="1:6" x14ac:dyDescent="0.25">
      <c r="A9" s="29">
        <v>276</v>
      </c>
      <c r="B9" s="13" t="s">
        <v>44</v>
      </c>
      <c r="C9" s="10">
        <v>7200</v>
      </c>
      <c r="D9" s="12"/>
      <c r="E9" s="11">
        <v>41985</v>
      </c>
      <c r="F9" s="30">
        <v>42324</v>
      </c>
    </row>
    <row r="10" spans="1:6" x14ac:dyDescent="0.25">
      <c r="A10" s="29">
        <v>174</v>
      </c>
      <c r="B10" s="9" t="s">
        <v>59</v>
      </c>
      <c r="C10" s="10">
        <v>4195.2</v>
      </c>
      <c r="D10" s="12"/>
      <c r="E10" s="11">
        <v>42087</v>
      </c>
      <c r="F10" s="30">
        <v>42292.708333333336</v>
      </c>
    </row>
    <row r="11" spans="1:6" x14ac:dyDescent="0.25">
      <c r="A11" s="71">
        <v>167</v>
      </c>
      <c r="B11" s="76" t="s">
        <v>11</v>
      </c>
      <c r="C11" s="72">
        <v>9849.6</v>
      </c>
      <c r="D11" s="77"/>
      <c r="E11" s="74">
        <v>42094</v>
      </c>
      <c r="F11" s="75">
        <v>42292.708333333336</v>
      </c>
    </row>
    <row r="12" spans="1:6" ht="30" x14ac:dyDescent="0.25">
      <c r="A12" s="96">
        <v>146</v>
      </c>
      <c r="B12" s="100" t="s">
        <v>46</v>
      </c>
      <c r="C12" s="20">
        <v>1488</v>
      </c>
      <c r="D12" s="99" t="s">
        <v>115</v>
      </c>
      <c r="E12" s="21">
        <v>42115</v>
      </c>
      <c r="F12" s="98">
        <v>42291.708333333336</v>
      </c>
    </row>
    <row r="13" spans="1:6" x14ac:dyDescent="0.25">
      <c r="A13" s="96">
        <v>124</v>
      </c>
      <c r="B13" s="97" t="s">
        <v>27</v>
      </c>
      <c r="C13" s="20">
        <v>4320</v>
      </c>
      <c r="D13" s="99" t="s">
        <v>115</v>
      </c>
      <c r="E13" s="21">
        <v>42137</v>
      </c>
      <c r="F13" s="98">
        <v>42353.708333333336</v>
      </c>
    </row>
    <row r="14" spans="1:6" x14ac:dyDescent="0.25">
      <c r="A14" s="96">
        <v>95</v>
      </c>
      <c r="B14" s="100" t="s">
        <v>58</v>
      </c>
      <c r="C14" s="20">
        <v>2142</v>
      </c>
      <c r="D14" s="99" t="s">
        <v>115</v>
      </c>
      <c r="E14" s="21">
        <v>42166</v>
      </c>
      <c r="F14" s="98">
        <v>42321.708333333336</v>
      </c>
    </row>
    <row r="15" spans="1:6" ht="30" x14ac:dyDescent="0.25">
      <c r="A15" s="96">
        <v>88</v>
      </c>
      <c r="B15" s="100" t="s">
        <v>52</v>
      </c>
      <c r="C15" s="20">
        <v>1920</v>
      </c>
      <c r="D15" s="99" t="s">
        <v>115</v>
      </c>
      <c r="E15" s="21">
        <v>42173</v>
      </c>
      <c r="F15" s="98">
        <v>42322.375</v>
      </c>
    </row>
    <row r="16" spans="1:6" x14ac:dyDescent="0.25">
      <c r="A16" s="79">
        <v>405</v>
      </c>
      <c r="B16" s="92" t="s">
        <v>13</v>
      </c>
      <c r="C16" s="81">
        <v>1920</v>
      </c>
      <c r="D16" s="93"/>
      <c r="E16" s="83">
        <v>41856</v>
      </c>
      <c r="F16" s="84"/>
    </row>
    <row r="17" spans="1:6" x14ac:dyDescent="0.25">
      <c r="A17" s="96">
        <v>290</v>
      </c>
      <c r="B17" s="101" t="s">
        <v>45</v>
      </c>
      <c r="C17" s="102">
        <v>3744</v>
      </c>
      <c r="D17" s="99" t="s">
        <v>116</v>
      </c>
      <c r="E17" s="21">
        <v>41971</v>
      </c>
      <c r="F17" s="98">
        <v>42208.708333333336</v>
      </c>
    </row>
    <row r="18" spans="1:6" x14ac:dyDescent="0.25">
      <c r="A18" s="79">
        <v>158</v>
      </c>
      <c r="B18" s="92" t="s">
        <v>30</v>
      </c>
      <c r="C18" s="94">
        <v>9000</v>
      </c>
      <c r="D18" s="93"/>
      <c r="E18" s="83">
        <v>42103</v>
      </c>
      <c r="F18" s="84">
        <v>42231.708333333336</v>
      </c>
    </row>
    <row r="19" spans="1:6" x14ac:dyDescent="0.25">
      <c r="A19" s="96">
        <v>139</v>
      </c>
      <c r="B19" s="2" t="s">
        <v>57</v>
      </c>
      <c r="C19" s="20">
        <v>4320</v>
      </c>
      <c r="D19" s="99" t="s">
        <v>116</v>
      </c>
      <c r="E19" s="21">
        <v>42122</v>
      </c>
      <c r="F19" s="98">
        <v>42266.708333333336</v>
      </c>
    </row>
    <row r="20" spans="1:6" x14ac:dyDescent="0.25">
      <c r="A20" s="79">
        <v>111</v>
      </c>
      <c r="B20" s="80" t="s">
        <v>43</v>
      </c>
      <c r="C20" s="81">
        <v>720</v>
      </c>
      <c r="D20" s="93"/>
      <c r="E20" s="83">
        <v>42150</v>
      </c>
      <c r="F20" s="84">
        <v>42259.708333333336</v>
      </c>
    </row>
    <row r="21" spans="1:6" ht="30" x14ac:dyDescent="0.25">
      <c r="A21" s="96">
        <v>95</v>
      </c>
      <c r="B21" s="2" t="s">
        <v>22</v>
      </c>
      <c r="C21" s="20">
        <v>2400</v>
      </c>
      <c r="D21" s="99" t="s">
        <v>116</v>
      </c>
      <c r="E21" s="21">
        <v>42166</v>
      </c>
      <c r="F21" s="98">
        <v>42298.708333333336</v>
      </c>
    </row>
    <row r="22" spans="1:6" x14ac:dyDescent="0.25">
      <c r="A22" s="86">
        <v>82</v>
      </c>
      <c r="B22" s="95" t="s">
        <v>21</v>
      </c>
      <c r="C22" s="88">
        <v>6000</v>
      </c>
      <c r="D22" s="89"/>
      <c r="E22" s="90">
        <v>42179</v>
      </c>
      <c r="F22" s="91">
        <v>42269.708333333336</v>
      </c>
    </row>
    <row r="23" spans="1:6" ht="30" x14ac:dyDescent="0.25">
      <c r="A23" s="29">
        <v>207</v>
      </c>
      <c r="B23" s="14" t="s">
        <v>17</v>
      </c>
      <c r="C23" s="10">
        <v>720</v>
      </c>
      <c r="D23" s="12"/>
      <c r="E23" s="11">
        <v>42054</v>
      </c>
      <c r="F23" s="30">
        <v>42280.375</v>
      </c>
    </row>
    <row r="24" spans="1:6" ht="30" x14ac:dyDescent="0.25">
      <c r="A24" s="71">
        <v>151</v>
      </c>
      <c r="B24" s="78" t="s">
        <v>48</v>
      </c>
      <c r="C24" s="72">
        <v>594</v>
      </c>
      <c r="D24" s="73"/>
      <c r="E24" s="74">
        <v>42110</v>
      </c>
      <c r="F24" s="75"/>
    </row>
    <row r="25" spans="1:6" ht="45" x14ac:dyDescent="0.25">
      <c r="A25" s="96">
        <v>280</v>
      </c>
      <c r="B25" s="2" t="s">
        <v>15</v>
      </c>
      <c r="C25" s="20">
        <v>4464</v>
      </c>
      <c r="D25" s="99" t="s">
        <v>116</v>
      </c>
      <c r="E25" s="21">
        <v>41981</v>
      </c>
      <c r="F25" s="98">
        <v>42297.375</v>
      </c>
    </row>
    <row r="26" spans="1:6" x14ac:dyDescent="0.25">
      <c r="A26" s="96">
        <v>167</v>
      </c>
      <c r="B26" s="2" t="s">
        <v>54</v>
      </c>
      <c r="C26" s="20">
        <v>4968</v>
      </c>
      <c r="D26" s="99" t="s">
        <v>115</v>
      </c>
      <c r="E26" s="21">
        <v>42094</v>
      </c>
      <c r="F26" s="98">
        <v>42292.375</v>
      </c>
    </row>
    <row r="27" spans="1:6" x14ac:dyDescent="0.25">
      <c r="A27" s="96">
        <v>137</v>
      </c>
      <c r="B27" s="2" t="s">
        <v>35</v>
      </c>
      <c r="C27" s="20">
        <v>4800</v>
      </c>
      <c r="D27" s="99" t="s">
        <v>115</v>
      </c>
      <c r="E27" s="21">
        <v>42124</v>
      </c>
      <c r="F27" s="98">
        <v>42353.333333333336</v>
      </c>
    </row>
    <row r="28" spans="1:6" x14ac:dyDescent="0.25">
      <c r="A28" s="96">
        <v>132</v>
      </c>
      <c r="B28" s="2" t="s">
        <v>98</v>
      </c>
      <c r="C28" s="20">
        <v>3166.92</v>
      </c>
      <c r="D28" s="99" t="s">
        <v>115</v>
      </c>
      <c r="E28" s="21">
        <v>42129</v>
      </c>
      <c r="F28" s="98">
        <v>42381.333333333336</v>
      </c>
    </row>
    <row r="29" spans="1:6" ht="30" x14ac:dyDescent="0.25">
      <c r="A29" s="96">
        <v>110</v>
      </c>
      <c r="B29" s="2" t="s">
        <v>56</v>
      </c>
      <c r="C29" s="20">
        <v>6192</v>
      </c>
      <c r="D29" s="99" t="s">
        <v>115</v>
      </c>
      <c r="E29" s="21">
        <v>42151</v>
      </c>
      <c r="F29" s="98">
        <v>42280.708333333336</v>
      </c>
    </row>
    <row r="30" spans="1:6" x14ac:dyDescent="0.25">
      <c r="A30" s="96">
        <v>87</v>
      </c>
      <c r="B30" s="2" t="s">
        <v>32</v>
      </c>
      <c r="C30" s="20">
        <v>1890</v>
      </c>
      <c r="D30" s="99" t="s">
        <v>115</v>
      </c>
      <c r="E30" s="21">
        <v>42174</v>
      </c>
      <c r="F30" s="98">
        <v>42284.375</v>
      </c>
    </row>
    <row r="31" spans="1:6" ht="30" x14ac:dyDescent="0.25">
      <c r="A31" s="96">
        <v>334</v>
      </c>
      <c r="B31" s="2" t="s">
        <v>51</v>
      </c>
      <c r="C31" s="20">
        <v>546</v>
      </c>
      <c r="D31" s="98" t="s">
        <v>116</v>
      </c>
      <c r="E31" s="21">
        <v>41927</v>
      </c>
      <c r="F31" s="98">
        <v>42266.999305555553</v>
      </c>
    </row>
    <row r="32" spans="1:6" x14ac:dyDescent="0.25">
      <c r="A32" s="96">
        <v>509</v>
      </c>
      <c r="B32" s="2" t="s">
        <v>24</v>
      </c>
      <c r="C32" s="20">
        <v>4620</v>
      </c>
      <c r="D32" s="99" t="s">
        <v>116</v>
      </c>
      <c r="E32" s="21">
        <v>41752</v>
      </c>
      <c r="F32" s="98">
        <v>42292</v>
      </c>
    </row>
    <row r="33" spans="1:6" x14ac:dyDescent="0.25">
      <c r="A33" s="96">
        <v>130</v>
      </c>
      <c r="B33" s="58" t="s">
        <v>53</v>
      </c>
      <c r="C33" s="20">
        <v>6576</v>
      </c>
      <c r="D33" s="99" t="s">
        <v>116</v>
      </c>
      <c r="E33" s="21">
        <v>42131</v>
      </c>
      <c r="F33" s="98">
        <v>42276.708333333336</v>
      </c>
    </row>
    <row r="34" spans="1:6" x14ac:dyDescent="0.25">
      <c r="A34" s="96">
        <v>97</v>
      </c>
      <c r="B34" s="58" t="s">
        <v>37</v>
      </c>
      <c r="C34" s="20">
        <v>2400</v>
      </c>
      <c r="D34" s="99" t="s">
        <v>116</v>
      </c>
      <c r="E34" s="21">
        <v>42164</v>
      </c>
      <c r="F34" s="98">
        <v>42322.666666666664</v>
      </c>
    </row>
    <row r="35" spans="1:6" x14ac:dyDescent="0.25">
      <c r="A35" s="96">
        <v>96</v>
      </c>
      <c r="B35" s="58" t="s">
        <v>26</v>
      </c>
      <c r="C35" s="20">
        <v>4800</v>
      </c>
      <c r="D35" s="99" t="s">
        <v>116</v>
      </c>
      <c r="E35" s="21">
        <v>42165</v>
      </c>
      <c r="F35" s="98">
        <v>42273.375</v>
      </c>
    </row>
    <row r="36" spans="1:6" x14ac:dyDescent="0.25">
      <c r="A36" s="96">
        <v>42261</v>
      </c>
      <c r="B36" s="2" t="s">
        <v>126</v>
      </c>
      <c r="C36" s="20"/>
      <c r="D36" s="99" t="s">
        <v>116</v>
      </c>
      <c r="E36" s="1"/>
      <c r="F36" s="1"/>
    </row>
    <row r="37" spans="1:6" x14ac:dyDescent="0.25">
      <c r="A37" s="96">
        <v>42261</v>
      </c>
      <c r="B37" s="103" t="s">
        <v>127</v>
      </c>
      <c r="C37" s="20"/>
      <c r="D37" s="99" t="s">
        <v>115</v>
      </c>
      <c r="E37" s="1"/>
      <c r="F37" s="1"/>
    </row>
  </sheetData>
  <autoFilter ref="A1:F37"/>
  <customSheetViews>
    <customSheetView guid="{BF214E0E-5734-4AE3-BFA2-2C9FDC88C61F}" filter="1" showAutoFilter="1">
      <selection activeCell="H34" sqref="H34"/>
      <pageMargins left="0.7" right="0.7" top="0.75" bottom="0.75" header="0.3" footer="0.3"/>
      <pageSetup paperSize="9" orientation="portrait" r:id="rId1"/>
      <autoFilter ref="A1:F32">
        <filterColumn colId="5">
          <filters>
            <dateGroupItem year="2015" month="7" dateTimeGrouping="month"/>
            <dateGroupItem year="2015" month="8" dateTimeGrouping="month"/>
          </filters>
        </filterColumn>
      </autoFilter>
    </customSheetView>
    <customSheetView guid="{01563EEC-4776-44C3-B51E-A1075DDE9763}" filter="1" showAutoFilter="1">
      <selection activeCell="H34" sqref="H34"/>
      <pageMargins left="0.7" right="0.7" top="0.75" bottom="0.75" header="0.3" footer="0.3"/>
      <pageSetup paperSize="9" orientation="portrait" r:id="rId2"/>
      <autoFilter ref="A1:F32">
        <filterColumn colId="5">
          <filters>
            <dateGroupItem year="2015" month="7" dateTimeGrouping="month"/>
            <dateGroupItem year="2015" month="8" dateTimeGrouping="month"/>
          </filters>
        </filterColumn>
      </autoFilter>
    </customSheetView>
    <customSheetView guid="{D6BA1170-8E8E-4B47-BDE2-95E50CCA4F84}" filter="1" showAutoFilter="1">
      <selection activeCell="H34" sqref="H34"/>
      <pageMargins left="0.7" right="0.7" top="0.75" bottom="0.75" header="0.3" footer="0.3"/>
      <pageSetup paperSize="9" orientation="portrait" r:id="rId3"/>
      <autoFilter ref="A1:F32">
        <filterColumn colId="5">
          <filters>
            <dateGroupItem year="2015" month="7" dateTimeGrouping="month"/>
            <dateGroupItem year="2015" month="8" dateTimeGrouping="month"/>
          </filters>
        </filterColumn>
      </autoFilter>
    </customSheetView>
  </customSheetViews>
  <conditionalFormatting sqref="A2:A37">
    <cfRule type="colorScale" priority="7">
      <colorScale>
        <cfvo type="num" val="&quot;&gt;70&quot;"/>
        <cfvo type="num" val="&quot;&lt;70&quot;"/>
        <color rgb="FFFF0000"/>
        <color rgb="FF00B050"/>
      </colorScale>
    </cfRule>
    <cfRule type="cellIs" dxfId="9" priority="8" stopIfTrue="1" operator="greaterThan">
      <formula>70</formula>
    </cfRule>
  </conditionalFormatting>
  <conditionalFormatting sqref="A2:A37">
    <cfRule type="cellIs" dxfId="8" priority="5" stopIfTrue="1" operator="between">
      <formula>55</formula>
      <formula>65</formula>
    </cfRule>
    <cfRule type="cellIs" dxfId="7" priority="6" stopIfTrue="1" operator="lessThan">
      <formula>70</formula>
    </cfRule>
  </conditionalFormatting>
  <conditionalFormatting sqref="B15:B37 B11:B12 B2:B9">
    <cfRule type="duplicateValues" dxfId="6" priority="4" stopIfTrue="1"/>
  </conditionalFormatting>
  <conditionalFormatting sqref="B14">
    <cfRule type="duplicateValues" dxfId="5" priority="3" stopIfTrue="1"/>
  </conditionalFormatting>
  <conditionalFormatting sqref="B13">
    <cfRule type="duplicateValues" dxfId="4" priority="2" stopIfTrue="1"/>
  </conditionalFormatting>
  <conditionalFormatting sqref="B10">
    <cfRule type="duplicateValues" dxfId="3" priority="1" stopIfTrue="1"/>
  </conditionalFormatting>
  <pageMargins left="0.7" right="0.7" top="0.75" bottom="0.75" header="0.3" footer="0.3"/>
  <pageSetup paperSize="9" orientation="portrait"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A61" workbookViewId="0">
      <selection activeCell="F54" sqref="F54"/>
    </sheetView>
  </sheetViews>
  <sheetFormatPr defaultRowHeight="15" x14ac:dyDescent="0.25"/>
  <cols>
    <col min="1" max="1" width="62.5703125" customWidth="1"/>
    <col min="2" max="2" width="30.85546875" customWidth="1"/>
    <col min="3" max="3" width="12.7109375" style="36" bestFit="1" customWidth="1"/>
    <col min="4" max="4" width="12.7109375" style="36" customWidth="1"/>
    <col min="5" max="5" width="20.42578125" style="36" bestFit="1" customWidth="1"/>
    <col min="6" max="6" width="18.28515625" style="36" bestFit="1" customWidth="1"/>
    <col min="7" max="7" width="80.140625" customWidth="1"/>
    <col min="8" max="8" width="28.140625" customWidth="1"/>
  </cols>
  <sheetData>
    <row r="1" spans="1:7" s="7" customFormat="1" x14ac:dyDescent="0.25">
      <c r="C1" s="36"/>
      <c r="D1" s="36"/>
      <c r="E1" s="36"/>
      <c r="F1" s="36"/>
    </row>
    <row r="2" spans="1:7" s="7" customFormat="1" ht="15.75" thickBot="1" x14ac:dyDescent="0.3">
      <c r="C2" s="36"/>
      <c r="D2" s="36"/>
      <c r="E2" s="36"/>
      <c r="F2" s="36"/>
    </row>
    <row r="3" spans="1:7" ht="21" x14ac:dyDescent="0.35">
      <c r="A3" s="15" t="s">
        <v>92</v>
      </c>
      <c r="B3" s="16">
        <f>COUNTA(A5:A22)</f>
        <v>18</v>
      </c>
      <c r="C3" s="130"/>
      <c r="D3" s="130"/>
      <c r="E3" s="130"/>
      <c r="F3" s="130"/>
      <c r="G3" s="131"/>
    </row>
    <row r="4" spans="1:7" x14ac:dyDescent="0.25">
      <c r="A4" s="63" t="s">
        <v>1</v>
      </c>
      <c r="B4" s="64" t="s">
        <v>2</v>
      </c>
      <c r="C4" s="65" t="s">
        <v>96</v>
      </c>
      <c r="D4" s="65" t="s">
        <v>3</v>
      </c>
      <c r="E4" s="66" t="s">
        <v>94</v>
      </c>
      <c r="F4" s="66" t="s">
        <v>95</v>
      </c>
      <c r="G4" s="67" t="s">
        <v>70</v>
      </c>
    </row>
    <row r="5" spans="1:7" x14ac:dyDescent="0.25">
      <c r="A5" s="1" t="s">
        <v>397</v>
      </c>
      <c r="B5" s="59" t="str">
        <f>VLOOKUP(A5,'NETSUITE DATA'!$A$2:$P$199,2,FALSE)</f>
        <v>Sehnaaz Bhuttoo</v>
      </c>
      <c r="C5" s="60">
        <f>VLOOKUP(A5,'NETSUITE DATA'!$A$2:$P$199,4,FALSE)</f>
        <v>7992</v>
      </c>
      <c r="D5" s="60" t="str">
        <f>VLOOKUP(A5,'NETSUITE DATA'!$A$2:$P$199,5,FALSE)</f>
        <v>Not Started</v>
      </c>
      <c r="E5" s="61">
        <f>VLOOKUP($A5,'NETSUITE DATA'!$A$2:$P$199,6,FALSE)</f>
        <v>42488</v>
      </c>
      <c r="F5" s="61" t="str">
        <f>VLOOKUP($A5,'NETSUITE DATA'!$A$2:$P$199,8,FALSE)</f>
        <v/>
      </c>
      <c r="G5" s="62"/>
    </row>
    <row r="6" spans="1:7" x14ac:dyDescent="0.25">
      <c r="A6" s="1" t="s">
        <v>280</v>
      </c>
      <c r="B6" s="59" t="str">
        <f>VLOOKUP(A6,'NETSUITE DATA'!$A$2:$P$199,2,FALSE)</f>
        <v>Deensha Bunhejee</v>
      </c>
      <c r="C6" s="60">
        <f>VLOOKUP(A6,'NETSUITE DATA'!$A$2:$P$199,4,FALSE)</f>
        <v>32448</v>
      </c>
      <c r="D6" s="60" t="str">
        <f>VLOOKUP(A6,'NETSUITE DATA'!$A$2:$P$199,5,FALSE)</f>
        <v>In Progress</v>
      </c>
      <c r="E6" s="61">
        <f>VLOOKUP($A6,'NETSUITE DATA'!$A$2:$P$199,6,FALSE)</f>
        <v>42472</v>
      </c>
      <c r="F6" s="61">
        <f>VLOOKUP($A6,'NETSUITE DATA'!$A$2:$P$199,8,FALSE)</f>
        <v>42472</v>
      </c>
      <c r="G6" s="62"/>
    </row>
    <row r="7" spans="1:7" s="7" customFormat="1" x14ac:dyDescent="0.25">
      <c r="A7" s="1" t="s">
        <v>306</v>
      </c>
      <c r="B7" s="59" t="str">
        <f>VLOOKUP(A7,'NETSUITE DATA'!$A$2:$P$199,2,FALSE)</f>
        <v>Dylen Citta</v>
      </c>
      <c r="C7" s="60">
        <f>VLOOKUP(A7,'NETSUITE DATA'!$A$2:$P$199,4,FALSE)</f>
        <v>4200</v>
      </c>
      <c r="D7" s="60" t="str">
        <f>VLOOKUP(A7,'NETSUITE DATA'!$A$2:$P$199,5,FALSE)</f>
        <v>Not Started</v>
      </c>
      <c r="E7" s="61">
        <f>VLOOKUP($A7,'NETSUITE DATA'!$A$2:$P$199,6,FALSE)</f>
        <v>42485</v>
      </c>
      <c r="F7" s="61" t="str">
        <f>VLOOKUP($A7,'NETSUITE DATA'!$A$2:$P$199,8,FALSE)</f>
        <v/>
      </c>
      <c r="G7" s="62"/>
    </row>
    <row r="8" spans="1:7" s="7" customFormat="1" x14ac:dyDescent="0.25">
      <c r="A8" s="1" t="s">
        <v>315</v>
      </c>
      <c r="B8" s="59" t="str">
        <f>VLOOKUP(A8,'NETSUITE DATA'!$A$2:$P$199,2,FALSE)</f>
        <v>Kannegee Subramanyan</v>
      </c>
      <c r="C8" s="60">
        <f>VLOOKUP(A8,'NETSUITE DATA'!$A$2:$P$199,4,FALSE)</f>
        <v>1260</v>
      </c>
      <c r="D8" s="60" t="str">
        <f>VLOOKUP(A8,'NETSUITE DATA'!$A$2:$P$199,5,FALSE)</f>
        <v>Not Started</v>
      </c>
      <c r="E8" s="61">
        <f>VLOOKUP($A8,'NETSUITE DATA'!$A$2:$P$199,6,FALSE)</f>
        <v>42480</v>
      </c>
      <c r="F8" s="61" t="str">
        <f>VLOOKUP($A8,'NETSUITE DATA'!$A$2:$P$199,8,FALSE)</f>
        <v/>
      </c>
      <c r="G8" s="62"/>
    </row>
    <row r="9" spans="1:7" s="7" customFormat="1" x14ac:dyDescent="0.25">
      <c r="A9" s="1" t="s">
        <v>316</v>
      </c>
      <c r="B9" s="59" t="str">
        <f>VLOOKUP(A9,'NETSUITE DATA'!$A$2:$P$199,2,FALSE)</f>
        <v>Sehnaaz Bhuttoo</v>
      </c>
      <c r="C9" s="60">
        <f>VLOOKUP(A9,'NETSUITE DATA'!$A$2:$P$199,4,FALSE)</f>
        <v>9240</v>
      </c>
      <c r="D9" s="60" t="str">
        <f>VLOOKUP(A9,'NETSUITE DATA'!$A$2:$P$199,5,FALSE)</f>
        <v>Not Started</v>
      </c>
      <c r="E9" s="61">
        <f>VLOOKUP($A9,'NETSUITE DATA'!$A$2:$P$199,6,FALSE)</f>
        <v>42487</v>
      </c>
      <c r="F9" s="61" t="str">
        <f>VLOOKUP($A9,'NETSUITE DATA'!$A$2:$P$199,8,FALSE)</f>
        <v/>
      </c>
      <c r="G9" s="62"/>
    </row>
    <row r="10" spans="1:7" s="7" customFormat="1" x14ac:dyDescent="0.25">
      <c r="A10" s="1" t="s">
        <v>319</v>
      </c>
      <c r="B10" s="59" t="str">
        <f>VLOOKUP(A10,'NETSUITE DATA'!$A$2:$P$199,2,FALSE)</f>
        <v>Nishna Issory</v>
      </c>
      <c r="C10" s="60">
        <f>VLOOKUP(A10,'NETSUITE DATA'!$A$2:$P$199,4,FALSE)</f>
        <v>2100</v>
      </c>
      <c r="D10" s="60" t="str">
        <f>VLOOKUP(A10,'NETSUITE DATA'!$A$2:$P$199,5,FALSE)</f>
        <v>Not Started</v>
      </c>
      <c r="E10" s="61">
        <f>VLOOKUP($A10,'NETSUITE DATA'!$A$2:$P$199,6,FALSE)</f>
        <v>42480</v>
      </c>
      <c r="F10" s="61" t="str">
        <f>VLOOKUP($A10,'NETSUITE DATA'!$A$2:$P$199,8,FALSE)</f>
        <v/>
      </c>
      <c r="G10" s="62"/>
    </row>
    <row r="11" spans="1:7" s="7" customFormat="1" x14ac:dyDescent="0.25">
      <c r="A11" s="1" t="s">
        <v>327</v>
      </c>
      <c r="B11" s="59" t="str">
        <f>VLOOKUP(A11,'NETSUITE DATA'!$A$2:$P$199,2,FALSE)</f>
        <v>Gowree Jeewon</v>
      </c>
      <c r="C11" s="60">
        <f>VLOOKUP(A11,'NETSUITE DATA'!$A$2:$P$199,4,FALSE)</f>
        <v>1440</v>
      </c>
      <c r="D11" s="60" t="str">
        <f>VLOOKUP(A11,'NETSUITE DATA'!$A$2:$P$199,5,FALSE)</f>
        <v>In Progress</v>
      </c>
      <c r="E11" s="61">
        <f>VLOOKUP($A11,'NETSUITE DATA'!$A$2:$P$199,6,FALSE)</f>
        <v>42471</v>
      </c>
      <c r="F11" s="61">
        <f>VLOOKUP($A11,'NETSUITE DATA'!$A$2:$P$199,8,FALSE)</f>
        <v>42471</v>
      </c>
      <c r="G11" s="62"/>
    </row>
    <row r="12" spans="1:7" s="7" customFormat="1" x14ac:dyDescent="0.25">
      <c r="A12" s="1" t="s">
        <v>329</v>
      </c>
      <c r="B12" s="59" t="str">
        <f>VLOOKUP(A12,'NETSUITE DATA'!$A$2:$P$199,2,FALSE)</f>
        <v>Nishna Issory</v>
      </c>
      <c r="C12" s="60">
        <f>VLOOKUP(A12,'NETSUITE DATA'!$A$2:$P$199,4,FALSE)</f>
        <v>4200</v>
      </c>
      <c r="D12" s="60" t="str">
        <f>VLOOKUP(A12,'NETSUITE DATA'!$A$2:$P$199,5,FALSE)</f>
        <v>Not Started</v>
      </c>
      <c r="E12" s="61">
        <f>VLOOKUP($A12,'NETSUITE DATA'!$A$2:$P$199,6,FALSE)</f>
        <v>42466</v>
      </c>
      <c r="F12" s="61" t="str">
        <f>VLOOKUP($A12,'NETSUITE DATA'!$A$2:$P$199,8,FALSE)</f>
        <v/>
      </c>
      <c r="G12" s="62"/>
    </row>
    <row r="13" spans="1:7" s="7" customFormat="1" x14ac:dyDescent="0.25">
      <c r="A13" s="1" t="s">
        <v>271</v>
      </c>
      <c r="B13" s="59" t="str">
        <f>VLOOKUP(A13,'NETSUITE DATA'!$A$2:$P$199,2,FALSE)</f>
        <v>Doobmanee Bedadun</v>
      </c>
      <c r="C13" s="60">
        <f>VLOOKUP(A13,'NETSUITE DATA'!$A$2:$P$199,4,FALSE)</f>
        <v>2100</v>
      </c>
      <c r="D13" s="60" t="str">
        <f>VLOOKUP(A13,'NETSUITE DATA'!$A$2:$P$199,5,FALSE)</f>
        <v>In Progress</v>
      </c>
      <c r="E13" s="61">
        <f>VLOOKUP($A13,'NETSUITE DATA'!$A$2:$P$199,6,FALSE)</f>
        <v>42464</v>
      </c>
      <c r="F13" s="61">
        <f>VLOOKUP($A13,'NETSUITE DATA'!$A$2:$P$199,8,FALSE)</f>
        <v>42447</v>
      </c>
      <c r="G13" s="62"/>
    </row>
    <row r="14" spans="1:7" s="7" customFormat="1" x14ac:dyDescent="0.25">
      <c r="A14" s="1" t="s">
        <v>268</v>
      </c>
      <c r="B14" s="59" t="str">
        <f>VLOOKUP(A14,'NETSUITE DATA'!$A$2:$P$199,2,FALSE)</f>
        <v>Diny Sunnasy</v>
      </c>
      <c r="C14" s="60">
        <f>VLOOKUP(A14,'NETSUITE DATA'!$A$2:$P$199,4,FALSE)</f>
        <v>3156</v>
      </c>
      <c r="D14" s="60" t="str">
        <f>VLOOKUP(A14,'NETSUITE DATA'!$A$2:$P$199,5,FALSE)</f>
        <v>In Progress</v>
      </c>
      <c r="E14" s="61">
        <f>VLOOKUP($A14,'NETSUITE DATA'!$A$2:$P$199,6,FALSE)</f>
        <v>42464</v>
      </c>
      <c r="F14" s="61">
        <f>VLOOKUP($A14,'NETSUITE DATA'!$A$2:$P$199,8,FALSE)</f>
        <v>42464</v>
      </c>
      <c r="G14" s="62"/>
    </row>
    <row r="15" spans="1:7" s="7" customFormat="1" x14ac:dyDescent="0.25">
      <c r="A15" s="1" t="s">
        <v>334</v>
      </c>
      <c r="B15" s="59" t="str">
        <f>VLOOKUP(A15,'NETSUITE DATA'!$A$2:$P$199,2,FALSE)</f>
        <v>Doobmanee Bedadun</v>
      </c>
      <c r="C15" s="60">
        <f>VLOOKUP(A15,'NETSUITE DATA'!$A$2:$P$199,4,FALSE)</f>
        <v>1440</v>
      </c>
      <c r="D15" s="60" t="str">
        <f>VLOOKUP(A15,'NETSUITE DATA'!$A$2:$P$199,5,FALSE)</f>
        <v>Not Started</v>
      </c>
      <c r="E15" s="61">
        <f>VLOOKUP($A15,'NETSUITE DATA'!$A$2:$P$199,6,FALSE)</f>
        <v>42482</v>
      </c>
      <c r="F15" s="61" t="str">
        <f>VLOOKUP($A15,'NETSUITE DATA'!$A$2:$P$199,8,FALSE)</f>
        <v/>
      </c>
      <c r="G15" s="62"/>
    </row>
    <row r="16" spans="1:7" s="7" customFormat="1" x14ac:dyDescent="0.25">
      <c r="A16" s="1" t="s">
        <v>337</v>
      </c>
      <c r="B16" s="59" t="str">
        <f>VLOOKUP(A16,'NETSUITE DATA'!$A$2:$P$207,2,FALSE)</f>
        <v>Deensha Bunhejee</v>
      </c>
      <c r="C16" s="60">
        <f>VLOOKUP(A16,'NETSUITE DATA'!$A$2:$P$199,4,FALSE)</f>
        <v>9190.7999999999993</v>
      </c>
      <c r="D16" s="60" t="str">
        <f>VLOOKUP(A16,'NETSUITE DATA'!$A$2:$P$199,5,FALSE)</f>
        <v>Not Started</v>
      </c>
      <c r="E16" s="61">
        <f>VLOOKUP($A16,'NETSUITE DATA'!$A$2:$P$199,6,FALSE)</f>
        <v>42488</v>
      </c>
      <c r="F16" s="61" t="str">
        <f>VLOOKUP($A16,'NETSUITE DATA'!$A$2:$P$199,8,FALSE)</f>
        <v/>
      </c>
      <c r="G16" s="62"/>
    </row>
    <row r="17" spans="1:7" s="7" customFormat="1" x14ac:dyDescent="0.25">
      <c r="A17" s="1" t="s">
        <v>403</v>
      </c>
      <c r="B17" s="59" t="str">
        <f>VLOOKUP(A17,'NETSUITE DATA'!$A$2:$P$207,2,FALSE)</f>
        <v>Diny Sunnasy</v>
      </c>
      <c r="C17" s="60">
        <f>VLOOKUP(A17,'NETSUITE DATA'!$A$2:$P$199,4,FALSE)</f>
        <v>4800</v>
      </c>
      <c r="D17" s="60" t="str">
        <f>VLOOKUP(A17,'NETSUITE DATA'!$A$2:$P$199,5,FALSE)</f>
        <v>Not Started</v>
      </c>
      <c r="E17" s="61">
        <f>VLOOKUP($A17,'NETSUITE DATA'!$A$2:$P$199,6,FALSE)</f>
        <v>42489</v>
      </c>
      <c r="F17" s="61" t="str">
        <f>VLOOKUP($A17,'NETSUITE DATA'!$A$2:$P$199,8,FALSE)</f>
        <v/>
      </c>
      <c r="G17" s="62"/>
    </row>
    <row r="18" spans="1:7" s="7" customFormat="1" x14ac:dyDescent="0.25">
      <c r="A18" s="1" t="s">
        <v>339</v>
      </c>
      <c r="B18" s="59" t="str">
        <f>VLOOKUP(A18,'NETSUITE DATA'!$A$2:$P$199,2,FALSE)</f>
        <v>Sehnaaz Bhuttoo</v>
      </c>
      <c r="C18" s="60">
        <f>VLOOKUP(A18,'NETSUITE DATA'!$A$2:$P$199,4,FALSE)</f>
        <v>1488</v>
      </c>
      <c r="D18" s="60" t="str">
        <f>VLOOKUP(A18,'NETSUITE DATA'!$A$2:$P$199,5,FALSE)</f>
        <v>In Progress</v>
      </c>
      <c r="E18" s="61">
        <f>VLOOKUP($A18,'NETSUITE DATA'!$A$2:$P$199,6,FALSE)</f>
        <v>42473</v>
      </c>
      <c r="F18" s="61" t="str">
        <f>VLOOKUP($A18,'NETSUITE DATA'!$A$2:$P$199,8,FALSE)</f>
        <v/>
      </c>
      <c r="G18" s="62"/>
    </row>
    <row r="19" spans="1:7" s="7" customFormat="1" x14ac:dyDescent="0.25">
      <c r="A19" s="1" t="s">
        <v>342</v>
      </c>
      <c r="B19" s="59" t="str">
        <f>VLOOKUP(A19,'NETSUITE DATA'!$A$2:$P$199,2,FALSE)</f>
        <v>Juan Nel</v>
      </c>
      <c r="C19" s="60">
        <f>VLOOKUP(A19,'NETSUITE DATA'!$A$2:$P$199,4,FALSE)</f>
        <v>840</v>
      </c>
      <c r="D19" s="60" t="str">
        <f>VLOOKUP(A19,'NETSUITE DATA'!$A$2:$P$199,5,FALSE)</f>
        <v>Not Started</v>
      </c>
      <c r="E19" s="61">
        <f>VLOOKUP($A19,'NETSUITE DATA'!$A$2:$P$199,6,FALSE)</f>
        <v>42485</v>
      </c>
      <c r="F19" s="61" t="str">
        <f>VLOOKUP($A19,'NETSUITE DATA'!$A$2:$P$199,8,FALSE)</f>
        <v/>
      </c>
      <c r="G19" s="62"/>
    </row>
    <row r="20" spans="1:7" s="7" customFormat="1" x14ac:dyDescent="0.25">
      <c r="A20" s="1" t="s">
        <v>343</v>
      </c>
      <c r="B20" s="59" t="str">
        <f>VLOOKUP(A20,'NETSUITE DATA'!$A$2:$P$199,2,FALSE)</f>
        <v>Doobmanee Bedadun</v>
      </c>
      <c r="C20" s="60">
        <f>VLOOKUP(A20,'NETSUITE DATA'!$A$2:$P$199,4,FALSE)</f>
        <v>1764</v>
      </c>
      <c r="D20" s="60" t="str">
        <f>VLOOKUP(A20,'NETSUITE DATA'!$A$2:$P$199,5,FALSE)</f>
        <v>Not Started</v>
      </c>
      <c r="E20" s="61">
        <f>VLOOKUP($A20,'NETSUITE DATA'!$A$2:$P$199,6,FALSE)</f>
        <v>42489</v>
      </c>
      <c r="F20" s="61" t="str">
        <f>VLOOKUP($A20,'NETSUITE DATA'!$A$2:$P$199,8,FALSE)</f>
        <v/>
      </c>
      <c r="G20" s="62"/>
    </row>
    <row r="21" spans="1:7" s="7" customFormat="1" x14ac:dyDescent="0.25">
      <c r="A21" s="1" t="s">
        <v>344</v>
      </c>
      <c r="B21" s="59" t="str">
        <f>VLOOKUP(A21,'NETSUITE DATA'!$A$2:$P$199,2,FALSE)</f>
        <v>Doobmanee Bedadun</v>
      </c>
      <c r="C21" s="60">
        <f>VLOOKUP(A21,'NETSUITE DATA'!$A$2:$P$199,4,FALSE)</f>
        <v>4560</v>
      </c>
      <c r="D21" s="60" t="str">
        <f>VLOOKUP(A21,'NETSUITE DATA'!$A$2:$P$199,5,FALSE)</f>
        <v>Not Started</v>
      </c>
      <c r="E21" s="61">
        <f>VLOOKUP($A21,'NETSUITE DATA'!$A$2:$P$199,6,FALSE)</f>
        <v>42480</v>
      </c>
      <c r="F21" s="61" t="str">
        <f>VLOOKUP($A21,'NETSUITE DATA'!$A$2:$P$199,8,FALSE)</f>
        <v/>
      </c>
      <c r="G21" s="62"/>
    </row>
    <row r="22" spans="1:7" s="7" customFormat="1" x14ac:dyDescent="0.25">
      <c r="A22" s="1" t="s">
        <v>353</v>
      </c>
      <c r="B22" s="59" t="str">
        <f>VLOOKUP(A22,'NETSUITE DATA'!$A$2:$P$199,2,FALSE)</f>
        <v>Tanya Nundoosing</v>
      </c>
      <c r="C22" s="60">
        <f>VLOOKUP(A22,'NETSUITE DATA'!$A$2:$P$199,4,FALSE)</f>
        <v>1008</v>
      </c>
      <c r="D22" s="60" t="str">
        <f>VLOOKUP(A22,'NETSUITE DATA'!$A$2:$P$199,5,FALSE)</f>
        <v>Not Started</v>
      </c>
      <c r="E22" s="61">
        <f>VLOOKUP($A22,'NETSUITE DATA'!$A$2:$P$199,6,FALSE)</f>
        <v>42489</v>
      </c>
      <c r="F22" s="61" t="str">
        <f>VLOOKUP($A22,'NETSUITE DATA'!$A$2:$P$199,8,FALSE)</f>
        <v/>
      </c>
      <c r="G22" s="62"/>
    </row>
    <row r="23" spans="1:7" s="4" customFormat="1" ht="15.75" thickBot="1" x14ac:dyDescent="0.3">
      <c r="A23" s="31"/>
      <c r="B23" s="51"/>
      <c r="C23" s="55"/>
      <c r="D23" s="55"/>
      <c r="E23" s="22"/>
      <c r="F23" s="57" t="str">
        <f>IFERROR(VLOOKUP(A23,'NETSUITE DATA'!$A$2:$P195,6,FALSE),"")</f>
        <v/>
      </c>
      <c r="G23" s="23"/>
    </row>
    <row r="24" spans="1:7" s="4" customFormat="1" x14ac:dyDescent="0.25">
      <c r="A24" s="5"/>
      <c r="B24" s="17"/>
      <c r="C24" s="39"/>
      <c r="D24" s="39"/>
      <c r="E24" s="39"/>
      <c r="F24" s="39"/>
      <c r="G24" s="39"/>
    </row>
    <row r="25" spans="1:7" ht="15.75" thickBot="1" x14ac:dyDescent="0.3">
      <c r="A25" s="5"/>
      <c r="B25" s="3"/>
      <c r="C25" s="39"/>
      <c r="D25" s="39"/>
      <c r="E25" s="39"/>
      <c r="F25" s="39"/>
      <c r="G25" s="39"/>
    </row>
    <row r="26" spans="1:7" ht="21" x14ac:dyDescent="0.35">
      <c r="A26" s="15" t="s">
        <v>93</v>
      </c>
      <c r="B26" s="16">
        <f>COUNTA(A28:A47)</f>
        <v>20</v>
      </c>
      <c r="C26" s="135"/>
      <c r="D26" s="136"/>
      <c r="E26" s="136"/>
      <c r="F26" s="136"/>
      <c r="G26" s="137"/>
    </row>
    <row r="27" spans="1:7" x14ac:dyDescent="0.25">
      <c r="A27" s="25" t="s">
        <v>1</v>
      </c>
      <c r="B27" s="24" t="s">
        <v>2</v>
      </c>
      <c r="C27" s="37" t="s">
        <v>96</v>
      </c>
      <c r="D27" s="37" t="s">
        <v>3</v>
      </c>
      <c r="E27" s="38" t="s">
        <v>94</v>
      </c>
      <c r="F27" s="38" t="s">
        <v>95</v>
      </c>
      <c r="G27" s="26" t="s">
        <v>70</v>
      </c>
    </row>
    <row r="28" spans="1:7" x14ac:dyDescent="0.25">
      <c r="A28" s="1" t="s">
        <v>321</v>
      </c>
      <c r="B28" s="59" t="str">
        <f>VLOOKUP(A28,'NETSUITE DATA'!$A$2:$P$199,2,FALSE)</f>
        <v>Kannegee Subramanyan</v>
      </c>
      <c r="C28" s="60">
        <f>VLOOKUP(A28,'NETSUITE DATA'!$A$2:$P$199,4,FALSE)</f>
        <v>882</v>
      </c>
      <c r="D28" s="60" t="str">
        <f>VLOOKUP(A28,'NETSUITE DATA'!$A$2:$P$199,5,FALSE)</f>
        <v>In Progress</v>
      </c>
      <c r="E28" s="61">
        <f>VLOOKUP($A28,'NETSUITE DATA'!$A$2:$P$199,9,FALSE)</f>
        <v>42481</v>
      </c>
      <c r="F28" s="61" t="str">
        <f>VLOOKUP($A28,'NETSUITE DATA'!$A$2:$P$199,10,FALSE)</f>
        <v/>
      </c>
      <c r="G28" s="18"/>
    </row>
    <row r="29" spans="1:7" s="7" customFormat="1" x14ac:dyDescent="0.25">
      <c r="A29" s="1" t="s">
        <v>266</v>
      </c>
      <c r="B29" s="59" t="str">
        <f>VLOOKUP(A29,'NETSUITE DATA'!$A$2:$P$199,2,FALSE)</f>
        <v>Bachira Allybocus</v>
      </c>
      <c r="C29" s="60">
        <f>VLOOKUP(A29,'NETSUITE DATA'!$A$2:$P$199,4,FALSE)</f>
        <v>924</v>
      </c>
      <c r="D29" s="60" t="str">
        <f>VLOOKUP(A29,'NETSUITE DATA'!$A$2:$P$199,5,FALSE)</f>
        <v>In Progress</v>
      </c>
      <c r="E29" s="61">
        <f>VLOOKUP($A29,'NETSUITE DATA'!$A$2:$P$199,9,FALSE)</f>
        <v>42485</v>
      </c>
      <c r="F29" s="61">
        <f>VLOOKUP($A29,'NETSUITE DATA'!$A$2:$P$199,10,FALSE)</f>
        <v>42458</v>
      </c>
      <c r="G29" s="18"/>
    </row>
    <row r="30" spans="1:7" s="7" customFormat="1" x14ac:dyDescent="0.25">
      <c r="A30" s="1" t="s">
        <v>271</v>
      </c>
      <c r="B30" s="59" t="str">
        <f>VLOOKUP(A30,'NETSUITE DATA'!$A$2:$P$199,2,FALSE)</f>
        <v>Doobmanee Bedadun</v>
      </c>
      <c r="C30" s="60">
        <f>VLOOKUP(A30,'NETSUITE DATA'!$A$2:$P$199,4,FALSE)</f>
        <v>2100</v>
      </c>
      <c r="D30" s="60" t="str">
        <f>VLOOKUP(A30,'NETSUITE DATA'!$A$2:$P$199,5,FALSE)</f>
        <v>In Progress</v>
      </c>
      <c r="E30" s="61">
        <f>VLOOKUP($A30,'NETSUITE DATA'!$A$2:$P$199,9,FALSE)</f>
        <v>42478</v>
      </c>
      <c r="F30" s="61" t="str">
        <f>VLOOKUP($A30,'NETSUITE DATA'!$A$2:$P$199,10,FALSE)</f>
        <v/>
      </c>
      <c r="G30" s="18"/>
    </row>
    <row r="31" spans="1:7" s="7" customFormat="1" x14ac:dyDescent="0.25">
      <c r="A31" s="1" t="s">
        <v>237</v>
      </c>
      <c r="B31" s="59" t="str">
        <f>VLOOKUP(A31,'NETSUITE DATA'!$A$2:$P$199,2,FALSE)</f>
        <v>Deensha Bunhejee</v>
      </c>
      <c r="C31" s="60">
        <f>VLOOKUP(A31,'NETSUITE DATA'!$A$2:$P$199,4,FALSE)</f>
        <v>6000</v>
      </c>
      <c r="D31" s="60" t="str">
        <f>VLOOKUP(A31,'NETSUITE DATA'!$A$2:$P$199,5,FALSE)</f>
        <v>In Progress</v>
      </c>
      <c r="E31" s="61">
        <f>VLOOKUP($A31,'NETSUITE DATA'!$A$2:$P$199,9,FALSE)</f>
        <v>42480</v>
      </c>
      <c r="F31" s="61" t="str">
        <f>VLOOKUP($A31,'NETSUITE DATA'!$A$2:$P$199,10,FALSE)</f>
        <v/>
      </c>
      <c r="G31" s="18"/>
    </row>
    <row r="32" spans="1:7" s="7" customFormat="1" x14ac:dyDescent="0.25">
      <c r="A32" s="1" t="s">
        <v>278</v>
      </c>
      <c r="B32" s="59" t="str">
        <f>VLOOKUP(A32,'NETSUITE DATA'!$A$2:$P$199,2,FALSE)</f>
        <v>Sehnaaz Bhuttoo</v>
      </c>
      <c r="C32" s="60">
        <f>VLOOKUP(A32,'NETSUITE DATA'!$A$2:$P$199,4,FALSE)</f>
        <v>1344</v>
      </c>
      <c r="D32" s="60" t="str">
        <f>VLOOKUP(A32,'NETSUITE DATA'!$A$2:$P$199,5,FALSE)</f>
        <v>In Progress</v>
      </c>
      <c r="E32" s="61">
        <f>VLOOKUP($A32,'NETSUITE DATA'!$A$2:$P$199,9,FALSE)</f>
        <v>42479</v>
      </c>
      <c r="F32" s="61" t="str">
        <f>VLOOKUP($A32,'NETSUITE DATA'!$A$2:$P$199,10,FALSE)</f>
        <v/>
      </c>
      <c r="G32" s="18"/>
    </row>
    <row r="33" spans="1:7" s="7" customFormat="1" x14ac:dyDescent="0.25">
      <c r="A33" s="1" t="s">
        <v>287</v>
      </c>
      <c r="B33" s="59" t="str">
        <f>VLOOKUP(A33,'NETSUITE DATA'!$A$2:$P$199,2,FALSE)</f>
        <v>Mahesh Baboolall</v>
      </c>
      <c r="C33" s="60">
        <f>VLOOKUP(A33,'NETSUITE DATA'!$A$2:$P$199,4,FALSE)</f>
        <v>1428</v>
      </c>
      <c r="D33" s="60" t="str">
        <f>VLOOKUP(A33,'NETSUITE DATA'!$A$2:$P$199,5,FALSE)</f>
        <v>In Progress</v>
      </c>
      <c r="E33" s="61">
        <f>VLOOKUP($A33,'NETSUITE DATA'!$A$2:$P$199,9,FALSE)</f>
        <v>42488</v>
      </c>
      <c r="F33" s="61" t="str">
        <f>VLOOKUP($A33,'NETSUITE DATA'!$A$2:$P$199,10,FALSE)</f>
        <v/>
      </c>
      <c r="G33" s="18"/>
    </row>
    <row r="34" spans="1:7" s="7" customFormat="1" x14ac:dyDescent="0.25">
      <c r="A34" s="1" t="s">
        <v>277</v>
      </c>
      <c r="B34" s="59" t="str">
        <f>VLOOKUP(A34,'NETSUITE DATA'!$A$2:$P$199,2,FALSE)</f>
        <v>Pascal  Citta</v>
      </c>
      <c r="C34" s="60">
        <f>VLOOKUP(A34,'NETSUITE DATA'!$A$2:$P$199,4,FALSE)</f>
        <v>1058.4000000000001</v>
      </c>
      <c r="D34" s="60" t="str">
        <f>VLOOKUP(A34,'NETSUITE DATA'!$A$2:$P$199,5,FALSE)</f>
        <v>In Progress</v>
      </c>
      <c r="E34" s="61">
        <f>VLOOKUP($A34,'NETSUITE DATA'!$A$2:$P$199,9,FALSE)</f>
        <v>42486</v>
      </c>
      <c r="F34" s="61" t="str">
        <f>VLOOKUP($A34,'NETSUITE DATA'!$A$2:$P$199,10,FALSE)</f>
        <v/>
      </c>
      <c r="G34" s="18"/>
    </row>
    <row r="35" spans="1:7" s="7" customFormat="1" x14ac:dyDescent="0.25">
      <c r="A35" s="1" t="s">
        <v>274</v>
      </c>
      <c r="B35" s="59" t="str">
        <f>VLOOKUP(A35,'NETSUITE DATA'!$A$2:$P$199,2,FALSE)</f>
        <v>Natasha Manick</v>
      </c>
      <c r="C35" s="60">
        <f>VLOOKUP(A35,'NETSUITE DATA'!$A$2:$P$199,4,FALSE)</f>
        <v>5250</v>
      </c>
      <c r="D35" s="60" t="str">
        <f>VLOOKUP(A35,'NETSUITE DATA'!$A$2:$P$199,5,FALSE)</f>
        <v>In Progress</v>
      </c>
      <c r="E35" s="61">
        <f>VLOOKUP($A35,'NETSUITE DATA'!$A$2:$P$199,9,FALSE)</f>
        <v>42488</v>
      </c>
      <c r="F35" s="61" t="str">
        <f>VLOOKUP($A35,'NETSUITE DATA'!$A$2:$P$199,10,FALSE)</f>
        <v/>
      </c>
      <c r="G35" s="18"/>
    </row>
    <row r="36" spans="1:7" s="7" customFormat="1" x14ac:dyDescent="0.25">
      <c r="A36" s="1" t="s">
        <v>212</v>
      </c>
      <c r="B36" s="59" t="str">
        <f>VLOOKUP(A36,'NETSUITE DATA'!$A$2:$P$199,2,FALSE)</f>
        <v>Pascal  Citta</v>
      </c>
      <c r="C36" s="60">
        <f>VLOOKUP(A36,'NETSUITE DATA'!$A$2:$P$199,4,FALSE)</f>
        <v>96</v>
      </c>
      <c r="D36" s="60" t="str">
        <f>VLOOKUP(A36,'NETSUITE DATA'!$A$2:$P$199,5,FALSE)</f>
        <v>In Progress</v>
      </c>
      <c r="E36" s="61">
        <f>VLOOKUP($A36,'NETSUITE DATA'!$A$2:$P$199,9,FALSE)</f>
        <v>42474</v>
      </c>
      <c r="F36" s="61" t="str">
        <f>VLOOKUP($A36,'NETSUITE DATA'!$A$2:$P$199,10,FALSE)</f>
        <v/>
      </c>
      <c r="G36" s="18"/>
    </row>
    <row r="37" spans="1:7" s="7" customFormat="1" x14ac:dyDescent="0.25">
      <c r="A37" s="1" t="s">
        <v>275</v>
      </c>
      <c r="B37" s="59" t="str">
        <f>VLOOKUP(A37,'NETSUITE DATA'!$A$2:$P$199,2,FALSE)</f>
        <v>Natasha Manick</v>
      </c>
      <c r="C37" s="60">
        <f>VLOOKUP(A37,'NETSUITE DATA'!$A$2:$P$199,4,FALSE)</f>
        <v>4050</v>
      </c>
      <c r="D37" s="60" t="str">
        <f>VLOOKUP(A37,'NETSUITE DATA'!$A$2:$P$199,5,FALSE)</f>
        <v>In Progress</v>
      </c>
      <c r="E37" s="61">
        <f>VLOOKUP($A37,'NETSUITE DATA'!$A$2:$P$199,9,FALSE)</f>
        <v>42488</v>
      </c>
      <c r="F37" s="61" t="str">
        <f>VLOOKUP($A37,'NETSUITE DATA'!$A$2:$P$199,10,FALSE)</f>
        <v/>
      </c>
      <c r="G37" s="18"/>
    </row>
    <row r="38" spans="1:7" s="7" customFormat="1" x14ac:dyDescent="0.25">
      <c r="A38" s="1" t="s">
        <v>273</v>
      </c>
      <c r="B38" s="59" t="str">
        <f>VLOOKUP(A38,'NETSUITE DATA'!$A$2:$P$199,2,FALSE)</f>
        <v>Juan Nel</v>
      </c>
      <c r="C38" s="60">
        <f>VLOOKUP(A38,'NETSUITE DATA'!$A$2:$P$199,4,FALSE)</f>
        <v>234</v>
      </c>
      <c r="D38" s="60" t="str">
        <f>VLOOKUP(A38,'NETSUITE DATA'!$A$2:$P$199,5,FALSE)</f>
        <v>In Progress</v>
      </c>
      <c r="E38" s="61">
        <f>VLOOKUP($A38,'NETSUITE DATA'!$A$2:$P$199,9,FALSE)</f>
        <v>42485</v>
      </c>
      <c r="F38" s="61" t="str">
        <f>VLOOKUP($A38,'NETSUITE DATA'!$A$2:$P$199,10,FALSE)</f>
        <v/>
      </c>
      <c r="G38" s="18"/>
    </row>
    <row r="39" spans="1:7" s="7" customFormat="1" x14ac:dyDescent="0.25">
      <c r="A39" s="1" t="s">
        <v>232</v>
      </c>
      <c r="B39" s="59" t="str">
        <f>VLOOKUP(A39,'NETSUITE DATA'!$A$2:$P$199,2,FALSE)</f>
        <v>Nishna Issory</v>
      </c>
      <c r="C39" s="60">
        <f>VLOOKUP(A39,'NETSUITE DATA'!$A$2:$P$199,4,FALSE)</f>
        <v>8736</v>
      </c>
      <c r="D39" s="60" t="str">
        <f>VLOOKUP(A39,'NETSUITE DATA'!$A$2:$P$199,5,FALSE)</f>
        <v>In Progress</v>
      </c>
      <c r="E39" s="61">
        <f>VLOOKUP($A39,'NETSUITE DATA'!$A$2:$P$199,9,FALSE)</f>
        <v>42482</v>
      </c>
      <c r="F39" s="61" t="str">
        <f>VLOOKUP($A39,'NETSUITE DATA'!$A$2:$P$199,10,FALSE)</f>
        <v/>
      </c>
      <c r="G39" s="18"/>
    </row>
    <row r="40" spans="1:7" s="7" customFormat="1" x14ac:dyDescent="0.25">
      <c r="A40" s="1" t="s">
        <v>159</v>
      </c>
      <c r="B40" s="59" t="str">
        <f>VLOOKUP(A40,'NETSUITE DATA'!$A$2:$P$199,2,FALSE)</f>
        <v>Staline Lamarque</v>
      </c>
      <c r="C40" s="60">
        <f>VLOOKUP(A40,'NETSUITE DATA'!$A$2:$P$199,4,FALSE)</f>
        <v>1584</v>
      </c>
      <c r="D40" s="60" t="str">
        <f>VLOOKUP(A40,'NETSUITE DATA'!$A$2:$P$199,5,FALSE)</f>
        <v>In Progress</v>
      </c>
      <c r="E40" s="61">
        <f>VLOOKUP($A40,'NETSUITE DATA'!$A$2:$P$199,9,FALSE)</f>
        <v>42485</v>
      </c>
      <c r="F40" s="61" t="str">
        <f>VLOOKUP($A40,'NETSUITE DATA'!$A$2:$P$199,10,FALSE)</f>
        <v/>
      </c>
      <c r="G40" s="18"/>
    </row>
    <row r="41" spans="1:7" s="7" customFormat="1" x14ac:dyDescent="0.25">
      <c r="A41" s="1" t="s">
        <v>152</v>
      </c>
      <c r="B41" s="59" t="str">
        <f>VLOOKUP(A41,'NETSUITE DATA'!$A$2:$P$199,2,FALSE)</f>
        <v>Dylen Citta</v>
      </c>
      <c r="C41" s="60">
        <f>VLOOKUP(A41,'NETSUITE DATA'!$A$2:$P$199,4,FALSE)</f>
        <v>1920</v>
      </c>
      <c r="D41" s="60" t="str">
        <f>VLOOKUP(A41,'NETSUITE DATA'!$A$2:$P$199,5,FALSE)</f>
        <v>In Progress</v>
      </c>
      <c r="E41" s="61">
        <f>VLOOKUP($A41,'NETSUITE DATA'!$A$2:$P$199,9,FALSE)</f>
        <v>42468</v>
      </c>
      <c r="F41" s="61">
        <f>VLOOKUP($A41,'NETSUITE DATA'!$A$2:$P$199,10,FALSE)</f>
        <v>42468</v>
      </c>
      <c r="G41" s="18"/>
    </row>
    <row r="42" spans="1:7" s="7" customFormat="1" x14ac:dyDescent="0.25">
      <c r="A42" s="1" t="s">
        <v>163</v>
      </c>
      <c r="B42" s="59" t="str">
        <f>VLOOKUP(A42,'NETSUITE DATA'!$A$2:$P$199,2,FALSE)</f>
        <v>Tej Suroowan</v>
      </c>
      <c r="C42" s="60">
        <f>VLOOKUP(A42,'NETSUITE DATA'!$A$2:$P$199,4,FALSE)</f>
        <v>2880</v>
      </c>
      <c r="D42" s="60" t="str">
        <f>VLOOKUP(A42,'NETSUITE DATA'!$A$2:$P$199,5,FALSE)</f>
        <v>In Progress</v>
      </c>
      <c r="E42" s="61">
        <f>VLOOKUP($A42,'NETSUITE DATA'!$A$2:$P$199,9,FALSE)</f>
        <v>42485</v>
      </c>
      <c r="F42" s="61" t="str">
        <f>VLOOKUP($A42,'NETSUITE DATA'!$A$2:$P$199,10,FALSE)</f>
        <v/>
      </c>
      <c r="G42" s="18"/>
    </row>
    <row r="43" spans="1:7" s="7" customFormat="1" x14ac:dyDescent="0.25">
      <c r="A43" s="1" t="s">
        <v>100</v>
      </c>
      <c r="B43" s="59" t="str">
        <f>VLOOKUP(A43,'NETSUITE DATA'!$A$2:$P$199,2,FALSE)</f>
        <v>Dylen Citta</v>
      </c>
      <c r="C43" s="60">
        <f>VLOOKUP(A43,'NETSUITE DATA'!$A$2:$P$199,4,FALSE)</f>
        <v>720</v>
      </c>
      <c r="D43" s="60" t="str">
        <f>VLOOKUP(A43,'NETSUITE DATA'!$A$2:$P$199,5,FALSE)</f>
        <v>In Progress</v>
      </c>
      <c r="E43" s="61">
        <f>VLOOKUP($A43,'NETSUITE DATA'!$A$2:$P$199,9,FALSE)</f>
        <v>42482</v>
      </c>
      <c r="F43" s="61" t="str">
        <f>VLOOKUP($A43,'NETSUITE DATA'!$A$2:$P$199,10,FALSE)</f>
        <v/>
      </c>
      <c r="G43" s="18"/>
    </row>
    <row r="44" spans="1:7" s="7" customFormat="1" x14ac:dyDescent="0.25">
      <c r="A44" s="1" t="s">
        <v>68</v>
      </c>
      <c r="B44" s="59" t="str">
        <f>VLOOKUP(A44,'NETSUITE DATA'!$A$2:$P$199,2,FALSE)</f>
        <v>Tej Suroowan</v>
      </c>
      <c r="C44" s="60">
        <f>VLOOKUP(A44,'NETSUITE DATA'!$A$2:$P$199,4,FALSE)</f>
        <v>3672</v>
      </c>
      <c r="D44" s="60" t="str">
        <f>VLOOKUP(A44,'NETSUITE DATA'!$A$2:$P$199,5,FALSE)</f>
        <v>In Progress</v>
      </c>
      <c r="E44" s="61">
        <f>VLOOKUP($A44,'NETSUITE DATA'!$A$2:$P$199,9,FALSE)</f>
        <v>42485</v>
      </c>
      <c r="F44" s="61" t="str">
        <f>VLOOKUP($A44,'NETSUITE DATA'!$A$2:$P$199,10,FALSE)</f>
        <v/>
      </c>
      <c r="G44" s="18"/>
    </row>
    <row r="45" spans="1:7" s="7" customFormat="1" x14ac:dyDescent="0.25">
      <c r="A45" s="1" t="s">
        <v>276</v>
      </c>
      <c r="B45" s="59" t="str">
        <f>VLOOKUP(A45,'NETSUITE DATA'!$A$2:$P$199,2,FALSE)</f>
        <v>Nishna Issory</v>
      </c>
      <c r="C45" s="60">
        <f>VLOOKUP(A45,'NETSUITE DATA'!$A$2:$P$199,4,FALSE)</f>
        <v>4320</v>
      </c>
      <c r="D45" s="60" t="str">
        <f>VLOOKUP(A45,'NETSUITE DATA'!$A$2:$P$199,5,FALSE)</f>
        <v>In Progress</v>
      </c>
      <c r="E45" s="61">
        <f>VLOOKUP($A45,'NETSUITE DATA'!$A$2:$P$199,9,FALSE)</f>
        <v>42481</v>
      </c>
      <c r="F45" s="61" t="str">
        <f>VLOOKUP($A45,'NETSUITE DATA'!$A$2:$P$199,10,FALSE)</f>
        <v/>
      </c>
      <c r="G45" s="18"/>
    </row>
    <row r="46" spans="1:7" s="7" customFormat="1" x14ac:dyDescent="0.25">
      <c r="A46" s="1" t="s">
        <v>160</v>
      </c>
      <c r="B46" s="59" t="str">
        <f>VLOOKUP(A46,'NETSUITE DATA'!$A$2:$P$199,2,FALSE)</f>
        <v>Natasha Manick</v>
      </c>
      <c r="C46" s="60">
        <f>VLOOKUP(A46,'NETSUITE DATA'!$A$2:$P$199,4,FALSE)</f>
        <v>816</v>
      </c>
      <c r="D46" s="60" t="str">
        <f>VLOOKUP(A46,'NETSUITE DATA'!$A$2:$P$199,5,FALSE)</f>
        <v>In Progress</v>
      </c>
      <c r="E46" s="61">
        <f>VLOOKUP($A46,'NETSUITE DATA'!$A$2:$P$199,9,FALSE)</f>
        <v>42488</v>
      </c>
      <c r="F46" s="61" t="str">
        <f>VLOOKUP($A46,'NETSUITE DATA'!$A$2:$P$199,10,FALSE)</f>
        <v/>
      </c>
      <c r="G46" s="18"/>
    </row>
    <row r="47" spans="1:7" s="7" customFormat="1" x14ac:dyDescent="0.25">
      <c r="A47" s="1" t="s">
        <v>90</v>
      </c>
      <c r="B47" s="59" t="str">
        <f>VLOOKUP(A47,'NETSUITE DATA'!$A$2:$P$199,2,FALSE)</f>
        <v>Dylen Citta</v>
      </c>
      <c r="C47" s="60">
        <f>VLOOKUP(A47,'NETSUITE DATA'!$A$2:$P$199,4,FALSE)</f>
        <v>6720</v>
      </c>
      <c r="D47" s="60" t="str">
        <f>VLOOKUP(A47,'NETSUITE DATA'!$A$2:$P$199,5,FALSE)</f>
        <v>In Progress</v>
      </c>
      <c r="E47" s="61">
        <f>VLOOKUP($A47,'NETSUITE DATA'!$A$2:$P$199,9,FALSE)</f>
        <v>42475</v>
      </c>
      <c r="F47" s="61" t="str">
        <f>VLOOKUP($A47,'NETSUITE DATA'!$A$2:$P$199,10,FALSE)</f>
        <v/>
      </c>
      <c r="G47" s="18"/>
    </row>
    <row r="48" spans="1:7" s="4" customFormat="1" ht="15.75" thickBot="1" x14ac:dyDescent="0.3">
      <c r="A48" s="19"/>
      <c r="B48" s="19"/>
      <c r="C48" s="40"/>
      <c r="D48" s="40"/>
      <c r="E48" s="41"/>
      <c r="F48" s="56"/>
      <c r="G48" s="28"/>
    </row>
    <row r="49" spans="1:7" x14ac:dyDescent="0.25">
      <c r="A49" s="5"/>
      <c r="B49" s="5"/>
      <c r="C49" s="42"/>
      <c r="D49" s="42"/>
      <c r="E49" s="43"/>
      <c r="F49" s="43"/>
      <c r="G49" s="17"/>
    </row>
    <row r="51" spans="1:7" ht="15.75" thickBot="1" x14ac:dyDescent="0.3"/>
    <row r="52" spans="1:7" ht="21" x14ac:dyDescent="0.35">
      <c r="A52" s="15" t="s">
        <v>124</v>
      </c>
      <c r="B52" s="16">
        <f>COUNTA(A54:A57)</f>
        <v>4</v>
      </c>
      <c r="C52" s="132"/>
      <c r="D52" s="133"/>
      <c r="E52" s="133"/>
      <c r="F52" s="133"/>
      <c r="G52" s="134"/>
    </row>
    <row r="53" spans="1:7" x14ac:dyDescent="0.25">
      <c r="A53" s="25" t="s">
        <v>1</v>
      </c>
      <c r="B53" s="24" t="s">
        <v>2</v>
      </c>
      <c r="C53" s="37" t="s">
        <v>96</v>
      </c>
      <c r="D53" s="37" t="s">
        <v>3</v>
      </c>
      <c r="E53" s="38" t="s">
        <v>94</v>
      </c>
      <c r="F53" s="38" t="s">
        <v>95</v>
      </c>
      <c r="G53" s="26" t="s">
        <v>70</v>
      </c>
    </row>
    <row r="54" spans="1:7" s="7" customFormat="1" x14ac:dyDescent="0.25">
      <c r="A54" s="1" t="s">
        <v>203</v>
      </c>
      <c r="B54" s="59" t="str">
        <f>VLOOKUP(A54,'NETSUITE DATA'!$A$2:$P$199,2,FALSE)</f>
        <v>Mahesh Baboolall</v>
      </c>
      <c r="C54" s="60">
        <f>VLOOKUP(A54,'NETSUITE DATA'!$A$2:$P$199,4,FALSE)</f>
        <v>1050</v>
      </c>
      <c r="D54" s="60" t="str">
        <f>VLOOKUP(A54,'NETSUITE DATA'!$A$2:$P$199,5,FALSE)</f>
        <v>In Progress</v>
      </c>
      <c r="E54" s="61">
        <f>VLOOKUP($A54,'NETSUITE DATA'!$A$2:$P$199,11,FALSE)</f>
        <v>42481</v>
      </c>
      <c r="F54" s="61" t="str">
        <f>VLOOKUP($A54,'NETSUITE DATA'!$A$2:$P$199,12,FALSE)</f>
        <v/>
      </c>
      <c r="G54" s="68"/>
    </row>
    <row r="55" spans="1:7" s="7" customFormat="1" x14ac:dyDescent="0.25">
      <c r="A55" s="1" t="s">
        <v>209</v>
      </c>
      <c r="B55" s="59" t="str">
        <f>VLOOKUP(A55,'NETSUITE DATA'!$A$2:$P$199,2,FALSE)</f>
        <v>Mevina Veerasoo</v>
      </c>
      <c r="C55" s="60">
        <f>VLOOKUP(A55,'NETSUITE DATA'!$A$2:$P$199,4,FALSE)</f>
        <v>504</v>
      </c>
      <c r="D55" s="60" t="str">
        <f>VLOOKUP(A55,'NETSUITE DATA'!$A$2:$P$199,5,FALSE)</f>
        <v>Complete</v>
      </c>
      <c r="E55" s="61">
        <f>VLOOKUP($A55,'NETSUITE DATA'!$A$2:$P$199,11,FALSE)</f>
        <v>42481</v>
      </c>
      <c r="F55" s="61">
        <f>VLOOKUP($A55,'NETSUITE DATA'!$A$2:$P$199,12,FALSE)</f>
        <v>42471</v>
      </c>
      <c r="G55" s="125"/>
    </row>
    <row r="56" spans="1:7" s="7" customFormat="1" x14ac:dyDescent="0.25">
      <c r="A56" s="1" t="s">
        <v>110</v>
      </c>
      <c r="B56" s="59" t="str">
        <f>VLOOKUP(A56,'NETSUITE DATA'!$A$2:$P$199,2,FALSE)</f>
        <v>Natasha Manick</v>
      </c>
      <c r="C56" s="60">
        <f>VLOOKUP(A56,'NETSUITE DATA'!$A$2:$P$199,4,FALSE)</f>
        <v>672</v>
      </c>
      <c r="D56" s="60" t="str">
        <f>VLOOKUP(A56,'NETSUITE DATA'!$A$2:$P$199,5,FALSE)</f>
        <v>In Progress</v>
      </c>
      <c r="E56" s="61">
        <f>VLOOKUP($A56,'NETSUITE DATA'!$A$2:$P$199,11,FALSE)</f>
        <v>42485</v>
      </c>
      <c r="F56" s="61" t="str">
        <f>VLOOKUP($A56,'NETSUITE DATA'!$A$2:$P$199,12,FALSE)</f>
        <v/>
      </c>
      <c r="G56" s="125"/>
    </row>
    <row r="57" spans="1:7" s="7" customFormat="1" x14ac:dyDescent="0.25">
      <c r="A57" s="1" t="s">
        <v>44</v>
      </c>
      <c r="B57" s="59" t="str">
        <f>VLOOKUP(A57,'NETSUITE DATA'!$A$2:$P$199,2,FALSE)</f>
        <v>Dylen Citta</v>
      </c>
      <c r="C57" s="60">
        <f>VLOOKUP(A57,'NETSUITE DATA'!$A$2:$P$199,4,FALSE)</f>
        <v>7200</v>
      </c>
      <c r="D57" s="60" t="str">
        <f>VLOOKUP(A57,'NETSUITE DATA'!$A$2:$P$199,5,FALSE)</f>
        <v>In Progress</v>
      </c>
      <c r="E57" s="61">
        <f>VLOOKUP($A57,'NETSUITE DATA'!$A$2:$P$199,11,FALSE)</f>
        <v>42461</v>
      </c>
      <c r="F57" s="61" t="str">
        <f>VLOOKUP($A57,'NETSUITE DATA'!$A$2:$P$199,12,FALSE)</f>
        <v/>
      </c>
      <c r="G57" s="125"/>
    </row>
    <row r="58" spans="1:7" ht="15.75" thickBot="1" x14ac:dyDescent="0.3">
      <c r="A58" s="27"/>
      <c r="B58" s="19"/>
      <c r="C58" s="40"/>
      <c r="D58" s="40"/>
      <c r="E58" s="41"/>
      <c r="F58" s="56"/>
      <c r="G58" s="28"/>
    </row>
    <row r="60" spans="1:7" ht="15.75" thickBot="1" x14ac:dyDescent="0.3"/>
    <row r="61" spans="1:7" ht="21" x14ac:dyDescent="0.35">
      <c r="A61" s="15" t="s">
        <v>97</v>
      </c>
      <c r="B61" s="16">
        <f>COUNTA(A63:A93)</f>
        <v>30</v>
      </c>
      <c r="C61" s="132"/>
      <c r="D61" s="133"/>
      <c r="E61" s="133"/>
      <c r="F61" s="133"/>
      <c r="G61" s="134"/>
    </row>
    <row r="62" spans="1:7" x14ac:dyDescent="0.25">
      <c r="A62" s="25" t="s">
        <v>1</v>
      </c>
      <c r="B62" s="24" t="s">
        <v>2</v>
      </c>
      <c r="C62" s="37" t="s">
        <v>96</v>
      </c>
      <c r="D62" s="37" t="s">
        <v>3</v>
      </c>
      <c r="E62" s="38" t="s">
        <v>94</v>
      </c>
      <c r="F62" s="38" t="s">
        <v>95</v>
      </c>
      <c r="G62" s="26" t="s">
        <v>70</v>
      </c>
    </row>
    <row r="63" spans="1:7" x14ac:dyDescent="0.25">
      <c r="A63" s="1" t="s">
        <v>226</v>
      </c>
      <c r="B63" s="59" t="str">
        <f>VLOOKUP(A63,'NETSUITE DATA'!$A$2:$P$199,2,FALSE)</f>
        <v>Doobmanee Bedadun</v>
      </c>
      <c r="C63" s="60">
        <f>VLOOKUP(A63,'NETSUITE DATA'!$A$2:$P$199,4,FALSE)</f>
        <v>2079</v>
      </c>
      <c r="D63" s="60" t="str">
        <f>VLOOKUP(A63,'NETSUITE DATA'!$A$2:$P$199,5,FALSE)</f>
        <v>In Progress</v>
      </c>
      <c r="E63" s="61">
        <f>VLOOKUP($A63,'NETSUITE DATA'!$A$2:$P$199,13,FALSE)</f>
        <v>42485</v>
      </c>
      <c r="F63" s="61" t="str">
        <f>VLOOKUP($A63,'NETSUITE DATA'!$A$2:$P$199,14,FALSE)</f>
        <v/>
      </c>
      <c r="G63" s="68"/>
    </row>
    <row r="64" spans="1:7" x14ac:dyDescent="0.25">
      <c r="A64" s="1" t="s">
        <v>205</v>
      </c>
      <c r="B64" s="59" t="str">
        <f>VLOOKUP(A64,'NETSUITE DATA'!$A$2:$P$199,2,FALSE)</f>
        <v>Nishna Issory</v>
      </c>
      <c r="C64" s="60">
        <f>VLOOKUP(A64,'NETSUITE DATA'!$A$2:$P$199,4,FALSE)</f>
        <v>1176</v>
      </c>
      <c r="D64" s="60" t="str">
        <f>VLOOKUP(A64,'NETSUITE DATA'!$A$2:$P$199,5,FALSE)</f>
        <v>In Progress</v>
      </c>
      <c r="E64" s="61">
        <f>VLOOKUP($A64,'NETSUITE DATA'!$A$2:$P$199,13,FALSE)</f>
        <v>42480</v>
      </c>
      <c r="F64" s="61" t="str">
        <f>VLOOKUP($A64,'NETSUITE DATA'!$A$2:$P$199,14,FALSE)</f>
        <v/>
      </c>
      <c r="G64" s="68"/>
    </row>
    <row r="65" spans="1:7" ht="14.45" x14ac:dyDescent="0.35">
      <c r="A65" s="1" t="s">
        <v>198</v>
      </c>
      <c r="B65" s="59" t="str">
        <f>VLOOKUP(A65,'NETSUITE DATA'!$A$2:$P$199,2,FALSE)</f>
        <v>Tanya Nundoosing</v>
      </c>
      <c r="C65" s="60">
        <f>VLOOKUP(A65,'NETSUITE DATA'!$A$2:$P$199,4,FALSE)</f>
        <v>1800</v>
      </c>
      <c r="D65" s="60" t="str">
        <f>VLOOKUP(A65,'NETSUITE DATA'!$A$2:$P$199,5,FALSE)</f>
        <v>In Progress</v>
      </c>
      <c r="E65" s="61">
        <f>VLOOKUP($A65,'NETSUITE DATA'!$A$2:$P$199,13,FALSE)</f>
        <v>42486</v>
      </c>
      <c r="F65" s="61" t="str">
        <f>VLOOKUP($A65,'NETSUITE DATA'!$A$2:$P$199,14,FALSE)</f>
        <v/>
      </c>
      <c r="G65" s="68"/>
    </row>
    <row r="66" spans="1:7" ht="14.45" x14ac:dyDescent="0.35">
      <c r="A66" s="1" t="s">
        <v>154</v>
      </c>
      <c r="B66" s="59" t="str">
        <f>VLOOKUP(A66,'NETSUITE DATA'!$A$2:$P$199,2,FALSE)</f>
        <v>Doobmanee Bedadun</v>
      </c>
      <c r="C66" s="60">
        <f>VLOOKUP(A66,'NETSUITE DATA'!$A$2:$P$199,4,FALSE)</f>
        <v>2940</v>
      </c>
      <c r="D66" s="60" t="str">
        <f>VLOOKUP(A66,'NETSUITE DATA'!$A$2:$P$199,5,FALSE)</f>
        <v>In Progress</v>
      </c>
      <c r="E66" s="61">
        <f>VLOOKUP($A66,'NETSUITE DATA'!$A$2:$P$199,13,FALSE)</f>
        <v>42488</v>
      </c>
      <c r="F66" s="61" t="str">
        <f>VLOOKUP($A66,'NETSUITE DATA'!$A$2:$P$199,14,FALSE)</f>
        <v/>
      </c>
      <c r="G66" s="68"/>
    </row>
    <row r="67" spans="1:7" ht="14.45" x14ac:dyDescent="0.35">
      <c r="A67" s="1" t="s">
        <v>209</v>
      </c>
      <c r="B67" s="59" t="str">
        <f>VLOOKUP(A67,'NETSUITE DATA'!$A$2:$P$199,2,FALSE)</f>
        <v>Mevina Veerasoo</v>
      </c>
      <c r="C67" s="60">
        <f>VLOOKUP(A67,'NETSUITE DATA'!$A$2:$P$199,4,FALSE)</f>
        <v>504</v>
      </c>
      <c r="D67" s="60" t="str">
        <f>VLOOKUP(A67,'NETSUITE DATA'!$A$2:$P$199,5,FALSE)</f>
        <v>Complete</v>
      </c>
      <c r="E67" s="61">
        <f>VLOOKUP($A67,'NETSUITE DATA'!$A$2:$P$199,13,FALSE)</f>
        <v>42489</v>
      </c>
      <c r="F67" s="61">
        <f>VLOOKUP($A67,'NETSUITE DATA'!$A$2:$P$199,14,FALSE)</f>
        <v>42473</v>
      </c>
      <c r="G67" s="68"/>
    </row>
    <row r="68" spans="1:7" ht="14.45" x14ac:dyDescent="0.35">
      <c r="A68" s="1" t="s">
        <v>150</v>
      </c>
      <c r="B68" s="59" t="str">
        <f>VLOOKUP(A68,'NETSUITE DATA'!$A$2:$P$199,2,FALSE)</f>
        <v>Doobmanee Bedadun</v>
      </c>
      <c r="C68" s="60">
        <f>VLOOKUP(A68,'NETSUITE DATA'!$A$2:$P$199,4,FALSE)</f>
        <v>1800</v>
      </c>
      <c r="D68" s="60" t="str">
        <f>VLOOKUP(A68,'NETSUITE DATA'!$A$2:$P$199,5,FALSE)</f>
        <v>In Progress</v>
      </c>
      <c r="E68" s="61">
        <f>VLOOKUP($A68,'NETSUITE DATA'!$A$2:$P$199,13,FALSE)</f>
        <v>42475</v>
      </c>
      <c r="F68" s="61" t="str">
        <f>VLOOKUP($A68,'NETSUITE DATA'!$A$2:$P$199,14,FALSE)</f>
        <v/>
      </c>
      <c r="G68" s="68"/>
    </row>
    <row r="69" spans="1:7" ht="14.45" x14ac:dyDescent="0.35">
      <c r="A69" s="1" t="s">
        <v>139</v>
      </c>
      <c r="B69" s="59" t="str">
        <f>VLOOKUP(A69,'NETSUITE DATA'!$A$2:$P$199,2,FALSE)</f>
        <v>Deensha Bunhejee</v>
      </c>
      <c r="C69" s="60">
        <f>VLOOKUP(A69,'NETSUITE DATA'!$A$2:$P$199,4,FALSE)</f>
        <v>1680</v>
      </c>
      <c r="D69" s="60" t="str">
        <f>VLOOKUP(A69,'NETSUITE DATA'!$A$2:$P$199,5,FALSE)</f>
        <v>In Progress</v>
      </c>
      <c r="E69" s="61">
        <f>VLOOKUP($A69,'NETSUITE DATA'!$A$2:$P$199,13,FALSE)</f>
        <v>42488</v>
      </c>
      <c r="F69" s="61" t="str">
        <f>VLOOKUP($A69,'NETSUITE DATA'!$A$2:$P$199,14,FALSE)</f>
        <v/>
      </c>
      <c r="G69" s="68"/>
    </row>
    <row r="70" spans="1:7" ht="14.45" x14ac:dyDescent="0.35">
      <c r="A70" s="1" t="s">
        <v>158</v>
      </c>
      <c r="B70" s="59" t="str">
        <f>VLOOKUP(A70,'NETSUITE DATA'!$A$2:$P$199,2,FALSE)</f>
        <v>Staline Lamarque</v>
      </c>
      <c r="C70" s="60">
        <f>VLOOKUP(A70,'NETSUITE DATA'!$A$2:$P$199,4,FALSE)</f>
        <v>4320</v>
      </c>
      <c r="D70" s="60" t="str">
        <f>VLOOKUP(A70,'NETSUITE DATA'!$A$2:$P$199,5,FALSE)</f>
        <v>In Progress</v>
      </c>
      <c r="E70" s="61">
        <f>VLOOKUP($A70,'NETSUITE DATA'!$A$2:$P$199,13,FALSE)</f>
        <v>42488</v>
      </c>
      <c r="F70" s="61" t="str">
        <f>VLOOKUP($A70,'NETSUITE DATA'!$A$2:$P$199,14,FALSE)</f>
        <v/>
      </c>
      <c r="G70" s="32"/>
    </row>
    <row r="71" spans="1:7" s="7" customFormat="1" ht="14.45" x14ac:dyDescent="0.35">
      <c r="A71" s="1" t="s">
        <v>100</v>
      </c>
      <c r="B71" s="59" t="str">
        <f>VLOOKUP(A71,'NETSUITE DATA'!$A$2:$P$199,2,FALSE)</f>
        <v>Dylen Citta</v>
      </c>
      <c r="C71" s="60">
        <f>VLOOKUP(A71,'NETSUITE DATA'!$A$2:$P$199,4,FALSE)</f>
        <v>720</v>
      </c>
      <c r="D71" s="60" t="str">
        <f>VLOOKUP(A71,'NETSUITE DATA'!$A$2:$P$199,5,FALSE)</f>
        <v>In Progress</v>
      </c>
      <c r="E71" s="61">
        <f>VLOOKUP($A71,'NETSUITE DATA'!$A$2:$P$199,13,FALSE)</f>
        <v>42475</v>
      </c>
      <c r="F71" s="61" t="str">
        <f>VLOOKUP($A71,'NETSUITE DATA'!$A$2:$P$199,14,FALSE)</f>
        <v/>
      </c>
      <c r="G71" s="32"/>
    </row>
    <row r="72" spans="1:7" s="7" customFormat="1" ht="14.45" x14ac:dyDescent="0.35">
      <c r="A72" s="1" t="s">
        <v>84</v>
      </c>
      <c r="B72" s="59" t="str">
        <f>VLOOKUP(A72,'NETSUITE DATA'!$A$2:$P$199,2,FALSE)</f>
        <v>Natasha Manick</v>
      </c>
      <c r="C72" s="60">
        <f>VLOOKUP(A72,'NETSUITE DATA'!$A$2:$P$199,4,FALSE)</f>
        <v>3900</v>
      </c>
      <c r="D72" s="60" t="str">
        <f>VLOOKUP(A72,'NETSUITE DATA'!$A$2:$P$199,5,FALSE)</f>
        <v>In Progress</v>
      </c>
      <c r="E72" s="61">
        <f>VLOOKUP($A72,'NETSUITE DATA'!$A$2:$P$199,13,FALSE)</f>
        <v>42490</v>
      </c>
      <c r="F72" s="61" t="str">
        <f>VLOOKUP($A72,'NETSUITE DATA'!$A$2:$P$199,14,FALSE)</f>
        <v/>
      </c>
      <c r="G72" s="32"/>
    </row>
    <row r="73" spans="1:7" s="7" customFormat="1" ht="14.45" x14ac:dyDescent="0.35">
      <c r="A73" s="1" t="s">
        <v>108</v>
      </c>
      <c r="B73" s="59" t="str">
        <f>VLOOKUP(A73,'NETSUITE DATA'!$A$2:$P$199,2,FALSE)</f>
        <v>Deensha Bunhejee</v>
      </c>
      <c r="C73" s="60">
        <f>VLOOKUP(A73,'NETSUITE DATA'!$A$2:$P$199,4,FALSE)</f>
        <v>3150</v>
      </c>
      <c r="D73" s="60" t="str">
        <f>VLOOKUP(A73,'NETSUITE DATA'!$A$2:$P$199,5,FALSE)</f>
        <v>In Progress</v>
      </c>
      <c r="E73" s="61">
        <f>VLOOKUP($A73,'NETSUITE DATA'!$A$2:$P$199,13,FALSE)</f>
        <v>42482</v>
      </c>
      <c r="F73" s="61" t="str">
        <f>VLOOKUP($A73,'NETSUITE DATA'!$A$2:$P$199,14,FALSE)</f>
        <v/>
      </c>
      <c r="G73" s="32"/>
    </row>
    <row r="74" spans="1:7" s="7" customFormat="1" ht="14.45" x14ac:dyDescent="0.35">
      <c r="A74" s="1" t="s">
        <v>85</v>
      </c>
      <c r="B74" s="59" t="str">
        <f>VLOOKUP(A74,'NETSUITE DATA'!$A$2:$P$199,2,FALSE)</f>
        <v>Sehnaaz Bhuttoo</v>
      </c>
      <c r="C74" s="60">
        <f>VLOOKUP(A74,'NETSUITE DATA'!$A$2:$P$199,4,FALSE)</f>
        <v>4680</v>
      </c>
      <c r="D74" s="60" t="str">
        <f>VLOOKUP(A74,'NETSUITE DATA'!$A$2:$P$199,5,FALSE)</f>
        <v>In Progress</v>
      </c>
      <c r="E74" s="61">
        <f>VLOOKUP($A74,'NETSUITE DATA'!$A$2:$P$199,13,FALSE)</f>
        <v>42482</v>
      </c>
      <c r="F74" s="61" t="str">
        <f>VLOOKUP($A74,'NETSUITE DATA'!$A$2:$P$199,14,FALSE)</f>
        <v/>
      </c>
      <c r="G74" s="32"/>
    </row>
    <row r="75" spans="1:7" s="7" customFormat="1" ht="14.45" x14ac:dyDescent="0.35">
      <c r="A75" s="1" t="s">
        <v>106</v>
      </c>
      <c r="B75" s="59" t="str">
        <f>VLOOKUP(A75,'NETSUITE DATA'!$A$2:$P$199,2,FALSE)</f>
        <v>Dylen Citta</v>
      </c>
      <c r="C75" s="60">
        <f>VLOOKUP(A75,'NETSUITE DATA'!$A$2:$P$199,4,FALSE)</f>
        <v>1920</v>
      </c>
      <c r="D75" s="60" t="str">
        <f>VLOOKUP(A75,'NETSUITE DATA'!$A$2:$P$199,5,FALSE)</f>
        <v>In Progress</v>
      </c>
      <c r="E75" s="61">
        <f>VLOOKUP($A75,'NETSUITE DATA'!$A$2:$P$199,13,FALSE)</f>
        <v>42481</v>
      </c>
      <c r="F75" s="61" t="str">
        <f>VLOOKUP($A75,'NETSUITE DATA'!$A$2:$P$199,14,FALSE)</f>
        <v/>
      </c>
      <c r="G75" s="32"/>
    </row>
    <row r="76" spans="1:7" s="7" customFormat="1" ht="14.45" x14ac:dyDescent="0.35">
      <c r="A76" s="1" t="s">
        <v>38</v>
      </c>
      <c r="B76" s="59" t="str">
        <f>VLOOKUP(A76,'NETSUITE DATA'!$A$2:$P$199,2,FALSE)</f>
        <v>Juan Nel</v>
      </c>
      <c r="C76" s="60">
        <f>VLOOKUP(A76,'NETSUITE DATA'!$A$2:$P$199,4,FALSE)</f>
        <v>1440</v>
      </c>
      <c r="D76" s="60" t="str">
        <f>VLOOKUP(A76,'NETSUITE DATA'!$A$2:$P$199,5,FALSE)</f>
        <v>In Progress</v>
      </c>
      <c r="E76" s="61">
        <f>VLOOKUP($A76,'NETSUITE DATA'!$A$2:$P$199,13,FALSE)</f>
        <v>42482</v>
      </c>
      <c r="F76" s="61" t="str">
        <f>VLOOKUP($A76,'NETSUITE DATA'!$A$2:$P$199,14,FALSE)</f>
        <v/>
      </c>
      <c r="G76" s="32"/>
    </row>
    <row r="77" spans="1:7" s="7" customFormat="1" ht="14.45" x14ac:dyDescent="0.35">
      <c r="A77" s="1" t="s">
        <v>142</v>
      </c>
      <c r="B77" s="59" t="str">
        <f>VLOOKUP(A77,'NETSUITE DATA'!$A$2:$P$199,2,FALSE)</f>
        <v>Deensha Bunhejee</v>
      </c>
      <c r="C77" s="60">
        <f>VLOOKUP(A77,'NETSUITE DATA'!$A$2:$P$199,4,FALSE)</f>
        <v>9379</v>
      </c>
      <c r="D77" s="60" t="str">
        <f>VLOOKUP(A77,'NETSUITE DATA'!$A$2:$P$199,5,FALSE)</f>
        <v>In Progress</v>
      </c>
      <c r="E77" s="61">
        <f>VLOOKUP($A77,'NETSUITE DATA'!$A$2:$P$199,13,FALSE)</f>
        <v>42488</v>
      </c>
      <c r="F77" s="61" t="str">
        <f>VLOOKUP($A77,'NETSUITE DATA'!$A$2:$P$199,14,FALSE)</f>
        <v/>
      </c>
      <c r="G77" s="32"/>
    </row>
    <row r="78" spans="1:7" s="7" customFormat="1" ht="14.45" x14ac:dyDescent="0.35">
      <c r="A78" s="1" t="s">
        <v>11</v>
      </c>
      <c r="B78" s="59" t="str">
        <f>VLOOKUP(A78,'NETSUITE DATA'!$A$2:$P$199,2,FALSE)</f>
        <v>Dylen Citta</v>
      </c>
      <c r="C78" s="60">
        <f>VLOOKUP(A78,'NETSUITE DATA'!$A$2:$P$199,4,FALSE)</f>
        <v>9850</v>
      </c>
      <c r="D78" s="60" t="str">
        <f>VLOOKUP(A78,'NETSUITE DATA'!$A$2:$P$199,5,FALSE)</f>
        <v>In Progress</v>
      </c>
      <c r="E78" s="61">
        <f>VLOOKUP($A78,'NETSUITE DATA'!$A$2:$P$199,13,FALSE)</f>
        <v>42489</v>
      </c>
      <c r="F78" s="61" t="str">
        <f>VLOOKUP($A78,'NETSUITE DATA'!$A$2:$P$199,14,FALSE)</f>
        <v/>
      </c>
      <c r="G78" s="32"/>
    </row>
    <row r="79" spans="1:7" s="7" customFormat="1" ht="14.45" x14ac:dyDescent="0.35">
      <c r="A79" s="1" t="s">
        <v>31</v>
      </c>
      <c r="B79" s="59" t="str">
        <f>VLOOKUP(A79,'NETSUITE DATA'!$A$2:$P$199,2,FALSE)</f>
        <v>Deensha Bunhejee</v>
      </c>
      <c r="C79" s="60">
        <f>VLOOKUP(A79,'NETSUITE DATA'!$A$2:$P$199,4,FALSE)</f>
        <v>3600</v>
      </c>
      <c r="D79" s="60" t="str">
        <f>VLOOKUP(A79,'NETSUITE DATA'!$A$2:$P$199,5,FALSE)</f>
        <v>In Progress</v>
      </c>
      <c r="E79" s="61">
        <f>VLOOKUP($A79,'NETSUITE DATA'!$A$2:$P$199,13,FALSE)</f>
        <v>42478</v>
      </c>
      <c r="F79" s="61" t="str">
        <f>VLOOKUP($A79,'NETSUITE DATA'!$A$2:$P$199,14,FALSE)</f>
        <v/>
      </c>
      <c r="G79" s="32"/>
    </row>
    <row r="80" spans="1:7" s="7" customFormat="1" ht="14.45" x14ac:dyDescent="0.35">
      <c r="A80" s="1" t="s">
        <v>183</v>
      </c>
      <c r="B80" s="59" t="str">
        <f>VLOOKUP(A80,'NETSUITE DATA'!$A$2:$P$199,2,FALSE)</f>
        <v>Natasha Manick</v>
      </c>
      <c r="C80" s="60">
        <f>VLOOKUP(A80,'NETSUITE DATA'!$A$2:$P$199,4,FALSE)</f>
        <v>5460</v>
      </c>
      <c r="D80" s="60" t="str">
        <f>VLOOKUP(A80,'NETSUITE DATA'!$A$2:$P$199,5,FALSE)</f>
        <v>In Progress</v>
      </c>
      <c r="E80" s="61">
        <f>VLOOKUP($A80,'NETSUITE DATA'!$A$2:$P$199,13,FALSE)</f>
        <v>42490</v>
      </c>
      <c r="F80" s="61" t="str">
        <f>VLOOKUP($A80,'NETSUITE DATA'!$A$2:$P$199,14,FALSE)</f>
        <v/>
      </c>
      <c r="G80" s="32"/>
    </row>
    <row r="81" spans="1:7" s="7" customFormat="1" ht="14.45" x14ac:dyDescent="0.35">
      <c r="A81" s="1" t="s">
        <v>29</v>
      </c>
      <c r="B81" s="59" t="str">
        <f>VLOOKUP(A81,'NETSUITE DATA'!$A$2:$P$199,2,FALSE)</f>
        <v>Sehnaaz Bhuttoo</v>
      </c>
      <c r="C81" s="60">
        <f>VLOOKUP(A81,'NETSUITE DATA'!$A$2:$P$199,4,FALSE)</f>
        <v>4200</v>
      </c>
      <c r="D81" s="60" t="str">
        <f>VLOOKUP(A81,'NETSUITE DATA'!$A$2:$P$199,5,FALSE)</f>
        <v>In Progress</v>
      </c>
      <c r="E81" s="61">
        <f>VLOOKUP($A81,'NETSUITE DATA'!$A$2:$P$199,13,FALSE)</f>
        <v>42482</v>
      </c>
      <c r="F81" s="61" t="str">
        <f>VLOOKUP($A81,'NETSUITE DATA'!$A$2:$P$199,14,FALSE)</f>
        <v/>
      </c>
      <c r="G81" s="32"/>
    </row>
    <row r="82" spans="1:7" s="7" customFormat="1" ht="14.45" x14ac:dyDescent="0.35">
      <c r="A82" s="1" t="s">
        <v>24</v>
      </c>
      <c r="B82" s="59" t="str">
        <f>VLOOKUP(A82,'NETSUITE DATA'!$A$2:$P$199,2,FALSE)</f>
        <v>Staline Lamarque</v>
      </c>
      <c r="C82" s="60">
        <f>VLOOKUP(A82,'NETSUITE DATA'!$A$2:$P$199,4,FALSE)</f>
        <v>4620</v>
      </c>
      <c r="D82" s="60" t="str">
        <f>VLOOKUP(A82,'NETSUITE DATA'!$A$2:$P$199,5,FALSE)</f>
        <v>In Progress</v>
      </c>
      <c r="E82" s="61">
        <f>VLOOKUP($A82,'NETSUITE DATA'!$A$2:$P$199,13,FALSE)</f>
        <v>42489</v>
      </c>
      <c r="F82" s="61" t="str">
        <f>VLOOKUP($A82,'NETSUITE DATA'!$A$2:$P$199,14,FALSE)</f>
        <v/>
      </c>
      <c r="G82" s="32"/>
    </row>
    <row r="83" spans="1:7" s="7" customFormat="1" ht="14.45" x14ac:dyDescent="0.35">
      <c r="A83" s="1" t="s">
        <v>148</v>
      </c>
      <c r="B83" s="59" t="str">
        <f>VLOOKUP(A83,'NETSUITE DATA'!$A$2:$P$199,2,FALSE)</f>
        <v>Diny Sunnasy</v>
      </c>
      <c r="C83" s="60">
        <f>VLOOKUP(A83,'NETSUITE DATA'!$A$2:$P$199,4,FALSE)</f>
        <v>1102</v>
      </c>
      <c r="D83" s="60" t="str">
        <f>VLOOKUP(A83,'NETSUITE DATA'!$A$2:$P$199,5,FALSE)</f>
        <v>In Progress</v>
      </c>
      <c r="E83" s="61">
        <f>VLOOKUP($A83,'NETSUITE DATA'!$A$2:$P$199,13,FALSE)</f>
        <v>42482</v>
      </c>
      <c r="F83" s="61" t="str">
        <f>VLOOKUP($A83,'NETSUITE DATA'!$A$2:$P$199,14,FALSE)</f>
        <v/>
      </c>
      <c r="G83" s="32"/>
    </row>
    <row r="84" spans="1:7" s="7" customFormat="1" ht="14.45" x14ac:dyDescent="0.35">
      <c r="A84" s="1" t="s">
        <v>144</v>
      </c>
      <c r="B84" s="59" t="str">
        <f>VLOOKUP(A84,'NETSUITE DATA'!$A$2:$P$199,2,FALSE)</f>
        <v>Deensha Bunhejee</v>
      </c>
      <c r="C84" s="60">
        <f>VLOOKUP(A84,'NETSUITE DATA'!$A$2:$P$199,4,FALSE)</f>
        <v>3840</v>
      </c>
      <c r="D84" s="60" t="str">
        <f>VLOOKUP(A84,'NETSUITE DATA'!$A$2:$P$199,5,FALSE)</f>
        <v>In Progress</v>
      </c>
      <c r="E84" s="61">
        <f>VLOOKUP($A84,'NETSUITE DATA'!$A$2:$P$199,13,FALSE)</f>
        <v>42489</v>
      </c>
      <c r="F84" s="61" t="str">
        <f>VLOOKUP($A84,'NETSUITE DATA'!$A$2:$P$199,14,FALSE)</f>
        <v/>
      </c>
      <c r="G84" s="32"/>
    </row>
    <row r="85" spans="1:7" s="7" customFormat="1" ht="14.45" x14ac:dyDescent="0.35">
      <c r="A85" s="1" t="s">
        <v>156</v>
      </c>
      <c r="B85" s="59" t="str">
        <f>VLOOKUP(A85,'NETSUITE DATA'!$A$2:$P$199,2,FALSE)</f>
        <v>Nishna Issory</v>
      </c>
      <c r="C85" s="60">
        <f>VLOOKUP(A85,'NETSUITE DATA'!$A$2:$P$199,4,FALSE)</f>
        <v>2016</v>
      </c>
      <c r="D85" s="60" t="str">
        <f>VLOOKUP(A85,'NETSUITE DATA'!$A$2:$P$199,5,FALSE)</f>
        <v>In Progress</v>
      </c>
      <c r="E85" s="61">
        <f>VLOOKUP($A85,'NETSUITE DATA'!$A$2:$P$199,13,FALSE)</f>
        <v>42488</v>
      </c>
      <c r="F85" s="61" t="str">
        <f>VLOOKUP($A85,'NETSUITE DATA'!$A$2:$P$199,14,FALSE)</f>
        <v/>
      </c>
      <c r="G85" s="32"/>
    </row>
    <row r="86" spans="1:7" s="7" customFormat="1" ht="14.45" x14ac:dyDescent="0.35">
      <c r="A86" s="1" t="s">
        <v>47</v>
      </c>
      <c r="B86" s="59" t="str">
        <f>VLOOKUP(A86,'NETSUITE DATA'!$A$2:$P$199,2,FALSE)</f>
        <v>Tej Suroowan</v>
      </c>
      <c r="C86" s="60">
        <f>VLOOKUP(A86,'NETSUITE DATA'!$A$2:$P$199,4,FALSE)</f>
        <v>9360</v>
      </c>
      <c r="D86" s="60" t="str">
        <f>VLOOKUP(A86,'NETSUITE DATA'!$A$2:$P$199,5,FALSE)</f>
        <v>In Progress</v>
      </c>
      <c r="E86" s="61">
        <f>VLOOKUP($A86,'NETSUITE DATA'!$A$2:$P$199,13,FALSE)</f>
        <v>42489</v>
      </c>
      <c r="F86" s="61" t="str">
        <f>VLOOKUP($A86,'NETSUITE DATA'!$A$2:$P$199,14,FALSE)</f>
        <v/>
      </c>
      <c r="G86" s="32"/>
    </row>
    <row r="87" spans="1:7" s="7" customFormat="1" ht="14.45" x14ac:dyDescent="0.35">
      <c r="A87" s="1" t="s">
        <v>88</v>
      </c>
      <c r="B87" s="59" t="str">
        <f>VLOOKUP(A87,'NETSUITE DATA'!$A$2:$P$199,2,FALSE)</f>
        <v>Tej Suroowan</v>
      </c>
      <c r="C87" s="60">
        <f>VLOOKUP(A87,'NETSUITE DATA'!$A$2:$P$199,4,FALSE)</f>
        <v>8970</v>
      </c>
      <c r="D87" s="60" t="str">
        <f>VLOOKUP(A87,'NETSUITE DATA'!$A$2:$P$199,5,FALSE)</f>
        <v>In Progress</v>
      </c>
      <c r="E87" s="61">
        <f>VLOOKUP($A87,'NETSUITE DATA'!$A$2:$P$199,13,FALSE)</f>
        <v>42485</v>
      </c>
      <c r="F87" s="61" t="str">
        <f>VLOOKUP($A87,'NETSUITE DATA'!$A$2:$P$199,14,FALSE)</f>
        <v/>
      </c>
      <c r="G87" s="32"/>
    </row>
    <row r="88" spans="1:7" s="7" customFormat="1" ht="14.45" x14ac:dyDescent="0.35">
      <c r="A88" s="1" t="s">
        <v>112</v>
      </c>
      <c r="B88" s="59" t="str">
        <f>VLOOKUP(A88,'NETSUITE DATA'!$A$2:$P$199,2,FALSE)</f>
        <v>Deensha Bunhejee</v>
      </c>
      <c r="C88" s="60">
        <f>VLOOKUP(A88,'NETSUITE DATA'!$A$2:$P$199,4,FALSE)</f>
        <v>3360</v>
      </c>
      <c r="D88" s="60" t="str">
        <f>VLOOKUP(A88,'NETSUITE DATA'!$A$2:$P$199,5,FALSE)</f>
        <v>Complete</v>
      </c>
      <c r="E88" s="61">
        <f>VLOOKUP($A88,'NETSUITE DATA'!$A$2:$P$199,13,FALSE)</f>
        <v>42464</v>
      </c>
      <c r="F88" s="61">
        <f>VLOOKUP($A88,'NETSUITE DATA'!$A$2:$P$199,14,FALSE)</f>
        <v>42457</v>
      </c>
      <c r="G88" s="32"/>
    </row>
    <row r="89" spans="1:7" s="7" customFormat="1" ht="14.45" x14ac:dyDescent="0.35">
      <c r="A89" s="1" t="s">
        <v>49</v>
      </c>
      <c r="B89" s="59" t="str">
        <f>VLOOKUP(A89,'NETSUITE DATA'!$A$2:$P$199,2,FALSE)</f>
        <v>Dylen Citta</v>
      </c>
      <c r="C89" s="60">
        <f>VLOOKUP(A89,'NETSUITE DATA'!$A$2:$P$199,4,FALSE)</f>
        <v>1440</v>
      </c>
      <c r="D89" s="60" t="str">
        <f>VLOOKUP(A89,'NETSUITE DATA'!$A$2:$P$199,5,FALSE)</f>
        <v>In Progress</v>
      </c>
      <c r="E89" s="61">
        <f>VLOOKUP($A89,'NETSUITE DATA'!$A$2:$P$199,13,FALSE)</f>
        <v>42475</v>
      </c>
      <c r="F89" s="61" t="str">
        <f>VLOOKUP($A89,'NETSUITE DATA'!$A$2:$P$199,14,FALSE)</f>
        <v/>
      </c>
      <c r="G89" s="32"/>
    </row>
    <row r="90" spans="1:7" s="7" customFormat="1" ht="14.45" x14ac:dyDescent="0.35">
      <c r="A90" s="1" t="s">
        <v>172</v>
      </c>
      <c r="B90" s="59" t="str">
        <f>VLOOKUP(A90,'NETSUITE DATA'!$A$2:$P$199,2,FALSE)</f>
        <v>Dylen Citta</v>
      </c>
      <c r="C90" s="60">
        <f>VLOOKUP(A90,'NETSUITE DATA'!$A$2:$P$199,4,FALSE)</f>
        <v>4195</v>
      </c>
      <c r="D90" s="60" t="str">
        <f>VLOOKUP(A90,'NETSUITE DATA'!$A$2:$P$199,5,FALSE)</f>
        <v>In Progress</v>
      </c>
      <c r="E90" s="61">
        <f>VLOOKUP($A90,'NETSUITE DATA'!$A$2:$P$199,13,FALSE)</f>
        <v>42482</v>
      </c>
      <c r="F90" s="61" t="str">
        <f>VLOOKUP($A90,'NETSUITE DATA'!$A$2:$P$199,14,FALSE)</f>
        <v/>
      </c>
      <c r="G90" s="32"/>
    </row>
    <row r="91" spans="1:7" s="7" customFormat="1" ht="14.45" x14ac:dyDescent="0.35">
      <c r="A91" s="1" t="s">
        <v>51</v>
      </c>
      <c r="B91" s="59" t="str">
        <f>VLOOKUP(A91,'NETSUITE DATA'!$A$2:$P$199,2,FALSE)</f>
        <v>Staline Lamarque</v>
      </c>
      <c r="C91" s="60">
        <f>VLOOKUP(A91,'NETSUITE DATA'!$A$2:$P$199,4,FALSE)</f>
        <v>546</v>
      </c>
      <c r="D91" s="60" t="str">
        <f>VLOOKUP(A91,'NETSUITE DATA'!$A$2:$P$199,5,FALSE)</f>
        <v>In Progress</v>
      </c>
      <c r="E91" s="61">
        <f>VLOOKUP($A91,'NETSUITE DATA'!$A$2:$P$199,13,FALSE)</f>
        <v>42485</v>
      </c>
      <c r="F91" s="61" t="str">
        <f>VLOOKUP($A91,'NETSUITE DATA'!$A$2:$P$199,14,FALSE)</f>
        <v/>
      </c>
      <c r="G91" s="32"/>
    </row>
    <row r="92" spans="1:7" s="7" customFormat="1" ht="14.45" x14ac:dyDescent="0.35">
      <c r="A92" s="1" t="s">
        <v>182</v>
      </c>
      <c r="B92" s="59" t="str">
        <f>VLOOKUP(A92,'NETSUITE DATA'!$A$2:$P$199,2,FALSE)</f>
        <v>Natasha Manick</v>
      </c>
      <c r="C92" s="60">
        <f>VLOOKUP(A92,'NETSUITE DATA'!$A$2:$P$199,4,FALSE)</f>
        <v>6638</v>
      </c>
      <c r="D92" s="60" t="str">
        <f>VLOOKUP(A92,'NETSUITE DATA'!$A$2:$P$199,5,FALSE)</f>
        <v>In Progress</v>
      </c>
      <c r="E92" s="61">
        <f>VLOOKUP($A92,'NETSUITE DATA'!$A$2:$P$199,13,FALSE)</f>
        <v>42490</v>
      </c>
      <c r="F92" s="61" t="str">
        <f>VLOOKUP($A92,'NETSUITE DATA'!$A$2:$P$199,14,FALSE)</f>
        <v/>
      </c>
      <c r="G92" s="32"/>
    </row>
    <row r="93" spans="1:7" thickBot="1" x14ac:dyDescent="0.4">
      <c r="A93" s="33"/>
      <c r="B93" s="34"/>
      <c r="C93" s="44"/>
      <c r="D93" s="44"/>
      <c r="E93" s="44"/>
      <c r="F93" s="44"/>
      <c r="G93" s="35"/>
    </row>
  </sheetData>
  <autoFilter ref="A62:G92"/>
  <sortState ref="A5:F9">
    <sortCondition ref="A5:A9"/>
  </sortState>
  <customSheetViews>
    <customSheetView guid="{BF214E0E-5734-4AE3-BFA2-2C9FDC88C61F}" showAutoFilter="1" topLeftCell="A19">
      <selection activeCell="F23" activeCellId="1" sqref="F30:F31 F23"/>
      <pageMargins left="0.7" right="0.7" top="0.75" bottom="0.75" header="0.3" footer="0.3"/>
      <pageSetup orientation="portrait" horizontalDpi="200" verticalDpi="200" r:id="rId1"/>
      <autoFilter ref="A4:F18"/>
    </customSheetView>
    <customSheetView guid="{01563EEC-4776-44C3-B51E-A1075DDE9763}" showAutoFilter="1" topLeftCell="A4">
      <selection activeCell="B5" sqref="B5:B18"/>
      <pageMargins left="0.7" right="0.7" top="0.75" bottom="0.75" header="0.3" footer="0.3"/>
      <pageSetup orientation="portrait" horizontalDpi="200" verticalDpi="200" r:id="rId2"/>
      <autoFilter ref="A4:F18"/>
    </customSheetView>
    <customSheetView guid="{D6BA1170-8E8E-4B47-BDE2-95E50CCA4F84}" topLeftCell="A41">
      <selection activeCell="E46" sqref="E46:E73"/>
      <pageMargins left="0.7" right="0.7" top="0.75" bottom="0.75" header="0.3" footer="0.3"/>
      <pageSetup orientation="portrait" horizontalDpi="200" verticalDpi="200" r:id="rId3"/>
    </customSheetView>
  </customSheetViews>
  <mergeCells count="4">
    <mergeCell ref="C3:G3"/>
    <mergeCell ref="C52:G52"/>
    <mergeCell ref="C26:G26"/>
    <mergeCell ref="C61:G61"/>
  </mergeCells>
  <pageMargins left="0.7" right="0.7" top="0.75" bottom="0.75" header="0.3" footer="0.3"/>
  <pageSetup orientation="portrait" horizontalDpi="200" verticalDpi="2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topLeftCell="A22" workbookViewId="0">
      <selection activeCell="I16" sqref="I16"/>
    </sheetView>
  </sheetViews>
  <sheetFormatPr defaultRowHeight="15" x14ac:dyDescent="0.25"/>
  <cols>
    <col min="1" max="1" width="11.5703125" customWidth="1"/>
    <col min="2" max="2" width="32.85546875" bestFit="1" customWidth="1"/>
    <col min="4" max="4" width="12.42578125" bestFit="1" customWidth="1"/>
    <col min="5" max="5" width="24.28515625" customWidth="1"/>
    <col min="6" max="6" width="8.85546875" bestFit="1" customWidth="1"/>
  </cols>
  <sheetData>
    <row r="1" spans="1:5" x14ac:dyDescent="0.25">
      <c r="A1" s="112" t="s">
        <v>80</v>
      </c>
      <c r="B1" t="s">
        <v>391</v>
      </c>
      <c r="D1" s="112" t="s">
        <v>247</v>
      </c>
      <c r="E1" t="s">
        <v>392</v>
      </c>
    </row>
    <row r="2" spans="1:5" x14ac:dyDescent="0.25">
      <c r="A2" s="113">
        <v>2016</v>
      </c>
      <c r="B2" s="115">
        <v>84676</v>
      </c>
      <c r="D2" s="113">
        <v>2000</v>
      </c>
      <c r="E2" s="115">
        <v>24450</v>
      </c>
    </row>
    <row r="3" spans="1:5" x14ac:dyDescent="0.25">
      <c r="A3" s="114">
        <v>1</v>
      </c>
      <c r="B3" s="115">
        <v>18802</v>
      </c>
      <c r="D3" s="113">
        <v>2014</v>
      </c>
      <c r="E3" s="115">
        <v>1656</v>
      </c>
    </row>
    <row r="4" spans="1:5" x14ac:dyDescent="0.25">
      <c r="A4" s="114">
        <v>2</v>
      </c>
      <c r="B4" s="115">
        <v>37373</v>
      </c>
      <c r="D4" s="113">
        <v>2015</v>
      </c>
      <c r="E4" s="115">
        <v>25313</v>
      </c>
    </row>
    <row r="5" spans="1:5" x14ac:dyDescent="0.25">
      <c r="A5" s="114">
        <v>3</v>
      </c>
      <c r="B5" s="115">
        <v>23137</v>
      </c>
      <c r="D5" s="113">
        <v>2016</v>
      </c>
      <c r="E5" s="115">
        <v>364866.4</v>
      </c>
    </row>
    <row r="6" spans="1:5" x14ac:dyDescent="0.25">
      <c r="A6" s="114">
        <v>4</v>
      </c>
      <c r="B6" s="115">
        <v>5364</v>
      </c>
      <c r="D6" s="114">
        <v>1</v>
      </c>
      <c r="E6" s="115">
        <v>31714</v>
      </c>
    </row>
    <row r="7" spans="1:5" x14ac:dyDescent="0.25">
      <c r="A7" s="113" t="s">
        <v>250</v>
      </c>
      <c r="B7" s="115">
        <v>543871.88</v>
      </c>
      <c r="D7" s="114">
        <v>2</v>
      </c>
      <c r="E7" s="115">
        <v>23885</v>
      </c>
    </row>
    <row r="8" spans="1:5" x14ac:dyDescent="0.25">
      <c r="A8" s="114" t="s">
        <v>250</v>
      </c>
      <c r="B8" s="115">
        <v>543871.88</v>
      </c>
      <c r="D8" s="114">
        <v>3</v>
      </c>
      <c r="E8" s="115">
        <v>45307</v>
      </c>
    </row>
    <row r="9" spans="1:5" x14ac:dyDescent="0.25">
      <c r="A9" s="113" t="s">
        <v>249</v>
      </c>
      <c r="B9" s="115">
        <v>628547.88</v>
      </c>
      <c r="D9" s="114">
        <v>4</v>
      </c>
      <c r="E9" s="115">
        <v>112617</v>
      </c>
    </row>
    <row r="10" spans="1:5" x14ac:dyDescent="0.25">
      <c r="D10" s="114">
        <v>5</v>
      </c>
      <c r="E10" s="115">
        <v>94845</v>
      </c>
    </row>
    <row r="11" spans="1:5" x14ac:dyDescent="0.25">
      <c r="D11" s="114">
        <v>6</v>
      </c>
      <c r="E11" s="115">
        <v>56498.400000000001</v>
      </c>
    </row>
    <row r="12" spans="1:5" x14ac:dyDescent="0.25">
      <c r="D12" s="113" t="s">
        <v>250</v>
      </c>
      <c r="E12" s="115">
        <v>209382.47999999998</v>
      </c>
    </row>
    <row r="13" spans="1:5" x14ac:dyDescent="0.25">
      <c r="D13" s="114" t="s">
        <v>250</v>
      </c>
      <c r="E13" s="115">
        <v>209382.47999999998</v>
      </c>
    </row>
    <row r="14" spans="1:5" x14ac:dyDescent="0.25">
      <c r="D14" s="113">
        <v>1999</v>
      </c>
      <c r="E14" s="115">
        <v>2880</v>
      </c>
    </row>
    <row r="15" spans="1:5" x14ac:dyDescent="0.25">
      <c r="D15" s="114">
        <v>12</v>
      </c>
      <c r="E15" s="115">
        <v>2880</v>
      </c>
    </row>
    <row r="16" spans="1:5" x14ac:dyDescent="0.25">
      <c r="D16" s="113" t="s">
        <v>249</v>
      </c>
      <c r="E16" s="115">
        <v>628547.88</v>
      </c>
    </row>
    <row r="17" spans="2:14" s="7" customFormat="1" x14ac:dyDescent="0.25">
      <c r="D17" s="113"/>
      <c r="E17" s="115"/>
    </row>
    <row r="18" spans="2:14" s="7" customFormat="1" x14ac:dyDescent="0.25">
      <c r="D18" s="113"/>
      <c r="E18" s="115"/>
    </row>
    <row r="19" spans="2:14" x14ac:dyDescent="0.25">
      <c r="B19" s="1"/>
      <c r="C19" s="1" t="s">
        <v>258</v>
      </c>
      <c r="D19" s="1" t="s">
        <v>259</v>
      </c>
      <c r="E19" s="1" t="s">
        <v>260</v>
      </c>
      <c r="F19" s="1" t="s">
        <v>261</v>
      </c>
      <c r="G19" s="1" t="s">
        <v>262</v>
      </c>
      <c r="H19" s="1" t="s">
        <v>263</v>
      </c>
    </row>
    <row r="20" spans="2:14" x14ac:dyDescent="0.25">
      <c r="B20" s="1" t="s">
        <v>256</v>
      </c>
      <c r="C20" s="126">
        <v>31714</v>
      </c>
      <c r="D20" s="126">
        <v>23885</v>
      </c>
      <c r="E20" s="126">
        <v>45307</v>
      </c>
      <c r="F20" s="126">
        <v>112617</v>
      </c>
      <c r="G20" s="126">
        <v>94845</v>
      </c>
      <c r="H20" s="126">
        <v>56498.400000000001</v>
      </c>
    </row>
    <row r="21" spans="2:14" x14ac:dyDescent="0.25">
      <c r="B21" s="1" t="s">
        <v>257</v>
      </c>
      <c r="C21" s="126">
        <v>18802</v>
      </c>
      <c r="D21" s="126">
        <v>37373</v>
      </c>
      <c r="E21" s="126">
        <v>23137</v>
      </c>
      <c r="F21" s="126">
        <v>5364</v>
      </c>
      <c r="G21" s="126"/>
      <c r="H21" s="126"/>
    </row>
    <row r="23" spans="2:14" x14ac:dyDescent="0.25">
      <c r="B23" s="116"/>
      <c r="C23" s="116"/>
      <c r="D23" s="116"/>
      <c r="E23" s="116"/>
      <c r="F23" s="116"/>
      <c r="G23" s="116"/>
      <c r="H23" s="116"/>
      <c r="I23" s="116"/>
      <c r="J23" s="116"/>
      <c r="K23" s="116"/>
      <c r="L23" s="116"/>
      <c r="M23" s="116"/>
      <c r="N23" s="116"/>
    </row>
    <row r="24" spans="2:14" x14ac:dyDescent="0.25">
      <c r="B24" s="116"/>
      <c r="C24" s="116"/>
      <c r="D24" s="116"/>
      <c r="E24" s="116"/>
      <c r="F24" s="116"/>
      <c r="G24" s="116"/>
      <c r="H24" s="116"/>
      <c r="I24" s="116"/>
      <c r="J24" s="116"/>
      <c r="K24" s="116"/>
      <c r="L24" s="116"/>
      <c r="M24" s="116"/>
      <c r="N24" s="116"/>
    </row>
    <row r="25" spans="2:14" x14ac:dyDescent="0.25">
      <c r="B25" s="116"/>
      <c r="C25" s="116"/>
      <c r="D25" s="116"/>
      <c r="E25" s="116"/>
      <c r="F25" s="116"/>
      <c r="G25" s="116"/>
      <c r="H25" s="116"/>
      <c r="I25" s="116"/>
      <c r="J25" s="116"/>
      <c r="K25" s="116"/>
      <c r="L25" s="116"/>
      <c r="M25" s="116"/>
      <c r="N25" s="116"/>
    </row>
    <row r="26" spans="2:14" x14ac:dyDescent="0.25">
      <c r="B26" s="116"/>
      <c r="C26" s="116"/>
      <c r="D26" s="116"/>
      <c r="E26" s="116"/>
      <c r="F26" s="116"/>
      <c r="G26" s="116"/>
      <c r="H26" s="116"/>
      <c r="I26" s="116"/>
      <c r="J26" s="116"/>
      <c r="K26" s="116"/>
      <c r="L26" s="116"/>
      <c r="M26" s="116"/>
      <c r="N26" s="116"/>
    </row>
    <row r="27" spans="2:14" x14ac:dyDescent="0.25">
      <c r="B27" s="116"/>
      <c r="C27" s="116"/>
      <c r="D27" s="116"/>
      <c r="E27" s="116"/>
      <c r="F27" s="116"/>
      <c r="G27" s="116"/>
      <c r="H27" s="116"/>
      <c r="I27" s="116"/>
      <c r="J27" s="116"/>
      <c r="K27" s="116"/>
      <c r="L27" s="116"/>
      <c r="M27" s="116"/>
      <c r="N27" s="116"/>
    </row>
    <row r="28" spans="2:14" x14ac:dyDescent="0.25">
      <c r="B28" s="116"/>
      <c r="C28" s="116"/>
      <c r="D28" s="116"/>
      <c r="E28" s="116"/>
      <c r="F28" s="116"/>
      <c r="G28" s="116"/>
      <c r="H28" s="116"/>
      <c r="I28" s="116"/>
      <c r="J28" s="116"/>
      <c r="K28" s="116"/>
      <c r="L28" s="116"/>
      <c r="M28" s="116"/>
      <c r="N28" s="116"/>
    </row>
    <row r="29" spans="2:14" x14ac:dyDescent="0.25">
      <c r="B29" s="116"/>
      <c r="C29" s="116"/>
      <c r="D29" s="116"/>
      <c r="E29" s="116"/>
      <c r="F29" s="116"/>
      <c r="G29" s="116"/>
      <c r="H29" s="116"/>
      <c r="I29" s="116"/>
      <c r="J29" s="116"/>
      <c r="K29" s="116"/>
      <c r="L29" s="116"/>
      <c r="M29" s="116"/>
      <c r="N29" s="116"/>
    </row>
    <row r="30" spans="2:14" x14ac:dyDescent="0.25">
      <c r="B30" s="116"/>
      <c r="C30" s="116"/>
      <c r="D30" s="116"/>
      <c r="E30" s="116"/>
      <c r="F30" s="116"/>
      <c r="G30" s="116"/>
      <c r="H30" s="116"/>
      <c r="I30" s="116"/>
      <c r="J30" s="116"/>
      <c r="K30" s="116"/>
      <c r="L30" s="116"/>
      <c r="M30" s="116"/>
      <c r="N30" s="116"/>
    </row>
    <row r="31" spans="2:14" x14ac:dyDescent="0.25">
      <c r="B31" s="116"/>
      <c r="C31" s="116"/>
      <c r="D31" s="116"/>
      <c r="E31" s="116"/>
      <c r="F31" s="116"/>
      <c r="G31" s="116"/>
      <c r="H31" s="116"/>
      <c r="I31" s="116"/>
      <c r="J31" s="116"/>
      <c r="K31" s="116"/>
      <c r="L31" s="116"/>
      <c r="M31" s="116"/>
      <c r="N31" s="116"/>
    </row>
    <row r="32" spans="2:14" x14ac:dyDescent="0.25">
      <c r="B32" s="116"/>
      <c r="C32" s="116"/>
      <c r="D32" s="116"/>
      <c r="E32" s="116"/>
      <c r="F32" s="116"/>
      <c r="G32" s="116"/>
      <c r="H32" s="116"/>
      <c r="I32" s="116"/>
      <c r="J32" s="116"/>
      <c r="K32" s="116"/>
      <c r="L32" s="116"/>
      <c r="M32" s="116"/>
      <c r="N32" s="116"/>
    </row>
    <row r="33" spans="2:14" x14ac:dyDescent="0.25">
      <c r="B33" s="116"/>
      <c r="C33" s="116"/>
      <c r="D33" s="116"/>
      <c r="E33" s="116"/>
      <c r="F33" s="116"/>
      <c r="G33" s="116"/>
      <c r="H33" s="116"/>
      <c r="I33" s="116"/>
      <c r="J33" s="116"/>
      <c r="K33" s="116"/>
      <c r="L33" s="116"/>
      <c r="M33" s="116"/>
      <c r="N33" s="116"/>
    </row>
    <row r="34" spans="2:14" x14ac:dyDescent="0.25">
      <c r="B34" s="116"/>
      <c r="C34" s="116"/>
      <c r="D34" s="116"/>
      <c r="E34" s="116"/>
      <c r="F34" s="116"/>
      <c r="G34" s="116"/>
      <c r="H34" s="116"/>
      <c r="I34" s="116"/>
      <c r="J34" s="116"/>
      <c r="K34" s="116"/>
      <c r="L34" s="116"/>
      <c r="M34" s="116"/>
      <c r="N34" s="116"/>
    </row>
    <row r="35" spans="2:14" x14ac:dyDescent="0.25">
      <c r="B35" s="116"/>
      <c r="C35" s="116"/>
      <c r="D35" s="116"/>
      <c r="E35" s="116"/>
      <c r="F35" s="116"/>
      <c r="G35" s="116"/>
      <c r="H35" s="116"/>
      <c r="I35" s="116"/>
      <c r="J35" s="116"/>
      <c r="K35" s="116"/>
      <c r="L35" s="116"/>
      <c r="M35" s="116"/>
      <c r="N35" s="116"/>
    </row>
    <row r="36" spans="2:14" x14ac:dyDescent="0.25">
      <c r="B36" s="116"/>
      <c r="C36" s="116"/>
      <c r="D36" s="116"/>
      <c r="E36" s="116"/>
      <c r="F36" s="116"/>
      <c r="G36" s="116"/>
      <c r="H36" s="116"/>
      <c r="I36" s="116"/>
      <c r="J36" s="116"/>
      <c r="K36" s="116"/>
      <c r="L36" s="116"/>
      <c r="M36" s="116"/>
      <c r="N36" s="116"/>
    </row>
    <row r="37" spans="2:14" x14ac:dyDescent="0.25">
      <c r="B37" s="116"/>
      <c r="C37" s="116"/>
      <c r="D37" s="116"/>
      <c r="E37" s="116"/>
      <c r="F37" s="116"/>
      <c r="G37" s="116"/>
      <c r="H37" s="116"/>
      <c r="I37" s="116"/>
      <c r="J37" s="116"/>
      <c r="K37" s="116"/>
      <c r="L37" s="116"/>
      <c r="M37" s="116"/>
      <c r="N37" s="116"/>
    </row>
    <row r="38" spans="2:14" x14ac:dyDescent="0.25">
      <c r="B38" s="116"/>
      <c r="C38" s="116"/>
      <c r="D38" s="116"/>
      <c r="E38" s="116"/>
      <c r="F38" s="116"/>
      <c r="G38" s="116"/>
      <c r="H38" s="116"/>
      <c r="I38" s="116"/>
      <c r="J38" s="116"/>
      <c r="K38" s="116"/>
      <c r="L38" s="116"/>
      <c r="M38" s="116"/>
      <c r="N38" s="116"/>
    </row>
    <row r="39" spans="2:14" x14ac:dyDescent="0.25">
      <c r="B39" s="116"/>
      <c r="C39" s="116"/>
      <c r="D39" s="116"/>
      <c r="E39" s="116"/>
      <c r="F39" s="116"/>
      <c r="G39" s="116"/>
      <c r="H39" s="116"/>
      <c r="I39" s="116"/>
      <c r="J39" s="116"/>
      <c r="K39" s="116"/>
      <c r="L39" s="116"/>
      <c r="M39" s="116"/>
      <c r="N39" s="116"/>
    </row>
    <row r="40" spans="2:14" x14ac:dyDescent="0.25">
      <c r="B40" s="116"/>
      <c r="C40" s="116"/>
      <c r="D40" s="116"/>
      <c r="E40" s="116"/>
      <c r="F40" s="116"/>
      <c r="G40" s="116"/>
      <c r="H40" s="116"/>
      <c r="I40" s="116"/>
      <c r="J40" s="116"/>
      <c r="K40" s="116"/>
      <c r="L40" s="116"/>
      <c r="M40" s="116"/>
      <c r="N40" s="116"/>
    </row>
    <row r="41" spans="2:14" x14ac:dyDescent="0.25">
      <c r="B41" s="116"/>
      <c r="C41" s="116"/>
      <c r="D41" s="116"/>
      <c r="E41" s="116"/>
      <c r="F41" s="116"/>
      <c r="G41" s="116"/>
      <c r="H41" s="116"/>
      <c r="I41" s="116"/>
      <c r="J41" s="116"/>
      <c r="K41" s="116"/>
      <c r="L41" s="116"/>
      <c r="M41" s="116"/>
      <c r="N41" s="116"/>
    </row>
    <row r="42" spans="2:14" x14ac:dyDescent="0.25">
      <c r="B42" s="116"/>
      <c r="C42" s="116"/>
      <c r="D42" s="116"/>
      <c r="E42" s="116"/>
      <c r="F42" s="116"/>
      <c r="G42" s="116"/>
      <c r="H42" s="116"/>
      <c r="I42" s="116"/>
      <c r="J42" s="116"/>
      <c r="K42" s="116"/>
      <c r="L42" s="116"/>
      <c r="M42" s="116"/>
      <c r="N42" s="116"/>
    </row>
    <row r="43" spans="2:14" x14ac:dyDescent="0.25">
      <c r="B43" s="116"/>
      <c r="C43" s="116"/>
      <c r="D43" s="116"/>
      <c r="E43" s="116"/>
      <c r="F43" s="116"/>
      <c r="G43" s="116"/>
      <c r="H43" s="116"/>
      <c r="I43" s="116"/>
      <c r="J43" s="116"/>
      <c r="K43" s="116"/>
      <c r="L43" s="116"/>
      <c r="M43" s="116"/>
      <c r="N43" s="116"/>
    </row>
  </sheetData>
  <pageMargins left="0.7" right="0.7" top="0.75" bottom="0.75" header="0.3" footer="0.3"/>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11"/>
  <sheetViews>
    <sheetView showGridLines="0" tabSelected="1" workbookViewId="0">
      <selection activeCell="H12" sqref="H12"/>
    </sheetView>
  </sheetViews>
  <sheetFormatPr defaultRowHeight="15" x14ac:dyDescent="0.25"/>
  <cols>
    <col min="1" max="1" width="11.7109375" bestFit="1" customWidth="1"/>
    <col min="3" max="3" width="11.140625" bestFit="1" customWidth="1"/>
    <col min="5" max="5" width="10.7109375" style="7" bestFit="1" customWidth="1"/>
    <col min="9" max="9" width="9.140625" style="7"/>
  </cols>
  <sheetData>
    <row r="2" spans="1:10" ht="15.75" thickBot="1" x14ac:dyDescent="0.3">
      <c r="B2" s="138"/>
      <c r="C2" s="138"/>
    </row>
    <row r="3" spans="1:10" x14ac:dyDescent="0.25">
      <c r="A3" s="46"/>
      <c r="B3" s="47" t="s">
        <v>72</v>
      </c>
      <c r="C3" s="47" t="s">
        <v>73</v>
      </c>
      <c r="D3" s="47" t="s">
        <v>79</v>
      </c>
      <c r="E3" s="48" t="s">
        <v>78</v>
      </c>
      <c r="F3" t="s">
        <v>74</v>
      </c>
      <c r="G3" t="s">
        <v>75</v>
      </c>
      <c r="H3" t="s">
        <v>76</v>
      </c>
      <c r="I3" s="7" t="s">
        <v>117</v>
      </c>
      <c r="J3" t="s">
        <v>118</v>
      </c>
    </row>
    <row r="4" spans="1:10" x14ac:dyDescent="0.25">
      <c r="A4" s="49" t="s">
        <v>71</v>
      </c>
      <c r="B4" s="1">
        <f>'APRIL FORECASTS'!B3</f>
        <v>18</v>
      </c>
      <c r="C4" s="1">
        <f>COUNT('APRIL FORECASTS'!F5:F22)</f>
        <v>4</v>
      </c>
      <c r="D4" s="1">
        <f>B4-C4</f>
        <v>14</v>
      </c>
      <c r="E4" s="54">
        <f>C4/B4</f>
        <v>0.22222222222222221</v>
      </c>
    </row>
    <row r="5" spans="1:10" x14ac:dyDescent="0.25">
      <c r="A5" s="49" t="s">
        <v>66</v>
      </c>
      <c r="B5" s="1">
        <f>'APRIL FORECASTS'!B26</f>
        <v>20</v>
      </c>
      <c r="C5" s="1">
        <f>COUNT('APRIL FORECASTS'!F28:F47)</f>
        <v>2</v>
      </c>
      <c r="D5" s="1">
        <f>B5-C5</f>
        <v>18</v>
      </c>
      <c r="E5" s="54">
        <f>C5/B5</f>
        <v>0.1</v>
      </c>
    </row>
    <row r="6" spans="1:10" s="7" customFormat="1" x14ac:dyDescent="0.25">
      <c r="A6" s="49" t="s">
        <v>125</v>
      </c>
      <c r="B6" s="1">
        <f>'APRIL FORECASTS'!B52</f>
        <v>4</v>
      </c>
      <c r="C6" s="1">
        <f>COUNT('APRIL FORECASTS'!F54:F57)</f>
        <v>1</v>
      </c>
      <c r="D6" s="1">
        <f>B6-C6</f>
        <v>3</v>
      </c>
      <c r="E6" s="54">
        <f>C6/B6</f>
        <v>0.25</v>
      </c>
    </row>
    <row r="7" spans="1:10" x14ac:dyDescent="0.25">
      <c r="A7" s="49" t="s">
        <v>67</v>
      </c>
      <c r="B7" s="1">
        <f>'APRIL FORECASTS'!B61</f>
        <v>30</v>
      </c>
      <c r="C7" s="1">
        <f>COUNT('APRIL FORECASTS'!F63:F92)</f>
        <v>2</v>
      </c>
      <c r="D7" s="1">
        <f>B7-C7</f>
        <v>28</v>
      </c>
      <c r="E7" s="54">
        <f>C7/B7</f>
        <v>6.6666666666666666E-2</v>
      </c>
      <c r="J7" s="6"/>
    </row>
    <row r="8" spans="1:10" x14ac:dyDescent="0.25">
      <c r="A8" s="49"/>
      <c r="B8" s="1">
        <f>SUM(B4:B7)</f>
        <v>72</v>
      </c>
      <c r="C8" s="1">
        <f>SUM(C4:C7)</f>
        <v>9</v>
      </c>
      <c r="D8" s="1">
        <f>SUM(D4:D7)</f>
        <v>63</v>
      </c>
      <c r="E8" s="54">
        <f>C8/B8</f>
        <v>0.125</v>
      </c>
      <c r="F8" s="7"/>
      <c r="G8" s="7"/>
      <c r="H8" s="7"/>
      <c r="J8" s="7"/>
    </row>
    <row r="9" spans="1:10" ht="15.75" thickBot="1" x14ac:dyDescent="0.3">
      <c r="A9" s="50" t="s">
        <v>78</v>
      </c>
      <c r="B9" s="51"/>
      <c r="C9" s="53">
        <f>C8/$B$8</f>
        <v>0.125</v>
      </c>
      <c r="D9" s="53">
        <f>D8/$B$8</f>
        <v>0.875</v>
      </c>
      <c r="E9" s="52"/>
      <c r="F9" s="8" t="e">
        <f>SUM(F4:F8)/SUM($F$4:$J$8)</f>
        <v>#DIV/0!</v>
      </c>
      <c r="G9" s="8" t="e">
        <f>SUM(G4:G8)/SUM($F$4:$J$8)</f>
        <v>#DIV/0!</v>
      </c>
      <c r="H9" s="8" t="e">
        <f>SUM(H4:H8)/SUM($F$4:$J$8)</f>
        <v>#DIV/0!</v>
      </c>
      <c r="I9" s="8" t="e">
        <f>SUM(I4:I8)/SUM($F$4:$J$8)</f>
        <v>#DIV/0!</v>
      </c>
      <c r="J9" s="8" t="e">
        <f>SUM(J4:J8)/SUM($F$4:$J$8)</f>
        <v>#DIV/0!</v>
      </c>
    </row>
    <row r="11" spans="1:10" x14ac:dyDescent="0.25">
      <c r="A11" t="s">
        <v>77</v>
      </c>
      <c r="B11">
        <v>22</v>
      </c>
      <c r="C11">
        <v>22</v>
      </c>
      <c r="D11">
        <v>22</v>
      </c>
      <c r="F11">
        <v>22</v>
      </c>
      <c r="G11">
        <v>22</v>
      </c>
      <c r="H11">
        <v>22</v>
      </c>
      <c r="J11">
        <v>22</v>
      </c>
    </row>
  </sheetData>
  <customSheetViews>
    <customSheetView guid="{BF214E0E-5734-4AE3-BFA2-2C9FDC88C61F}" showGridLines="0">
      <selection activeCell="H30" sqref="H30"/>
      <pageMargins left="0.7" right="0.7" top="0.75" bottom="0.75" header="0.3" footer="0.3"/>
      <pageSetup orientation="portrait" horizontalDpi="200" verticalDpi="200" r:id="rId1"/>
    </customSheetView>
    <customSheetView guid="{01563EEC-4776-44C3-B51E-A1075DDE9763}" showGridLines="0">
      <selection activeCell="K8" sqref="K8"/>
      <pageMargins left="0.7" right="0.7" top="0.75" bottom="0.75" header="0.3" footer="0.3"/>
      <pageSetup orientation="portrait" horizontalDpi="200" verticalDpi="200" r:id="rId2"/>
    </customSheetView>
    <customSheetView guid="{D6BA1170-8E8E-4B47-BDE2-95E50CCA4F84}" showGridLines="0">
      <selection activeCell="J13" sqref="J13"/>
      <pageMargins left="0.7" right="0.7" top="0.75" bottom="0.75" header="0.3" footer="0.3"/>
      <pageSetup orientation="portrait" horizontalDpi="200" verticalDpi="200" r:id="rId3"/>
    </customSheetView>
  </customSheetViews>
  <mergeCells count="1">
    <mergeCell ref="B2:C2"/>
  </mergeCells>
  <pageMargins left="0.7" right="0.7" top="0.75" bottom="0.75" header="0.3" footer="0.3"/>
  <pageSetup orientation="portrait" horizontalDpi="200" verticalDpi="200" r:id="rId4"/>
  <drawing r:id="rId5"/>
  <extLst>
    <ext xmlns:x14="http://schemas.microsoft.com/office/spreadsheetml/2009/9/main" uri="{05C60535-1F16-4fd2-B633-F4F36F0B64E0}">
      <x14:sparklineGroups xmlns:xm="http://schemas.microsoft.com/office/excel/2006/main">
        <x14:sparklineGroup manualMax="0" manualMin="0" displayEmptyCellsAs="ga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Metrics!B11:J11</xm:f>
              <xm:sqref>O4</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F20" sqref="F20"/>
    </sheetView>
  </sheetViews>
  <sheetFormatPr defaultRowHeight="15" x14ac:dyDescent="0.25"/>
  <cols>
    <col min="1" max="1" width="22.140625" bestFit="1" customWidth="1"/>
    <col min="2" max="2" width="21.5703125" bestFit="1" customWidth="1"/>
  </cols>
  <sheetData>
    <row r="1" spans="1:2" x14ac:dyDescent="0.25">
      <c r="A1" s="110" t="s">
        <v>134</v>
      </c>
      <c r="B1" s="110" t="s">
        <v>241</v>
      </c>
    </row>
    <row r="2" spans="1:2" x14ac:dyDescent="0.25">
      <c r="A2" s="109" t="s">
        <v>210</v>
      </c>
      <c r="B2" s="109" t="s">
        <v>239</v>
      </c>
    </row>
    <row r="3" spans="1:2" x14ac:dyDescent="0.25">
      <c r="A3" s="109" t="s">
        <v>121</v>
      </c>
      <c r="B3" s="109" t="s">
        <v>239</v>
      </c>
    </row>
    <row r="4" spans="1:2" x14ac:dyDescent="0.25">
      <c r="A4" s="109" t="s">
        <v>20</v>
      </c>
      <c r="B4" s="109" t="s">
        <v>239</v>
      </c>
    </row>
    <row r="5" spans="1:2" ht="14.45" x14ac:dyDescent="0.35">
      <c r="A5" s="109" t="s">
        <v>9</v>
      </c>
      <c r="B5" s="109" t="s">
        <v>239</v>
      </c>
    </row>
    <row r="6" spans="1:2" ht="14.45" x14ac:dyDescent="0.35">
      <c r="A6" s="109" t="s">
        <v>242</v>
      </c>
      <c r="B6" s="109" t="s">
        <v>239</v>
      </c>
    </row>
    <row r="7" spans="1:2" ht="14.45" x14ac:dyDescent="0.35">
      <c r="A7" s="109" t="s">
        <v>16</v>
      </c>
      <c r="B7" s="109" t="s">
        <v>239</v>
      </c>
    </row>
    <row r="8" spans="1:2" ht="14.45" x14ac:dyDescent="0.35">
      <c r="A8" s="109" t="s">
        <v>199</v>
      </c>
      <c r="B8" s="109" t="s">
        <v>239</v>
      </c>
    </row>
    <row r="9" spans="1:2" ht="14.45" x14ac:dyDescent="0.35">
      <c r="A9" s="109" t="s">
        <v>243</v>
      </c>
      <c r="B9" s="109" t="s">
        <v>239</v>
      </c>
    </row>
    <row r="10" spans="1:2" ht="14.45" x14ac:dyDescent="0.35">
      <c r="A10" s="109" t="s">
        <v>244</v>
      </c>
      <c r="B10" s="109" t="s">
        <v>240</v>
      </c>
    </row>
    <row r="11" spans="1:2" ht="14.45" x14ac:dyDescent="0.35">
      <c r="A11" s="109" t="s">
        <v>123</v>
      </c>
      <c r="B11" s="109" t="s">
        <v>240</v>
      </c>
    </row>
    <row r="12" spans="1:2" ht="14.45" x14ac:dyDescent="0.35">
      <c r="A12" s="109" t="s">
        <v>221</v>
      </c>
      <c r="B12" s="109" t="s">
        <v>240</v>
      </c>
    </row>
    <row r="13" spans="1:2" ht="14.45" x14ac:dyDescent="0.35">
      <c r="A13" s="109" t="s">
        <v>216</v>
      </c>
      <c r="B13" s="109" t="s">
        <v>240</v>
      </c>
    </row>
    <row r="14" spans="1:2" ht="14.45" x14ac:dyDescent="0.35">
      <c r="A14" s="109" t="s">
        <v>204</v>
      </c>
      <c r="B14" s="109" t="s">
        <v>240</v>
      </c>
    </row>
    <row r="15" spans="1:2" ht="14.45" x14ac:dyDescent="0.35">
      <c r="A15" s="109" t="s">
        <v>12</v>
      </c>
      <c r="B15" s="109" t="s">
        <v>240</v>
      </c>
    </row>
    <row r="16" spans="1:2" ht="14.45" x14ac:dyDescent="0.35">
      <c r="A16" s="109" t="s">
        <v>245</v>
      </c>
      <c r="B16" s="109" t="s">
        <v>240</v>
      </c>
    </row>
    <row r="17" spans="1:2" ht="14.45" x14ac:dyDescent="0.35">
      <c r="A17" s="109" t="s">
        <v>25</v>
      </c>
      <c r="B17" s="109" t="s">
        <v>240</v>
      </c>
    </row>
    <row r="18" spans="1:2" ht="14.45" x14ac:dyDescent="0.35">
      <c r="A18" s="109" t="s">
        <v>153</v>
      </c>
      <c r="B18" s="109" t="s">
        <v>240</v>
      </c>
    </row>
    <row r="19" spans="1:2" ht="14.45" x14ac:dyDescent="0.35">
      <c r="A19" s="109" t="s">
        <v>18</v>
      </c>
      <c r="B19" s="109" t="s">
        <v>240</v>
      </c>
    </row>
    <row r="20" spans="1:2" ht="14.45" x14ac:dyDescent="0.35">
      <c r="A20" s="111" t="s">
        <v>228</v>
      </c>
      <c r="B20" s="109" t="s">
        <v>240</v>
      </c>
    </row>
    <row r="21" spans="1:2" ht="14.45" x14ac:dyDescent="0.35">
      <c r="A21" s="111" t="s">
        <v>19</v>
      </c>
      <c r="B21" s="109" t="s">
        <v>240</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workbookViewId="0">
      <selection activeCell="O10" sqref="O10"/>
    </sheetView>
  </sheetViews>
  <sheetFormatPr defaultRowHeight="15" x14ac:dyDescent="0.25"/>
  <cols>
    <col min="1" max="1" width="12.42578125" customWidth="1"/>
    <col min="2" max="2" width="20.140625" bestFit="1" customWidth="1"/>
  </cols>
  <sheetData>
    <row r="1" spans="1:13" x14ac:dyDescent="0.25">
      <c r="A1" s="112" t="s">
        <v>247</v>
      </c>
      <c r="B1" t="s">
        <v>251</v>
      </c>
      <c r="F1" s="1"/>
      <c r="G1" s="127">
        <v>8</v>
      </c>
      <c r="H1" s="128">
        <v>9</v>
      </c>
      <c r="I1" s="128">
        <v>10</v>
      </c>
      <c r="J1" s="128">
        <v>11</v>
      </c>
      <c r="K1" s="128">
        <v>12</v>
      </c>
      <c r="L1" s="128">
        <v>13</v>
      </c>
      <c r="M1" s="128">
        <v>14</v>
      </c>
    </row>
    <row r="2" spans="1:13" x14ac:dyDescent="0.25">
      <c r="A2" s="113" t="s">
        <v>239</v>
      </c>
      <c r="B2" s="115">
        <v>72</v>
      </c>
      <c r="F2" s="1" t="s">
        <v>115</v>
      </c>
      <c r="G2" s="128">
        <v>8</v>
      </c>
      <c r="H2" s="1">
        <v>6</v>
      </c>
      <c r="I2" s="1">
        <v>8</v>
      </c>
      <c r="J2" s="1">
        <v>8</v>
      </c>
      <c r="K2" s="1">
        <v>9</v>
      </c>
      <c r="L2" s="1">
        <v>9</v>
      </c>
      <c r="M2" s="1">
        <v>9</v>
      </c>
    </row>
    <row r="3" spans="1:13" x14ac:dyDescent="0.25">
      <c r="A3" s="114"/>
      <c r="B3" s="115">
        <v>28</v>
      </c>
      <c r="F3" s="1" t="s">
        <v>116</v>
      </c>
      <c r="G3" s="128">
        <v>12</v>
      </c>
      <c r="H3" s="1">
        <v>12</v>
      </c>
      <c r="I3" s="1">
        <v>12</v>
      </c>
      <c r="J3" s="1">
        <v>14</v>
      </c>
      <c r="K3" s="1">
        <v>23</v>
      </c>
      <c r="L3" s="1">
        <v>22</v>
      </c>
      <c r="M3" s="1">
        <v>15</v>
      </c>
    </row>
    <row r="4" spans="1:13" x14ac:dyDescent="0.25">
      <c r="A4" s="114" t="s">
        <v>250</v>
      </c>
      <c r="B4" s="115">
        <v>34</v>
      </c>
      <c r="F4" s="129" t="s">
        <v>875</v>
      </c>
      <c r="G4" s="127">
        <f>SUM(G2:G3)</f>
        <v>20</v>
      </c>
      <c r="H4" s="127">
        <f t="shared" ref="H4:M4" si="0">SUM(H2:H3)</f>
        <v>18</v>
      </c>
      <c r="I4" s="127">
        <f t="shared" si="0"/>
        <v>20</v>
      </c>
      <c r="J4" s="127">
        <f t="shared" si="0"/>
        <v>22</v>
      </c>
      <c r="K4" s="127">
        <f t="shared" si="0"/>
        <v>32</v>
      </c>
      <c r="L4" s="127">
        <f t="shared" si="0"/>
        <v>31</v>
      </c>
      <c r="M4" s="127">
        <f t="shared" si="0"/>
        <v>24</v>
      </c>
    </row>
    <row r="5" spans="1:13" x14ac:dyDescent="0.25">
      <c r="A5" s="114">
        <v>96</v>
      </c>
      <c r="B5" s="115">
        <v>1</v>
      </c>
    </row>
    <row r="6" spans="1:13" x14ac:dyDescent="0.25">
      <c r="A6" s="114">
        <v>432</v>
      </c>
      <c r="B6" s="115">
        <v>1</v>
      </c>
      <c r="E6" s="116"/>
      <c r="F6" s="116"/>
      <c r="G6" s="116"/>
      <c r="H6" s="116"/>
      <c r="I6" s="116"/>
      <c r="J6" s="116"/>
      <c r="K6" s="116"/>
      <c r="L6" s="116"/>
      <c r="M6" s="116"/>
    </row>
    <row r="7" spans="1:13" x14ac:dyDescent="0.25">
      <c r="A7" s="114">
        <v>216</v>
      </c>
      <c r="B7" s="115">
        <v>1</v>
      </c>
      <c r="E7" s="116"/>
      <c r="F7" s="116"/>
      <c r="G7" s="116"/>
      <c r="H7" s="116"/>
      <c r="I7" s="116"/>
      <c r="J7" s="116"/>
      <c r="K7" s="116"/>
      <c r="L7" s="116"/>
      <c r="M7" s="116"/>
    </row>
    <row r="8" spans="1:13" x14ac:dyDescent="0.25">
      <c r="A8" s="114">
        <v>140</v>
      </c>
      <c r="B8" s="115">
        <v>1</v>
      </c>
      <c r="E8" s="116"/>
      <c r="F8" s="116"/>
      <c r="G8" s="116"/>
      <c r="H8" s="116"/>
      <c r="I8" s="116"/>
      <c r="J8" s="116"/>
      <c r="K8" s="116"/>
      <c r="L8" s="116"/>
      <c r="M8" s="116"/>
    </row>
    <row r="9" spans="1:13" x14ac:dyDescent="0.25">
      <c r="A9" s="114">
        <v>162</v>
      </c>
      <c r="B9" s="115">
        <v>1</v>
      </c>
      <c r="E9" s="116"/>
      <c r="F9" s="116"/>
      <c r="G9" s="116"/>
      <c r="H9" s="116"/>
      <c r="I9" s="116"/>
      <c r="J9" s="116"/>
      <c r="K9" s="116"/>
      <c r="L9" s="116"/>
      <c r="M9" s="116"/>
    </row>
    <row r="10" spans="1:13" x14ac:dyDescent="0.25">
      <c r="A10" s="114">
        <v>434</v>
      </c>
      <c r="B10" s="115">
        <v>1</v>
      </c>
      <c r="E10" s="116"/>
      <c r="F10" s="116"/>
      <c r="G10" s="116"/>
      <c r="H10" s="116"/>
      <c r="I10" s="116"/>
      <c r="J10" s="116"/>
      <c r="K10" s="116"/>
      <c r="L10" s="116"/>
      <c r="M10" s="116"/>
    </row>
    <row r="11" spans="1:13" x14ac:dyDescent="0.25">
      <c r="A11" s="114">
        <v>133</v>
      </c>
      <c r="B11" s="115">
        <v>1</v>
      </c>
      <c r="E11" s="116"/>
      <c r="F11" s="116"/>
      <c r="G11" s="116"/>
      <c r="H11" s="116"/>
      <c r="I11" s="116"/>
      <c r="J11" s="116"/>
      <c r="K11" s="116"/>
      <c r="L11" s="116"/>
      <c r="M11" s="116"/>
    </row>
    <row r="12" spans="1:13" x14ac:dyDescent="0.25">
      <c r="A12" s="114">
        <v>75</v>
      </c>
      <c r="B12" s="115">
        <v>1</v>
      </c>
      <c r="E12" s="116"/>
      <c r="F12" s="116"/>
      <c r="G12" s="116"/>
      <c r="H12" s="116"/>
      <c r="I12" s="116"/>
      <c r="J12" s="116"/>
      <c r="K12" s="116"/>
      <c r="L12" s="116"/>
      <c r="M12" s="116"/>
    </row>
    <row r="13" spans="1:13" x14ac:dyDescent="0.25">
      <c r="A13" s="114">
        <v>100</v>
      </c>
      <c r="B13" s="115">
        <v>1</v>
      </c>
      <c r="E13" s="116"/>
      <c r="F13" s="116"/>
      <c r="G13" s="116"/>
      <c r="H13" s="116"/>
      <c r="I13" s="116"/>
      <c r="J13" s="116"/>
      <c r="K13" s="116"/>
      <c r="L13" s="116"/>
      <c r="M13" s="116"/>
    </row>
    <row r="14" spans="1:13" x14ac:dyDescent="0.25">
      <c r="A14" s="114">
        <v>63</v>
      </c>
      <c r="B14" s="115">
        <v>1</v>
      </c>
      <c r="E14" s="116"/>
      <c r="F14" s="116"/>
      <c r="G14" s="116"/>
      <c r="H14" s="116"/>
      <c r="I14" s="116"/>
      <c r="J14" s="116"/>
      <c r="K14" s="116"/>
      <c r="L14" s="116"/>
      <c r="M14" s="116"/>
    </row>
    <row r="15" spans="1:13" x14ac:dyDescent="0.25">
      <c r="A15" s="113" t="s">
        <v>240</v>
      </c>
      <c r="B15" s="115">
        <v>76</v>
      </c>
      <c r="E15" s="116"/>
      <c r="F15" s="116"/>
      <c r="G15" s="116"/>
      <c r="H15" s="116"/>
      <c r="I15" s="116"/>
      <c r="J15" s="116"/>
      <c r="K15" s="116"/>
      <c r="L15" s="116"/>
      <c r="M15" s="116"/>
    </row>
    <row r="16" spans="1:13" x14ac:dyDescent="0.25">
      <c r="A16" s="114"/>
      <c r="B16" s="115">
        <v>23</v>
      </c>
      <c r="E16" s="116"/>
      <c r="F16" s="116"/>
      <c r="G16" s="116"/>
      <c r="H16" s="116"/>
      <c r="I16" s="116"/>
      <c r="J16" s="116"/>
      <c r="K16" s="116"/>
      <c r="L16" s="116"/>
      <c r="M16" s="116"/>
    </row>
    <row r="17" spans="1:13" x14ac:dyDescent="0.25">
      <c r="A17" s="114" t="s">
        <v>250</v>
      </c>
      <c r="B17" s="115">
        <v>36</v>
      </c>
      <c r="E17" s="116"/>
      <c r="F17" s="116"/>
      <c r="G17" s="116"/>
      <c r="H17" s="116"/>
      <c r="I17" s="116"/>
      <c r="J17" s="116"/>
      <c r="K17" s="116"/>
      <c r="L17" s="116"/>
      <c r="M17" s="116"/>
    </row>
    <row r="18" spans="1:13" x14ac:dyDescent="0.25">
      <c r="A18" s="114">
        <v>257</v>
      </c>
      <c r="B18" s="115">
        <v>1</v>
      </c>
      <c r="E18" s="116"/>
      <c r="F18" s="116"/>
      <c r="G18" s="116"/>
      <c r="H18" s="116"/>
      <c r="I18" s="116"/>
      <c r="J18" s="116"/>
      <c r="K18" s="116"/>
      <c r="L18" s="116"/>
      <c r="M18" s="116"/>
    </row>
    <row r="19" spans="1:13" x14ac:dyDescent="0.25">
      <c r="A19" s="114">
        <v>226</v>
      </c>
      <c r="B19" s="115">
        <v>1</v>
      </c>
      <c r="E19" s="116"/>
      <c r="F19" s="116"/>
      <c r="G19" s="116"/>
      <c r="H19" s="116"/>
      <c r="I19" s="116"/>
      <c r="J19" s="116"/>
      <c r="K19" s="116"/>
      <c r="L19" s="116"/>
      <c r="M19" s="116"/>
    </row>
    <row r="20" spans="1:13" x14ac:dyDescent="0.25">
      <c r="A20" s="114">
        <v>82</v>
      </c>
      <c r="B20" s="115">
        <v>1</v>
      </c>
      <c r="E20" s="116"/>
      <c r="F20" s="116"/>
      <c r="G20" s="116"/>
      <c r="H20" s="116"/>
      <c r="I20" s="116"/>
      <c r="J20" s="116"/>
      <c r="K20" s="116"/>
      <c r="L20" s="116"/>
      <c r="M20" s="116"/>
    </row>
    <row r="21" spans="1:13" x14ac:dyDescent="0.25">
      <c r="A21" s="114">
        <v>148</v>
      </c>
      <c r="B21" s="115">
        <v>1</v>
      </c>
      <c r="E21" s="116"/>
      <c r="F21" s="116"/>
      <c r="G21" s="116"/>
      <c r="H21" s="116"/>
      <c r="I21" s="116"/>
      <c r="J21" s="116"/>
      <c r="K21" s="116"/>
      <c r="L21" s="116"/>
      <c r="M21" s="116"/>
    </row>
    <row r="22" spans="1:13" x14ac:dyDescent="0.25">
      <c r="A22" s="114">
        <v>1122</v>
      </c>
      <c r="B22" s="115">
        <v>1</v>
      </c>
      <c r="E22" s="116"/>
      <c r="F22" s="116"/>
      <c r="G22" s="116"/>
      <c r="H22" s="116"/>
      <c r="I22" s="116"/>
      <c r="J22" s="116"/>
      <c r="K22" s="116"/>
      <c r="L22" s="116"/>
      <c r="M22" s="116"/>
    </row>
    <row r="23" spans="1:13" x14ac:dyDescent="0.25">
      <c r="A23" s="114">
        <v>83</v>
      </c>
      <c r="B23" s="115">
        <v>1</v>
      </c>
    </row>
    <row r="24" spans="1:13" x14ac:dyDescent="0.25">
      <c r="A24" s="114">
        <v>209</v>
      </c>
      <c r="B24" s="115">
        <v>1</v>
      </c>
    </row>
    <row r="25" spans="1:13" x14ac:dyDescent="0.25">
      <c r="A25" s="114">
        <v>407</v>
      </c>
      <c r="B25" s="115">
        <v>1</v>
      </c>
    </row>
    <row r="26" spans="1:13" x14ac:dyDescent="0.25">
      <c r="A26" s="114">
        <v>350</v>
      </c>
      <c r="B26" s="115">
        <v>1</v>
      </c>
    </row>
    <row r="27" spans="1:13" x14ac:dyDescent="0.25">
      <c r="A27" s="114">
        <v>79</v>
      </c>
      <c r="B27" s="115">
        <v>1</v>
      </c>
    </row>
    <row r="28" spans="1:13" x14ac:dyDescent="0.25">
      <c r="A28" s="114">
        <v>366</v>
      </c>
      <c r="B28" s="115">
        <v>1</v>
      </c>
    </row>
    <row r="29" spans="1:13" x14ac:dyDescent="0.25">
      <c r="A29" s="114">
        <v>282</v>
      </c>
      <c r="B29" s="115">
        <v>1</v>
      </c>
    </row>
    <row r="30" spans="1:13" x14ac:dyDescent="0.25">
      <c r="A30" s="114">
        <v>216</v>
      </c>
      <c r="B30" s="115">
        <v>1</v>
      </c>
    </row>
    <row r="31" spans="1:13" x14ac:dyDescent="0.25">
      <c r="A31" s="114">
        <v>306</v>
      </c>
      <c r="B31" s="115">
        <v>1</v>
      </c>
    </row>
    <row r="32" spans="1:13" x14ac:dyDescent="0.25">
      <c r="A32" s="114">
        <v>176</v>
      </c>
      <c r="B32" s="115">
        <v>1</v>
      </c>
    </row>
    <row r="33" spans="1:2" x14ac:dyDescent="0.25">
      <c r="A33" s="114">
        <v>596</v>
      </c>
      <c r="B33" s="115">
        <v>1</v>
      </c>
    </row>
    <row r="34" spans="1:2" x14ac:dyDescent="0.25">
      <c r="A34" s="114">
        <v>289</v>
      </c>
      <c r="B34" s="115">
        <v>1</v>
      </c>
    </row>
    <row r="35" spans="1:2" x14ac:dyDescent="0.25">
      <c r="A35" s="113" t="s">
        <v>248</v>
      </c>
      <c r="B35" s="115">
        <v>53</v>
      </c>
    </row>
    <row r="36" spans="1:2" x14ac:dyDescent="0.25">
      <c r="A36" s="114" t="s">
        <v>250</v>
      </c>
      <c r="B36" s="115">
        <v>52</v>
      </c>
    </row>
    <row r="37" spans="1:2" x14ac:dyDescent="0.25">
      <c r="A37" s="114">
        <v>238</v>
      </c>
      <c r="B37" s="115">
        <v>1</v>
      </c>
    </row>
    <row r="38" spans="1:2" x14ac:dyDescent="0.25">
      <c r="A38" s="113" t="s">
        <v>249</v>
      </c>
      <c r="B38" s="115">
        <v>201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90" zoomScaleNormal="90" workbookViewId="0">
      <selection activeCell="J9" sqref="J9"/>
    </sheetView>
  </sheetViews>
  <sheetFormatPr defaultRowHeight="15" x14ac:dyDescent="0.25"/>
  <cols>
    <col min="1" max="1" width="8.7109375" style="7"/>
    <col min="2" max="2" width="49.5703125" customWidth="1"/>
    <col min="5" max="5" width="19.140625" bestFit="1" customWidth="1"/>
    <col min="6" max="6" width="23.5703125" bestFit="1" customWidth="1"/>
    <col min="7" max="7" width="10.42578125" bestFit="1" customWidth="1"/>
    <col min="8" max="8" width="13" customWidth="1"/>
  </cols>
  <sheetData>
    <row r="1" spans="1:9" s="7" customFormat="1" x14ac:dyDescent="0.25">
      <c r="A1" s="116"/>
      <c r="B1" s="116"/>
      <c r="C1" s="116"/>
      <c r="D1" s="116"/>
      <c r="E1" s="116"/>
      <c r="F1" s="116"/>
      <c r="G1" s="116"/>
      <c r="H1" s="116"/>
      <c r="I1" s="116"/>
    </row>
    <row r="2" spans="1:9" s="7" customFormat="1" x14ac:dyDescent="0.25">
      <c r="A2" s="116"/>
      <c r="B2" s="139" t="s">
        <v>876</v>
      </c>
      <c r="C2" s="140"/>
      <c r="D2" s="140"/>
      <c r="E2" s="140"/>
      <c r="F2" s="140"/>
      <c r="G2" s="140"/>
      <c r="H2" s="141"/>
      <c r="I2" s="116"/>
    </row>
    <row r="3" spans="1:9" ht="60" x14ac:dyDescent="0.25">
      <c r="A3" s="116"/>
      <c r="B3" s="107" t="s">
        <v>62</v>
      </c>
      <c r="C3" s="107" t="s">
        <v>61</v>
      </c>
      <c r="D3" s="107" t="s">
        <v>63</v>
      </c>
      <c r="E3" s="107" t="s">
        <v>187</v>
      </c>
      <c r="F3" s="107" t="s">
        <v>188</v>
      </c>
      <c r="G3" s="107" t="s">
        <v>189</v>
      </c>
      <c r="H3" s="107" t="s">
        <v>190</v>
      </c>
      <c r="I3" s="116"/>
    </row>
    <row r="4" spans="1:9" ht="14.45" x14ac:dyDescent="0.35">
      <c r="A4" s="116"/>
      <c r="B4" s="1" t="s">
        <v>24</v>
      </c>
      <c r="C4" s="108">
        <v>528</v>
      </c>
      <c r="D4" s="1">
        <v>4620</v>
      </c>
      <c r="E4" s="1" t="s">
        <v>25</v>
      </c>
      <c r="F4" s="1" t="s">
        <v>164</v>
      </c>
      <c r="G4" s="106">
        <v>41759</v>
      </c>
      <c r="H4" s="106">
        <v>42489</v>
      </c>
      <c r="I4" s="116"/>
    </row>
    <row r="5" spans="1:9" ht="14.45" x14ac:dyDescent="0.35">
      <c r="A5" s="116"/>
      <c r="B5" s="1" t="s">
        <v>29</v>
      </c>
      <c r="C5" s="108">
        <v>404</v>
      </c>
      <c r="D5" s="1">
        <v>4200</v>
      </c>
      <c r="E5" s="1" t="s">
        <v>20</v>
      </c>
      <c r="F5" s="1" t="s">
        <v>55</v>
      </c>
      <c r="G5" s="106">
        <v>41883</v>
      </c>
      <c r="H5" s="106">
        <v>42482</v>
      </c>
      <c r="I5" s="116"/>
    </row>
    <row r="6" spans="1:9" ht="14.45" x14ac:dyDescent="0.35">
      <c r="A6" s="116"/>
      <c r="B6" s="1" t="s">
        <v>51</v>
      </c>
      <c r="C6" s="108">
        <v>399</v>
      </c>
      <c r="D6" s="1">
        <v>546</v>
      </c>
      <c r="E6" s="1" t="s">
        <v>25</v>
      </c>
      <c r="F6" s="1" t="s">
        <v>164</v>
      </c>
      <c r="G6" s="106" t="s">
        <v>0</v>
      </c>
      <c r="H6" s="106">
        <v>42485</v>
      </c>
      <c r="I6" s="116"/>
    </row>
    <row r="7" spans="1:9" ht="14.45" x14ac:dyDescent="0.35">
      <c r="A7" s="116"/>
      <c r="B7" s="1" t="s">
        <v>31</v>
      </c>
      <c r="C7" s="108">
        <v>351</v>
      </c>
      <c r="D7" s="1">
        <v>3600</v>
      </c>
      <c r="E7" s="1" t="s">
        <v>9</v>
      </c>
      <c r="F7" s="1" t="s">
        <v>55</v>
      </c>
      <c r="G7" s="106" t="s">
        <v>0</v>
      </c>
      <c r="H7" s="106">
        <v>42478</v>
      </c>
      <c r="I7" s="116"/>
    </row>
    <row r="8" spans="1:9" ht="14.45" x14ac:dyDescent="0.35">
      <c r="A8" s="116"/>
      <c r="B8" s="1" t="s">
        <v>142</v>
      </c>
      <c r="C8" s="108">
        <v>338</v>
      </c>
      <c r="D8" s="1">
        <v>9379</v>
      </c>
      <c r="E8" s="1" t="s">
        <v>9</v>
      </c>
      <c r="F8" s="1" t="s">
        <v>55</v>
      </c>
      <c r="G8" s="106" t="s">
        <v>0</v>
      </c>
      <c r="H8" s="106">
        <v>42488</v>
      </c>
      <c r="I8" s="116"/>
    </row>
    <row r="9" spans="1:9" ht="14.45" x14ac:dyDescent="0.35">
      <c r="A9" s="116"/>
      <c r="B9" s="1" t="s">
        <v>172</v>
      </c>
      <c r="C9" s="108">
        <v>284</v>
      </c>
      <c r="D9" s="1">
        <v>4195</v>
      </c>
      <c r="E9" s="1" t="s">
        <v>12</v>
      </c>
      <c r="F9" s="1" t="s">
        <v>164</v>
      </c>
      <c r="G9" s="106">
        <v>42094</v>
      </c>
      <c r="H9" s="106">
        <v>42482</v>
      </c>
      <c r="I9" s="116"/>
    </row>
    <row r="10" spans="1:9" ht="14.45" x14ac:dyDescent="0.35">
      <c r="A10" s="116"/>
      <c r="B10" s="1" t="s">
        <v>11</v>
      </c>
      <c r="C10" s="108">
        <v>284</v>
      </c>
      <c r="D10" s="1">
        <v>9850</v>
      </c>
      <c r="E10" s="1" t="s">
        <v>12</v>
      </c>
      <c r="F10" s="1" t="s">
        <v>164</v>
      </c>
      <c r="G10" s="106">
        <v>42094</v>
      </c>
      <c r="H10" s="106">
        <v>42489</v>
      </c>
      <c r="I10" s="116"/>
    </row>
    <row r="11" spans="1:9" ht="14.45" x14ac:dyDescent="0.35">
      <c r="A11" s="116"/>
      <c r="B11" s="1" t="s">
        <v>49</v>
      </c>
      <c r="C11" s="108">
        <v>259</v>
      </c>
      <c r="D11" s="1">
        <v>1440</v>
      </c>
      <c r="E11" s="1" t="s">
        <v>12</v>
      </c>
      <c r="F11" s="1" t="s">
        <v>164</v>
      </c>
      <c r="G11" s="106">
        <v>42124</v>
      </c>
      <c r="H11" s="106">
        <v>42475</v>
      </c>
      <c r="I11" s="116"/>
    </row>
    <row r="12" spans="1:9" ht="14.45" x14ac:dyDescent="0.35">
      <c r="A12" s="116"/>
      <c r="B12" s="1" t="s">
        <v>47</v>
      </c>
      <c r="C12" s="108">
        <v>211</v>
      </c>
      <c r="D12" s="1">
        <v>9360</v>
      </c>
      <c r="E12" s="1" t="s">
        <v>19</v>
      </c>
      <c r="F12" s="1" t="s">
        <v>164</v>
      </c>
      <c r="G12" s="106">
        <v>42216</v>
      </c>
      <c r="H12" s="106">
        <v>42489</v>
      </c>
      <c r="I12" s="116"/>
    </row>
    <row r="13" spans="1:9" ht="14.45" x14ac:dyDescent="0.35">
      <c r="A13" s="116"/>
      <c r="B13" s="1" t="s">
        <v>88</v>
      </c>
      <c r="C13" s="108">
        <v>185</v>
      </c>
      <c r="D13" s="1">
        <v>8970</v>
      </c>
      <c r="E13" s="1" t="s">
        <v>19</v>
      </c>
      <c r="F13" s="1" t="s">
        <v>164</v>
      </c>
      <c r="G13" s="106">
        <v>42247</v>
      </c>
      <c r="H13" s="106">
        <v>42485</v>
      </c>
      <c r="I13" s="116"/>
    </row>
    <row r="14" spans="1:9" ht="14.45" x14ac:dyDescent="0.35">
      <c r="A14" s="116"/>
      <c r="B14" s="1" t="s">
        <v>85</v>
      </c>
      <c r="C14" s="108">
        <v>173</v>
      </c>
      <c r="D14" s="1">
        <v>4680</v>
      </c>
      <c r="E14" s="1" t="s">
        <v>20</v>
      </c>
      <c r="F14" s="1" t="s">
        <v>55</v>
      </c>
      <c r="G14" s="106">
        <v>42247</v>
      </c>
      <c r="H14" s="106">
        <v>42482</v>
      </c>
      <c r="I14" s="116"/>
    </row>
    <row r="15" spans="1:9" ht="14.45" x14ac:dyDescent="0.35">
      <c r="A15" s="116"/>
      <c r="B15" s="1" t="s">
        <v>106</v>
      </c>
      <c r="C15" s="108">
        <v>157</v>
      </c>
      <c r="D15" s="1">
        <v>1920</v>
      </c>
      <c r="E15" s="1" t="s">
        <v>12</v>
      </c>
      <c r="F15" s="1" t="s">
        <v>164</v>
      </c>
      <c r="G15" s="106">
        <v>42277</v>
      </c>
      <c r="H15" s="106">
        <v>42481</v>
      </c>
      <c r="I15" s="116"/>
    </row>
    <row r="16" spans="1:9" ht="14.45" x14ac:dyDescent="0.35">
      <c r="A16" s="116"/>
      <c r="B16" s="1" t="s">
        <v>108</v>
      </c>
      <c r="C16" s="108">
        <v>142</v>
      </c>
      <c r="D16" s="1">
        <v>3150</v>
      </c>
      <c r="E16" s="1" t="s">
        <v>9</v>
      </c>
      <c r="F16" s="1" t="s">
        <v>55</v>
      </c>
      <c r="G16" s="106">
        <v>42308</v>
      </c>
      <c r="H16" s="106">
        <v>42482</v>
      </c>
      <c r="I16" s="116"/>
    </row>
    <row r="17" spans="1:9" ht="14.45" x14ac:dyDescent="0.35">
      <c r="A17" s="116"/>
      <c r="B17" s="1" t="s">
        <v>158</v>
      </c>
      <c r="C17" s="108">
        <v>141</v>
      </c>
      <c r="D17" s="1">
        <v>4320</v>
      </c>
      <c r="E17" s="1" t="s">
        <v>25</v>
      </c>
      <c r="F17" s="1" t="s">
        <v>164</v>
      </c>
      <c r="G17" s="106">
        <v>42308</v>
      </c>
      <c r="H17" s="106">
        <v>42488</v>
      </c>
      <c r="I17" s="116"/>
    </row>
    <row r="18" spans="1:9" ht="14.45" x14ac:dyDescent="0.35">
      <c r="A18" s="116"/>
      <c r="B18" s="1" t="s">
        <v>139</v>
      </c>
      <c r="C18" s="108">
        <v>125</v>
      </c>
      <c r="D18" s="1">
        <v>1680</v>
      </c>
      <c r="E18" s="1" t="s">
        <v>9</v>
      </c>
      <c r="F18" s="1" t="s">
        <v>55</v>
      </c>
      <c r="G18" s="106">
        <v>42308</v>
      </c>
      <c r="H18" s="106">
        <v>42488</v>
      </c>
      <c r="I18" s="116"/>
    </row>
    <row r="19" spans="1:9" ht="14.45" x14ac:dyDescent="0.35">
      <c r="B19" s="1" t="s">
        <v>156</v>
      </c>
      <c r="C19" s="108">
        <v>104</v>
      </c>
      <c r="D19" s="1">
        <v>2016</v>
      </c>
      <c r="E19" s="1" t="s">
        <v>16</v>
      </c>
      <c r="F19" s="1" t="s">
        <v>55</v>
      </c>
      <c r="G19" s="106">
        <v>42369</v>
      </c>
      <c r="H19" s="106">
        <v>42488</v>
      </c>
    </row>
    <row r="20" spans="1:9" ht="14.45" x14ac:dyDescent="0.35">
      <c r="A20" s="116"/>
      <c r="B20" s="123" t="s">
        <v>144</v>
      </c>
      <c r="C20" s="108">
        <v>97</v>
      </c>
      <c r="D20" s="123">
        <v>3840</v>
      </c>
      <c r="E20" s="123" t="s">
        <v>9</v>
      </c>
      <c r="F20" s="123" t="s">
        <v>55</v>
      </c>
      <c r="G20" s="124">
        <v>42369</v>
      </c>
      <c r="H20" s="124">
        <v>42489</v>
      </c>
      <c r="I20" s="116"/>
    </row>
    <row r="21" spans="1:9" ht="14.45" x14ac:dyDescent="0.35">
      <c r="A21" s="116"/>
      <c r="B21" s="123" t="s">
        <v>100</v>
      </c>
      <c r="C21" s="108">
        <v>96</v>
      </c>
      <c r="D21" s="123">
        <v>720</v>
      </c>
      <c r="E21" s="123" t="s">
        <v>12</v>
      </c>
      <c r="F21" s="123" t="s">
        <v>164</v>
      </c>
      <c r="G21" s="124">
        <v>42369</v>
      </c>
      <c r="H21" s="124">
        <v>42475</v>
      </c>
      <c r="I21" s="116"/>
    </row>
    <row r="22" spans="1:9" ht="14.45" x14ac:dyDescent="0.35">
      <c r="A22" s="116"/>
      <c r="B22" s="123" t="s">
        <v>150</v>
      </c>
      <c r="C22" s="108">
        <v>86</v>
      </c>
      <c r="D22" s="123">
        <v>1800</v>
      </c>
      <c r="E22" s="123" t="s">
        <v>121</v>
      </c>
      <c r="F22" s="123" t="s">
        <v>55</v>
      </c>
      <c r="G22" s="124">
        <v>42356</v>
      </c>
      <c r="H22" s="124">
        <v>42475</v>
      </c>
      <c r="I22" s="116"/>
    </row>
    <row r="23" spans="1:9" ht="14.45" x14ac:dyDescent="0.35">
      <c r="A23" s="116"/>
      <c r="B23" s="116"/>
      <c r="C23" s="116"/>
      <c r="D23" s="116"/>
      <c r="E23" s="116"/>
      <c r="F23" s="116"/>
      <c r="G23" s="116"/>
      <c r="H23" s="116"/>
      <c r="I23" s="116"/>
    </row>
    <row r="24" spans="1:9" ht="14.45" x14ac:dyDescent="0.35">
      <c r="A24" s="116"/>
      <c r="B24" s="116"/>
      <c r="C24" s="116"/>
      <c r="D24" s="116"/>
      <c r="E24" s="116"/>
      <c r="F24" s="116"/>
      <c r="G24" s="116"/>
      <c r="H24" s="116"/>
      <c r="I24" s="116"/>
    </row>
  </sheetData>
  <mergeCells count="1">
    <mergeCell ref="B2:H2"/>
  </mergeCells>
  <pageMargins left="0.7" right="0.7" top="0.75" bottom="0.75" header="0.3" footer="0.3"/>
  <pageSetup paperSize="9" orientation="portrait" horizontalDpi="4294967295" verticalDpi="4294967295"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5" workbookViewId="0">
      <selection activeCell="L12" sqref="L12"/>
    </sheetView>
  </sheetViews>
  <sheetFormatPr defaultRowHeight="15" x14ac:dyDescent="0.25"/>
  <cols>
    <col min="1" max="1" width="17.140625" customWidth="1"/>
    <col min="2" max="2" width="10.5703125" customWidth="1"/>
  </cols>
  <sheetData>
    <row r="1" spans="1:2" x14ac:dyDescent="0.25">
      <c r="A1" s="112" t="s">
        <v>247</v>
      </c>
      <c r="B1" t="s">
        <v>251</v>
      </c>
    </row>
    <row r="2" spans="1:2" x14ac:dyDescent="0.25">
      <c r="A2" s="113" t="s">
        <v>239</v>
      </c>
      <c r="B2" s="115">
        <v>91</v>
      </c>
    </row>
    <row r="3" spans="1:2" x14ac:dyDescent="0.25">
      <c r="A3" s="114" t="s">
        <v>82</v>
      </c>
      <c r="B3" s="115">
        <v>4</v>
      </c>
    </row>
    <row r="4" spans="1:2" x14ac:dyDescent="0.25">
      <c r="A4" s="114" t="s">
        <v>80</v>
      </c>
      <c r="B4" s="115">
        <v>50</v>
      </c>
    </row>
    <row r="5" spans="1:2" x14ac:dyDescent="0.25">
      <c r="A5" s="114" t="s">
        <v>10</v>
      </c>
      <c r="B5" s="115">
        <v>24</v>
      </c>
    </row>
    <row r="6" spans="1:2" x14ac:dyDescent="0.25">
      <c r="A6" s="114" t="s">
        <v>39</v>
      </c>
      <c r="B6" s="115">
        <v>6</v>
      </c>
    </row>
    <row r="7" spans="1:2" x14ac:dyDescent="0.25">
      <c r="A7" s="114" t="s">
        <v>14</v>
      </c>
      <c r="B7" s="115">
        <v>7</v>
      </c>
    </row>
    <row r="8" spans="1:2" x14ac:dyDescent="0.25">
      <c r="A8" s="113" t="s">
        <v>240</v>
      </c>
      <c r="B8" s="115">
        <v>129</v>
      </c>
    </row>
    <row r="9" spans="1:2" x14ac:dyDescent="0.25">
      <c r="A9" s="114" t="s">
        <v>82</v>
      </c>
      <c r="B9" s="115">
        <v>9</v>
      </c>
    </row>
    <row r="10" spans="1:2" x14ac:dyDescent="0.25">
      <c r="A10" s="114" t="s">
        <v>168</v>
      </c>
      <c r="B10" s="115">
        <v>2</v>
      </c>
    </row>
    <row r="11" spans="1:2" x14ac:dyDescent="0.25">
      <c r="A11" s="114" t="s">
        <v>80</v>
      </c>
      <c r="B11" s="115">
        <v>73</v>
      </c>
    </row>
    <row r="12" spans="1:2" x14ac:dyDescent="0.25">
      <c r="A12" s="114" t="s">
        <v>10</v>
      </c>
      <c r="B12" s="115">
        <v>37</v>
      </c>
    </row>
    <row r="13" spans="1:2" x14ac:dyDescent="0.25">
      <c r="A13" s="114" t="s">
        <v>39</v>
      </c>
      <c r="B13" s="115">
        <v>1</v>
      </c>
    </row>
    <row r="14" spans="1:2" x14ac:dyDescent="0.25">
      <c r="A14" s="114" t="s">
        <v>14</v>
      </c>
      <c r="B14" s="115">
        <v>7</v>
      </c>
    </row>
    <row r="15" spans="1:2" x14ac:dyDescent="0.25">
      <c r="A15" s="113" t="s">
        <v>248</v>
      </c>
      <c r="B15" s="115">
        <v>1</v>
      </c>
    </row>
    <row r="16" spans="1:2" x14ac:dyDescent="0.25">
      <c r="A16" s="114" t="s">
        <v>10</v>
      </c>
      <c r="B16" s="115">
        <v>1</v>
      </c>
    </row>
    <row r="17" spans="1:2" x14ac:dyDescent="0.25">
      <c r="A17" s="113" t="s">
        <v>249</v>
      </c>
      <c r="B17" s="115">
        <v>221</v>
      </c>
    </row>
    <row r="21" spans="1:2" x14ac:dyDescent="0.25">
      <c r="A21" s="142" t="s">
        <v>239</v>
      </c>
      <c r="B21" s="143"/>
    </row>
    <row r="22" spans="1:2" x14ac:dyDescent="0.25">
      <c r="A22" s="117" t="s">
        <v>10</v>
      </c>
      <c r="B22" s="118">
        <v>24</v>
      </c>
    </row>
    <row r="23" spans="1:2" x14ac:dyDescent="0.25">
      <c r="A23" s="117" t="s">
        <v>39</v>
      </c>
      <c r="B23" s="118">
        <v>6</v>
      </c>
    </row>
    <row r="24" spans="1:2" x14ac:dyDescent="0.25">
      <c r="A24" s="117" t="s">
        <v>14</v>
      </c>
      <c r="B24" s="118">
        <v>7</v>
      </c>
    </row>
    <row r="25" spans="1:2" s="7" customFormat="1" x14ac:dyDescent="0.25">
      <c r="A25" s="119" t="s">
        <v>264</v>
      </c>
      <c r="B25" s="120">
        <f>SUM(B22:B24)</f>
        <v>37</v>
      </c>
    </row>
    <row r="26" spans="1:2" x14ac:dyDescent="0.25">
      <c r="A26" s="142" t="s">
        <v>240</v>
      </c>
      <c r="B26" s="143"/>
    </row>
    <row r="27" spans="1:2" x14ac:dyDescent="0.25">
      <c r="A27" s="117" t="s">
        <v>10</v>
      </c>
      <c r="B27" s="118">
        <v>37</v>
      </c>
    </row>
    <row r="28" spans="1:2" x14ac:dyDescent="0.25">
      <c r="A28" s="117" t="s">
        <v>39</v>
      </c>
      <c r="B28" s="118">
        <v>1</v>
      </c>
    </row>
    <row r="29" spans="1:2" ht="14.45" x14ac:dyDescent="0.35">
      <c r="A29" s="117" t="s">
        <v>14</v>
      </c>
      <c r="B29" s="118">
        <v>7</v>
      </c>
    </row>
    <row r="30" spans="1:2" ht="14.45" x14ac:dyDescent="0.35">
      <c r="A30" s="119" t="s">
        <v>264</v>
      </c>
      <c r="B30" s="120">
        <f>SUM(B27:B29)</f>
        <v>45</v>
      </c>
    </row>
  </sheetData>
  <mergeCells count="2">
    <mergeCell ref="A21:B21"/>
    <mergeCell ref="A26:B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NETSUITE DATA</vt:lpstr>
      <vt:lpstr>RED PROJECTS</vt:lpstr>
      <vt:lpstr>RED PROJECTS - Previous</vt:lpstr>
      <vt:lpstr>APRIL FORECASTS</vt:lpstr>
      <vt:lpstr>Revenue</vt:lpstr>
      <vt:lpstr>Metrics</vt:lpstr>
      <vt:lpstr>TL</vt:lpstr>
      <vt:lpstr>GL &gt; 60</vt:lpstr>
      <vt:lpstr>Red Projects close in 2 weeks</vt:lpstr>
      <vt:lpstr>Per TL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Yogesh Jankee</cp:lastModifiedBy>
  <dcterms:created xsi:type="dcterms:W3CDTF">2015-07-05T15:19:38Z</dcterms:created>
  <dcterms:modified xsi:type="dcterms:W3CDTF">2016-04-21T10:50:32Z</dcterms:modified>
</cp:coreProperties>
</file>