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unnyjardine/Dropbox/Salmon Restoration/salmon_culverts/writing/psp_proposal/proposal/"/>
    </mc:Choice>
  </mc:AlternateContent>
  <xr:revisionPtr revIDLastSave="0" documentId="8_{2E4DBBC3-BE4D-5F49-BF55-A3FABE6B94A0}" xr6:coauthVersionLast="47" xr6:coauthVersionMax="47" xr10:uidLastSave="{00000000-0000-0000-0000-000000000000}"/>
  <bookViews>
    <workbookView xWindow="2140" yWindow="3400" windowWidth="30120" windowHeight="26740" xr2:uid="{00000000-000D-0000-FFFF-FFFF00000000}"/>
  </bookViews>
  <sheets>
    <sheet name="BGT 1" sheetId="2" r:id="rId1"/>
  </sheets>
  <calcPr calcId="191029" fullPrecision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2" l="1"/>
  <c r="F20" i="2"/>
  <c r="F11" i="2"/>
  <c r="F13" i="2" l="1"/>
  <c r="F19" i="2" s="1"/>
  <c r="D14" i="2"/>
  <c r="G14" i="2" s="1"/>
  <c r="G19" i="2" l="1"/>
  <c r="H19" i="2" s="1"/>
  <c r="H14" i="2"/>
  <c r="H13" i="2"/>
  <c r="G12" i="2"/>
  <c r="O37" i="2" l="1"/>
  <c r="M36" i="2"/>
  <c r="D10" i="2" l="1"/>
  <c r="G10" i="2" s="1"/>
  <c r="H10" i="2" s="1"/>
  <c r="H34" i="2"/>
  <c r="G33" i="2"/>
  <c r="H33" i="2" s="1"/>
  <c r="H28" i="2"/>
  <c r="G11" i="2"/>
  <c r="G20" i="2" s="1"/>
  <c r="F9" i="2"/>
  <c r="F7" i="2"/>
  <c r="E7" i="2"/>
  <c r="G7" i="2" s="1"/>
  <c r="G15" i="2" l="1"/>
  <c r="F15" i="2"/>
  <c r="G18" i="2"/>
  <c r="G22" i="2" s="1"/>
  <c r="G24" i="2" s="1"/>
  <c r="G35" i="2" s="1"/>
  <c r="H9" i="2"/>
  <c r="F18" i="2"/>
  <c r="F22" i="2" s="1"/>
  <c r="H12" i="2"/>
  <c r="H7" i="2"/>
  <c r="H11" i="2"/>
  <c r="F24" i="2" l="1"/>
  <c r="F35" i="2" s="1"/>
  <c r="F36" i="2" s="1"/>
  <c r="F38" i="2" s="1"/>
  <c r="H15" i="2"/>
  <c r="H20" i="2"/>
  <c r="H18" i="2"/>
  <c r="H22" i="2" s="1"/>
  <c r="H24" i="2" l="1"/>
  <c r="H35" i="2" s="1"/>
  <c r="N27" i="2" s="1"/>
  <c r="G36" i="2"/>
  <c r="O36" i="2" s="1"/>
  <c r="P39" i="2" s="1"/>
  <c r="M37" i="2"/>
  <c r="M39" i="2" s="1"/>
  <c r="G38" i="2" l="1"/>
  <c r="H36" i="2"/>
  <c r="H38" i="2" s="1"/>
</calcChain>
</file>

<file path=xl/sharedStrings.xml><?xml version="1.0" encoding="utf-8"?>
<sst xmlns="http://schemas.openxmlformats.org/spreadsheetml/2006/main" count="92" uniqueCount="39">
  <si>
    <t xml:space="preserve"> </t>
  </si>
  <si>
    <t>Year 1</t>
  </si>
  <si>
    <t>Year 2</t>
  </si>
  <si>
    <t>Amount</t>
  </si>
  <si>
    <t>Rate/Mo.</t>
  </si>
  <si>
    <t>MM</t>
  </si>
  <si>
    <t>Salaries and Wages</t>
  </si>
  <si>
    <t xml:space="preserve">  1 mo. @ 100%</t>
  </si>
  <si>
    <t>A. Total Salaries and Wages</t>
  </si>
  <si>
    <t>B.  Fringe Benefits</t>
  </si>
  <si>
    <t>C. Expendable Supplies &amp; Equipment</t>
  </si>
  <si>
    <t>D. Travel</t>
  </si>
  <si>
    <t>E. Publication Costs</t>
  </si>
  <si>
    <t>F. Other Costs</t>
  </si>
  <si>
    <t>G.</t>
  </si>
  <si>
    <t>Total Direct Costs</t>
  </si>
  <si>
    <t>H.</t>
  </si>
  <si>
    <t>TOTAL PROJECT COSTS FOR YEAR 1 AND 2</t>
  </si>
  <si>
    <t>Salaries and benefits</t>
  </si>
  <si>
    <t>PI, Sunny Jardine, Assistant Prof.</t>
  </si>
  <si>
    <t>Senior Personnel</t>
  </si>
  <si>
    <t>Other Personnel</t>
  </si>
  <si>
    <t>Faculty, 23.6%</t>
  </si>
  <si>
    <t xml:space="preserve">     Total Benefits</t>
  </si>
  <si>
    <t xml:space="preserve">Postdoc  </t>
  </si>
  <si>
    <t>Research Assistant during AY,  9/16/22 - 6/15/23</t>
  </si>
  <si>
    <t>Grad. hourly during summer 7/1/22 - 9/15/22</t>
  </si>
  <si>
    <t>Graduate operating fee (tuition)</t>
  </si>
  <si>
    <t xml:space="preserve">Total Indirect Costs, </t>
  </si>
  <si>
    <t xml:space="preserve">   26% of MTDC (TDC minus tuition and subaward over 25K)</t>
  </si>
  <si>
    <t>Total</t>
  </si>
  <si>
    <t>10/1/2021 -  6/30/22</t>
  </si>
  <si>
    <t>(9 months)</t>
  </si>
  <si>
    <t>7/1/22 - 6/30/23</t>
  </si>
  <si>
    <t xml:space="preserve"> (12 months)</t>
  </si>
  <si>
    <t>Research Scientist</t>
  </si>
  <si>
    <t>Grad. Student, 20.3%</t>
  </si>
  <si>
    <t>Professional employee</t>
  </si>
  <si>
    <t>Workshops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</si>
</sst>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/>
    <xf numFmtId="0" fontId="6" fillId="0" borderId="0" xfId="0" applyFont="1"/>
    <xf numFmtId="0" fontId="6" fillId="0" borderId="1" xfId="0" applyFont="1" applyBorder="1"/>
    <xf numFmtId="164" fontId="5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0" xfId="0" applyFont="1" applyBorder="1"/>
    <xf numFmtId="0" fontId="4" fillId="0" borderId="0" xfId="0" applyFont="1" applyBorder="1"/>
    <xf numFmtId="164" fontId="7" fillId="0" borderId="0" xfId="0" applyNumberFormat="1" applyFont="1" applyBorder="1" applyAlignment="1">
      <alignment horizontal="center"/>
    </xf>
    <xf numFmtId="164" fontId="4" fillId="0" borderId="2" xfId="0" applyNumberFormat="1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2" xfId="0" applyFont="1" applyBorder="1"/>
    <xf numFmtId="2" fontId="4" fillId="0" borderId="0" xfId="0" applyNumberFormat="1" applyFont="1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/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" fontId="4" fillId="0" borderId="0" xfId="0" applyNumberFormat="1" applyFont="1"/>
    <xf numFmtId="164" fontId="4" fillId="0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4" fontId="6" fillId="0" borderId="3" xfId="0" applyNumberFormat="1" applyFont="1" applyBorder="1"/>
    <xf numFmtId="0" fontId="6" fillId="0" borderId="0" xfId="0" applyFont="1" applyAlignment="1">
      <alignment horizontal="left"/>
    </xf>
    <xf numFmtId="164" fontId="0" fillId="0" borderId="2" xfId="0" applyNumberFormat="1" applyFont="1" applyBorder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6" fillId="0" borderId="0" xfId="0" applyFont="1" applyAlignment="1">
      <alignment horizontal="left"/>
    </xf>
  </cellXfs>
  <cellStyles count="163">
    <cellStyle name="Followed Hyperlink" xfId="74" builtinId="9" hidden="1"/>
    <cellStyle name="Followed Hyperlink" xfId="66" builtinId="9" hidden="1"/>
    <cellStyle name="Followed Hyperlink" xfId="26" builtinId="9" hidden="1"/>
    <cellStyle name="Followed Hyperlink" xfId="32" builtinId="9" hidden="1"/>
    <cellStyle name="Followed Hyperlink" xfId="36" builtinId="9" hidden="1"/>
    <cellStyle name="Followed Hyperlink" xfId="42" builtinId="9" hidden="1"/>
    <cellStyle name="Followed Hyperlink" xfId="48" builtinId="9" hidden="1"/>
    <cellStyle name="Followed Hyperlink" xfId="52" builtinId="9" hidden="1"/>
    <cellStyle name="Followed Hyperlink" xfId="58" builtinId="9" hidden="1"/>
    <cellStyle name="Followed Hyperlink" xfId="64" builtinId="9" hidden="1"/>
    <cellStyle name="Followed Hyperlink" xfId="54" builtinId="9" hidden="1"/>
    <cellStyle name="Followed Hyperlink" xfId="38" builtinId="9" hidden="1"/>
    <cellStyle name="Followed Hyperlink" xfId="22" builtinId="9" hidden="1"/>
    <cellStyle name="Followed Hyperlink" xfId="12" builtinId="9" hidden="1"/>
    <cellStyle name="Followed Hyperlink" xfId="18" builtinId="9" hidden="1"/>
    <cellStyle name="Followed Hyperlink" xfId="14" builtinId="9" hidden="1"/>
    <cellStyle name="Followed Hyperlink" xfId="8" builtinId="9" hidden="1"/>
    <cellStyle name="Followed Hyperlink" xfId="2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4" builtinId="9" hidden="1"/>
    <cellStyle name="Followed Hyperlink" xfId="6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30" builtinId="9" hidden="1"/>
    <cellStyle name="Followed Hyperlink" xfId="46" builtinId="9" hidden="1"/>
    <cellStyle name="Followed Hyperlink" xfId="62" builtinId="9" hidden="1"/>
    <cellStyle name="Followed Hyperlink" xfId="60" builtinId="9" hidden="1"/>
    <cellStyle name="Followed Hyperlink" xfId="56" builtinId="9" hidden="1"/>
    <cellStyle name="Followed Hyperlink" xfId="50" builtinId="9" hidden="1"/>
    <cellStyle name="Followed Hyperlink" xfId="44" builtinId="9" hidden="1"/>
    <cellStyle name="Followed Hyperlink" xfId="40" builtinId="9" hidden="1"/>
    <cellStyle name="Followed Hyperlink" xfId="34" builtinId="9" hidden="1"/>
    <cellStyle name="Followed Hyperlink" xfId="28" builtinId="9" hidden="1"/>
    <cellStyle name="Followed Hyperlink" xfId="24" builtinId="9" hidden="1"/>
    <cellStyle name="Followed Hyperlink" xfId="70" builtinId="9" hidden="1"/>
    <cellStyle name="Followed Hyperlink" xfId="7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2" builtinId="9" hidden="1"/>
    <cellStyle name="Followed Hyperlink" xfId="86" builtinId="9" hidden="1"/>
    <cellStyle name="Followed Hyperlink" xfId="102" builtinId="9" hidden="1"/>
    <cellStyle name="Followed Hyperlink" xfId="118" builtinId="9" hidden="1"/>
    <cellStyle name="Followed Hyperlink" xfId="134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41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9" builtinId="8" hidden="1"/>
    <cellStyle name="Hyperlink" xfId="7" builtinId="8" hidden="1"/>
    <cellStyle name="Hyperlink" xfId="9" builtinId="8" hidden="1"/>
    <cellStyle name="Hyperlink" xfId="13" builtinId="8" hidden="1"/>
    <cellStyle name="Hyperlink" xfId="3" builtinId="8" hidden="1"/>
    <cellStyle name="Hyperlink" xfId="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5" builtinId="8" hidden="1"/>
    <cellStyle name="Hyperlink" xfId="147" builtinId="8" hidden="1"/>
    <cellStyle name="Hyperlink" xfId="149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59" builtinId="8" hidden="1"/>
    <cellStyle name="Hyperlink" xfId="151" builtinId="8" hidden="1"/>
    <cellStyle name="Hyperlink" xfId="143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7" builtinId="8" hidden="1"/>
    <cellStyle name="Hyperlink" xfId="63" builtinId="8" hidden="1"/>
    <cellStyle name="Hyperlink" xfId="53" builtinId="8" hidden="1"/>
    <cellStyle name="Hyperlink" xfId="45" builtinId="8" hidden="1"/>
    <cellStyle name="Hyperlink" xfId="117" builtinId="8" hidden="1"/>
    <cellStyle name="Hyperlink" xfId="119" builtinId="8" hidden="1"/>
    <cellStyle name="Hyperlink" xfId="123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29" builtinId="8" hidden="1"/>
    <cellStyle name="Hyperlink" xfId="121" builtinId="8" hidden="1"/>
    <cellStyle name="Hyperlink" xfId="113" builtinId="8" hidden="1"/>
    <cellStyle name="Hyperlink" xfId="105" builtinId="8" hidden="1"/>
    <cellStyle name="Hyperlink" xfId="97" builtinId="8" hidden="1"/>
    <cellStyle name="Hyperlink" xfId="89" builtinId="8" hidden="1"/>
    <cellStyle name="Hyperlink" xfId="73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81" builtinId="8" hidden="1"/>
    <cellStyle name="Hyperlink" xfId="133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Hyperlink" xfId="91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75" builtinId="8" hidden="1"/>
    <cellStyle name="Hyperlink" xfId="77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tabSelected="1" zoomScale="123" zoomScaleNormal="123" zoomScalePageLayoutView="80" workbookViewId="0">
      <selection activeCell="F27" sqref="F27"/>
    </sheetView>
  </sheetViews>
  <sheetFormatPr baseColWidth="10" defaultColWidth="9.1640625" defaultRowHeight="15" x14ac:dyDescent="0.2"/>
  <cols>
    <col min="1" max="1" width="8" style="4" customWidth="1"/>
    <col min="2" max="2" width="46.5" style="4" customWidth="1"/>
    <col min="3" max="3" width="8.6640625" style="4" customWidth="1"/>
    <col min="4" max="4" width="9" style="12" customWidth="1"/>
    <col min="5" max="5" width="10.33203125" style="12" customWidth="1"/>
    <col min="6" max="6" width="18.5" style="33" customWidth="1"/>
    <col min="7" max="7" width="17.6640625" style="33" customWidth="1"/>
    <col min="8" max="8" width="11" style="4" customWidth="1"/>
    <col min="9" max="9" width="9.1640625" style="4"/>
    <col min="10" max="10" width="10" style="4" hidden="1" customWidth="1"/>
    <col min="11" max="11" width="0" style="4" hidden="1" customWidth="1"/>
    <col min="12" max="12" width="9.6640625" style="4" hidden="1" customWidth="1"/>
    <col min="13" max="13" width="0" style="4" hidden="1" customWidth="1"/>
    <col min="14" max="14" width="15.6640625" style="4" hidden="1" customWidth="1"/>
    <col min="15" max="17" width="0" style="4" hidden="1" customWidth="1"/>
    <col min="18" max="20" width="9.1640625" style="4"/>
    <col min="21" max="21" width="11" style="4" bestFit="1" customWidth="1"/>
    <col min="22" max="16384" width="9.1640625" style="4"/>
  </cols>
  <sheetData>
    <row r="1" spans="1:20" x14ac:dyDescent="0.2">
      <c r="D1" s="5" t="s">
        <v>0</v>
      </c>
      <c r="E1" s="5"/>
      <c r="F1" s="6" t="s">
        <v>1</v>
      </c>
      <c r="G1" s="6" t="s">
        <v>2</v>
      </c>
      <c r="H1" s="40" t="s">
        <v>30</v>
      </c>
    </row>
    <row r="2" spans="1:20" x14ac:dyDescent="0.2">
      <c r="C2" s="4" t="s">
        <v>3</v>
      </c>
      <c r="D2" s="5" t="s">
        <v>4</v>
      </c>
      <c r="E2" s="5" t="s">
        <v>4</v>
      </c>
      <c r="F2" s="32" t="s">
        <v>31</v>
      </c>
      <c r="G2" s="6" t="s">
        <v>33</v>
      </c>
    </row>
    <row r="3" spans="1:20" x14ac:dyDescent="0.2">
      <c r="C3" s="4" t="s">
        <v>5</v>
      </c>
      <c r="D3" s="5" t="s">
        <v>1</v>
      </c>
      <c r="E3" s="5" t="s">
        <v>2</v>
      </c>
      <c r="F3" s="33" t="s">
        <v>32</v>
      </c>
      <c r="G3" s="33" t="s">
        <v>34</v>
      </c>
      <c r="H3" s="24"/>
    </row>
    <row r="4" spans="1:20" x14ac:dyDescent="0.2">
      <c r="A4" s="8" t="s">
        <v>6</v>
      </c>
      <c r="B4" s="8"/>
      <c r="C4" s="9"/>
      <c r="D4" s="10"/>
      <c r="E4" s="10"/>
      <c r="F4" s="10"/>
      <c r="G4" s="10"/>
    </row>
    <row r="5" spans="1:20" x14ac:dyDescent="0.2">
      <c r="A5" s="8" t="s">
        <v>20</v>
      </c>
      <c r="B5" s="8"/>
      <c r="C5" s="17"/>
      <c r="D5" s="26"/>
      <c r="E5" s="26"/>
      <c r="F5" s="26"/>
      <c r="G5" s="26"/>
    </row>
    <row r="6" spans="1:20" x14ac:dyDescent="0.2">
      <c r="A6" s="4" t="s">
        <v>0</v>
      </c>
      <c r="B6" s="4" t="s">
        <v>19</v>
      </c>
      <c r="C6" s="11" t="s">
        <v>0</v>
      </c>
      <c r="D6" s="12" t="s">
        <v>0</v>
      </c>
      <c r="F6" s="12" t="s">
        <v>0</v>
      </c>
      <c r="G6" s="12" t="s">
        <v>0</v>
      </c>
    </row>
    <row r="7" spans="1:20" x14ac:dyDescent="0.2">
      <c r="B7" s="4" t="s">
        <v>7</v>
      </c>
      <c r="C7" s="11">
        <v>1</v>
      </c>
      <c r="D7" s="12">
        <v>15122</v>
      </c>
      <c r="E7" s="12">
        <f>SUM(D7*1.04)</f>
        <v>15727</v>
      </c>
      <c r="F7" s="12">
        <f>SUM(D7*C7)</f>
        <v>15122</v>
      </c>
      <c r="G7" s="12">
        <f>SUM(E7)</f>
        <v>15727</v>
      </c>
      <c r="H7" s="7">
        <f>SUM(F7:G7)</f>
        <v>30849</v>
      </c>
      <c r="M7" s="38" t="s">
        <v>0</v>
      </c>
      <c r="T7" s="7" t="s">
        <v>0</v>
      </c>
    </row>
    <row r="8" spans="1:20" x14ac:dyDescent="0.2">
      <c r="A8" s="8" t="s">
        <v>21</v>
      </c>
      <c r="C8" s="11"/>
      <c r="F8" s="12"/>
      <c r="G8" s="12"/>
    </row>
    <row r="9" spans="1:20" x14ac:dyDescent="0.2">
      <c r="A9" s="8"/>
      <c r="B9" s="4" t="s">
        <v>24</v>
      </c>
      <c r="C9" s="11">
        <v>9</v>
      </c>
      <c r="D9" s="12">
        <v>6200</v>
      </c>
      <c r="F9" s="12">
        <f>SUM(C9*D9)</f>
        <v>55800</v>
      </c>
      <c r="G9" s="12" t="s">
        <v>0</v>
      </c>
      <c r="H9" s="7">
        <f>SUM(F9)</f>
        <v>55800</v>
      </c>
    </row>
    <row r="10" spans="1:20" x14ac:dyDescent="0.2">
      <c r="A10" s="8"/>
      <c r="B10" s="4" t="s">
        <v>24</v>
      </c>
      <c r="C10" s="11">
        <v>12</v>
      </c>
      <c r="D10" s="12">
        <f>SUM(D9*1.04)</f>
        <v>6448</v>
      </c>
      <c r="F10" s="12" t="s">
        <v>0</v>
      </c>
      <c r="G10" s="12">
        <f>SUM(C10*D10)</f>
        <v>77376</v>
      </c>
      <c r="H10" s="7">
        <f>SUM(G10)</f>
        <v>77376</v>
      </c>
    </row>
    <row r="11" spans="1:20" x14ac:dyDescent="0.2">
      <c r="B11" s="44" t="s">
        <v>25</v>
      </c>
      <c r="C11" s="45">
        <v>4.5</v>
      </c>
      <c r="D11" s="46">
        <v>5018</v>
      </c>
      <c r="E11" s="46"/>
      <c r="F11" s="46">
        <f>C11*D11</f>
        <v>22581</v>
      </c>
      <c r="G11" s="46">
        <f>SUM(D11*C11)</f>
        <v>22581</v>
      </c>
      <c r="H11" s="47">
        <f t="shared" ref="H11:H12" si="0">SUM(F11:G11)</f>
        <v>45162</v>
      </c>
    </row>
    <row r="12" spans="1:20" x14ac:dyDescent="0.2">
      <c r="B12" s="4" t="s">
        <v>26</v>
      </c>
      <c r="C12" s="25">
        <v>2.5</v>
      </c>
      <c r="D12" s="23">
        <v>2800</v>
      </c>
      <c r="E12" s="23"/>
      <c r="F12" s="12">
        <v>0</v>
      </c>
      <c r="G12" s="12">
        <f>SUM(C12*D12)</f>
        <v>7000</v>
      </c>
      <c r="H12" s="7">
        <f t="shared" si="0"/>
        <v>7000</v>
      </c>
      <c r="L12" s="7" t="s">
        <v>0</v>
      </c>
      <c r="N12" s="7" t="s">
        <v>0</v>
      </c>
    </row>
    <row r="13" spans="1:20" x14ac:dyDescent="0.2">
      <c r="B13" s="4" t="s">
        <v>35</v>
      </c>
      <c r="C13" s="25">
        <v>9</v>
      </c>
      <c r="D13" s="23">
        <v>4325</v>
      </c>
      <c r="E13" s="23"/>
      <c r="F13" s="12">
        <f>SUM(C13*D13)</f>
        <v>38925</v>
      </c>
      <c r="G13" s="12">
        <v>0</v>
      </c>
      <c r="H13" s="7">
        <f>SUM(F13:G13)</f>
        <v>38925</v>
      </c>
      <c r="L13" s="7"/>
      <c r="N13" s="7"/>
      <c r="T13" s="7" t="s">
        <v>0</v>
      </c>
    </row>
    <row r="14" spans="1:20" s="2" customFormat="1" x14ac:dyDescent="0.2">
      <c r="A14" s="4"/>
      <c r="B14" s="4" t="s">
        <v>35</v>
      </c>
      <c r="C14" s="25">
        <v>12</v>
      </c>
      <c r="D14" s="28">
        <f>SUM(D13*1.04)</f>
        <v>4498</v>
      </c>
      <c r="E14" s="28"/>
      <c r="F14" s="12">
        <v>0</v>
      </c>
      <c r="G14" s="12">
        <f>SUM(C14*D14)</f>
        <v>53976</v>
      </c>
      <c r="H14" s="43">
        <f>SUM(F14:G14)</f>
        <v>53976</v>
      </c>
    </row>
    <row r="15" spans="1:20" x14ac:dyDescent="0.2">
      <c r="A15" s="48" t="s">
        <v>8</v>
      </c>
      <c r="B15" s="48"/>
      <c r="D15" s="13"/>
      <c r="E15" s="13"/>
      <c r="F15" s="34">
        <f>SUM(F5:F14)</f>
        <v>132428</v>
      </c>
      <c r="G15" s="34">
        <f>SUM(G7:G14)</f>
        <v>176660</v>
      </c>
      <c r="H15" s="16">
        <f>SUM(H7:H14)</f>
        <v>309088</v>
      </c>
      <c r="J15" s="7" t="s">
        <v>0</v>
      </c>
      <c r="L15" s="7" t="s">
        <v>0</v>
      </c>
    </row>
    <row r="16" spans="1:20" x14ac:dyDescent="0.2">
      <c r="A16" s="31"/>
      <c r="B16" s="31"/>
      <c r="D16" s="13"/>
      <c r="E16" s="13"/>
      <c r="F16" s="13"/>
      <c r="G16" s="13"/>
    </row>
    <row r="17" spans="1:25" x14ac:dyDescent="0.2">
      <c r="A17" s="1" t="s">
        <v>9</v>
      </c>
      <c r="B17" s="1"/>
      <c r="C17" s="3"/>
      <c r="D17" s="3" t="s">
        <v>0</v>
      </c>
      <c r="E17" s="3"/>
      <c r="F17" s="35" t="s">
        <v>0</v>
      </c>
      <c r="G17" s="35" t="s">
        <v>0</v>
      </c>
      <c r="L17" s="7" t="s">
        <v>0</v>
      </c>
    </row>
    <row r="18" spans="1:25" x14ac:dyDescent="0.2">
      <c r="A18" s="31"/>
      <c r="B18" s="14" t="s">
        <v>22</v>
      </c>
      <c r="C18" s="7" t="s">
        <v>0</v>
      </c>
      <c r="D18" s="13"/>
      <c r="E18" s="13"/>
      <c r="F18" s="13">
        <f>SUM(F7:F9)*0.236</f>
        <v>16738</v>
      </c>
      <c r="G18" s="13">
        <f>SUM(G7:G10)*0.236</f>
        <v>21972</v>
      </c>
      <c r="H18" s="7">
        <f>SUM(F18:G18)</f>
        <v>38710</v>
      </c>
      <c r="L18" s="7" t="s">
        <v>0</v>
      </c>
    </row>
    <row r="19" spans="1:25" x14ac:dyDescent="0.2">
      <c r="A19" s="42"/>
      <c r="B19" s="14" t="s">
        <v>37</v>
      </c>
      <c r="C19" s="7"/>
      <c r="D19" s="13"/>
      <c r="E19" s="13"/>
      <c r="F19" s="13">
        <f>SUM(F13*0.303)</f>
        <v>11794</v>
      </c>
      <c r="G19" s="13">
        <f>SUM(G14*0.303)</f>
        <v>16355</v>
      </c>
      <c r="H19" s="7">
        <f>SUM(F19:G19)</f>
        <v>28149</v>
      </c>
      <c r="L19" s="7"/>
    </row>
    <row r="20" spans="1:25" x14ac:dyDescent="0.2">
      <c r="A20" s="31"/>
      <c r="B20" s="27" t="s">
        <v>36</v>
      </c>
      <c r="C20" s="30" t="s">
        <v>0</v>
      </c>
      <c r="D20" s="28" t="s">
        <v>0</v>
      </c>
      <c r="E20" s="28"/>
      <c r="F20" s="39">
        <f>SUM(F11:F12)*0.203</f>
        <v>4584</v>
      </c>
      <c r="G20" s="39">
        <f>SUM(G11:G12)*0.203</f>
        <v>6005</v>
      </c>
      <c r="H20" s="20">
        <f>SUM(F20:G20)</f>
        <v>10589</v>
      </c>
      <c r="N20" s="7" t="s">
        <v>0</v>
      </c>
      <c r="S20" s="7" t="s">
        <v>0</v>
      </c>
      <c r="T20" s="7" t="s">
        <v>0</v>
      </c>
      <c r="Y20" s="4" t="s">
        <v>0</v>
      </c>
    </row>
    <row r="21" spans="1:25" x14ac:dyDescent="0.2">
      <c r="A21" s="31"/>
      <c r="B21" s="31"/>
      <c r="D21" s="13"/>
      <c r="E21" s="13"/>
      <c r="F21" s="13"/>
      <c r="G21" s="13"/>
      <c r="K21" s="7" t="s">
        <v>0</v>
      </c>
      <c r="L21" s="7" t="s">
        <v>0</v>
      </c>
    </row>
    <row r="22" spans="1:25" x14ac:dyDescent="0.2">
      <c r="A22" s="31"/>
      <c r="B22" s="31" t="s">
        <v>23</v>
      </c>
      <c r="C22" s="8"/>
      <c r="D22" s="22"/>
      <c r="E22" s="22"/>
      <c r="F22" s="22">
        <f>SUM(F18:F20)</f>
        <v>33116</v>
      </c>
      <c r="G22" s="22">
        <f>SUM(G18:G20)</f>
        <v>44332</v>
      </c>
      <c r="H22" s="16">
        <f>SUM(H18:H20)</f>
        <v>77448</v>
      </c>
      <c r="L22" s="7" t="s">
        <v>0</v>
      </c>
      <c r="M22" s="7" t="s">
        <v>0</v>
      </c>
    </row>
    <row r="23" spans="1:25" x14ac:dyDescent="0.2">
      <c r="A23" s="31"/>
      <c r="B23" s="31"/>
      <c r="D23" s="13"/>
      <c r="E23" s="13"/>
      <c r="F23" s="36"/>
      <c r="G23" s="36"/>
      <c r="H23" s="24"/>
      <c r="V23" s="7" t="s">
        <v>0</v>
      </c>
    </row>
    <row r="24" spans="1:25" x14ac:dyDescent="0.2">
      <c r="A24" s="31"/>
      <c r="B24" s="31" t="s">
        <v>18</v>
      </c>
      <c r="C24" s="8"/>
      <c r="D24" s="22"/>
      <c r="E24" s="22"/>
      <c r="F24" s="22">
        <f>SUM(F15+F22)</f>
        <v>165544</v>
      </c>
      <c r="G24" s="22">
        <f>SUM(G15+G22)</f>
        <v>220992</v>
      </c>
      <c r="H24" s="16">
        <f>SUM(H15+H22)</f>
        <v>386536</v>
      </c>
      <c r="V24" s="7" t="s">
        <v>0</v>
      </c>
    </row>
    <row r="25" spans="1:25" x14ac:dyDescent="0.2">
      <c r="A25" s="31"/>
      <c r="B25" s="31"/>
      <c r="C25" s="8"/>
      <c r="D25" s="22"/>
      <c r="E25" s="22"/>
      <c r="F25" s="22"/>
      <c r="G25" s="22"/>
    </row>
    <row r="26" spans="1:25" x14ac:dyDescent="0.2">
      <c r="A26" s="31" t="s">
        <v>10</v>
      </c>
      <c r="B26" s="31"/>
      <c r="D26" s="13"/>
      <c r="E26" s="13"/>
      <c r="F26" s="13">
        <v>2000</v>
      </c>
      <c r="G26" s="13"/>
    </row>
    <row r="27" spans="1:25" x14ac:dyDescent="0.2">
      <c r="A27" s="8"/>
      <c r="B27" s="4" t="s">
        <v>0</v>
      </c>
      <c r="C27" s="8"/>
      <c r="D27" s="15"/>
      <c r="E27" s="15"/>
      <c r="F27" s="12"/>
      <c r="G27" s="12"/>
      <c r="N27" s="29">
        <f>SUM(H35-H33)*0.26</f>
        <v>102969.36</v>
      </c>
      <c r="U27" s="7" t="s">
        <v>0</v>
      </c>
    </row>
    <row r="28" spans="1:25" x14ac:dyDescent="0.2">
      <c r="A28" s="31" t="s">
        <v>11</v>
      </c>
      <c r="B28" s="31"/>
      <c r="D28" s="19"/>
      <c r="E28" s="19"/>
      <c r="F28" s="13">
        <v>500</v>
      </c>
      <c r="G28" s="13">
        <v>3000</v>
      </c>
      <c r="H28" s="7">
        <f>SUM(F28:G28)</f>
        <v>3500</v>
      </c>
      <c r="N28" s="4" t="s">
        <v>0</v>
      </c>
    </row>
    <row r="29" spans="1:25" x14ac:dyDescent="0.2">
      <c r="A29" s="31"/>
      <c r="B29" s="14" t="s">
        <v>0</v>
      </c>
      <c r="D29" s="19" t="s">
        <v>0</v>
      </c>
      <c r="E29" s="19"/>
      <c r="F29" s="19"/>
      <c r="G29" s="19"/>
      <c r="N29" s="29" t="s">
        <v>0</v>
      </c>
    </row>
    <row r="30" spans="1:25" x14ac:dyDescent="0.2">
      <c r="A30" s="31" t="s">
        <v>12</v>
      </c>
      <c r="B30" s="14"/>
      <c r="D30" s="13" t="s">
        <v>0</v>
      </c>
      <c r="E30" s="13"/>
      <c r="F30" s="13">
        <v>0</v>
      </c>
      <c r="G30" s="13">
        <v>3000</v>
      </c>
    </row>
    <row r="31" spans="1:25" x14ac:dyDescent="0.2">
      <c r="A31" s="31"/>
      <c r="B31" s="14"/>
      <c r="D31" s="13"/>
      <c r="E31" s="13"/>
      <c r="F31" s="13"/>
      <c r="G31" s="13"/>
      <c r="K31" s="4" t="s">
        <v>0</v>
      </c>
      <c r="S31" s="7" t="s">
        <v>0</v>
      </c>
      <c r="V31" s="7" t="s">
        <v>0</v>
      </c>
    </row>
    <row r="32" spans="1:25" x14ac:dyDescent="0.2">
      <c r="A32" s="31" t="s">
        <v>13</v>
      </c>
      <c r="B32" s="14"/>
      <c r="D32" s="13"/>
      <c r="E32" s="13"/>
      <c r="F32" s="13"/>
      <c r="G32" s="13"/>
    </row>
    <row r="33" spans="1:21" x14ac:dyDescent="0.2">
      <c r="A33" s="31"/>
      <c r="B33" s="27" t="s">
        <v>27</v>
      </c>
      <c r="C33" s="30">
        <v>3</v>
      </c>
      <c r="D33" s="28">
        <v>5614</v>
      </c>
      <c r="E33" s="28"/>
      <c r="F33" s="28">
        <f>C33*D33</f>
        <v>16842</v>
      </c>
      <c r="G33" s="28">
        <f>SUM(C33*D33)</f>
        <v>16842</v>
      </c>
      <c r="H33" s="7">
        <f>SUM(F33:G33)</f>
        <v>33684</v>
      </c>
      <c r="K33" s="7" t="s">
        <v>0</v>
      </c>
    </row>
    <row r="34" spans="1:21" x14ac:dyDescent="0.2">
      <c r="B34" s="14" t="s">
        <v>38</v>
      </c>
      <c r="C34" s="7"/>
      <c r="D34" s="13"/>
      <c r="E34" s="13"/>
      <c r="F34" s="36">
        <v>3000</v>
      </c>
      <c r="G34" s="36">
        <v>3000</v>
      </c>
      <c r="H34" s="20">
        <f>SUM(F34:G34)</f>
        <v>6000</v>
      </c>
      <c r="J34" s="7" t="s">
        <v>0</v>
      </c>
    </row>
    <row r="35" spans="1:21" x14ac:dyDescent="0.2">
      <c r="A35" s="4" t="s">
        <v>14</v>
      </c>
      <c r="B35" s="8" t="s">
        <v>15</v>
      </c>
      <c r="C35" s="21"/>
      <c r="D35" s="15"/>
      <c r="E35" s="15"/>
      <c r="F35" s="15">
        <f>SUM(F24:F34)</f>
        <v>187886</v>
      </c>
      <c r="G35" s="15">
        <f>SUM(G24:G34)</f>
        <v>246834</v>
      </c>
      <c r="H35" s="16">
        <f>SUM(H24:H34)</f>
        <v>429720</v>
      </c>
      <c r="J35" s="29" t="s">
        <v>0</v>
      </c>
      <c r="O35" s="4">
        <v>16842</v>
      </c>
    </row>
    <row r="36" spans="1:21" x14ac:dyDescent="0.2">
      <c r="A36" s="17" t="s">
        <v>16</v>
      </c>
      <c r="B36" s="17" t="s">
        <v>28</v>
      </c>
      <c r="C36" s="18"/>
      <c r="D36" s="13"/>
      <c r="E36" s="13"/>
      <c r="F36" s="22">
        <f>SUM(F35*0.26)</f>
        <v>48850</v>
      </c>
      <c r="G36" s="22">
        <f>SUM(G35-G33)*0.26</f>
        <v>59798</v>
      </c>
      <c r="H36" s="16">
        <f>SUM(F36:G36)</f>
        <v>108648</v>
      </c>
      <c r="M36" s="7">
        <f>SUM(F34)</f>
        <v>3000</v>
      </c>
      <c r="O36" s="7">
        <f>SUM(G36)</f>
        <v>59798</v>
      </c>
      <c r="U36" s="29" t="s">
        <v>0</v>
      </c>
    </row>
    <row r="37" spans="1:21" x14ac:dyDescent="0.2">
      <c r="A37" s="17"/>
      <c r="B37" s="17" t="s">
        <v>29</v>
      </c>
      <c r="C37" s="18"/>
      <c r="D37" s="13"/>
      <c r="E37" s="13"/>
      <c r="F37" s="37"/>
      <c r="G37" s="37"/>
      <c r="H37" s="24"/>
      <c r="M37" s="7">
        <f>SUM(F36)</f>
        <v>48850</v>
      </c>
      <c r="O37" s="7">
        <f>SUM(G34)</f>
        <v>3000</v>
      </c>
    </row>
    <row r="38" spans="1:21" s="8" customFormat="1" ht="16" thickBot="1" x14ac:dyDescent="0.25">
      <c r="A38" s="4"/>
      <c r="B38" s="8" t="s">
        <v>17</v>
      </c>
      <c r="C38" s="17"/>
      <c r="D38" s="22"/>
      <c r="E38" s="22"/>
      <c r="F38" s="22">
        <f>SUM(F35:F36)</f>
        <v>236736</v>
      </c>
      <c r="G38" s="22">
        <f>SUM(G35:G36)</f>
        <v>306632</v>
      </c>
      <c r="H38" s="41">
        <f>SUM(H35:H36)</f>
        <v>538368</v>
      </c>
      <c r="I38" s="16" t="s">
        <v>0</v>
      </c>
    </row>
    <row r="39" spans="1:21" ht="16" thickTop="1" x14ac:dyDescent="0.2">
      <c r="F39" s="13"/>
      <c r="G39" s="13"/>
      <c r="M39" s="7">
        <f>SUM(M36:M37)</f>
        <v>51850</v>
      </c>
      <c r="P39" s="7">
        <f>SUM(O35:O37)</f>
        <v>79640</v>
      </c>
    </row>
    <row r="40" spans="1:21" x14ac:dyDescent="0.2">
      <c r="A40" s="4" t="s">
        <v>0</v>
      </c>
      <c r="F40" s="12"/>
      <c r="G40" s="12"/>
    </row>
    <row r="41" spans="1:21" x14ac:dyDescent="0.2">
      <c r="F41" s="12"/>
      <c r="G41" s="12"/>
    </row>
    <row r="42" spans="1:21" x14ac:dyDescent="0.2">
      <c r="F42" s="12"/>
      <c r="G42" s="12"/>
    </row>
    <row r="43" spans="1:21" x14ac:dyDescent="0.2">
      <c r="F43" s="12"/>
      <c r="G43" s="12"/>
    </row>
    <row r="44" spans="1:21" x14ac:dyDescent="0.2">
      <c r="F44" s="12"/>
      <c r="G44" s="12"/>
    </row>
    <row r="45" spans="1:21" x14ac:dyDescent="0.2">
      <c r="F45" s="12"/>
      <c r="G45" s="12"/>
    </row>
    <row r="46" spans="1:21" x14ac:dyDescent="0.2">
      <c r="F46" s="12"/>
      <c r="G46" s="12"/>
    </row>
  </sheetData>
  <mergeCells count="1">
    <mergeCell ref="A15:B15"/>
  </mergeCells>
  <printOptions gridLines="1"/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BGT 1</vt:lpstr>
    </vt:vector>
  </TitlesOfParts>
  <Manager/>
  <Company>School of Marine and Environmental Affairs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Suanty Kaghan</dc:creator>
  <cp:keywords/>
  <dc:description/>
  <cp:lastModifiedBy>Microsoft Office User</cp:lastModifiedBy>
  <cp:revision/>
  <cp:lastPrinted>2019-11-25T21:09:55Z</cp:lastPrinted>
  <dcterms:created xsi:type="dcterms:W3CDTF">2013-04-12T16:28:42Z</dcterms:created>
  <dcterms:modified xsi:type="dcterms:W3CDTF">2021-07-23T18:18:34Z</dcterms:modified>
  <cp:category/>
  <cp:contentStatus/>
</cp:coreProperties>
</file>